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480" windowHeight="7656" tabRatio="900" activeTab="1"/>
  </bookViews>
  <sheets>
    <sheet name="PL1 - NQ - KCT xa" sheetId="1" r:id="rId1"/>
    <sheet name="PL2-NQ-KCT thon-sau hop 11.11" sheetId="2" r:id="rId2"/>
  </sheets>
  <definedNames>
    <definedName name="_xlnm.Print_Titles" localSheetId="1">'PL2-NQ-KCT thon-sau hop 11.11'!$7:$11</definedName>
  </definedNames>
  <calcPr fullCalcOnLoad="1"/>
</workbook>
</file>

<file path=xl/sharedStrings.xml><?xml version="1.0" encoding="utf-8"?>
<sst xmlns="http://schemas.openxmlformats.org/spreadsheetml/2006/main" count="85" uniqueCount="68">
  <si>
    <t>TT</t>
  </si>
  <si>
    <t>Chức danh</t>
  </si>
  <si>
    <t>Theo loại xã</t>
  </si>
  <si>
    <t>Số xã</t>
  </si>
  <si>
    <t>Số lượng hiện có</t>
  </si>
  <si>
    <t>Quy định số lượng theo từng loại xã</t>
  </si>
  <si>
    <t>Mức phụ cấp (hệ số/người/tháng)</t>
  </si>
  <si>
    <t>Tổng</t>
  </si>
  <si>
    <t>Xã loại 1</t>
  </si>
  <si>
    <t>Xã loại 2</t>
  </si>
  <si>
    <t>Xã loại 3</t>
  </si>
  <si>
    <t>Trung ương (hỗ trợ 2/3)</t>
  </si>
  <si>
    <t>Địa phương (hỗ trợ 1/3)</t>
  </si>
  <si>
    <t>Nguồn kinh phí chi trả trong 01 năm (nghìn đồng)</t>
  </si>
  <si>
    <t>Tỉnh (60%)</t>
  </si>
  <si>
    <t>Huyện (30%)</t>
  </si>
  <si>
    <t>Xã (10%)</t>
  </si>
  <si>
    <t>A</t>
  </si>
  <si>
    <t>Ngân sách Trung ương</t>
  </si>
  <si>
    <t>Ngân sách địa phương</t>
  </si>
  <si>
    <t>Tỉnh</t>
  </si>
  <si>
    <t>Huyện</t>
  </si>
  <si>
    <t>Xã</t>
  </si>
  <si>
    <t>Không quá 03 người</t>
  </si>
  <si>
    <t>Tổng số thôn, tổ dân phố hiện có</t>
  </si>
  <si>
    <t>Ghi chú</t>
  </si>
  <si>
    <t>Mức phụ cấp cũ</t>
  </si>
  <si>
    <t>Mức khoán</t>
  </si>
  <si>
    <t>Số tiền</t>
  </si>
  <si>
    <t>TỔNG CỘNG</t>
  </si>
  <si>
    <t>Quy định số lượng theo từng thôn, tổ dân phố</t>
  </si>
  <si>
    <t>Ngân sách địa phương bổ sung</t>
  </si>
  <si>
    <t>Mức phụ cấp (hệ số, tiền/ người/tháng)</t>
  </si>
  <si>
    <t>Chức danh, nhóm nhiệm vụ</t>
  </si>
  <si>
    <t>NHỮNG NGƯỜI HOẠT ĐỘNG KHÔNG CHUYÊN TRÁCH Ở THÔN, TỔ DÂN PHỐ</t>
  </si>
  <si>
    <t>B</t>
  </si>
  <si>
    <t>NHỮNG NGƯỜI THỰC HIỆN NHIỆM VỤ KHÁC Ở THÔN, TỔ DÂN PHỐ</t>
  </si>
  <si>
    <t>Thôn, tổ dân phố loại 1</t>
  </si>
  <si>
    <t>Thôn, tổ dân phố loại 2</t>
  </si>
  <si>
    <t>Thôn, tổ dân phố loại 3</t>
  </si>
  <si>
    <t>Tổng số</t>
  </si>
  <si>
    <t xml:space="preserve"> - 0,15 cho Trưởng các chi hội (0,3 cho TB công tác MT nơi không có chi bộ Đảng);
- Cộng tác viên dân số KHHGĐ, phụ trách công tác gia đình: 215.000/tháng (TƯ cho 100.000, tỉnh theo NQ 78 cho 115.000 = 0,1);
 - Phụ trách công tác gia đình: 50.000/tháng (ngân sách huyện);
 - Tổ trưởng tổ BVDP: 140.000/tháng (ngân sách TP, TX);
 - Tổ viên tổ BVDP: 120.000/tháng (ngân sách TP, TX)
</t>
  </si>
  <si>
    <t>Tổng IA</t>
  </si>
  <si>
    <t>Tổng A = (IA+IIA)</t>
  </si>
  <si>
    <t>Số lượng thôn, tổ dân phố theo phân loại thôn, tổ dân phố</t>
  </si>
  <si>
    <t>HỘI ĐỒNG NHÂN DÂN</t>
  </si>
  <si>
    <t>Bí thư chi bộ kiêm Trưởng ban công tác Mặt trận hoặc Thôn (tổ) trưởng kiêm Trưởng ban công tác Mặt trận</t>
  </si>
  <si>
    <t>UBND các huyện, TP, TX; UBND các xã, phường, thị trấn căn cứ tính chất, khối lượng thực hiện các nhiệm vụ theo quy định và các nhiệm vụ khác (nếu có) theo đặc thù của địa phương, để bố trí người thực hiện  nhưng tổng số không vượt quá 08 người; phải đảm bảo nhiệm vụ nào cũng có người thực hiện, không chồng chéo, bỏ sót nhiệm vụ.</t>
  </si>
  <si>
    <t>Không quá 08 người</t>
  </si>
  <si>
    <t>Nhóm nhiệm vụ 2: Thôn (tổ) đội trưởng hoặc tổ bảo vệ dân phố</t>
  </si>
  <si>
    <t>Mức phụ cấp, mức khoán (hệ số/người/tháng; hệ số/nhóm nhiệm vụ/tháng)</t>
  </si>
  <si>
    <r>
      <t xml:space="preserve">Bố trí không quá </t>
    </r>
    <r>
      <rPr>
        <b/>
        <sz val="10"/>
        <color indexed="8"/>
        <rFont val="Times New Roman"/>
        <family val="1"/>
      </rPr>
      <t>17 người</t>
    </r>
    <r>
      <rPr>
        <sz val="10"/>
        <color indexed="8"/>
        <rFont val="Times New Roman"/>
        <family val="1"/>
      </rPr>
      <t xml:space="preserve">, trong đó:
 - Khối công tác Đảng không quá </t>
    </r>
    <r>
      <rPr>
        <b/>
        <sz val="10"/>
        <color indexed="8"/>
        <rFont val="Times New Roman"/>
        <family val="1"/>
      </rPr>
      <t>02 người</t>
    </r>
    <r>
      <rPr>
        <sz val="10"/>
        <color indexed="8"/>
        <rFont val="Times New Roman"/>
        <family val="1"/>
      </rPr>
      <t xml:space="preserve"> (không tính công chức xã làm nhiệm vụ Văn phòng Đảng ủy);
 - Khối công tác Mặt trận, tổ chức đoàn thể, Hội không quá</t>
    </r>
    <r>
      <rPr>
        <b/>
        <sz val="10"/>
        <color indexed="8"/>
        <rFont val="Times New Roman"/>
        <family val="1"/>
      </rPr>
      <t xml:space="preserve"> 06 người</t>
    </r>
    <r>
      <rPr>
        <sz val="10"/>
        <color indexed="8"/>
        <rFont val="Times New Roman"/>
        <family val="1"/>
      </rPr>
      <t xml:space="preserve">;
 - Khối công tác chính quyền: không quá </t>
    </r>
    <r>
      <rPr>
        <b/>
        <sz val="10"/>
        <color indexed="8"/>
        <rFont val="Times New Roman"/>
        <family val="1"/>
      </rPr>
      <t>09 người</t>
    </r>
  </si>
  <si>
    <r>
      <t xml:space="preserve">Bố trí không quá </t>
    </r>
    <r>
      <rPr>
        <b/>
        <sz val="10"/>
        <color indexed="8"/>
        <rFont val="Times New Roman"/>
        <family val="1"/>
      </rPr>
      <t>15 người</t>
    </r>
    <r>
      <rPr>
        <sz val="10"/>
        <color indexed="8"/>
        <rFont val="Times New Roman"/>
        <family val="1"/>
      </rPr>
      <t xml:space="preserve">, trong đó:
 - Khối công tác Đảng không quá </t>
    </r>
    <r>
      <rPr>
        <b/>
        <sz val="10"/>
        <color indexed="8"/>
        <rFont val="Times New Roman"/>
        <family val="1"/>
      </rPr>
      <t>02 người</t>
    </r>
    <r>
      <rPr>
        <sz val="10"/>
        <color indexed="8"/>
        <rFont val="Times New Roman"/>
        <family val="1"/>
      </rPr>
      <t xml:space="preserve"> (không tính công chức xã làm nhiệm vụ Văn phòng Đảng ủy);
 - Khối công tác Mặt trận, tổ chức đoàn thể, Hội không quá </t>
    </r>
    <r>
      <rPr>
        <b/>
        <sz val="10"/>
        <color indexed="8"/>
        <rFont val="Times New Roman"/>
        <family val="1"/>
      </rPr>
      <t>05 người</t>
    </r>
    <r>
      <rPr>
        <sz val="10"/>
        <color indexed="8"/>
        <rFont val="Times New Roman"/>
        <family val="1"/>
      </rPr>
      <t xml:space="preserve">;
 - Khối công tác chính quyền: không quá </t>
    </r>
    <r>
      <rPr>
        <b/>
        <sz val="10"/>
        <color indexed="8"/>
        <rFont val="Times New Roman"/>
        <family val="1"/>
      </rPr>
      <t>08 người</t>
    </r>
  </si>
  <si>
    <r>
      <t xml:space="preserve">Bố trí không quá </t>
    </r>
    <r>
      <rPr>
        <b/>
        <sz val="10"/>
        <color indexed="8"/>
        <rFont val="Times New Roman"/>
        <family val="1"/>
      </rPr>
      <t>14 người</t>
    </r>
    <r>
      <rPr>
        <sz val="10"/>
        <color indexed="8"/>
        <rFont val="Times New Roman"/>
        <family val="1"/>
      </rPr>
      <t xml:space="preserve">, trong đó:
 - Khối công tác Đảng không quá </t>
    </r>
    <r>
      <rPr>
        <b/>
        <sz val="10"/>
        <color indexed="8"/>
        <rFont val="Times New Roman"/>
        <family val="1"/>
      </rPr>
      <t>02 người</t>
    </r>
    <r>
      <rPr>
        <sz val="10"/>
        <color indexed="8"/>
        <rFont val="Times New Roman"/>
        <family val="1"/>
      </rPr>
      <t xml:space="preserve"> (không tính công chức xã làm nhiệm vụ Văn phòng Đảng ủy);
 - Khối công tác Mặt trận, tổ chức đoàn thể, Hội không quá </t>
    </r>
    <r>
      <rPr>
        <b/>
        <sz val="10"/>
        <color indexed="8"/>
        <rFont val="Times New Roman"/>
        <family val="1"/>
      </rPr>
      <t>05 người</t>
    </r>
    <r>
      <rPr>
        <sz val="10"/>
        <color indexed="8"/>
        <rFont val="Times New Roman"/>
        <family val="1"/>
      </rPr>
      <t xml:space="preserve">;
 - Khối công tác chính quyền: không quá </t>
    </r>
    <r>
      <rPr>
        <b/>
        <sz val="10"/>
        <color indexed="8"/>
        <rFont val="Times New Roman"/>
        <family val="1"/>
      </rPr>
      <t>07 người</t>
    </r>
  </si>
  <si>
    <t>Tổng mức khoán cho những người thực hiện nhiệm vụ khác (gồm 08 nhóm nhiệm vụ) theo từng loại thôn, tổ dân phố, trong đó:</t>
  </si>
  <si>
    <r>
      <t xml:space="preserve"> - </t>
    </r>
    <r>
      <rPr>
        <b/>
        <sz val="10"/>
        <color indexed="8"/>
        <rFont val="Times New Roman"/>
        <family val="1"/>
      </rPr>
      <t xml:space="preserve">Khối công tác Đảng </t>
    </r>
    <r>
      <rPr>
        <sz val="10"/>
        <color indexed="8"/>
        <rFont val="Times New Roman"/>
        <family val="1"/>
      </rPr>
      <t xml:space="preserve">gồm: Văn phòng - Tổ chức - Kiểm tra; Tuyên giáo - Dân vận.
 - </t>
    </r>
    <r>
      <rPr>
        <b/>
        <sz val="10"/>
        <color indexed="8"/>
        <rFont val="Times New Roman"/>
        <family val="1"/>
      </rPr>
      <t>Khối công tác Mặt trận, tổ chức đoàn thể, Hội</t>
    </r>
    <r>
      <rPr>
        <sz val="10"/>
        <color indexed="8"/>
        <rFont val="Times New Roman"/>
        <family val="1"/>
      </rPr>
      <t xml:space="preserve"> gồm: Phó Chủ tịch Ủy ban Mặt trận tổ quốc Việt Nam, Phó các đoàn thể: Phụ nữ, Nông dân, Đoàn thanh niên, Cựu chiến binh; Trưởng ban đại diện Hội người cao tuổi; Chủ tịch Hội chữ thập đỏ.
- </t>
    </r>
    <r>
      <rPr>
        <b/>
        <sz val="10"/>
        <color indexed="8"/>
        <rFont val="Times New Roman"/>
        <family val="1"/>
      </rPr>
      <t>Khối công tác chính quyền:</t>
    </r>
    <r>
      <rPr>
        <sz val="10"/>
        <color indexed="8"/>
        <rFont val="Times New Roman"/>
        <family val="1"/>
      </rPr>
      <t xml:space="preserve">
 + </t>
    </r>
    <r>
      <rPr>
        <b/>
        <i/>
        <sz val="10"/>
        <color indexed="8"/>
        <rFont val="Times New Roman"/>
        <family val="1"/>
      </rPr>
      <t>Đối với các phường</t>
    </r>
    <r>
      <rPr>
        <sz val="10"/>
        <color indexed="8"/>
        <rFont val="Times New Roman"/>
        <family val="1"/>
      </rPr>
      <t xml:space="preserve"> gồm: Chỉ huy phó Ban chỉ huy quân sự, Trưởng Ban bảo vệ dân phố; Phó Trưởng Ban bảo vệ dân phố; lâm, ngư, diêm nghiệp, thủy lợi, khuyến nông; chăn nuôi, thú y, bảo vệ thực vật; Dân số kế hoạch hóa gia đình; phụ trách trạm truyền thanh cơ sở; các chức danh khác thực hiện nhiệm vụ theo tính chất đặc thù của từng địa phương (nếu có).
 +</t>
    </r>
    <r>
      <rPr>
        <b/>
        <i/>
        <sz val="10"/>
        <color indexed="8"/>
        <rFont val="Times New Roman"/>
        <family val="1"/>
      </rPr>
      <t xml:space="preserve"> Đối với các xã, thị trấn</t>
    </r>
    <r>
      <rPr>
        <sz val="10"/>
        <color indexed="8"/>
        <rFont val="Times New Roman"/>
        <family val="1"/>
      </rPr>
      <t xml:space="preserve"> gồm: Chỉ huy phó Ban chỉ huy quân sự, Phó Trưởng Công an; Công an viên thường trực; lâm, ngư, diêm nghiệp, thủy lợi, khuyến nông; chăn nuôi, thú y, bảo vệ thực vật; Dân số kế hoạch hóa gia đình; phụ trách trạm truyền thanh cơ sở; chức danh khác thực hiện nhiệm vụ theo tính chất đặc thù của từng địa phương (nếu có).
</t>
    </r>
  </si>
  <si>
    <t>Nhóm nhiệm vụ 1: Nhân viên y tế, cộng tác viên dân số kế hoạch hóa gia đình, phụ trách công tác gia đình</t>
  </si>
  <si>
    <t>Mức phụ cấp bao gồm cả 3% bảo hiểm y tế 
(hệ số/
người/
tháng)</t>
  </si>
  <si>
    <t>6 nhóm nhiệm vụ còn lại:
- Phó Bí thư chi bộ, chi ủy viên; Trưởng, phó ban công tác Mặt trận;
- Chi đoàn Thanh niên cộng sản Hồ Chí Minh;
- Chi hội Phụ nữ;
- Chi hội Cựu chiến binh;
- Chi hội Nông dân;
- Tổ chức xã hội và các nhiệm vụ khác theo đặc thù địa phương</t>
  </si>
  <si>
    <t xml:space="preserve">Bí thư chi bộ hoặc Thôn (tổ) trưởng </t>
  </si>
  <si>
    <t>TỈNH HÀ TĨNH</t>
  </si>
  <si>
    <t>Phụ lục 1</t>
  </si>
  <si>
    <t>CỘNG HÒA XÃ HỘI CHỦ NGHĨA VIỆT NAM</t>
  </si>
  <si>
    <t>Độc lập - Tự do - Hạnh phúc</t>
  </si>
  <si>
    <r>
      <t xml:space="preserve">SỐ LƯỢNG, CHỨC DANH, MỨC PHỤ CẤP ĐỐI VỚI NHỮNG NGƯỜI 
HOẠT ĐỘNG KHÔNG CHUYÊN TRÁCH CẤP XÃ
</t>
    </r>
    <r>
      <rPr>
        <i/>
        <sz val="12"/>
        <color indexed="8"/>
        <rFont val="Times New Roman"/>
        <family val="1"/>
      </rPr>
      <t>(Ban hành kèm theo Nghị quyết số 165/2015/NQ-HĐND ngày 12/12/2015 của HĐND tỉnh Hà Tĩnh)</t>
    </r>
  </si>
  <si>
    <t xml:space="preserve">Công an viên kiêm thôn (tổ) phó (bố trí ở địa bàn xã, thị trấn); Tổ đội trưởng kiêm tổ phó tổ dân phố (bố trí ở địa bàn phường). </t>
  </si>
  <si>
    <t>Phụ lục 2</t>
  </si>
  <si>
    <r>
      <t xml:space="preserve">SỐ LƯỢNG, CHỨC DANH, MỨC PHỤ CẤP NHỮNG NGƯỜI 
HOẠT ĐỘNG KHÔNG CHUYÊN TRÁCH VÀ THỰC HIỆN NHIỆM VỤ KHÁC 
Ở THÔN, TỔ DÂN PHỐ
</t>
    </r>
    <r>
      <rPr>
        <i/>
        <sz val="11"/>
        <color indexed="8"/>
        <rFont val="Times New Roman"/>
        <family val="1"/>
      </rPr>
      <t>(Ban hành kèm theo Nghị quyết số 165/2015/NQ-HĐND ngày 12/12/2015 của HĐND tỉnh Hà Tĩnh)</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</si>
</sst>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Red]#,##0"/>
  </numFmts>
  <fonts count="46">
    <font>
      <sz val="11"/>
      <color theme="1"/>
      <name val="Calibri"/>
      <family val="2"/>
    </font>
    <font>
      <sz val="11"/>
      <color indexed="8"/>
      <name val="Calibri"/>
      <family val="2"/>
    </font>
    <font>
      <sz val="10"/>
      <color indexed="8"/>
      <name val="Times New Roman"/>
      <family val="1"/>
    </font>
    <font>
      <b/>
      <sz val="10"/>
      <color indexed="8"/>
      <name val="Times New Roman"/>
      <family val="1"/>
    </font>
    <font>
      <i/>
      <sz val="11"/>
      <color indexed="8"/>
      <name val="Times New Roman"/>
      <family val="1"/>
    </font>
    <font>
      <b/>
      <i/>
      <sz val="10"/>
      <color indexed="8"/>
      <name val="Times New Roman"/>
      <family val="1"/>
    </font>
    <font>
      <i/>
      <sz val="12"/>
      <color indexed="8"/>
      <name val="Times New Roman"/>
      <family val="1"/>
    </font>
    <font>
      <sz val="12"/>
      <color indexed="8"/>
      <name val="Times New Roman"/>
      <family val="1"/>
    </font>
    <font>
      <i/>
      <sz val="10"/>
      <color indexed="8"/>
      <name val="Times New Roman"/>
      <family val="1"/>
    </font>
    <font>
      <b/>
      <sz val="12"/>
      <color indexed="8"/>
      <name val="Times New Roman"/>
      <family val="1"/>
    </font>
    <font>
      <b/>
      <sz val="6"/>
      <color indexed="10"/>
      <name val="Times New Roman"/>
      <family val="1"/>
    </font>
    <font>
      <b/>
      <sz val="11"/>
      <color indexed="8"/>
      <name val="Times New Roman"/>
      <family val="1"/>
    </font>
    <font>
      <sz val="8"/>
      <name val="Calibri"/>
      <family val="2"/>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style="thin"/>
      <top style="thin"/>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3" fillId="0" borderId="0" xfId="0" applyFont="1" applyAlignment="1">
      <alignment vertical="center" wrapText="1"/>
    </xf>
    <xf numFmtId="0" fontId="8" fillId="0" borderId="10" xfId="0" applyFont="1" applyBorder="1" applyAlignment="1">
      <alignment horizontal="center" vertical="center" wrapText="1"/>
    </xf>
    <xf numFmtId="0" fontId="8"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 fontId="2" fillId="0" borderId="10" xfId="0" applyNumberFormat="1" applyFont="1" applyBorder="1" applyAlignment="1">
      <alignment vertical="center" wrapText="1"/>
    </xf>
    <xf numFmtId="0" fontId="2" fillId="0" borderId="0" xfId="0" applyFont="1" applyAlignment="1">
      <alignment vertical="center" wrapText="1"/>
    </xf>
    <xf numFmtId="172"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3" fontId="10" fillId="0" borderId="10" xfId="0" applyNumberFormat="1" applyFont="1" applyBorder="1" applyAlignment="1">
      <alignment vertical="center" wrapText="1"/>
    </xf>
    <xf numFmtId="3" fontId="10" fillId="0" borderId="10" xfId="0" applyNumberFormat="1" applyFont="1" applyBorder="1" applyAlignment="1">
      <alignment horizontal="center" vertical="center" wrapText="1"/>
    </xf>
    <xf numFmtId="0" fontId="10" fillId="0" borderId="0" xfId="0" applyFont="1" applyAlignment="1">
      <alignment vertical="center" wrapText="1"/>
    </xf>
    <xf numFmtId="0" fontId="2" fillId="0" borderId="0" xfId="0" applyFont="1" applyAlignment="1">
      <alignment vertical="center"/>
    </xf>
    <xf numFmtId="0" fontId="3" fillId="32" borderId="10" xfId="0" applyFont="1" applyFill="1" applyBorder="1" applyAlignment="1">
      <alignment horizontal="center" vertical="center" wrapText="1"/>
    </xf>
    <xf numFmtId="0" fontId="3" fillId="32" borderId="11" xfId="0" applyFont="1" applyFill="1" applyBorder="1" applyAlignment="1">
      <alignment horizontal="left" vertical="center"/>
    </xf>
    <xf numFmtId="0" fontId="8" fillId="32" borderId="10" xfId="0" applyFont="1" applyFill="1" applyBorder="1" applyAlignment="1">
      <alignment horizontal="center" vertical="center"/>
    </xf>
    <xf numFmtId="0" fontId="8" fillId="32" borderId="10"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0" xfId="0" applyFont="1" applyFill="1" applyAlignment="1">
      <alignment vertical="center" wrapText="1"/>
    </xf>
    <xf numFmtId="4" fontId="2"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0" xfId="0" applyNumberFormat="1" applyFont="1" applyBorder="1" applyAlignment="1">
      <alignment vertical="center" wrapText="1"/>
    </xf>
    <xf numFmtId="172" fontId="3" fillId="0" borderId="10" xfId="0" applyNumberFormat="1" applyFont="1" applyBorder="1" applyAlignment="1">
      <alignment vertical="center" wrapText="1"/>
    </xf>
    <xf numFmtId="3" fontId="3" fillId="0" borderId="12" xfId="0" applyNumberFormat="1" applyFont="1" applyBorder="1" applyAlignment="1">
      <alignment vertical="center" wrapText="1"/>
    </xf>
    <xf numFmtId="3" fontId="3" fillId="33" borderId="10" xfId="0" applyNumberFormat="1" applyFont="1" applyFill="1" applyBorder="1" applyAlignment="1">
      <alignment horizontal="center" vertical="center" wrapText="1"/>
    </xf>
    <xf numFmtId="3" fontId="3" fillId="33" borderId="12" xfId="0" applyNumberFormat="1" applyFont="1" applyFill="1" applyBorder="1" applyAlignment="1">
      <alignment vertical="center" wrapText="1"/>
    </xf>
    <xf numFmtId="0" fontId="8" fillId="0" borderId="10" xfId="0" applyFont="1" applyBorder="1" applyAlignment="1">
      <alignment horizontal="center" vertical="center"/>
    </xf>
    <xf numFmtId="172" fontId="2" fillId="0" borderId="10" xfId="0" applyNumberFormat="1" applyFont="1" applyBorder="1" applyAlignment="1">
      <alignment vertical="center" wrapText="1"/>
    </xf>
    <xf numFmtId="3" fontId="2" fillId="0" borderId="10" xfId="0" applyNumberFormat="1"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horizontal="left" vertical="center"/>
    </xf>
    <xf numFmtId="0" fontId="7" fillId="0" borderId="10" xfId="0" applyFont="1" applyBorder="1" applyAlignment="1">
      <alignment/>
    </xf>
    <xf numFmtId="0" fontId="7" fillId="0" borderId="10" xfId="0" applyFont="1" applyBorder="1" applyAlignment="1">
      <alignment horizontal="center"/>
    </xf>
    <xf numFmtId="0" fontId="11" fillId="0" borderId="0" xfId="0" applyFont="1" applyAlignment="1">
      <alignment horizontal="center" wrapText="1"/>
    </xf>
    <xf numFmtId="0" fontId="9"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vertical="center" wrapText="1"/>
    </xf>
    <xf numFmtId="0" fontId="6"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3"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0" xfId="0" applyFont="1" applyAlignment="1">
      <alignment horizontal="center"/>
    </xf>
    <xf numFmtId="0" fontId="3" fillId="0" borderId="10" xfId="0" applyFont="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0" xfId="0" applyFont="1" applyAlignment="1">
      <alignment horizont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172" fontId="2" fillId="0" borderId="11"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19050</xdr:rowOff>
    </xdr:from>
    <xdr:to>
      <xdr:col>1</xdr:col>
      <xdr:colOff>1495425</xdr:colOff>
      <xdr:row>2</xdr:row>
      <xdr:rowOff>19050</xdr:rowOff>
    </xdr:to>
    <xdr:sp>
      <xdr:nvSpPr>
        <xdr:cNvPr id="1" name="Straight Connector 2"/>
        <xdr:cNvSpPr>
          <a:spLocks/>
        </xdr:cNvSpPr>
      </xdr:nvSpPr>
      <xdr:spPr>
        <a:xfrm>
          <a:off x="704850" y="457200"/>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285750</xdr:colOff>
      <xdr:row>2</xdr:row>
      <xdr:rowOff>19050</xdr:rowOff>
    </xdr:from>
    <xdr:to>
      <xdr:col>4</xdr:col>
      <xdr:colOff>2305050</xdr:colOff>
      <xdr:row>2</xdr:row>
      <xdr:rowOff>19050</xdr:rowOff>
    </xdr:to>
    <xdr:sp>
      <xdr:nvSpPr>
        <xdr:cNvPr id="2" name="Straight Connector 4"/>
        <xdr:cNvSpPr>
          <a:spLocks/>
        </xdr:cNvSpPr>
      </xdr:nvSpPr>
      <xdr:spPr>
        <a:xfrm>
          <a:off x="3438525" y="457200"/>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2228850</xdr:colOff>
      <xdr:row>3</xdr:row>
      <xdr:rowOff>47625</xdr:rowOff>
    </xdr:from>
    <xdr:to>
      <xdr:col>4</xdr:col>
      <xdr:colOff>485775</xdr:colOff>
      <xdr:row>3</xdr:row>
      <xdr:rowOff>47625</xdr:rowOff>
    </xdr:to>
    <xdr:sp>
      <xdr:nvSpPr>
        <xdr:cNvPr id="3" name="Straight Connector 3"/>
        <xdr:cNvSpPr>
          <a:spLocks/>
        </xdr:cNvSpPr>
      </xdr:nvSpPr>
      <xdr:spPr>
        <a:xfrm>
          <a:off x="2543175" y="1447800"/>
          <a:ext cx="1095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xdr:row>
      <xdr:rowOff>0</xdr:rowOff>
    </xdr:from>
    <xdr:to>
      <xdr:col>1</xdr:col>
      <xdr:colOff>1438275</xdr:colOff>
      <xdr:row>2</xdr:row>
      <xdr:rowOff>0</xdr:rowOff>
    </xdr:to>
    <xdr:sp>
      <xdr:nvSpPr>
        <xdr:cNvPr id="1" name="Line 1"/>
        <xdr:cNvSpPr>
          <a:spLocks/>
        </xdr:cNvSpPr>
      </xdr:nvSpPr>
      <xdr:spPr>
        <a:xfrm>
          <a:off x="1009650" y="3810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2</xdr:row>
      <xdr:rowOff>9525</xdr:rowOff>
    </xdr:from>
    <xdr:to>
      <xdr:col>21</xdr:col>
      <xdr:colOff>342900</xdr:colOff>
      <xdr:row>2</xdr:row>
      <xdr:rowOff>9525</xdr:rowOff>
    </xdr:to>
    <xdr:sp>
      <xdr:nvSpPr>
        <xdr:cNvPr id="2" name="Straight Connector 2"/>
        <xdr:cNvSpPr>
          <a:spLocks/>
        </xdr:cNvSpPr>
      </xdr:nvSpPr>
      <xdr:spPr>
        <a:xfrm>
          <a:off x="4210050" y="390525"/>
          <a:ext cx="1676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xdr:row>
      <xdr:rowOff>38100</xdr:rowOff>
    </xdr:from>
    <xdr:to>
      <xdr:col>14</xdr:col>
      <xdr:colOff>95250</xdr:colOff>
      <xdr:row>4</xdr:row>
      <xdr:rowOff>38100</xdr:rowOff>
    </xdr:to>
    <xdr:sp>
      <xdr:nvSpPr>
        <xdr:cNvPr id="3" name="Line 1"/>
        <xdr:cNvSpPr>
          <a:spLocks/>
        </xdr:cNvSpPr>
      </xdr:nvSpPr>
      <xdr:spPr>
        <a:xfrm>
          <a:off x="2819400" y="135255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zoomScalePageLayoutView="0" workbookViewId="0" topLeftCell="A1">
      <selection activeCell="E16" sqref="E16:M16"/>
    </sheetView>
  </sheetViews>
  <sheetFormatPr defaultColWidth="9.140625" defaultRowHeight="15"/>
  <cols>
    <col min="1" max="1" width="4.7109375" style="1" customWidth="1"/>
    <col min="2" max="2" width="33.8515625" style="1" customWidth="1"/>
    <col min="3" max="3" width="8.7109375" style="1" customWidth="1"/>
    <col min="4" max="4" width="5.8515625" style="1" hidden="1" customWidth="1"/>
    <col min="5" max="5" width="37.7109375" style="1" customWidth="1"/>
    <col min="6" max="6" width="4.8515625" style="1" hidden="1" customWidth="1"/>
    <col min="7" max="7" width="6.28125" style="2" hidden="1" customWidth="1"/>
    <col min="8" max="11" width="6.28125" style="1" hidden="1" customWidth="1"/>
    <col min="12" max="12" width="2.7109375" style="1" hidden="1" customWidth="1"/>
    <col min="13" max="13" width="10.28125" style="2" customWidth="1"/>
    <col min="14" max="16384" width="9.140625" style="1" customWidth="1"/>
  </cols>
  <sheetData>
    <row r="1" spans="1:13" ht="17.25">
      <c r="A1" s="59" t="s">
        <v>45</v>
      </c>
      <c r="B1" s="59"/>
      <c r="C1" s="59" t="s">
        <v>62</v>
      </c>
      <c r="D1" s="59"/>
      <c r="E1" s="59"/>
      <c r="F1" s="59"/>
      <c r="G1" s="59"/>
      <c r="H1" s="59"/>
      <c r="I1" s="59"/>
      <c r="J1" s="59"/>
      <c r="K1" s="59"/>
      <c r="L1" s="59"/>
      <c r="M1" s="59"/>
    </row>
    <row r="2" spans="1:13" ht="17.25">
      <c r="A2" s="59" t="s">
        <v>60</v>
      </c>
      <c r="B2" s="59"/>
      <c r="C2" s="59" t="s">
        <v>63</v>
      </c>
      <c r="D2" s="59"/>
      <c r="E2" s="59"/>
      <c r="F2" s="59"/>
      <c r="G2" s="59"/>
      <c r="H2" s="59"/>
      <c r="I2" s="59"/>
      <c r="J2" s="59"/>
      <c r="K2" s="59"/>
      <c r="L2" s="59"/>
      <c r="M2" s="59"/>
    </row>
    <row r="3" spans="1:13" ht="75.75" customHeight="1">
      <c r="A3" s="51" t="s">
        <v>64</v>
      </c>
      <c r="B3" s="51"/>
      <c r="C3" s="51"/>
      <c r="D3" s="51"/>
      <c r="E3" s="51"/>
      <c r="F3" s="51"/>
      <c r="G3" s="51"/>
      <c r="H3" s="51"/>
      <c r="I3" s="51"/>
      <c r="J3" s="51"/>
      <c r="K3" s="51"/>
      <c r="L3" s="51"/>
      <c r="M3" s="51"/>
    </row>
    <row r="4" ht="15.75" customHeight="1">
      <c r="M4" s="1"/>
    </row>
    <row r="5" ht="15.75" customHeight="1">
      <c r="M5" s="47" t="s">
        <v>61</v>
      </c>
    </row>
    <row r="6" spans="1:13" s="19" customFormat="1" ht="25.5" customHeight="1">
      <c r="A6" s="52" t="s">
        <v>0</v>
      </c>
      <c r="B6" s="52" t="s">
        <v>1</v>
      </c>
      <c r="C6" s="52" t="s">
        <v>2</v>
      </c>
      <c r="D6" s="52" t="s">
        <v>3</v>
      </c>
      <c r="E6" s="52" t="s">
        <v>5</v>
      </c>
      <c r="F6" s="52" t="s">
        <v>4</v>
      </c>
      <c r="G6" s="60" t="s">
        <v>26</v>
      </c>
      <c r="H6" s="60"/>
      <c r="I6" s="60"/>
      <c r="J6" s="60"/>
      <c r="K6" s="60"/>
      <c r="L6" s="60"/>
      <c r="M6" s="52" t="s">
        <v>57</v>
      </c>
    </row>
    <row r="7" spans="1:13" s="3" customFormat="1" ht="37.5" customHeight="1">
      <c r="A7" s="52"/>
      <c r="B7" s="52"/>
      <c r="C7" s="52"/>
      <c r="D7" s="52"/>
      <c r="E7" s="52"/>
      <c r="F7" s="52"/>
      <c r="G7" s="52" t="s">
        <v>6</v>
      </c>
      <c r="H7" s="52" t="s">
        <v>13</v>
      </c>
      <c r="I7" s="52"/>
      <c r="J7" s="52"/>
      <c r="K7" s="52"/>
      <c r="L7" s="52"/>
      <c r="M7" s="52"/>
    </row>
    <row r="8" spans="1:13" s="3" customFormat="1" ht="37.5" customHeight="1">
      <c r="A8" s="52"/>
      <c r="B8" s="52"/>
      <c r="C8" s="52"/>
      <c r="D8" s="52"/>
      <c r="E8" s="52"/>
      <c r="F8" s="52"/>
      <c r="G8" s="52"/>
      <c r="H8" s="52" t="s">
        <v>11</v>
      </c>
      <c r="I8" s="52" t="s">
        <v>12</v>
      </c>
      <c r="J8" s="52"/>
      <c r="K8" s="52"/>
      <c r="L8" s="52"/>
      <c r="M8" s="52"/>
    </row>
    <row r="9" spans="1:13" s="3" customFormat="1" ht="39" customHeight="1">
      <c r="A9" s="52"/>
      <c r="B9" s="52"/>
      <c r="C9" s="52"/>
      <c r="D9" s="52"/>
      <c r="E9" s="52"/>
      <c r="F9" s="52"/>
      <c r="G9" s="52"/>
      <c r="H9" s="52"/>
      <c r="I9" s="12" t="s">
        <v>7</v>
      </c>
      <c r="J9" s="12" t="s">
        <v>14</v>
      </c>
      <c r="K9" s="12" t="s">
        <v>15</v>
      </c>
      <c r="L9" s="12" t="s">
        <v>16</v>
      </c>
      <c r="M9" s="52"/>
    </row>
    <row r="10" spans="1:13" s="5" customFormat="1" ht="25.5" customHeight="1">
      <c r="A10" s="4" t="s">
        <v>17</v>
      </c>
      <c r="B10" s="4">
        <v>1</v>
      </c>
      <c r="C10" s="4">
        <v>2</v>
      </c>
      <c r="D10" s="4">
        <v>3</v>
      </c>
      <c r="E10" s="4">
        <v>3</v>
      </c>
      <c r="F10" s="4">
        <v>5</v>
      </c>
      <c r="G10" s="4">
        <v>6</v>
      </c>
      <c r="H10" s="4">
        <v>7</v>
      </c>
      <c r="I10" s="4">
        <v>8</v>
      </c>
      <c r="J10" s="4">
        <v>9</v>
      </c>
      <c r="K10" s="4">
        <v>10</v>
      </c>
      <c r="L10" s="4">
        <v>11</v>
      </c>
      <c r="M10" s="4">
        <v>4</v>
      </c>
    </row>
    <row r="11" spans="1:13" s="9" customFormat="1" ht="105">
      <c r="A11" s="6">
        <v>1</v>
      </c>
      <c r="B11" s="53" t="s">
        <v>55</v>
      </c>
      <c r="C11" s="7" t="s">
        <v>8</v>
      </c>
      <c r="D11" s="6">
        <v>17</v>
      </c>
      <c r="E11" s="13" t="s">
        <v>51</v>
      </c>
      <c r="F11" s="8">
        <f>D11*17</f>
        <v>289</v>
      </c>
      <c r="G11" s="10">
        <v>1</v>
      </c>
      <c r="H11" s="8">
        <f>G11*F11*2/3*12*1150</f>
        <v>2658800</v>
      </c>
      <c r="I11" s="8">
        <f>F11*G11*1/3*12*1150</f>
        <v>1329400</v>
      </c>
      <c r="J11" s="8">
        <f>0.6*I11</f>
        <v>797640</v>
      </c>
      <c r="K11" s="8">
        <f>0.3*I11</f>
        <v>398820</v>
      </c>
      <c r="L11" s="8">
        <f>0.1*I11</f>
        <v>132940</v>
      </c>
      <c r="M11" s="10">
        <v>1.3</v>
      </c>
    </row>
    <row r="12" spans="1:13" s="9" customFormat="1" ht="105">
      <c r="A12" s="6">
        <v>2</v>
      </c>
      <c r="B12" s="54"/>
      <c r="C12" s="7" t="s">
        <v>9</v>
      </c>
      <c r="D12" s="6">
        <v>103</v>
      </c>
      <c r="E12" s="13" t="s">
        <v>52</v>
      </c>
      <c r="F12" s="8">
        <f>D12*15</f>
        <v>1545</v>
      </c>
      <c r="G12" s="10">
        <v>1</v>
      </c>
      <c r="H12" s="8">
        <f>G12*F12*2/3*12*1150</f>
        <v>14214000</v>
      </c>
      <c r="I12" s="8">
        <f>F12*G12*1/3*12*1150</f>
        <v>7107000</v>
      </c>
      <c r="J12" s="8">
        <f>0.6*I12</f>
        <v>4264200</v>
      </c>
      <c r="K12" s="8">
        <f>0.3*I12</f>
        <v>2132100</v>
      </c>
      <c r="L12" s="8">
        <f>0.1*I12</f>
        <v>710700</v>
      </c>
      <c r="M12" s="10">
        <v>1.3</v>
      </c>
    </row>
    <row r="13" spans="1:13" s="9" customFormat="1" ht="168.75" customHeight="1">
      <c r="A13" s="6">
        <v>3</v>
      </c>
      <c r="B13" s="55"/>
      <c r="C13" s="7" t="s">
        <v>10</v>
      </c>
      <c r="D13" s="6">
        <v>142</v>
      </c>
      <c r="E13" s="13" t="s">
        <v>53</v>
      </c>
      <c r="F13" s="8">
        <f>D13*14</f>
        <v>1988</v>
      </c>
      <c r="G13" s="10">
        <v>1</v>
      </c>
      <c r="H13" s="8">
        <f>G13*F13*2/3*12*1150</f>
        <v>18289600</v>
      </c>
      <c r="I13" s="8">
        <f>F13*G13*1/3*12*1150</f>
        <v>9144800</v>
      </c>
      <c r="J13" s="8">
        <f>0.6*I13</f>
        <v>5486880</v>
      </c>
      <c r="K13" s="8">
        <f>0.3*I13</f>
        <v>2743440</v>
      </c>
      <c r="L13" s="8">
        <f>0.1*I13</f>
        <v>914480</v>
      </c>
      <c r="M13" s="10">
        <v>1.3</v>
      </c>
    </row>
    <row r="14" spans="1:13" s="18" customFormat="1" ht="27" customHeight="1" hidden="1">
      <c r="A14" s="56" t="s">
        <v>29</v>
      </c>
      <c r="B14" s="57"/>
      <c r="C14" s="58"/>
      <c r="D14" s="14">
        <f>D11+D12+D13</f>
        <v>262</v>
      </c>
      <c r="E14" s="15"/>
      <c r="F14" s="16">
        <f>F11+F12+F13</f>
        <v>3822</v>
      </c>
      <c r="G14" s="17"/>
      <c r="H14" s="16">
        <f>H11+H12+H13</f>
        <v>35162400</v>
      </c>
      <c r="I14" s="16">
        <f>I11+I12+I13</f>
        <v>17581200</v>
      </c>
      <c r="J14" s="16">
        <f>J11+J12+J13</f>
        <v>10548720</v>
      </c>
      <c r="K14" s="16">
        <f>K11+K12+K13</f>
        <v>5274360</v>
      </c>
      <c r="L14" s="16">
        <f>L11+L12+L13</f>
        <v>1758120</v>
      </c>
      <c r="M14" s="16"/>
    </row>
    <row r="16" spans="5:13" ht="15">
      <c r="E16" s="50"/>
      <c r="F16" s="50"/>
      <c r="G16" s="50"/>
      <c r="H16" s="50"/>
      <c r="I16" s="50"/>
      <c r="J16" s="50"/>
      <c r="K16" s="50"/>
      <c r="L16" s="50"/>
      <c r="M16" s="50"/>
    </row>
  </sheetData>
  <sheetProtection/>
  <mergeCells count="20">
    <mergeCell ref="A1:B1"/>
    <mergeCell ref="A2:B2"/>
    <mergeCell ref="C1:M1"/>
    <mergeCell ref="C2:M2"/>
    <mergeCell ref="M6:M9"/>
    <mergeCell ref="H7:L7"/>
    <mergeCell ref="H8:H9"/>
    <mergeCell ref="I8:L8"/>
    <mergeCell ref="E6:E9"/>
    <mergeCell ref="F6:F9"/>
    <mergeCell ref="E16:M16"/>
    <mergeCell ref="A3:M3"/>
    <mergeCell ref="A6:A9"/>
    <mergeCell ref="B6:B9"/>
    <mergeCell ref="C6:C9"/>
    <mergeCell ref="D6:D9"/>
    <mergeCell ref="B11:B13"/>
    <mergeCell ref="A14:C14"/>
    <mergeCell ref="G6:L6"/>
    <mergeCell ref="G7:G9"/>
  </mergeCells>
  <printOptions/>
  <pageMargins left="0.39" right="0.1968503937007874" top="0.66" bottom="0.1968503937007874" header="0.6"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25"/>
  <sheetViews>
    <sheetView tabSelected="1" zoomScalePageLayoutView="0" workbookViewId="0" topLeftCell="A1">
      <selection activeCell="Z6" sqref="Z6"/>
    </sheetView>
  </sheetViews>
  <sheetFormatPr defaultColWidth="9.140625" defaultRowHeight="15"/>
  <cols>
    <col min="1" max="1" width="6.00390625" style="1" customWidth="1"/>
    <col min="2" max="2" width="36.28125" style="1" customWidth="1"/>
    <col min="3" max="3" width="12.28125" style="1" hidden="1" customWidth="1"/>
    <col min="4" max="4" width="10.8515625" style="1" customWidth="1"/>
    <col min="5" max="8" width="4.7109375" style="2" hidden="1" customWidth="1"/>
    <col min="9" max="9" width="10.00390625" style="2" hidden="1" customWidth="1"/>
    <col min="10" max="11" width="8.8515625" style="1" hidden="1" customWidth="1"/>
    <col min="12" max="12" width="9.00390625" style="1" hidden="1" customWidth="1"/>
    <col min="13" max="14" width="2.7109375" style="1" hidden="1" customWidth="1"/>
    <col min="15" max="17" width="10.00390625" style="2" customWidth="1"/>
    <col min="18" max="18" width="9.00390625" style="1" hidden="1" customWidth="1"/>
    <col min="19" max="19" width="4.28125" style="1" hidden="1" customWidth="1"/>
    <col min="20" max="20" width="9.7109375" style="1" hidden="1" customWidth="1"/>
    <col min="21" max="21" width="9.00390625" style="1" hidden="1" customWidth="1"/>
    <col min="22" max="22" width="15.28125" style="1" customWidth="1"/>
    <col min="23" max="16384" width="9.140625" style="1" customWidth="1"/>
  </cols>
  <sheetData>
    <row r="1" spans="1:22" ht="15">
      <c r="A1" s="50" t="s">
        <v>45</v>
      </c>
      <c r="B1" s="50"/>
      <c r="O1" s="50" t="s">
        <v>62</v>
      </c>
      <c r="P1" s="50"/>
      <c r="Q1" s="50"/>
      <c r="R1" s="50"/>
      <c r="S1" s="50"/>
      <c r="T1" s="50"/>
      <c r="U1" s="50"/>
      <c r="V1" s="50"/>
    </row>
    <row r="2" spans="1:22" ht="15">
      <c r="A2" s="50" t="s">
        <v>60</v>
      </c>
      <c r="B2" s="50"/>
      <c r="O2" s="50" t="s">
        <v>63</v>
      </c>
      <c r="P2" s="50"/>
      <c r="Q2" s="50"/>
      <c r="R2" s="50"/>
      <c r="S2" s="50"/>
      <c r="T2" s="50"/>
      <c r="U2" s="50"/>
      <c r="V2" s="50"/>
    </row>
    <row r="3" spans="1:22" ht="7.5" customHeight="1">
      <c r="A3" s="46"/>
      <c r="B3" s="46"/>
      <c r="O3" s="46"/>
      <c r="P3" s="46"/>
      <c r="Q3" s="46"/>
      <c r="R3" s="46"/>
      <c r="S3" s="46"/>
      <c r="T3" s="46"/>
      <c r="U3" s="46"/>
      <c r="V3" s="46"/>
    </row>
    <row r="4" spans="1:22" ht="66" customHeight="1">
      <c r="A4" s="76" t="s">
        <v>67</v>
      </c>
      <c r="B4" s="76"/>
      <c r="C4" s="76"/>
      <c r="D4" s="76"/>
      <c r="E4" s="76"/>
      <c r="F4" s="76"/>
      <c r="G4" s="76"/>
      <c r="H4" s="76"/>
      <c r="I4" s="76"/>
      <c r="J4" s="76"/>
      <c r="K4" s="76"/>
      <c r="L4" s="76"/>
      <c r="M4" s="76"/>
      <c r="N4" s="76"/>
      <c r="O4" s="76"/>
      <c r="P4" s="76"/>
      <c r="Q4" s="76"/>
      <c r="R4" s="76"/>
      <c r="S4" s="76"/>
      <c r="T4" s="76"/>
      <c r="U4" s="76"/>
      <c r="V4" s="76"/>
    </row>
    <row r="5" spans="1:22" ht="6" customHeight="1">
      <c r="A5" s="45"/>
      <c r="B5" s="45"/>
      <c r="C5" s="45"/>
      <c r="D5" s="45"/>
      <c r="E5" s="45"/>
      <c r="F5" s="45"/>
      <c r="G5" s="45"/>
      <c r="H5" s="45"/>
      <c r="I5" s="45"/>
      <c r="J5" s="45"/>
      <c r="K5" s="45"/>
      <c r="L5" s="45"/>
      <c r="M5" s="45"/>
      <c r="N5" s="45"/>
      <c r="O5" s="45"/>
      <c r="P5" s="45"/>
      <c r="Q5" s="45"/>
      <c r="R5" s="45"/>
      <c r="S5" s="45"/>
      <c r="T5" s="45"/>
      <c r="U5" s="45"/>
      <c r="V5" s="45"/>
    </row>
    <row r="6" ht="16.5" customHeight="1">
      <c r="V6" s="49" t="s">
        <v>66</v>
      </c>
    </row>
    <row r="7" spans="1:22" s="19" customFormat="1" ht="22.5" customHeight="1">
      <c r="A7" s="72" t="s">
        <v>0</v>
      </c>
      <c r="B7" s="72" t="s">
        <v>33</v>
      </c>
      <c r="C7" s="72" t="s">
        <v>24</v>
      </c>
      <c r="D7" s="72" t="s">
        <v>30</v>
      </c>
      <c r="E7" s="52" t="s">
        <v>44</v>
      </c>
      <c r="F7" s="52"/>
      <c r="G7" s="52"/>
      <c r="H7" s="52"/>
      <c r="I7" s="77" t="s">
        <v>26</v>
      </c>
      <c r="J7" s="78"/>
      <c r="K7" s="78"/>
      <c r="L7" s="78"/>
      <c r="M7" s="78"/>
      <c r="N7" s="79"/>
      <c r="O7" s="64" t="s">
        <v>50</v>
      </c>
      <c r="P7" s="65"/>
      <c r="Q7" s="65"/>
      <c r="R7" s="37"/>
      <c r="S7" s="37"/>
      <c r="T7" s="37"/>
      <c r="U7" s="38"/>
      <c r="V7" s="52" t="s">
        <v>25</v>
      </c>
    </row>
    <row r="8" spans="1:22" s="3" customFormat="1" ht="31.5" customHeight="1">
      <c r="A8" s="70"/>
      <c r="B8" s="70"/>
      <c r="C8" s="70"/>
      <c r="D8" s="70"/>
      <c r="E8" s="52"/>
      <c r="F8" s="52"/>
      <c r="G8" s="52"/>
      <c r="H8" s="52"/>
      <c r="I8" s="70" t="s">
        <v>32</v>
      </c>
      <c r="J8" s="66" t="s">
        <v>13</v>
      </c>
      <c r="K8" s="67"/>
      <c r="L8" s="67"/>
      <c r="M8" s="67"/>
      <c r="N8" s="80"/>
      <c r="O8" s="66"/>
      <c r="P8" s="67"/>
      <c r="Q8" s="67"/>
      <c r="R8" s="39" t="s">
        <v>13</v>
      </c>
      <c r="S8" s="40"/>
      <c r="T8" s="40"/>
      <c r="U8" s="41"/>
      <c r="V8" s="52"/>
    </row>
    <row r="9" spans="1:22" s="3" customFormat="1" ht="24" customHeight="1">
      <c r="A9" s="70"/>
      <c r="B9" s="70"/>
      <c r="C9" s="70"/>
      <c r="D9" s="70"/>
      <c r="E9" s="70" t="s">
        <v>40</v>
      </c>
      <c r="F9" s="52" t="s">
        <v>37</v>
      </c>
      <c r="G9" s="52" t="s">
        <v>38</v>
      </c>
      <c r="H9" s="52" t="s">
        <v>39</v>
      </c>
      <c r="I9" s="70"/>
      <c r="J9" s="72" t="s">
        <v>18</v>
      </c>
      <c r="K9" s="73" t="s">
        <v>19</v>
      </c>
      <c r="L9" s="74"/>
      <c r="M9" s="74"/>
      <c r="N9" s="75"/>
      <c r="O9" s="52" t="s">
        <v>37</v>
      </c>
      <c r="P9" s="52" t="s">
        <v>38</v>
      </c>
      <c r="Q9" s="52" t="s">
        <v>39</v>
      </c>
      <c r="R9" s="72" t="s">
        <v>7</v>
      </c>
      <c r="S9" s="52" t="s">
        <v>18</v>
      </c>
      <c r="T9" s="52"/>
      <c r="U9" s="81" t="s">
        <v>31</v>
      </c>
      <c r="V9" s="52"/>
    </row>
    <row r="10" spans="1:22" s="3" customFormat="1" ht="31.5" customHeight="1">
      <c r="A10" s="71"/>
      <c r="B10" s="71"/>
      <c r="C10" s="71"/>
      <c r="D10" s="71"/>
      <c r="E10" s="71"/>
      <c r="F10" s="52"/>
      <c r="G10" s="52"/>
      <c r="H10" s="52"/>
      <c r="I10" s="71"/>
      <c r="J10" s="71"/>
      <c r="K10" s="12" t="s">
        <v>7</v>
      </c>
      <c r="L10" s="12" t="s">
        <v>20</v>
      </c>
      <c r="M10" s="12" t="s">
        <v>21</v>
      </c>
      <c r="N10" s="12" t="s">
        <v>22</v>
      </c>
      <c r="O10" s="52"/>
      <c r="P10" s="52"/>
      <c r="Q10" s="52"/>
      <c r="R10" s="71"/>
      <c r="S10" s="12" t="s">
        <v>27</v>
      </c>
      <c r="T10" s="12" t="s">
        <v>28</v>
      </c>
      <c r="U10" s="80"/>
      <c r="V10" s="52"/>
    </row>
    <row r="11" spans="1:22" s="5" customFormat="1" ht="22.5" customHeight="1">
      <c r="A11" s="4" t="s">
        <v>17</v>
      </c>
      <c r="B11" s="4">
        <v>1</v>
      </c>
      <c r="C11" s="4">
        <v>2</v>
      </c>
      <c r="D11" s="4">
        <v>2</v>
      </c>
      <c r="E11" s="4">
        <v>3</v>
      </c>
      <c r="F11" s="4">
        <v>4</v>
      </c>
      <c r="G11" s="4">
        <v>5</v>
      </c>
      <c r="H11" s="4">
        <v>6</v>
      </c>
      <c r="I11" s="4">
        <v>7</v>
      </c>
      <c r="J11" s="4">
        <v>8</v>
      </c>
      <c r="K11" s="4">
        <v>9</v>
      </c>
      <c r="L11" s="4">
        <v>10</v>
      </c>
      <c r="M11" s="4">
        <v>11</v>
      </c>
      <c r="N11" s="4">
        <v>12</v>
      </c>
      <c r="O11" s="4">
        <v>3</v>
      </c>
      <c r="P11" s="4">
        <v>4</v>
      </c>
      <c r="Q11" s="4">
        <v>5</v>
      </c>
      <c r="R11" s="4">
        <v>16</v>
      </c>
      <c r="S11" s="4">
        <v>17</v>
      </c>
      <c r="T11" s="4">
        <v>18</v>
      </c>
      <c r="U11" s="4">
        <v>19</v>
      </c>
      <c r="V11" s="4">
        <v>6</v>
      </c>
    </row>
    <row r="12" spans="1:22" s="25" customFormat="1" ht="27" customHeight="1">
      <c r="A12" s="20" t="s">
        <v>17</v>
      </c>
      <c r="B12" s="21" t="s">
        <v>34</v>
      </c>
      <c r="C12" s="22"/>
      <c r="D12" s="22"/>
      <c r="E12" s="22"/>
      <c r="F12" s="22"/>
      <c r="G12" s="22"/>
      <c r="H12" s="22"/>
      <c r="I12" s="22"/>
      <c r="J12" s="23"/>
      <c r="K12" s="23"/>
      <c r="L12" s="23"/>
      <c r="M12" s="23"/>
      <c r="N12" s="23"/>
      <c r="O12" s="23"/>
      <c r="P12" s="23"/>
      <c r="Q12" s="23"/>
      <c r="R12" s="23"/>
      <c r="S12" s="23"/>
      <c r="T12" s="23"/>
      <c r="U12" s="23"/>
      <c r="V12" s="24"/>
    </row>
    <row r="13" spans="1:22" s="9" customFormat="1" ht="39" customHeight="1">
      <c r="A13" s="6">
        <v>1</v>
      </c>
      <c r="B13" s="7" t="s">
        <v>46</v>
      </c>
      <c r="C13" s="68">
        <v>185</v>
      </c>
      <c r="D13" s="68" t="s">
        <v>23</v>
      </c>
      <c r="E13" s="11">
        <v>185</v>
      </c>
      <c r="F13" s="11">
        <v>3</v>
      </c>
      <c r="G13" s="11">
        <v>54</v>
      </c>
      <c r="H13" s="11">
        <v>128</v>
      </c>
      <c r="I13" s="26">
        <v>0.95</v>
      </c>
      <c r="J13" s="8">
        <f>I13*E13*2/3*12*1150</f>
        <v>1616900</v>
      </c>
      <c r="K13" s="8">
        <f>E13*I13*1/3*12*1150</f>
        <v>808450</v>
      </c>
      <c r="L13" s="8">
        <f>0.6*K13</f>
        <v>485070</v>
      </c>
      <c r="M13" s="8">
        <f>0.3*K13</f>
        <v>242535</v>
      </c>
      <c r="N13" s="8">
        <f>0.1*K13</f>
        <v>80845</v>
      </c>
      <c r="O13" s="26">
        <v>1.3</v>
      </c>
      <c r="P13" s="26">
        <v>1.2</v>
      </c>
      <c r="Q13" s="26">
        <v>1.1</v>
      </c>
      <c r="R13" s="8">
        <f>(F13*O13+G13*P13+H13*Q13)*12*1150</f>
        <v>2891100</v>
      </c>
      <c r="S13" s="84">
        <v>3</v>
      </c>
      <c r="T13" s="86">
        <f>S13*185*12*1150</f>
        <v>7659000</v>
      </c>
      <c r="U13" s="8"/>
      <c r="V13" s="8"/>
    </row>
    <row r="14" spans="1:22" s="9" customFormat="1" ht="39" customHeight="1">
      <c r="A14" s="6">
        <v>2</v>
      </c>
      <c r="B14" s="7" t="s">
        <v>59</v>
      </c>
      <c r="C14" s="68"/>
      <c r="D14" s="68"/>
      <c r="E14" s="11">
        <v>185</v>
      </c>
      <c r="F14" s="11">
        <v>3</v>
      </c>
      <c r="G14" s="11">
        <v>54</v>
      </c>
      <c r="H14" s="11">
        <v>128</v>
      </c>
      <c r="I14" s="26">
        <v>0.8</v>
      </c>
      <c r="J14" s="8">
        <f>I14*E14*2/3*12*1150</f>
        <v>1361600</v>
      </c>
      <c r="K14" s="8">
        <f>E14*I14*1/3*12*1150</f>
        <v>680800</v>
      </c>
      <c r="L14" s="8">
        <f>0.6*K14</f>
        <v>408480</v>
      </c>
      <c r="M14" s="8">
        <f>0.3*K14</f>
        <v>204240</v>
      </c>
      <c r="N14" s="8">
        <f>0.1*K14</f>
        <v>68080</v>
      </c>
      <c r="O14" s="26">
        <v>1.2</v>
      </c>
      <c r="P14" s="26">
        <v>1.1</v>
      </c>
      <c r="Q14" s="26">
        <v>1</v>
      </c>
      <c r="R14" s="8">
        <f>(F14*O14+G14*P14+H14*Q14)*12*1150</f>
        <v>2635800</v>
      </c>
      <c r="S14" s="85"/>
      <c r="T14" s="87"/>
      <c r="U14" s="8"/>
      <c r="V14" s="8"/>
    </row>
    <row r="15" spans="1:22" s="9" customFormat="1" ht="39" customHeight="1">
      <c r="A15" s="6">
        <v>3</v>
      </c>
      <c r="B15" s="48" t="s">
        <v>65</v>
      </c>
      <c r="C15" s="68"/>
      <c r="D15" s="68"/>
      <c r="E15" s="11">
        <v>185</v>
      </c>
      <c r="F15" s="11">
        <v>3</v>
      </c>
      <c r="G15" s="11">
        <v>54</v>
      </c>
      <c r="H15" s="11">
        <v>128</v>
      </c>
      <c r="I15" s="26">
        <v>0.5</v>
      </c>
      <c r="J15" s="8"/>
      <c r="K15" s="8">
        <f>L15</f>
        <v>1276500</v>
      </c>
      <c r="L15" s="8">
        <f>I15*E15*12*1150</f>
        <v>1276500</v>
      </c>
      <c r="M15" s="8"/>
      <c r="N15" s="8"/>
      <c r="O15" s="26">
        <v>1.1</v>
      </c>
      <c r="P15" s="26">
        <v>1</v>
      </c>
      <c r="Q15" s="26">
        <v>0.9</v>
      </c>
      <c r="R15" s="8">
        <f>(F15*O15+G15*P15+H15*Q15)*12*1150</f>
        <v>2380500</v>
      </c>
      <c r="S15" s="85"/>
      <c r="T15" s="87"/>
      <c r="U15" s="8"/>
      <c r="V15" s="8"/>
    </row>
    <row r="16" spans="1:22" s="3" customFormat="1" ht="19.5" customHeight="1" hidden="1">
      <c r="A16" s="73" t="s">
        <v>42</v>
      </c>
      <c r="B16" s="75"/>
      <c r="C16" s="36">
        <v>185</v>
      </c>
      <c r="D16" s="36"/>
      <c r="E16" s="27"/>
      <c r="F16" s="27"/>
      <c r="G16" s="27"/>
      <c r="H16" s="27"/>
      <c r="I16" s="28"/>
      <c r="J16" s="28">
        <f>J13+J14+J15</f>
        <v>2978500</v>
      </c>
      <c r="K16" s="28">
        <f aca="true" t="shared" si="0" ref="K16:T16">K13+K14+K15</f>
        <v>2765750</v>
      </c>
      <c r="L16" s="28">
        <f t="shared" si="0"/>
        <v>2170050</v>
      </c>
      <c r="M16" s="28">
        <f t="shared" si="0"/>
        <v>446775</v>
      </c>
      <c r="N16" s="28">
        <f t="shared" si="0"/>
        <v>148925</v>
      </c>
      <c r="O16" s="28"/>
      <c r="P16" s="28"/>
      <c r="Q16" s="28"/>
      <c r="R16" s="28">
        <f t="shared" si="0"/>
        <v>7907400</v>
      </c>
      <c r="S16" s="29">
        <f t="shared" si="0"/>
        <v>3</v>
      </c>
      <c r="T16" s="28">
        <f t="shared" si="0"/>
        <v>7659000</v>
      </c>
      <c r="U16" s="28">
        <f>R16-T16</f>
        <v>248400</v>
      </c>
      <c r="V16" s="30"/>
    </row>
    <row r="17" spans="1:22" s="3" customFormat="1" ht="25.5" customHeight="1" hidden="1">
      <c r="A17" s="73" t="s">
        <v>42</v>
      </c>
      <c r="B17" s="75"/>
      <c r="C17" s="27">
        <v>1959</v>
      </c>
      <c r="D17" s="27"/>
      <c r="E17" s="27"/>
      <c r="F17" s="27"/>
      <c r="G17" s="27"/>
      <c r="H17" s="27"/>
      <c r="I17" s="28"/>
      <c r="J17" s="28" t="e">
        <f>SUM(#REF!)</f>
        <v>#REF!</v>
      </c>
      <c r="K17" s="28" t="e">
        <f>SUM(#REF!)</f>
        <v>#REF!</v>
      </c>
      <c r="L17" s="28" t="e">
        <f>SUM(#REF!)</f>
        <v>#REF!</v>
      </c>
      <c r="M17" s="28" t="e">
        <f>SUM(#REF!)</f>
        <v>#REF!</v>
      </c>
      <c r="N17" s="28" t="e">
        <f>SUM(#REF!)</f>
        <v>#REF!</v>
      </c>
      <c r="O17" s="28"/>
      <c r="P17" s="28"/>
      <c r="Q17" s="28"/>
      <c r="R17" s="28" t="e">
        <f>SUM(#REF!)</f>
        <v>#REF!</v>
      </c>
      <c r="S17" s="28"/>
      <c r="T17" s="28" t="e">
        <f>SUM(#REF!)</f>
        <v>#REF!</v>
      </c>
      <c r="U17" s="28" t="e">
        <f>R17-T17</f>
        <v>#REF!</v>
      </c>
      <c r="V17" s="30"/>
    </row>
    <row r="18" spans="1:22" s="3" customFormat="1" ht="25.5" customHeight="1" hidden="1">
      <c r="A18" s="82" t="s">
        <v>43</v>
      </c>
      <c r="B18" s="83"/>
      <c r="C18" s="31">
        <f>C16+C17</f>
        <v>2144</v>
      </c>
      <c r="D18" s="31"/>
      <c r="E18" s="31"/>
      <c r="F18" s="31"/>
      <c r="G18" s="31"/>
      <c r="H18" s="31"/>
      <c r="I18" s="31"/>
      <c r="J18" s="31" t="e">
        <f>J16+J17</f>
        <v>#REF!</v>
      </c>
      <c r="K18" s="31" t="e">
        <f>K16+K17</f>
        <v>#REF!</v>
      </c>
      <c r="L18" s="31" t="e">
        <f>L16+L17</f>
        <v>#REF!</v>
      </c>
      <c r="M18" s="31" t="e">
        <f>M16+M17</f>
        <v>#REF!</v>
      </c>
      <c r="N18" s="31" t="e">
        <f>N16+N17</f>
        <v>#REF!</v>
      </c>
      <c r="O18" s="31"/>
      <c r="P18" s="31"/>
      <c r="Q18" s="31"/>
      <c r="R18" s="31" t="e">
        <f>R16+R17</f>
        <v>#REF!</v>
      </c>
      <c r="S18" s="31"/>
      <c r="T18" s="31" t="e">
        <f>T16+T17</f>
        <v>#REF!</v>
      </c>
      <c r="U18" s="31" t="e">
        <f>U16+U17</f>
        <v>#REF!</v>
      </c>
      <c r="V18" s="32"/>
    </row>
    <row r="19" spans="1:22" s="5" customFormat="1" ht="27" customHeight="1">
      <c r="A19" s="12" t="s">
        <v>35</v>
      </c>
      <c r="B19" s="42" t="s">
        <v>36</v>
      </c>
      <c r="C19" s="33"/>
      <c r="D19" s="33"/>
      <c r="E19" s="33"/>
      <c r="F19" s="33"/>
      <c r="G19" s="33"/>
      <c r="H19" s="33"/>
      <c r="I19" s="33"/>
      <c r="J19" s="4"/>
      <c r="K19" s="4"/>
      <c r="L19" s="4"/>
      <c r="M19" s="4"/>
      <c r="N19" s="4"/>
      <c r="O19" s="4"/>
      <c r="P19" s="4"/>
      <c r="Q19" s="4"/>
      <c r="R19" s="4"/>
      <c r="S19" s="4"/>
      <c r="T19" s="4"/>
      <c r="U19" s="4"/>
      <c r="V19" s="4"/>
    </row>
    <row r="20" spans="1:22" s="5" customFormat="1" ht="44.25" customHeight="1">
      <c r="A20" s="61" t="s">
        <v>54</v>
      </c>
      <c r="B20" s="62"/>
      <c r="C20" s="62"/>
      <c r="D20" s="63"/>
      <c r="E20" s="33"/>
      <c r="F20" s="33"/>
      <c r="G20" s="33"/>
      <c r="H20" s="33"/>
      <c r="I20" s="33"/>
      <c r="J20" s="4"/>
      <c r="K20" s="4"/>
      <c r="L20" s="4"/>
      <c r="M20" s="4"/>
      <c r="N20" s="4"/>
      <c r="O20" s="12">
        <f>O21+O22+O23*6</f>
        <v>4.2</v>
      </c>
      <c r="P20" s="12">
        <f>P21+P22+P23*6</f>
        <v>3.8000000000000003</v>
      </c>
      <c r="Q20" s="12">
        <f>Q21+Q22+Q23*6</f>
        <v>3.4000000000000004</v>
      </c>
      <c r="R20" s="4"/>
      <c r="S20" s="4"/>
      <c r="T20" s="4"/>
      <c r="U20" s="4"/>
      <c r="V20" s="4"/>
    </row>
    <row r="21" spans="1:22" s="9" customFormat="1" ht="51.75" customHeight="1">
      <c r="A21" s="6">
        <v>1</v>
      </c>
      <c r="B21" s="13" t="s">
        <v>56</v>
      </c>
      <c r="C21" s="6"/>
      <c r="D21" s="68" t="s">
        <v>48</v>
      </c>
      <c r="E21" s="11">
        <v>185</v>
      </c>
      <c r="F21" s="11">
        <v>3</v>
      </c>
      <c r="G21" s="11">
        <v>54</v>
      </c>
      <c r="H21" s="11">
        <v>128</v>
      </c>
      <c r="I21" s="35" t="s">
        <v>41</v>
      </c>
      <c r="J21" s="8">
        <v>222000</v>
      </c>
      <c r="K21" s="8">
        <v>3274500</v>
      </c>
      <c r="L21" s="8">
        <v>1021200</v>
      </c>
      <c r="M21" s="8">
        <v>1946940</v>
      </c>
      <c r="N21" s="8">
        <v>306360</v>
      </c>
      <c r="O21" s="26">
        <v>0.6</v>
      </c>
      <c r="P21" s="26">
        <v>0.55</v>
      </c>
      <c r="Q21" s="26">
        <v>0.5</v>
      </c>
      <c r="R21" s="8">
        <f>(F21*O21+G21*P21+H21*Q21)*12*1150*6</f>
        <v>7907400</v>
      </c>
      <c r="S21" s="34"/>
      <c r="T21" s="8">
        <v>222000</v>
      </c>
      <c r="U21" s="8"/>
      <c r="V21" s="69" t="s">
        <v>47</v>
      </c>
    </row>
    <row r="22" spans="1:22" ht="51.75" customHeight="1">
      <c r="A22" s="6">
        <v>2</v>
      </c>
      <c r="B22" s="13" t="s">
        <v>49</v>
      </c>
      <c r="C22" s="43"/>
      <c r="D22" s="68"/>
      <c r="E22" s="44"/>
      <c r="F22" s="44"/>
      <c r="G22" s="44"/>
      <c r="H22" s="44"/>
      <c r="I22" s="44"/>
      <c r="J22" s="43"/>
      <c r="K22" s="43"/>
      <c r="L22" s="43"/>
      <c r="M22" s="43"/>
      <c r="N22" s="43"/>
      <c r="O22" s="26">
        <v>0.6</v>
      </c>
      <c r="P22" s="26">
        <v>0.55</v>
      </c>
      <c r="Q22" s="26">
        <v>0.5</v>
      </c>
      <c r="R22" s="43"/>
      <c r="S22" s="43"/>
      <c r="T22" s="43"/>
      <c r="U22" s="43"/>
      <c r="V22" s="69"/>
    </row>
    <row r="23" spans="1:22" ht="158.25" customHeight="1">
      <c r="A23" s="6">
        <v>3</v>
      </c>
      <c r="B23" s="13" t="s">
        <v>58</v>
      </c>
      <c r="C23" s="43"/>
      <c r="D23" s="68"/>
      <c r="E23" s="44"/>
      <c r="F23" s="44"/>
      <c r="G23" s="44"/>
      <c r="H23" s="44"/>
      <c r="I23" s="44"/>
      <c r="J23" s="43"/>
      <c r="K23" s="43"/>
      <c r="L23" s="43"/>
      <c r="M23" s="43"/>
      <c r="N23" s="43"/>
      <c r="O23" s="26">
        <v>0.5</v>
      </c>
      <c r="P23" s="26">
        <v>0.45</v>
      </c>
      <c r="Q23" s="26">
        <v>0.4</v>
      </c>
      <c r="R23" s="43"/>
      <c r="S23" s="43"/>
      <c r="T23" s="43"/>
      <c r="U23" s="43"/>
      <c r="V23" s="69"/>
    </row>
    <row r="24" ht="9.75" customHeight="1"/>
    <row r="25" spans="16:22" ht="15" customHeight="1">
      <c r="P25" s="50"/>
      <c r="Q25" s="50"/>
      <c r="R25" s="50"/>
      <c r="S25" s="50"/>
      <c r="T25" s="50"/>
      <c r="U25" s="50"/>
      <c r="V25" s="50"/>
    </row>
    <row r="26" ht="9.75" customHeight="1"/>
  </sheetData>
  <sheetProtection/>
  <mergeCells count="38">
    <mergeCell ref="A16:B16"/>
    <mergeCell ref="A17:B17"/>
    <mergeCell ref="A18:B18"/>
    <mergeCell ref="P9:P10"/>
    <mergeCell ref="O9:O10"/>
    <mergeCell ref="S9:T9"/>
    <mergeCell ref="C13:C15"/>
    <mergeCell ref="D13:D15"/>
    <mergeCell ref="S13:S15"/>
    <mergeCell ref="T13:T15"/>
    <mergeCell ref="E7:H8"/>
    <mergeCell ref="I7:N7"/>
    <mergeCell ref="V7:V10"/>
    <mergeCell ref="I8:I10"/>
    <mergeCell ref="J8:N8"/>
    <mergeCell ref="U9:U10"/>
    <mergeCell ref="F9:F10"/>
    <mergeCell ref="G9:G10"/>
    <mergeCell ref="H9:H10"/>
    <mergeCell ref="J9:J10"/>
    <mergeCell ref="K9:N9"/>
    <mergeCell ref="A4:V4"/>
    <mergeCell ref="A7:A10"/>
    <mergeCell ref="B7:B10"/>
    <mergeCell ref="C7:C10"/>
    <mergeCell ref="D7:D10"/>
    <mergeCell ref="Q9:Q10"/>
    <mergeCell ref="R9:R10"/>
    <mergeCell ref="A1:B1"/>
    <mergeCell ref="A2:B2"/>
    <mergeCell ref="O1:V1"/>
    <mergeCell ref="O2:V2"/>
    <mergeCell ref="P25:V25"/>
    <mergeCell ref="A20:D20"/>
    <mergeCell ref="O7:Q8"/>
    <mergeCell ref="D21:D23"/>
    <mergeCell ref="V21:V23"/>
    <mergeCell ref="E9:E10"/>
  </mergeCells>
  <printOptions/>
  <pageMargins left="0.28" right="0.1968503937007874" top="0.58" bottom="0.1968503937007874" header="0.47"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2015-12-23T09:55:13Z</cp:lastPrinted>
  <dcterms:created xsi:type="dcterms:W3CDTF">2015-11-03T08:36:35Z</dcterms:created>
  <dcterms:modified xsi:type="dcterms:W3CDTF">2015-12-23T09:56:43Z</dcterms:modified>
  <cp:category/>
  <cp:version/>
  <cp:contentType/>
  <cp:contentStatus/>
</cp:coreProperties>
</file>