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56" tabRatio="805" activeTab="15"/>
  </bookViews>
  <sheets>
    <sheet name="Tong CMD" sheetId="1" r:id="rId1"/>
    <sheet name="2a.Ctiep" sheetId="2" r:id="rId2"/>
    <sheet name="2b.BS moi" sheetId="3" r:id="rId3"/>
    <sheet name="2.1.TPHT" sheetId="4" r:id="rId4"/>
    <sheet name="2.2.TXHL" sheetId="5" r:id="rId5"/>
    <sheet name="2.3.TXKA" sheetId="6" r:id="rId6"/>
    <sheet name="2.4.NX" sheetId="7" r:id="rId7"/>
    <sheet name="2.5.TH" sheetId="8" r:id="rId8"/>
    <sheet name="2.6.CX" sheetId="9" r:id="rId9"/>
    <sheet name="2.7.HS" sheetId="10" r:id="rId10"/>
    <sheet name="2.8.DT" sheetId="11" r:id="rId11"/>
    <sheet name="2.9.CL" sheetId="12" r:id="rId12"/>
    <sheet name="2.10.KAH" sheetId="13" r:id="rId13"/>
    <sheet name="2.11.HK" sheetId="14" r:id="rId14"/>
    <sheet name="2.12.VQ" sheetId="15" r:id="rId15"/>
    <sheet name="2.13.LH" sheetId="16" r:id="rId16"/>
  </sheets>
  <definedNames>
    <definedName name="_xlnm.Print_Titles" localSheetId="3">'2.1.TPHT'!$8:$10</definedName>
    <definedName name="_xlnm.Print_Titles" localSheetId="12">'2.10.KAH'!$8:$10</definedName>
    <definedName name="_xlnm.Print_Titles" localSheetId="13">'2.11.HK'!$8:$10</definedName>
    <definedName name="_xlnm.Print_Titles" localSheetId="14">'2.12.VQ'!$8:$10</definedName>
    <definedName name="_xlnm.Print_Titles" localSheetId="15">'2.13.LH'!$8:$10</definedName>
    <definedName name="_xlnm.Print_Titles" localSheetId="4">'2.2.TXHL'!$8:$10</definedName>
    <definedName name="_xlnm.Print_Titles" localSheetId="5">'2.3.TXKA'!$8:$10</definedName>
    <definedName name="_xlnm.Print_Titles" localSheetId="6">'2.4.NX'!$8:$10</definedName>
    <definedName name="_xlnm.Print_Titles" localSheetId="7">'2.5.TH'!$8:$10</definedName>
    <definedName name="_xlnm.Print_Titles" localSheetId="8">'2.6.CX'!$8:$10</definedName>
    <definedName name="_xlnm.Print_Titles" localSheetId="9">'2.7.HS'!$8:$10</definedName>
    <definedName name="_xlnm.Print_Titles" localSheetId="10">'2.8.DT'!$8:$10</definedName>
    <definedName name="_xlnm.Print_Titles" localSheetId="11">'2.9.CL'!$8:$10</definedName>
    <definedName name="_xlnm.Print_Titles">#N/A</definedName>
  </definedNames>
  <calcPr fullCalcOnLoad="1"/>
</workbook>
</file>

<file path=xl/sharedStrings.xml><?xml version="1.0" encoding="utf-8"?>
<sst xmlns="http://schemas.openxmlformats.org/spreadsheetml/2006/main" count="3571" uniqueCount="1762">
  <si>
    <t>Tổng cộng</t>
  </si>
  <si>
    <t>Thị xã Kỳ Anh</t>
  </si>
  <si>
    <t>Thị xã Hồng Lĩnh</t>
  </si>
  <si>
    <t>Thành phố Hà Tĩnh</t>
  </si>
  <si>
    <t>RĐD</t>
  </si>
  <si>
    <t>RPH</t>
  </si>
  <si>
    <t>LUA</t>
  </si>
  <si>
    <t>Ghi chú</t>
  </si>
  <si>
    <t>Sử dụng từ các loại đất (ha)</t>
  </si>
  <si>
    <t>STT</t>
  </si>
  <si>
    <t>CỘNG HOÀ XÃ HỘI CHỦ NGHĨA VIỆT NAM</t>
  </si>
  <si>
    <t>Độc lập - Tự do - Hạnh phúc</t>
  </si>
  <si>
    <t>TỈNH HÀ TĨNH</t>
  </si>
  <si>
    <t xml:space="preserve">HỘI ĐỒNG NHÂN DÂN </t>
  </si>
  <si>
    <t>HỘI ĐỒNG NHÂN DÂN TỈNH</t>
  </si>
  <si>
    <t xml:space="preserve">Tên công trình, dự án  </t>
  </si>
  <si>
    <t>RDD</t>
  </si>
  <si>
    <t>I</t>
  </si>
  <si>
    <t>Đất ở nông thôn</t>
  </si>
  <si>
    <t>II</t>
  </si>
  <si>
    <t>Đất giao thông</t>
  </si>
  <si>
    <t>III</t>
  </si>
  <si>
    <t>Đất thủy lợi</t>
  </si>
  <si>
    <t>IV</t>
  </si>
  <si>
    <t>V</t>
  </si>
  <si>
    <t>Đất sinh hoạt cộng đồng</t>
  </si>
  <si>
    <t>Đất cụm công nghiệp</t>
  </si>
  <si>
    <t>VI</t>
  </si>
  <si>
    <t>VII</t>
  </si>
  <si>
    <t>Đất công trình năng lượng</t>
  </si>
  <si>
    <t>VIII</t>
  </si>
  <si>
    <t>IX</t>
  </si>
  <si>
    <t>X</t>
  </si>
  <si>
    <t>Đất xây dựng trụ sở cơ quan</t>
  </si>
  <si>
    <t>XI</t>
  </si>
  <si>
    <t>Đất cơ sở tôn giáo</t>
  </si>
  <si>
    <t>XII</t>
  </si>
  <si>
    <t>Mở rộng nghĩa trang</t>
  </si>
  <si>
    <t>HỘI ĐỒNG NHÂN DÂN</t>
  </si>
  <si>
    <t>Đất rừng phòng hộ</t>
  </si>
  <si>
    <t>Dự án bảo vệ nước thượng nguồn hồ Bộc Nguyên</t>
  </si>
  <si>
    <t>Đất xây dựng cơ sở giáo dục và đào tạo</t>
  </si>
  <si>
    <t>Xã Thạch Sơn</t>
  </si>
  <si>
    <t>Thôn Trường Ngọc, xã Ngọc Sơn</t>
  </si>
  <si>
    <t xml:space="preserve">Đất ở nông thôn </t>
  </si>
  <si>
    <t>Thôn Nam Bình, xã Thạch Đài</t>
  </si>
  <si>
    <t>Thôn Liên Hương, xã Thạch Đài</t>
  </si>
  <si>
    <t>Thôn Nam Thượng, xã Thạch Đài</t>
  </si>
  <si>
    <t>Đất ở nông thôn (xen dắm)</t>
  </si>
  <si>
    <t>Thôn Liên Phố, xã Thạch Hội</t>
  </si>
  <si>
    <t>Thôn Tri Nang, xã Thạch Kênh</t>
  </si>
  <si>
    <t>Các thôn, xã Thạch Kênh</t>
  </si>
  <si>
    <t>Thôn Long Tiến, xã Thạch Khê</t>
  </si>
  <si>
    <t>QH đất ở dọc đường TL 26 (T. Đồng Giang)</t>
  </si>
  <si>
    <t>Phía Tây, phía Nam Thôn Đồng Giang, xã Thạch Khê</t>
  </si>
  <si>
    <t>Thôn Nguyên, xã Thạch Liên</t>
  </si>
  <si>
    <t>Thôn Khang, thôn Lợi, thôn Thọ, xã Thạch Liên</t>
  </si>
  <si>
    <t>Thôn Hội Cát, xã Thạch Long</t>
  </si>
  <si>
    <t>Xã Thạch Long</t>
  </si>
  <si>
    <t>Thôn Tân Tiến, xã Thạch Ngọc</t>
  </si>
  <si>
    <t>Thôn Mỹ Châu, xã Thạch Ngọc</t>
  </si>
  <si>
    <t>Vùng Le Le, thôn Yên Lạc, xã Thạch Thắng</t>
  </si>
  <si>
    <t>Thôn Hòa Bình, xã Thạch Thắng</t>
  </si>
  <si>
    <t>Thôn Trung Phú, xã Thạch Thắng</t>
  </si>
  <si>
    <t>Mở rộng trường tiểu học</t>
  </si>
  <si>
    <t>Đất xây dựng cơ sở thể dục thể thao</t>
  </si>
  <si>
    <t>Sân thể thao</t>
  </si>
  <si>
    <t>Thôn Tân Hợp, Song Hải, xã Thạch Sơn</t>
  </si>
  <si>
    <t>Đường giao thông trung tâm xã Thạch Vĩnh</t>
  </si>
  <si>
    <t>Mở rộng đường Thôn Đình Hàn đi Thạch Kênh</t>
  </si>
  <si>
    <t>Dự án nâng cấp mở rộng đường huyện lộ ĐH 102</t>
  </si>
  <si>
    <t>Dự án đường vào khu sản xuất tập trung xã Thạch Xuân</t>
  </si>
  <si>
    <t>Xã Thạch Xuân</t>
  </si>
  <si>
    <t>Tiểu dự án thành phần Khắc phục, sữa chữa, nâng cấp tuyến đê Hữu Nghèn huyện Thạch Hà</t>
  </si>
  <si>
    <t>Xã Thạch Kênh, xã Thạch Sơn</t>
  </si>
  <si>
    <t>Dự án bồi thường, hổ trợ và TĐC bảo vệ môi trường khu vực thượng nguồn và ven hồ Bộc Nguyên (gd2)</t>
  </si>
  <si>
    <t xml:space="preserve">Công trình xây dựng ĐZ, TBA chống quá tải và giảm tổn thất điện năng lưới điện </t>
  </si>
  <si>
    <t>Xây dựng đường dây, trạm biến áp chống quá tải và giảm tổn thất điện năng các xã phía Tây, phía đông huyện Thạch Hà.</t>
  </si>
  <si>
    <t>Đất ở khu trung tâm</t>
  </si>
  <si>
    <t>Nam Cầu Nga, thôn Gia Ngãi 1, xã Thạch Long</t>
  </si>
  <si>
    <t>Thôn Tân Hợp, xã Thạch Sơn</t>
  </si>
  <si>
    <t>Lồi Ao, thôn Trần Phú, xã Thạch Trị</t>
  </si>
  <si>
    <t>Đồng Khắp, thôn Bắc trị, xã Thạch Trị</t>
  </si>
  <si>
    <t>Thôn Nam Văn, xã Thạch Văn</t>
  </si>
  <si>
    <t>Đất ở đô thị</t>
  </si>
  <si>
    <t>Xây dựng chùa Kênh Cạn</t>
  </si>
  <si>
    <t>Xã Thạch Kênh</t>
  </si>
  <si>
    <t>Đất ở tại nông thôn</t>
  </si>
  <si>
    <t>Xã Sơn Ninh</t>
  </si>
  <si>
    <t>Xã Sơn Lễ</t>
  </si>
  <si>
    <t>Xã Sơn Bằng</t>
  </si>
  <si>
    <t>Nâng cấp, mở rộng QL 8A</t>
  </si>
  <si>
    <t>Xã Sơn Trà</t>
  </si>
  <si>
    <t>Điện năng lượng mặt trời</t>
  </si>
  <si>
    <t xml:space="preserve">Xã Sơn Bình </t>
  </si>
  <si>
    <t>Xã Sơn Trung</t>
  </si>
  <si>
    <t>Xã Sơn Châu</t>
  </si>
  <si>
    <t>Xã Sơn Hàm</t>
  </si>
  <si>
    <t>Đất ở tại đô thị</t>
  </si>
  <si>
    <t>Đất bãi thải, xử lý chất thải</t>
  </si>
  <si>
    <t>Bãi đổ đất thừa khu vực cửa khẩu Cầu Treo</t>
  </si>
  <si>
    <t>Dự án đầu tư Lò đốt rác thải sinh hoạt tại khu KT Cửa khẩu câu treo</t>
  </si>
  <si>
    <t>Xã Đức Liên</t>
  </si>
  <si>
    <t>Xã Đức Lĩnh</t>
  </si>
  <si>
    <t>Thị trấn Vũ Quang</t>
  </si>
  <si>
    <t>Xã Đức Hương</t>
  </si>
  <si>
    <t>Mở rộng đường Hương Thọ - Đức Hương (HL3)</t>
  </si>
  <si>
    <t>Đất chợ</t>
  </si>
  <si>
    <t>Đất khu vui chơi, giải trí công cộng</t>
  </si>
  <si>
    <t>Ghi 
chú</t>
  </si>
  <si>
    <t>Xã Xuân Hội</t>
  </si>
  <si>
    <t>Xây dựng tuyến đường qua khu xử lý rác thải tại xã Xuân Thành, huyện Nghi Xuân</t>
  </si>
  <si>
    <t>Xã Xuân Thành</t>
  </si>
  <si>
    <t>Xã Xuân Viên</t>
  </si>
  <si>
    <t>Xã Xuân Hồng</t>
  </si>
  <si>
    <t>Xã Xuân Giang</t>
  </si>
  <si>
    <t>Xã Xuân Yên</t>
  </si>
  <si>
    <t>Xã Xuân Phổ</t>
  </si>
  <si>
    <t>Đất khu công nghiệp</t>
  </si>
  <si>
    <t>Hạ tầng kỹ thuật khu công nghiệp Gia Lách</t>
  </si>
  <si>
    <t>TT Xuân An</t>
  </si>
  <si>
    <t>Các lô đất thuộc qui hoạch khu công nghiệp Gia Lách</t>
  </si>
  <si>
    <t>Nâng cấp tuyến đường liên xã An - Viên - Mỹ - Thành</t>
  </si>
  <si>
    <t>Xã Xuân Viên, Xuân Mỹ, Xuân Thành, TT Xuân An</t>
  </si>
  <si>
    <t>Xã Xuân Lĩnh</t>
  </si>
  <si>
    <t>Nâng cấp tuyến đường giao thông liên xã Hải - Yên - Thành, huyện Nghi Xuân</t>
  </si>
  <si>
    <t>Xã Xuân Hải, xã Xuân Yên, xã Xuân Thành</t>
  </si>
  <si>
    <t>Xây dựng các tuyến đường nội thị của thị trấn Xuân An, huyện Nghi Xuân</t>
  </si>
  <si>
    <t>QH xử lý ngập úng vùng đất SX nông nghiệp khu công nghiệp Gia Lách</t>
  </si>
  <si>
    <t>Đất có di tích lịch sử - văn hóa</t>
  </si>
  <si>
    <t>Trụ sở làm việc Đảng ủy, HĐND, UBND, UBMTTQ Thị trấn Xuân An</t>
  </si>
  <si>
    <t>Khu dân cư NTM Song Long</t>
  </si>
  <si>
    <t>Xã Cương Gián</t>
  </si>
  <si>
    <t>Khu dân cư nông thôn mới Trường Quý</t>
  </si>
  <si>
    <t>Xã Xuân Trường</t>
  </si>
  <si>
    <t>Khu dân cư nông thôn mới Trung Vân</t>
  </si>
  <si>
    <t>Xã Xuân Hải</t>
  </si>
  <si>
    <t>Đất nghĩa trang, nghĩa địa</t>
  </si>
  <si>
    <t>Đất trụ sở cơ quan</t>
  </si>
  <si>
    <t>XIII</t>
  </si>
  <si>
    <t>XIV</t>
  </si>
  <si>
    <t>XV</t>
  </si>
  <si>
    <t>Đất thuỷ lợi</t>
  </si>
  <si>
    <t>Đất công trình bưu chính, viễn thông</t>
  </si>
  <si>
    <t xml:space="preserve">
Căn cứ
 pháp lý
</t>
  </si>
  <si>
    <t>Đất cơ sở sản xuất kinh doanh</t>
  </si>
  <si>
    <t>Đường giao thông huyện lộ 6 huyện Hương Khê</t>
  </si>
  <si>
    <t>Đất cơ sở sản xuất phi nông nghiệp</t>
  </si>
  <si>
    <t>Thôn 1, xã Hương Thủy</t>
  </si>
  <si>
    <t>Các thôn: 1, 2, 3, 4, 5, 6, 7, 8, 9; xã Hương Thủy</t>
  </si>
  <si>
    <t xml:space="preserve">Đất ở mới (xen dắm) </t>
  </si>
  <si>
    <t>Các thôn: Bình Thái, Bình Trung, Bình Minh, Bình Hà, Bình Hưng, xã Hương Bình</t>
  </si>
  <si>
    <t xml:space="preserve">Mở rộng nhà văn hóa </t>
  </si>
  <si>
    <t>Thôn Hòa Nhượng, xã Phú Gia</t>
  </si>
  <si>
    <t>Quyết định số: 5004/QĐ-UBND ngày 6/12/2018 của UBND huyện Cẩm Xuyên về việc phê duyệt quy hoạch phân lô đất ở dân cư thôn Trung Dương, Trung Tiến, xã Cẩm Dương</t>
  </si>
  <si>
    <t>Quyết định số: 2335/QĐ-UBND ngày 29/5/2018 của UBND huyện Cẩm Xuyên về việc phê duyệt quy hoạch phân lô đất ở dân cư thôn Xuân Hạ, Đông Xuân, Nam Xuân, xã Cẩm Hà</t>
  </si>
  <si>
    <t>Quyết định số: 2273/QĐ-UBND ngày 04/4/2014; Quyết định số: 1954 ngày 02/5/2018 của UBND huyện về việc phê duyệt phân lô đất ở dân cư</t>
  </si>
  <si>
    <t>Thôn Minh Lộc, xã Cẩm Lộc</t>
  </si>
  <si>
    <t>Thôn Thiện Nộ, Mỹ Am, Thanh Mỹ, Thanh Sơn, Vĩnh Phú, Thượng Long, Thủy Triều, Tân Tiến, xã Cẩm Quan</t>
  </si>
  <si>
    <t>Quyết định số: 210/QĐ-UBND ngày 11/01/2017 của UBND huyện Cẩm Xuyên về việc phê duyệt quy hoạch phân lô đất ở dân cư thôn 3, thôn 4, thôn 5, thôn 6, thôn 7, thôn 9, thôn 10 xã Cẩm Quang</t>
  </si>
  <si>
    <t>Thôn Trung Thịnh, Trung Tiến, Trung Thành, Quyết Tâm, Quyết Thắng, Nam Thành, xã Cẩm Trung</t>
  </si>
  <si>
    <t>Quyết định số: 2043/QĐ-UBND ngày 12/6/2019 của UBND huyện Cẩm Xuyên về việc phê quy hoạch phân lô đất ở dân cư vùng đồng vành thôn Đông Vịnh, xã Cẩm Vịnh</t>
  </si>
  <si>
    <t>Xã Cẩm Vịnh</t>
  </si>
  <si>
    <t>Thôn Ngụ Phúc, xã Cẩm Vịnh</t>
  </si>
  <si>
    <t>Thôn Sơn Nam, xã Cẩm Thịnh</t>
  </si>
  <si>
    <t>Cải tạo, nâng cấp hệ thống thủy lợi Hói Sóc - Cầu Nậy</t>
  </si>
  <si>
    <t xml:space="preserve">Thôn Mỹ Thành, xã Cẩm Thạch </t>
  </si>
  <si>
    <t>Thôn Đông Hạ, xã Cẩm Vịnh</t>
  </si>
  <si>
    <t>Thôn Minh Lạc, xã Cẩm Yên</t>
  </si>
  <si>
    <t>TDP 6, TT Cẩm Xuyên</t>
  </si>
  <si>
    <t>TDP 4, TT Cẩm Xuyên</t>
  </si>
  <si>
    <t>Nhà văn hóa</t>
  </si>
  <si>
    <t>Đất ở đô thị (QH phân lô)</t>
  </si>
  <si>
    <t>Kè, vỉa hè, đường du lịch ven biển Kỳ Ninh</t>
  </si>
  <si>
    <t>Đường ven biển đoạn qua Kỳ Ninh</t>
  </si>
  <si>
    <t>Thôn Trung văn Minh, xã Yên Hồ</t>
  </si>
  <si>
    <t>Quy hoạch đât ở khu vực Đồng Cầu thôn Hữu Chế</t>
  </si>
  <si>
    <t>Quy hoạch đất ở Làng Mới</t>
  </si>
  <si>
    <t>Thôn Thọ Ninh, xã Liên Minh</t>
  </si>
  <si>
    <t>Quy hoạch đất ở Biền Đông thôn Trung văn Minh</t>
  </si>
  <si>
    <t>Quy hoạch đất ở Cơn Mở</t>
  </si>
  <si>
    <t>Thôn Đồng Quang, xã Đức Đồng</t>
  </si>
  <si>
    <t>Quy hoạch đất ở Mậu Sáu - Trục xã</t>
  </si>
  <si>
    <t>Thôn Quang Chiêm, xã Đức Thịnh</t>
  </si>
  <si>
    <t>Quy hoạch đất ở thôn Long Thành 9 Chợ chay Cũ)</t>
  </si>
  <si>
    <t>Quy hoạch thi hành án (nhà lay)</t>
  </si>
  <si>
    <t>Khôi Phục chùa Vịnh Giang</t>
  </si>
  <si>
    <t>Đất làm nghĩa trang, nghĩa địa</t>
  </si>
  <si>
    <t>Quy hoạch mở rộng nghĩa trang Đồng Vòng, thôn Đại Lợi</t>
  </si>
  <si>
    <t>Quy hoạch mở rộng nghĩa trang Nhà Liêu thôn Quang Tiến</t>
  </si>
  <si>
    <t>Quy hoạch mở rộng Trường Mầm Non</t>
  </si>
  <si>
    <t>Quy hoạch điểm bưu điện VH xã</t>
  </si>
  <si>
    <t>CỘNG HÒAXÃ HỘI CHỦ NGHĨA VIỆT NAM</t>
  </si>
  <si>
    <t>Tổng công trình, dự án xin chuyển mục đích sử dụng đất</t>
  </si>
  <si>
    <t>Tổng diện tích xin chuyển mục đích SDĐ (ha)</t>
  </si>
  <si>
    <t>(4)=(5)+(6)+(7)</t>
  </si>
  <si>
    <t>Phụ lục 2.1.</t>
  </si>
  <si>
    <t>Phụ lục 2.2.</t>
  </si>
  <si>
    <t>Phụ lục 2.3.</t>
  </si>
  <si>
    <t>Phụ lục 2.4.</t>
  </si>
  <si>
    <t>Phụ lục 2.5.</t>
  </si>
  <si>
    <t>Phụ lục 2.6.</t>
  </si>
  <si>
    <t>Phụ lục 2.7.</t>
  </si>
  <si>
    <t>Phụ lục 2.8.</t>
  </si>
  <si>
    <t>Phụ lục 2.9.</t>
  </si>
  <si>
    <t>Phụ lục 2.10.</t>
  </si>
  <si>
    <t>Phụ lục 2.11.</t>
  </si>
  <si>
    <t>Phụ lục 2.12.</t>
  </si>
  <si>
    <t>Phụ lục 2.13.</t>
  </si>
  <si>
    <t>Mục B Phụ lục 2.1.</t>
  </si>
  <si>
    <t>Mục B Phụ lục 2.2.</t>
  </si>
  <si>
    <t>Mục B Phụ lục 2.3.</t>
  </si>
  <si>
    <t>Mục B Phụ lục 2.4.</t>
  </si>
  <si>
    <t>Mục B Phụ lục 2.5.</t>
  </si>
  <si>
    <t>Mục B Phụ lục 2.6.</t>
  </si>
  <si>
    <t>Mục B Phụ lục 2.7.</t>
  </si>
  <si>
    <t>Mục B Phụ lục 2.8.</t>
  </si>
  <si>
    <t>Mục B Phụ lục 2.9.</t>
  </si>
  <si>
    <t>Mục B Phụ lục 2.10.</t>
  </si>
  <si>
    <t>Mục B Phụ lục 2.11.</t>
  </si>
  <si>
    <t>Mục B Phụ lục 2.12.</t>
  </si>
  <si>
    <t>Mục B Phụ lục 2.13.</t>
  </si>
  <si>
    <t>Mục A Phụ lục 2.1.</t>
  </si>
  <si>
    <t>Mục A Phụ lục 2.2.</t>
  </si>
  <si>
    <t>Mục A Phụ lục 2.3.</t>
  </si>
  <si>
    <t>Mục A Phụ lục 2.4.</t>
  </si>
  <si>
    <t>Mục A Phụ lục 2.5.</t>
  </si>
  <si>
    <t>Mục A Phụ lục 2.6.</t>
  </si>
  <si>
    <t>Mục A Phụ lục 2.7.</t>
  </si>
  <si>
    <t>Mục A Phụ lục 2.8.</t>
  </si>
  <si>
    <t>Mục A Phụ lục 2.9.</t>
  </si>
  <si>
    <t>Mục A Phụ lục 2.10.</t>
  </si>
  <si>
    <t>Mục A Phụ lục 2.11.</t>
  </si>
  <si>
    <t>Mục A Phụ lục 2.12.</t>
  </si>
  <si>
    <t>Mục A Phụ lục 2.13.</t>
  </si>
  <si>
    <t xml:space="preserve">Địa điểm             </t>
  </si>
  <si>
    <t>Đất thương mại, dịch vụ</t>
  </si>
  <si>
    <t>Đất sản xuất kinh doanh</t>
  </si>
  <si>
    <t>(3)=(4)+(5)+(6)</t>
  </si>
  <si>
    <t>Đất nông nghiệp khác</t>
  </si>
  <si>
    <t>Nhà máy xử lý nước thải tập trung trên địa bàn thị xã Kỳ Anh thuộc hệ thống thu gom xử lý nước thải (Dự án Phát triển tổng hợp các đô thị động lực - Tiểu dự án đô thị Kỳ Anh)</t>
  </si>
  <si>
    <t>Dự án đầu tư xây dựng khách sạn HAPPY</t>
  </si>
  <si>
    <t>Khu dân cư Mang Tang (giai đoạn 2)</t>
  </si>
  <si>
    <t>Dự án xây dựng Nhà máy may ProSports Nghi Xuân tại xã Xuân Mỹ của Công ty may thể thao chuyên nghiệp Nghi Xuân</t>
  </si>
  <si>
    <t>Xã Xuân Mỹ</t>
  </si>
  <si>
    <t>Cửa hàng xăng dầu và dịch vụ tổng hợp Xuân Trường</t>
  </si>
  <si>
    <t>Đất thương mại dịch vụ</t>
  </si>
  <si>
    <t>Dự án Khu du lịch sinh thái biển Xuân Hội</t>
  </si>
  <si>
    <t>Cửa hàng xăng dầu và dịch vụ tổng hợp Xuân Yên</t>
  </si>
  <si>
    <t>Vùng sản xuất các loại giống cây trồng, giới thiệu cung ứng vật tư nông sản</t>
  </si>
  <si>
    <t xml:space="preserve">Ngân hàng Nông nghiệp </t>
  </si>
  <si>
    <t>Đất du lịch, sinh thái và Trải nghiệm Tân Tiến</t>
  </si>
  <si>
    <t>Kho thương mại Công ty cổ phần Sơn Nikko</t>
  </si>
  <si>
    <t>Trung tâm TM và DV lốp Ô tô Phước Long</t>
  </si>
  <si>
    <t>Thôn Gia Ngãi 1, xã Thạch Long</t>
  </si>
  <si>
    <t>Xã Thạch Đài</t>
  </si>
  <si>
    <t xml:space="preserve">Dự án Chợ, hạ tầng đất ở nông thôn </t>
  </si>
  <si>
    <t>Thôn Cao Thắng, xã Thạch Thắng</t>
  </si>
  <si>
    <t>Thôn Quý, xã Thạch Liên</t>
  </si>
  <si>
    <t>Chăn nuôi tập trung</t>
  </si>
  <si>
    <t>Vùng Cồn Nậy, xã Thạch Ngọc</t>
  </si>
  <si>
    <t>Đất an ninh</t>
  </si>
  <si>
    <t>Thôn Đồng Giang, xã Thạch Khê</t>
  </si>
  <si>
    <t>Kho bãi tập kết hàng hoá</t>
  </si>
  <si>
    <t>Xã Thạch Đài, xã Thạch Xuân</t>
  </si>
  <si>
    <t>Đồng Bà Hợi, thôn Khe Giao II, xã Ngọc Sơn</t>
  </si>
  <si>
    <t>Thôn Phúc Sơn, xã Cẩm Sơn</t>
  </si>
  <si>
    <t>TDP 8, TT Cẩm Xuyên</t>
  </si>
  <si>
    <t>Đất quốc phòng</t>
  </si>
  <si>
    <t>Xã Kỳ Lợi</t>
  </si>
  <si>
    <t>Cửa hàng xăng dầu và Thương mại tổng hợp TK</t>
  </si>
  <si>
    <t>QH nhà nuôi dưỡng trẻ mô côi 
người khuyết tật trẻ mồ côi
 không nơi nương tựa</t>
  </si>
  <si>
    <t>Đường liên xã Đồng Lập Tân Hương</t>
  </si>
  <si>
    <t>Xã Đức Đồng, Đức Lập, Tân Hương</t>
  </si>
  <si>
    <t>Tổ Dân Phố 7,Thị trấn Đức Thọ</t>
  </si>
  <si>
    <t>Thôn Đồng Hoa, xã Đức Đồng</t>
  </si>
  <si>
    <t>Quy hoạch mở rộng chùa Phúc Long (thôn
 Đồng Cần)</t>
  </si>
  <si>
    <t xml:space="preserve"> Thôn Quang Tiến, xã Đức Thịnh</t>
  </si>
  <si>
    <t>Quyết định số: 533/QĐ-UBND ngày 31/01/2019; Quyết định số: 1562 ngày 11/04/2018; 3145 ngày 06/4/2014; Quyết định số 3907 ngày 07/10/2013; Quyết định số: 4510 ngày 13/8/2012; Quyết định số: 7918 ngày 01/10/2015; Quyết định số: 4850 ngày 31/7/201; 7918 ngày 01/10/2015; Quyết định số: 3907 ngày 7/10/2013; Quyết định số: 3470 ngày 12/9/2017 của huyện Cẩm Xuyên</t>
  </si>
  <si>
    <t>Quy hoạch chi tiết đất ở khu dân cư xã Thạch Đỉnh, huyện Thạch Hà. Tại thôn Trường Xuân, xã Thạch Đỉnh, huyện Thạch Hà, tỷ lệ 1/500, ngày 18/08/2017.</t>
  </si>
  <si>
    <t xml:space="preserve">PHỤ LỤC 2.1. DANH MỤC CÔNG TRÌNH, DỰ ÁN CHUYỂN MỤC ĐÍCH SỬ DỤNG ĐẤT TRỒNG LÚA, </t>
  </si>
  <si>
    <t xml:space="preserve">PHỤ LỤC 2.2. DANH MỤC CÔNG TRÌNH, DỰ ÁN CHUYỂN MỤC ĐÍCH SỬ DỤNG ĐẤT TRỒNG LÚA, </t>
  </si>
  <si>
    <t>Thôn Đồng Cần, 
xã Đức Thịnh</t>
  </si>
  <si>
    <t xml:space="preserve">PHỤ LỤC 2.11. DANH MỤC CÔNG TRÌNH, DỰ ÁN CHUYỂN MỤC ĐÍCH SỬ DỤNG ĐẤT TRỒNG LÚA, </t>
  </si>
  <si>
    <t xml:space="preserve">PHỤ LỤC 2.12. DANH MỤC CÔNG TRÌNH, DỰ ÁN CHUYỂN MỤC ĐÍCH SỬ DỤNG ĐẤT TRỒNG LÚA, </t>
  </si>
  <si>
    <t xml:space="preserve">PHỤ LỤC 2.13. DANH MỤC CÔNG TRÌNH, DỰ ÁN CHUYỂN MỤC ĐÍCH SỬ DỤNG ĐẤT TRỒNG LÚA, </t>
  </si>
  <si>
    <t>Tên huyện, 
thị xã, thành phố</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</si>
  <si>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</si>
  <si>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</si>
  <si>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</si>
  <si>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</si>
  <si>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</si>
  <si>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</si>
  <si>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</si>
  <si>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</si>
  <si>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</si>
  <si>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</si>
  <si>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PHỤ LỤC 2. TỔNG HỢP DANH MỤC CÔNG TRÌNH, DỰ ÁN CHUYỂN MỤC ĐÍCH SỬ DỤNG ĐẤT TRỒNG LÚA, 
ĐẤT RỪNG PHÒNG HỘ, ĐẤT RỪNG ĐẶC DỤNG TRONG NĂM 2021 CỦA TỈNH HÀ TĨNH</t>
  </si>
  <si>
    <t>PHỤ LỤC 2a. TỔNG HỢP DANH MỤC CÔNG TRÌNH, DỰ ÁN CHUYỂN MỤC ĐÍCH SỬ DỤNG ĐẤT TRỒNG LÚA, 
ĐẤT RỪNG PHÒNG HỘ, RỪNG ĐẶC DỤNG NĂM 2020 CHUYỂN SANG TIẾP TỤC THỰC HIỆN NĂM 2021 CỦA TỈNH HÀ TĨNH</t>
  </si>
  <si>
    <t>PHỤ LỤC 2b. TỔNG HỢP DANH MỤC CÔNG TRÌNH, DỰ ÁN CHUYỂN MỤC ĐÍCH SỬ DỤNG ĐẤT TRỒNG LÚA, 
ĐẤT RỪNG PHÒNG HỘ, RỪNG ĐẶC DỤNG ĐỀ XUẤT MỚI TRONG NĂM 2021 CỦA TỈNH HÀ TĨNH</t>
  </si>
  <si>
    <t>ĐẤT RỪNG PHÒNG HỘ, RỪNG ĐẶC DỤNG NĂM 2021 CỦA THÀNH PHỐ HÀ TĨNH</t>
  </si>
  <si>
    <t>ĐẤT RỪNG PHÒNG HỘ, RỪNG ĐẶC DỤNG NĂM 2021 CỦA THỊ XÃ HỒNG LĨNH</t>
  </si>
  <si>
    <t>ĐẤT RỪNG PHÒNG HỘ, RỪNG ĐẶC DỤNG NĂM 2021 CỦA THỊ XÃ KỲ ANH</t>
  </si>
  <si>
    <t xml:space="preserve">PHỤ LỤC 2.3. DANH MỤC CÔNG TRÌNH, DỰ ÁN CHUYỂN MỤC ĐÍCH SỬ DỤNG ĐẤT TRỒNG LÚA, </t>
  </si>
  <si>
    <t xml:space="preserve">PHỤ LỤC 2.4. DANH MỤC CÔNG TRÌNH, DỰ ÁN CHUYỂN MỤC ĐÍCH SỬ DỤNG ĐẤT TRỒNG LÚA, </t>
  </si>
  <si>
    <t>ĐẤT RỪNG PHÒNG HỘ, RỪNG ĐẶC DỤNG NĂM 2021 CỦA HUYỆN NGHI XUÂN</t>
  </si>
  <si>
    <t xml:space="preserve">PHỤ LỤC 2.5. DANH MỤC CÔNG TRÌNH, DỰ ÁN CHUYỂN MỤC ĐÍCH SỬ DỤNG ĐẤT TRỒNG LÚA, </t>
  </si>
  <si>
    <t>ĐẤT RỪNG PHÒNG HỘ, RỪNG ĐẶC DỤNG NĂM 2021 CỦA HUYỆN THẠCH HÀ</t>
  </si>
  <si>
    <t>ĐẤT RỪNG PHÒNG HỘ, RỪNG ĐẶC DỤNG NĂM 2021 CỦA HUYỆN CẨM XUYÊN</t>
  </si>
  <si>
    <t xml:space="preserve">PHỤ LỤC 2.6. DANH MỤC CÔNG TRÌNH, DỰ ÁN CHUYỂN MỤC ĐÍCH SỬ DỤNG ĐẤT TRỒNG LÚA, </t>
  </si>
  <si>
    <t>ĐẤT RỪNG PHÒNG HỘ, RỪNG ĐẶC DỤNG NĂM 2021 CỦA HUYỆN HƯƠNG SƠN</t>
  </si>
  <si>
    <t xml:space="preserve">PHỤ LỤC 2.7. DANH MỤC CÔNG TRÌNH, DỰ ÁN CHUYỂN MỤC ĐÍCH SỬ DỤNG ĐẤT TRỒNG LÚA, </t>
  </si>
  <si>
    <t xml:space="preserve">PHỤ LỤC 2.8. DANH MỤC CÔNG TRÌNH, DỰ ÁN CHUYỂN MỤC ĐÍCH SỬ DỤNG ĐẤT TRỒNG LÚA, </t>
  </si>
  <si>
    <t>ĐẤT RỪNG PHÒNG HỘ, RỪNG ĐẶC DỤNG NĂM 2021 CỦA HUYỆN ĐỨC THỌ</t>
  </si>
  <si>
    <t>ĐẤT RỪNG PHÒNG HỘ, RỪNG ĐẶC DỤNG NĂM 2021 CỦA HUYỆN CAN LỘC</t>
  </si>
  <si>
    <t xml:space="preserve">PHỤ LỤC 2.9. DANH MỤC CÔNG TRÌNH, DỰ ÁN CHUYỂN MỤC ĐÍCH SỬ DỤNG ĐẤT TRỒNG LÚA, </t>
  </si>
  <si>
    <t xml:space="preserve">PHỤ LỤC 2.10. DANH MỤC CÔNG TRÌNH, DỰ ÁN CHUYỂN MỤC ĐÍCH SỬ DỤNG ĐẤT TRỒNG LÚA, </t>
  </si>
  <si>
    <t>ĐẤT RỪNG PHÒNG HỘ, RỪNG ĐẶC DỤNG NĂM 2021 CỦA HUYỆN KỲ ANH</t>
  </si>
  <si>
    <t>ĐẤT RỪNG PHÒNG HỘ, RỪNG ĐẶC DỤNG NĂM 2021 CỦA HUYỆN HƯƠNG KHÊ</t>
  </si>
  <si>
    <t>ĐẤT RỪNG PHÒNG HỘ, RỪNG ĐẶC DỤNG NĂM 2021 CỦA HUYỆN VŨ QUANG</t>
  </si>
  <si>
    <t>ĐẤT RỪNG PHÒNG HỘ, RỪNG ĐẶC DỤNG NĂM 2021 CỦA HUYỆN LỘC HÀ</t>
  </si>
  <si>
    <t>A. Công trình, dự án chuyển mục đích sử dụng đất đề xuất mới trong năm 2021</t>
  </si>
  <si>
    <t>Nghị quyết số 171/NQ-HĐND ngày 15/12/2019</t>
  </si>
  <si>
    <t>Mở rộng trang trại chăn nuôi</t>
  </si>
  <si>
    <t>Thôn Tiến Thắng, xã Cẩm Thịnh</t>
  </si>
  <si>
    <t xml:space="preserve">Đất trồng cây ăn quả công nghệ cao </t>
  </si>
  <si>
    <t>Thôn Bộc Nguyên, Xuân Lâu, xã Cẩm Thạch</t>
  </si>
  <si>
    <t>Xây dựng trụ sở công an xã</t>
  </si>
  <si>
    <t>Thôn Tiến Thắng, xã Cẩm Hà</t>
  </si>
  <si>
    <t>Thôn Hưng Dương, xã Cẩm Hưng</t>
  </si>
  <si>
    <t>Thôn Ái Quốc, xã Cẩm Duệ</t>
  </si>
  <si>
    <t>Thôn Tiến Hưng, xã Nam Phúc Thăng</t>
  </si>
  <si>
    <t>Thôn Đồng Bàu, xã Cẩm Thành</t>
  </si>
  <si>
    <t>Thôn 7, xã Cẩm Minh</t>
  </si>
  <si>
    <t>Thôn Bộc Nguyên, xã Cẩm Thạch</t>
  </si>
  <si>
    <t>Xây dựng trụ sở công an thị trấn</t>
  </si>
  <si>
    <t>Xây dựng quỹ tín dụng nhân dân xã</t>
  </si>
  <si>
    <t>Thôn Đông Nam Lý, xã Cẩm Bình</t>
  </si>
  <si>
    <t>Xăng dầu xã Cẩm Quang</t>
  </si>
  <si>
    <t>Thôn 7 , xã Cẩm Quang</t>
  </si>
  <si>
    <t>Thôn Lĩnh Sơn, xã Cẩm Sơn</t>
  </si>
  <si>
    <t>Đất thương mại, dịch vụ (Khu trung tâm xã)</t>
  </si>
  <si>
    <t>Thôn 6, TT Cẩm Xuyên</t>
  </si>
  <si>
    <t>Hoàn thiện hạ tầng cụm công nghiệp Bắc Cẩm Xuyên</t>
  </si>
  <si>
    <t>Thôn Nam Hải, xã Cẩm Nhượng</t>
  </si>
  <si>
    <t>Đất văn hoá</t>
  </si>
  <si>
    <t>Mở rộng trường THCS</t>
  </si>
  <si>
    <t>Thôn Thắng Thành, xã Cẩm Hưng</t>
  </si>
  <si>
    <t xml:space="preserve">Xây dựng trường Mầm non </t>
  </si>
  <si>
    <t>Thôn Thanh Mỹ, xã Cẩm Quan</t>
  </si>
  <si>
    <t>Mở rộng khuôn viên Trường THCS Minh Lạc</t>
  </si>
  <si>
    <t>Thôn Yên Lạc, xã Cẩm Lạc</t>
  </si>
  <si>
    <t>Xây dựng đường giao thông Cẩm Duệ - Cẩm Thạch</t>
  </si>
  <si>
    <t>Làm mới đường và cầu thuộc đường liên xã Cẩm Minh - Cẩm Lạc</t>
  </si>
  <si>
    <t>Nâng cấp mở rộng tuyến đường ĐH 121 Cẩm Thạch - Thạch Hội</t>
  </si>
  <si>
    <t>Xây dựng đường cứu hộ, di dân vùng hạ hồ Thượng Tuy</t>
  </si>
  <si>
    <t>Nâng cấp đường Quốc lộ 8C (Đoạn từ Quốc Lộ 1A đến đường ĐT554)</t>
  </si>
  <si>
    <t>Nâng cấp QL8C đoạn Thiên Cầm - QL1A</t>
  </si>
  <si>
    <t>Cầu qua kênh Xô Viết KN2 thôn Hưng Tiến</t>
  </si>
  <si>
    <t>Xã Cẩm Hưng</t>
  </si>
  <si>
    <t>Đường huyện ĐH.134 (Đoạn từ Cẩm Quan đi khu lưu niệm Hà Huy Tập)</t>
  </si>
  <si>
    <t>Mở rộng Đường giao thông Nam Phúc Thăng</t>
  </si>
  <si>
    <t>Xã Nam Phúc Thăng</t>
  </si>
  <si>
    <t>Đường giao thông Yên - Hòa</t>
  </si>
  <si>
    <t>Xã Yên Hòa</t>
  </si>
  <si>
    <t xml:space="preserve">Đường LX 02 từ thiên Cầm đi Cẩm Hòa </t>
  </si>
  <si>
    <t>Hoàn thiện hạ tầng kỹ thuật Cụm công nghiệp -TTCN Bắc Cẩm Xuyên</t>
  </si>
  <si>
    <t>Kè Sông Hội đoạn qua thị trấn Cẩm Xuyên</t>
  </si>
  <si>
    <t>TT Cẩm Xuyên</t>
  </si>
  <si>
    <t>Nâng cấp đường trục thị trấn Cẩm Xuyên (Từ Quốc lộ 1A đến tổ dân phố 7)</t>
  </si>
  <si>
    <t>Nâng cấp đường từ Quốc lộ 1A đến  Quốc Lộ 8C -TDP 9.</t>
  </si>
  <si>
    <t>Đường Vành đai thị trấn Cẩm Xuyên</t>
  </si>
  <si>
    <t>Đường từ Quốc lộ 1A vào trung tâm thương mại huyện Cẩm Xuyên</t>
  </si>
  <si>
    <t>Xây dựng hệ thống cầu qua kênh N2 và đường hai đầu cầu xã Cẩm Duệ</t>
  </si>
  <si>
    <t>Xã Cẩm Duệ</t>
  </si>
  <si>
    <t>Nâng cấp đường Hưng - Thịnh - Hà - Lộc, thị trấn Cẩm Xuyên</t>
  </si>
  <si>
    <t>Nâng cấp đường Bình - Quang - Thăng</t>
  </si>
  <si>
    <t>Xây dựng đường Quan - Hưng - Thịnh - Sơn</t>
  </si>
  <si>
    <t>Xây dựng đường 128 từ Cẩm Sơn, Cẩm Hà - thị trấn Thiên Cầm</t>
  </si>
  <si>
    <t>Đường ống dẫn nước sạch</t>
  </si>
  <si>
    <t>Cải tạo, nâng cấp hệ thống tiêu thoát lũ thị trấn Cẩm Xuyên - Nam Phúc Thăng</t>
  </si>
  <si>
    <t>Nâng cấp trục tiêu Cẩm Bình đi cầu Đò Hà</t>
  </si>
  <si>
    <t>Xã Cẩm Bình</t>
  </si>
  <si>
    <t>Đường ống dẫn nước thô cho NMN Cẩm Xuyên</t>
  </si>
  <si>
    <t>Mương tiêu úng thôn Tây Nguyên và Nam Yên xã Nam Phúc Thăng</t>
  </si>
  <si>
    <t>Cải tạo, nâng cấp hói Hữu Quyền - thị trấn Cẩm Xuyên</t>
  </si>
  <si>
    <t>Xây dựng DZ, TBA chống quá tải và giảm tổn thất điện năng lưới điện các xã thuộc huyện Cẩm Xuyên</t>
  </si>
  <si>
    <t>Cải tạo ĐZ 974 TGCX lên vận hành cấp điện áp 22KV,huyện Cẩm Xuyên</t>
  </si>
  <si>
    <t>Văn bản số 2710/PCHT-QLĐT ngày 3/11/2020 của Công ty Điện lực Hà Tĩnh về việc đăng ký danh mục công trình dự án lập Kế hoạch sử dụng đất năm 2021</t>
  </si>
  <si>
    <t>Nâng cao độ tin cậy cung cấp điện cho ĐZ 373E18.1, ĐZ 374E18.1</t>
  </si>
  <si>
    <t>Cải tạo mạch vòng 35kV giữa TBA 110kV Kỳ Anh và TBA 110KV Cẩm Xuyên</t>
  </si>
  <si>
    <t>Cải tạo ĐZ 971 TGCX lên vận hành cấp điện áp 22KV, huyện Cẩm Xuyên</t>
  </si>
  <si>
    <t>Xây dựng ĐZ, TBA nâng cao chất lượng điện năng tại các xã thuộc huyện Cẩm Xuyên, tỉnh Hà Tĩnh năm 2021</t>
  </si>
  <si>
    <t>Xây dựng mới TBA 110KV- 2 máy biến áp T1, T2 (ĐMT Cẩm Hòa)</t>
  </si>
  <si>
    <t>Nâng cao độ tin cậy cung cấp điện của lưới trung áp 22Kv tỉnh Hà Tĩnh theo phương án đa chia - đa nối (MDMC)</t>
  </si>
  <si>
    <t>Xây dựng DZ, TBA năng cao chất lượng điện năm của các xã thuộc huyện Cẩm Xuyên, tỉnh Hà Tĩnh năm 2021</t>
  </si>
  <si>
    <t>Các xã, thị trấn</t>
  </si>
  <si>
    <t>Cải tạo mạch vòng ĐZ 373E18.3 trục chính đoạn từ cột 135đến giao liên lạc Kỳ Anh - Cẩm Xuyên</t>
  </si>
  <si>
    <t>Xã Cẩm Minh</t>
  </si>
  <si>
    <t>Đất công trình bưu chính viễn thông</t>
  </si>
  <si>
    <t>Thôn  4, xã Cẩm Lĩnh</t>
  </si>
  <si>
    <t>Thôn Yên Khánh, xã Cẩm Vịnh</t>
  </si>
  <si>
    <t>Thôn Vinh Sơn, Minh Lộc, xã Cẩm Sơn</t>
  </si>
  <si>
    <t>Thôn 2, xã Cẩm Quang</t>
  </si>
  <si>
    <t>Các thôn: Yên Lạc, Phú Đoài, Quang Trung 2, Hà Văn, xã Cẩm Lạc</t>
  </si>
  <si>
    <t>Đất di tích lịch sử - văn hóa</t>
  </si>
  <si>
    <t>Mở rộng khuôn viên Khu di tích lịch sử văn hóa cấp Tỉnh Miệu Tam Tòa</t>
  </si>
  <si>
    <t>Thôn Lạc Thọ, xã Cẩm Lạc</t>
  </si>
  <si>
    <t>Thôn Nguyễn Đối, Tiến Thắng, Đông Tây Xuân, Đồng Xuân, xã Cẩm Hà</t>
  </si>
  <si>
    <t>Thôn Vinh Thái, Đông Vịnh, Bình Quang, Yên Bình, Bình Luật, Tân An, Đông Trung, Bình Minh, Đông Nam Lý,  Bình Trung, xã Cẩm Bình</t>
  </si>
  <si>
    <t>Thôn Trung Đông, Trung Dương, Trung Tiến, Hoàng Vân, Nam Thành, Liên Hương, xã Cẩm Dương</t>
  </si>
  <si>
    <t>Thôn Hưng Tiến, Hưng Thắng, Hưng Dương, Thắng Thành, Hưng Nam, xã Cẩm Hưng</t>
  </si>
  <si>
    <t>Thôn Ngụ Phúc, Ngụ Quế, Đông Hạ, Yên Khánh xã Cẩm Vịnh</t>
  </si>
  <si>
    <t>Thôn Thượng Sơn, xã Cẩm Sơn</t>
  </si>
  <si>
    <t>Thôn Thọ Sơn, xã Cẩm Sơn</t>
  </si>
  <si>
    <t>Thôn Quỳnh Sơn, xã Cẩm Sơn</t>
  </si>
  <si>
    <t>Thôn 3,5, xã Cẩm Quang</t>
  </si>
  <si>
    <t>Thôn Cẩm Đồng, xã Cẩm Thạch</t>
  </si>
  <si>
    <t>Thôn Đại Tăng, xã Cẩm Thạch</t>
  </si>
  <si>
    <t>Thôn Đông Phong, Minh Lộc, xã Cẩm Lộc</t>
  </si>
  <si>
    <t>Thôn Vĩnh Lộc, xã Cẩm Lộc</t>
  </si>
  <si>
    <t>Thôn Trung Thành, xã Cẩm Trung</t>
  </si>
  <si>
    <t>Thôn Thiện Nộ, xã Cẩm Quan</t>
  </si>
  <si>
    <t>Thôn Thanh Sơn, xã Cẩm Quan</t>
  </si>
  <si>
    <t>Thôn Quốc Tuấn, xã Cẩm Mỹ</t>
  </si>
  <si>
    <t>Thôn Mỹ Lâm, xã Cẩm Mỹ</t>
  </si>
  <si>
    <t>Vùng QH dọc đường trục xã, thôn Yên Lạc, xã Cẩm Lạc</t>
  </si>
  <si>
    <t>Thôn Lạc Thọ, Nam Hà, xã Cẩm Lạc</t>
  </si>
  <si>
    <t>Thôn Chu Trinh, xã Cẩm Duệ</t>
  </si>
  <si>
    <t>Thôn Lai Trung, xã Cẩm Thịnh</t>
  </si>
  <si>
    <t>Thôn Sơn Nam, Tân Thuận, xã Cẩm Thịnh</t>
  </si>
  <si>
    <t>Thôn Hòa Sơn, xã Cẩm Thịnh</t>
  </si>
  <si>
    <t>Thôn 1, 2, 3, 7, 9,10, xã Cẩm Lĩnh</t>
  </si>
  <si>
    <t>Thôn Nhân Hòa, Phú Hòa, Mỹ Hòa, Bắc Hòa, Minh Lạc, Yên Mỹ, Yên Giang, Hồ Phượng, Bình Thọ, Yên Thành xã Yên Hòa</t>
  </si>
  <si>
    <t xml:space="preserve">Đất ở tại đô thị </t>
  </si>
  <si>
    <t>TDP Tân Phú, TT Thiên Cầm</t>
  </si>
  <si>
    <t>Quyết định số 4455/QĐ-UBND ngày 14/8/2020 của UBND huyện Cẩm Xuyên về việc phê duyệt quy hoạch phân lô đất ở dân cư tại vùng Đồng Muối, tổ dân phố Tân Phú, thị trấn Thiên Cầm, huyện Cẩm Xuyên</t>
  </si>
  <si>
    <t>TDP Trần Phú, TT Thiên Cầm</t>
  </si>
  <si>
    <t>TDP 9, TT Cẩm Xuyên</t>
  </si>
  <si>
    <t>TDP 1; 3; 4, TT Cẩm Xuyên</t>
  </si>
  <si>
    <t xml:space="preserve">Nhà văn hóa </t>
  </si>
  <si>
    <t>Thôn 2, xã Nam Phúc Thăng</t>
  </si>
  <si>
    <t>Thôn 4, xã Nam Phúc Thăng</t>
  </si>
  <si>
    <t>Thôn 5, xã Nam Phúc Thăng</t>
  </si>
  <si>
    <t>Thôn Yên Giang, xã Yên Hòa</t>
  </si>
  <si>
    <t>Thôn Yên Quý, xã Yên Hòa</t>
  </si>
  <si>
    <t>Thôn Minh Lạc, xã Yên Hòa</t>
  </si>
  <si>
    <t>Thôn Đông Phong, xã Cẩm Lộc</t>
  </si>
  <si>
    <t xml:space="preserve">Cụm công nghiệp Bắc Cẩm Xuyên </t>
  </si>
  <si>
    <t>Nghị quyết số 220/NQ-HĐND ngày 10/7/2020</t>
  </si>
  <si>
    <t>Trường Tiểu học Cẩm Thịnh</t>
  </si>
  <si>
    <t xml:space="preserve">Đường huyện ĐH.128 huyện Cẩm Xuyên ((Đường ĐH 128 từ đê Phúc Long Nhượng đi TDP Nhân Hòa) </t>
  </si>
  <si>
    <t>Xã Cẩm Dương, Yên Hòa, Nam Phúc Thăng và TT Thiên Cầm</t>
  </si>
  <si>
    <t>Thôn Tây Nguyên, Yên Thành, Nam Thành, Tiến Hưng, Tây Đồng, Trung Bá, Đông Khê, xã Nam Phúc Thăng</t>
  </si>
  <si>
    <t>Thôn 1,2,3,4,5,6,7 xã Nam Phúc Thăng</t>
  </si>
  <si>
    <t>Thôn Yên Mỹ,Yên Giang, Hồ Phượng, Bình Thọ, Yên Thành, xã Yên Hòa</t>
  </si>
  <si>
    <t>Thôn Hưng Mỹ, Tân Vĩnh Cần, Đông Nam Lộ, Đông Mỹ, xã Cẩm Thành</t>
  </si>
  <si>
    <t>Thôn Nam Bắc Thành, Đồng Bàu, Trung Nam, Kênh, An Việt, xã Cẩm Thành</t>
  </si>
  <si>
    <t>Thôn Tân Trung Thủy, xã Cẩm Lộc</t>
  </si>
  <si>
    <t>TDP Trần Phú, Yên Thọ, TT Thiên Cầm</t>
  </si>
  <si>
    <t>TDP 10 (11 cũ), TT Cẩm Xuyên</t>
  </si>
  <si>
    <t>Thôn Thống Nhất, xã Cẩm Duệ</t>
  </si>
  <si>
    <t>A. Công trình, dự án cần chuyển mục đích sử dụng đất đề xuất mới trong năm 2021</t>
  </si>
  <si>
    <t>Đường trục xã 04 (TX04) đoạn qua xã An Dũng</t>
  </si>
  <si>
    <t>Xã An Dũng</t>
  </si>
  <si>
    <t>Quyết định số: 5367/QĐ-UBND, ngày 30/10/2018 của UBND huyện Đức Thọ về việc phê duyệt Báo cáo kinh tế - kỹ thuật xây dựng công trình: Đường Trục xã 04 (TX04) đoạn qua xã Đức An, huyện Đức Thọ</t>
  </si>
  <si>
    <t>Đường trục xã 03 (TX03) đoạn qua xã Tân Dân</t>
  </si>
  <si>
    <t>Xã Tân Dân</t>
  </si>
  <si>
    <t>Quyết định số: 5576/QĐ-UBND, ngày 14/11/2018 của UBND huyện Đức Thọ về việc phê duyệt Báo cáo kinh tế - kỹ thuật xây dựng công trình: Đường Trục xã 03 (TX03) đoạn qua xã Đức Long, huyện Đức Thọ</t>
  </si>
  <si>
    <t>Kè chống sạt lở bờ hữu sông 
Ngàn Sâu Đồng - Lạc ( giai đoạn 2)</t>
  </si>
  <si>
    <t>Các xã: Xã Đức Đồng, Hòa Lạc</t>
  </si>
  <si>
    <t>QĐ số 1936/QĐ-UBND, ngày 24/6/2019 của UBND tỉnh Hà Tĩnh</t>
  </si>
  <si>
    <t xml:space="preserve"> Đất ở khu dân cư Mụ Sại</t>
  </si>
  <si>
    <t>Quyết định số: 629/QĐ-UBND, ngày 23/3/2016 của uỷ ban nhân dân huyện Đức Thọ về việc phê duyệt quy hoạch chi tiết đất ở dân cư năm 2016 xã Trường Sơn</t>
  </si>
  <si>
    <t>Xây dựng khu dân cư OM-10, OM-11, OM-12</t>
  </si>
  <si>
    <t>Nhà lay trên, Thị trấn Đức Thọ</t>
  </si>
  <si>
    <t>Quyết định số: 2041/QĐ-UBND, ngày19/4/2019 của UBND tỉnh Hà Tĩnh về việc phê duyệt Nhiệm vụ quy hoạch chi tiết xây dựng Khu dân cư tại lô đất OM-10, OM-11, OM-12 thị trấn Đức Thọ, huyện Đức Thọ, tỷ lệ 1/500</t>
  </si>
  <si>
    <t>Thôn Phượng Thành, xã Tân Dân</t>
  </si>
  <si>
    <t>Đất xây dựng  cơ sở dịch vụ xã hội</t>
  </si>
  <si>
    <t>Thôn Tân Định, thị trấn Đức Thọ</t>
  </si>
  <si>
    <t>Thôn Hữu Chế, xã An Dũng</t>
  </si>
  <si>
    <t>Thôn Xóm Mới, xã Thanh Bình Thịnh</t>
  </si>
  <si>
    <t>Thôn Long Thành, xã An Dũng</t>
  </si>
  <si>
    <t>Đất ở Quang Tiến</t>
  </si>
  <si>
    <t xml:space="preserve"> Thôn Quang Tiến, xã Thanh Bình Thịnh</t>
  </si>
  <si>
    <t>Khu dân cư cổng xóm 6 thôn Cữu Yên</t>
  </si>
  <si>
    <t>Thôn Yên Cử, xã Trường Sơn</t>
  </si>
  <si>
    <t>Khu dân  cư thôn Ninh Thái</t>
  </si>
  <si>
    <t>Thôn Ninh Thái, xã Trường Sơn</t>
  </si>
  <si>
    <t>Xã  Thanh Bình Thịnh</t>
  </si>
  <si>
    <t>Thôn Đại Lợi, xã Thanh Bình Thịnh</t>
  </si>
  <si>
    <t>Trạm BTS mạng di động Vinaphone thôn Hợp Thắng</t>
  </si>
  <si>
    <t>Xã Hương Minh</t>
  </si>
  <si>
    <t>Nâng cấp mở rộng dốc bà Toàn - xã Quang Thọ</t>
  </si>
  <si>
    <t>Xã Quang Thọ</t>
  </si>
  <si>
    <t>Quyết định số 1708/QĐ-UBND ngày 7/6/2019 của UBND tỉnh Hà Tĩnh về việc phê duyệt chủ trương đầu tư dự án đường dốc bà Toàn; Số 2771/QĐ-UBND ngày 25/8/2020 của UBND tỉnh</t>
  </si>
  <si>
    <t>Cầu Cửa Rào qua xã Quang Thọ - Đức Liên</t>
  </si>
  <si>
    <t xml:space="preserve">Xã Quang Thọ, Đức Liên, </t>
  </si>
  <si>
    <t>Quyết định số 1869/QĐ-UBND ngày 20/6/2019 của UBND tỉnh về việc phê duyệt dự án đầu tư xây dựng công trình cầu Cưa Rào, huyện Vũ Quang</t>
  </si>
  <si>
    <t xml:space="preserve">Khu đất XD Doanh trại BCHQS huyện Vũ Quang </t>
  </si>
  <si>
    <t>Mở rộng đường giao thông thôn Hương Phố, Hương Tân, Hương Đồng, Hương Phùng xã Đức Hương</t>
  </si>
  <si>
    <t>Mở rộng Đường cầu Liên Hoà đến đập khe  Nãy xã Đức Liên</t>
  </si>
  <si>
    <t>Đường giao thông nông thôn xã Đức Lĩnh (thôn Tân Hương)</t>
  </si>
  <si>
    <t>Xã Quang Thọ,
 Đức Hương</t>
  </si>
  <si>
    <t>Quy hoạch đất quốc phòng xã Sơn Giang</t>
  </si>
  <si>
    <t>Xã Sơn Giang</t>
  </si>
  <si>
    <t>Khu công nghiệp Khe Cò (Bổ sung diện tích)</t>
  </si>
  <si>
    <t>Quyết định 856/QĐ-UBND ngày 31/3/2019 của UBND tỉnh Hà Tĩnh về việc phê duyệt đồ án Quy hoạch phân khu Cụm công nghiệp Khe Cò, huyện Hương Sơn, tỉnh Hà Tĩnh, tỷ lệ 1/2000</t>
  </si>
  <si>
    <t>Đất thương mai dịch vụ</t>
  </si>
  <si>
    <t>Xây dựng cây xăng dầu, thôn 3</t>
  </si>
  <si>
    <t>Xã Sơn Long</t>
  </si>
  <si>
    <t>Xã Tân Mỹ Hà</t>
  </si>
  <si>
    <t>Quy hoạch thương mại dịch vụ</t>
  </si>
  <si>
    <t>TT Phố Châu</t>
  </si>
  <si>
    <t>Nhà máy chế biến Cam sấy dẻo Duy Đức</t>
  </si>
  <si>
    <t>Xã Kim Hoa</t>
  </si>
  <si>
    <t>Mở rộng khuôn viên trường Tiểu Học</t>
  </si>
  <si>
    <t>Xã An Hòa Thịnh</t>
  </si>
  <si>
    <t>Mở rộng trường mầm non (điểm chính) xã Quang Diệm</t>
  </si>
  <si>
    <t>Xã Quang Diệm</t>
  </si>
  <si>
    <t>Mở rộng trường Mầm non thôn 3</t>
  </si>
  <si>
    <t>Xã Sơn Trường</t>
  </si>
  <si>
    <t>Mở rộng trường Tiểu học thôn 3</t>
  </si>
  <si>
    <t>Sân TDTT TDP 4, TDP 6 thị trấn Phố Châu</t>
  </si>
  <si>
    <t>Quy hoạch mở rộng đường giao thông thôn Phượng Hoàng, Anh Sơn</t>
  </si>
  <si>
    <t>Mở rộng đường Ninh Tiến</t>
  </si>
  <si>
    <t>Xã Sơn Tiến</t>
  </si>
  <si>
    <t>Nâng cấp mở rộng đường trục thôn từ UBND xã đến ngõ ông Tam</t>
  </si>
  <si>
    <t>Đường giao thông thôn 1 đoạn Rủ Dóc Rú Lái</t>
  </si>
  <si>
    <t>Quyết định 4614/QĐ-UBND ngày 18/8/2020 của UBND huyện Hương Sơn V/v phê duyệt điều chỉnh Đồ án quy hoạch xây dựng nông thôn mới xã Sơn Trà, huyện Hương Sơn đến năm 2020</t>
  </si>
  <si>
    <t>Đường từ QL 8C đi Tân Thịnh</t>
  </si>
  <si>
    <t>Đường nội thị Trần Kim Xuyến nối đường Hồ Chí Minh</t>
  </si>
  <si>
    <t>Đường Hồ Hảo (Sơn Trung-TT Phố Châu)</t>
  </si>
  <si>
    <t>Đường An Hòa Thịnh đi xã Tiến Sơn, huyện Hương Sơn</t>
  </si>
  <si>
    <t>Đường giao thông xã Sơn Bằng đi Kim Hoa</t>
  </si>
  <si>
    <t>Đường xã Sơn Bình đi Kim Hoa</t>
  </si>
  <si>
    <t>Xã Sơn Bình</t>
  </si>
  <si>
    <t>Hướng tuyến đường dây 110kv đấu nối nhà máy thủy điện Ngàn Trươi vào lưới điện quốc gia</t>
  </si>
  <si>
    <t>Đất có di tích lịch sử văn hóa</t>
  </si>
  <si>
    <t>Mở rộng đền thờ Nguyễn Tuấn Thiện</t>
  </si>
  <si>
    <t>Quy hoạch đất ở Đồng Dầy (bổ sung)</t>
  </si>
  <si>
    <t>Quy hoạch đất ở Đức Thịnh</t>
  </si>
  <si>
    <t xml:space="preserve">Đấu giá ruộng vịnh Trung Bằng </t>
  </si>
  <si>
    <t>Quy hoạch đất ở (Đàng Vại)</t>
  </si>
  <si>
    <t>Đấu giá đất ở 2 bên đường Long Hà Trà</t>
  </si>
  <si>
    <t>Giao đất, cho thuê đất, đấu giá đất khu vực Bàu Đằng, đồng Ngãi</t>
  </si>
  <si>
    <t>Giao đất, đấu giá đất Ao Làng, thôn 1</t>
  </si>
  <si>
    <t>Đấu giá đất ở thôn Am Thủy</t>
  </si>
  <si>
    <t>Đấu giá QSD đất (vùng Cây Gôm)</t>
  </si>
  <si>
    <t>Quy hoạch đấu giá đất Hà Tràng</t>
  </si>
  <si>
    <t>Quy hoạch đấu giá đất Hồ Sơn</t>
  </si>
  <si>
    <t>Quy hoạch đất ở thôn Lâm Trung, xã Sơn Lâm</t>
  </si>
  <si>
    <t>Xã Sơn Lâm</t>
  </si>
  <si>
    <t>Quy hoạch đất ở (đồng Nền Điếm, đồng Bạch, thôn Nam Đoài)</t>
  </si>
  <si>
    <t>QH đất ở  (Đối diện UBND xã)</t>
  </si>
  <si>
    <t>Quy hoạch đấu giá đất ở khu Đồng Tùng thôn Tây Hà</t>
  </si>
  <si>
    <t>Đấu giá thôn Đình</t>
  </si>
  <si>
    <t>Đấu giá thôn 4 xã Sơn Giang</t>
  </si>
  <si>
    <t>Quy hoạch đất ở đô thị, thị trấn Phố Châu</t>
  </si>
  <si>
    <t>Đất sản xuất vật liệu xây dựng, làm đồ gốm</t>
  </si>
  <si>
    <t>Điểm khai thác VLXD Khe Điếc</t>
  </si>
  <si>
    <t>Điểm khai thác VLXD núi Long Cao</t>
  </si>
  <si>
    <t>Điểm khai thác VLXD núi Đòi Long</t>
  </si>
  <si>
    <t>Nhà văn hóa, sân TDTT TDP 7, TDP 9, TDP 10 thị trấn Phố Châu</t>
  </si>
  <si>
    <t>Đất cơ sở tín ngưỡng</t>
  </si>
  <si>
    <t>Mở rộng Đền Cả</t>
  </si>
  <si>
    <t>Đất nuôi trồng thủy sản</t>
  </si>
  <si>
    <t>Khu đô thị Bắc Phố Châu 2</t>
  </si>
  <si>
    <t>Xã Sơn Trung, TT Phố Châu</t>
  </si>
  <si>
    <t>NQ số 171/NQ-HĐND ngày 15/12/2019; Quyết định số 3669/QĐ-UBND ngày 05/12/2019 UBND tỉnh Hà Tĩnh</t>
  </si>
  <si>
    <t>NQ số 171/NQ-HĐND ngày 15/12/2019; Quyết định số 3294/QĐ - UBND ngày 01/11/2018 UBND tỉnh Hà Tĩnh</t>
  </si>
  <si>
    <t>Quy hoạch, Mở rộng đường, cầu Lễ - An - Tiến</t>
  </si>
  <si>
    <t>NQ số 171/NQ-HĐND ngày 15/12/2019; Quyết định số 2283/QĐ-UBND ngày 05/7/2019 của UBND tỉnh về việc phê duyệt thiết kế BVTC và dự toán XDCT</t>
  </si>
  <si>
    <t>Hạ tầng kỹ thuật Cổng A (Khu vực Chợ và gần Chợ cửa khẩu Cầu Treo, xã Sơn Kim 1)</t>
  </si>
  <si>
    <t>Xã Sơn Kim 1</t>
  </si>
  <si>
    <t>NQ số 171/NQ-HĐND ngày 15/12/2019; Quyết định số 5863/QĐ-UBND ngày 03/11/2015 về việc điều chỉnh đồ án xây dựng quy hoạch nông thôn mới xã Sơn Kim 1 đến năm 2020</t>
  </si>
  <si>
    <t>Xã Sơn Tây; Sơn Kim 1</t>
  </si>
  <si>
    <t>NQ số 171/NQ-HĐND ngày 15/12/2019</t>
  </si>
  <si>
    <t>NQ số 171/NQ-HĐND ngày 15/12/2019; Quyết định số 2908/QĐ-UBND ngày 29/9/2018 và 3379/QĐ-UBND ngày 06/11/2018 UBND tỉnh Hà Tĩnh</t>
  </si>
  <si>
    <t>Quy hoạch đất ở (đồng Cửa Ông)</t>
  </si>
  <si>
    <t>NQ số 171/NQ-HĐND ngày 15/12/2019; QĐ số 2664/QĐ-UBND ngày 13/9/2012 của UB tỉnh về phê duyệt Kế hoạch phát triển quỹ đất</t>
  </si>
  <si>
    <t>Quy hoạch đất ở Muông thôn 5</t>
  </si>
  <si>
    <t>NQ số 171/NQ-HĐND ngày 15/12/2019; Công văn số 1371/UBND-TNMT ngày 07/11/2018 về việc chủ trương đầu tư xây dựng các vùng hạ tầng đất ở năm 2019</t>
  </si>
  <si>
    <t>Quy hoạch đất ở (Cây Dầu, Măng Cù, Tràng Học)</t>
  </si>
  <si>
    <t>Quy hoạch đất ở (trường tiểu học và trường MN cũ) thôn Sinh Cờ</t>
  </si>
  <si>
    <t>NQ số 171/NQ-HĐND ngày 15/12/2019; QĐ số 2256/QĐ-UBND ngày 27/7/2018 của UBND tỉnh về việc thanh lý tài sản Nhà nước</t>
  </si>
  <si>
    <t>Quy hoạch đất ở (Thôn Tây Hà)</t>
  </si>
  <si>
    <t>Quy hoạch đất ở vùng Cây Mít, cây Gôm (thôn Mai Lĩnh)</t>
  </si>
  <si>
    <t>Quy hoạch đất ở (Nhà Sấn)</t>
  </si>
  <si>
    <t>NQ số 171/NQ-HĐND ngày 15/12/2019; Quyết định số 2140/QĐ-UBND ngày 27/6/2017 về việc điều chỉnh đồ án xây dựng quy hoạch nông thôn mới xã Sơn Ninh đến năm 2020</t>
  </si>
  <si>
    <t>Quy hoạch đất ở (Ruộng Gôm, Đồng Choi)</t>
  </si>
  <si>
    <t>Quy hoạch đất ở (Cây Mướp)</t>
  </si>
  <si>
    <t>NQ số 171/NQ-HĐND ngày 15/12/2019; Quyết định số 4523/QĐ-UBND ngày 10/10/2016 phê duỵệt điều chỉnh quy hoạch nông thôn mới xã Sơn Trung năm 2020</t>
  </si>
  <si>
    <t>Quy hoạch Đất ở vùng Chợ Đình</t>
  </si>
  <si>
    <t>Khu dân cư đô thị Bắc Phố Châu 1</t>
  </si>
  <si>
    <t>NQ số 171/NQ-HĐND ngày 15/12/2019; QĐ 3669 phê duyệt đồ án quy hoạch chi tiết xây dựng khu dân cư đô thị phía bắc thị trấn Phố Châu huyện Hương Sơn tỷ lệ 1/500</t>
  </si>
  <si>
    <t>Quy hoạch đất ở (Vùng Bàu Ngãi dưới, gần NVH khối 4)</t>
  </si>
  <si>
    <t>NQ số 171/NQ-HĐND ngày 15/12/2019; Quyết định 554 QĐ-UBND ngày 13/02   /2018 của UBND tỉnh về việc phê duyệt phân khu xây dựng thị trấn Phố Châu tỷ lệ 1/2000</t>
  </si>
  <si>
    <t>Đất trồng cây hàng năm khác</t>
  </si>
  <si>
    <t>Nông trại sản xuất rau quả công nghệ cao Bình Minh (Thôn 5)</t>
  </si>
  <si>
    <t>Xã Phú Phong</t>
  </si>
  <si>
    <t>Đất công an</t>
  </si>
  <si>
    <t>Trụ sở Công an xã Hương Giang</t>
  </si>
  <si>
    <t>Thôn 5, xã Hương Giang</t>
  </si>
  <si>
    <t>Xã Gia Phố</t>
  </si>
  <si>
    <t>Xây dựng cửa hàng xăng dầu (Xóm 1)</t>
  </si>
  <si>
    <t>Xã Hương Thuỷ</t>
  </si>
  <si>
    <t>Đất cơ sở thể dục - thể thao</t>
  </si>
  <si>
    <t>Sân thể thao cụm Phú Giang - Trung Hà</t>
  </si>
  <si>
    <t>Xã Phú Gia</t>
  </si>
  <si>
    <t>Đường giao thông bà Linh xóm 5 đi vườn chùa cửa anh Hùng xóm 4</t>
  </si>
  <si>
    <t>Đường giao thông vào các xã Hà Linh, Hương Thuỷ, Hương Giang, Lộc Yên, Hương Đô, Phúc Trạch, huyện Hương Khê (đoạn từ Km15+642.72 đến Km25+252.86)</t>
  </si>
  <si>
    <t>Xã Lộc Yên</t>
  </si>
  <si>
    <t>Dự án đường tỉnh ĐT.553 đoạn từ Ngã ba Thình Thình - Trại Nại (Km7+00 - Km28+300), huyện Thạch Hà, huyện Hương Khê</t>
  </si>
  <si>
    <t>Dự án đường tỉnh ĐT.553 đoạn từ Trại Nại - Đường Hồ Chí Minh (Km28+500 - Km37+300), huyện Hương Khê</t>
  </si>
  <si>
    <t>Mở rộng và chuyển tuyến kênh Đập Làng (Thôn 1)</t>
  </si>
  <si>
    <t>Đất ở Thôn Phú Bình, Hoà Nhượng</t>
  </si>
  <si>
    <t>Đất ở mới</t>
  </si>
  <si>
    <t>Các thôn: Phú Vinh, Quang Lộc, Phú Thành, xã Phú Gia</t>
  </si>
  <si>
    <t>Thôn 9, xã Hương Thủy</t>
  </si>
  <si>
    <t>Đất trụ Sở làm việc Công An xã Xuân Phổ</t>
  </si>
  <si>
    <t>Đất trụ Sở làm việc Công An xã Xuân Viên</t>
  </si>
  <si>
    <t>Đất trụ Sở làm việc Công An xã Xuân Hội</t>
  </si>
  <si>
    <t>Đất trụ Sở làm việc Công An TT Xuân An</t>
  </si>
  <si>
    <t xml:space="preserve">Đất khu công nghiệp </t>
  </si>
  <si>
    <t>Các lô đất thuộc quy hoạch Khu công nghiệp Gia Lách (100 ha)</t>
  </si>
  <si>
    <t>Nâng cấp tuyến đường giao thông trục xã 04 Viên - Lĩnh</t>
  </si>
  <si>
    <t xml:space="preserve"> Đất ở xen dắm thôn 1</t>
  </si>
  <si>
    <t>Nghị quyết 129/NQ-HĐND ngày 13/11/2020 của HĐND huyện</t>
  </si>
  <si>
    <t xml:space="preserve"> Đất ở xen dắm thôn 3</t>
  </si>
  <si>
    <t>Bổ sung xen dắm Đồng Biền 3 vùng</t>
  </si>
  <si>
    <t xml:space="preserve"> Xen dắm dân cư Bời Lời Lam Lang</t>
  </si>
  <si>
    <t xml:space="preserve"> Đất ở thôn Tân Ninh Châu</t>
  </si>
  <si>
    <t xml:space="preserve"> Đất ở thôn Thanh Văn</t>
  </si>
  <si>
    <t>Cấp đất xen dắm dân cư Cồn Lều, hội quán thôn Nam Sơn, thôn Nam Viên cũ</t>
  </si>
  <si>
    <t xml:space="preserve"> Xen dặm đất ở TDP Hòa Thuận 1</t>
  </si>
  <si>
    <t>TT Tiên Điền</t>
  </si>
  <si>
    <t>Thiền Viện Trúc Lâm (thôn Trung Sơn)</t>
  </si>
  <si>
    <t>Quyết định số 284/QĐ-UBND ngày 21/01/2015 của UBND tỉnh về việc phê duyệt quy hoạch chi tiết (tỷ lệ 1/500)</t>
  </si>
  <si>
    <t>Tôn tạo các nhà văn hóa thôn ( Đông Tây, Ngọc Huệ, Song Hải, Song Hồng, Tân Thượng)</t>
  </si>
  <si>
    <t>Dự án văn phòng làm việc kết hợp kinh doanh Thương mại Dịch vụ Châu Tịnh</t>
  </si>
  <si>
    <t>Xã Cổ Đạm</t>
  </si>
  <si>
    <t xml:space="preserve">Khu thương mại dịch vụ </t>
  </si>
  <si>
    <t>Khu thương mại dịch vụ và nuôi trồng thủy sản Cương Gián</t>
  </si>
  <si>
    <t xml:space="preserve"> Các lô đất thuộc QH khu công nghiệp Gia Lách</t>
  </si>
  <si>
    <t xml:space="preserve"> Làng nghề, thôn 3, thôn 4</t>
  </si>
  <si>
    <t>Xây dựng nhà máy nước các xã Cổ Đạm, Xuân Liên, Cương Gián huyện Nghi Xuân</t>
  </si>
  <si>
    <t>Đất cụm công nghệp</t>
  </si>
  <si>
    <t>Mở rộng khu di tích LS-VH Nguyễn Công Trứ</t>
  </si>
  <si>
    <t>Đất ở khu dân cư nông thôn vùng Đồng Xuân Hai thôn 7</t>
  </si>
  <si>
    <t>Xen dắm đất ở thôn Hội Tiến</t>
  </si>
  <si>
    <t xml:space="preserve"> Đất ở nông thôn (Bàng Trung thôn Thịnh Mỹ)</t>
  </si>
  <si>
    <t>Xen dắm dân cư thôn 5</t>
  </si>
  <si>
    <t>Khu đô thị mới Xuân Thành</t>
  </si>
  <si>
    <t>Dự án khu dân cư xã Xuân Giang</t>
  </si>
  <si>
    <t>TT Tiên Điền, xã Xuân Giang</t>
  </si>
  <si>
    <t>Đất ở khối 8B</t>
  </si>
  <si>
    <t xml:space="preserve">Nhà máy sản xuất chế biến hạt giống và sản phẩm nông nghiệp công nghệ cao tại cụm Công nghiệp Phù Việt </t>
  </si>
  <si>
    <t>Thôn Thống Nhất, xã Việt Tiến</t>
  </si>
  <si>
    <t xml:space="preserve">Quyết định số 2454/QĐ-UBND ngày 03/08/2020 quyết định chủ trương đầu tư dự án nhà máy sản xuất chế biến hạt giống và sản phẩm nông nghiệp công nghệ cao tại cụm Công nghiệp Phù Việt  </t>
  </si>
  <si>
    <t>Trụ sở công an xã</t>
  </si>
  <si>
    <t>Thôn Tân Lộc, xã Nam Điền</t>
  </si>
  <si>
    <t>Thôn Bình Tiến, xã Tân Lâm Hương</t>
  </si>
  <si>
    <t>Thôn Hồng Dinh, thôn Trần Phú, xã Thạch Trị</t>
  </si>
  <si>
    <t>Điều chỉnh dự án Trung tâm thương mại và kinh doanh tổng hợp Đại Bàng</t>
  </si>
  <si>
    <t>Thôn Gia Ngải 1, Xã Thạch Long</t>
  </si>
  <si>
    <t>Quyết định số 4838/UBND-KT2 ngày 23/7/2020 của UBND tỉnh về việc điều chỉnh dự án trung tâm thương mại và kinh doanh tổng hợp Đại Bàng</t>
  </si>
  <si>
    <t>Quyết định số 3955/QĐ-UBND ngày 30/12/2016 của UBND tỉnh về việc chấp thuận chủ trương đầu tư dự án showroom trưng bày giới thiệu và bán các loại máy nông nghiệp, máy công trình tại xã Thạch Long, huyện Thạch Hà, của công ty TNHH thương mại tổng hợp và dịch vụ Huệ Minh</t>
  </si>
  <si>
    <t>Đất thương mại dịch vụ 2 bên Quốc lộ 1A</t>
  </si>
  <si>
    <t>Thôn Đông Tân, Mỹ Triều, Bình Tiến, Tân Hòa, xã Tân Lâm Hương</t>
  </si>
  <si>
    <t>Quy hoạch phân khu xây dựng các khu chức năng dọc 2 bên Quốc lộ 1A đoạn đường trành TP Hà Tĩnh được UBND tỉnh phê duyệt theo QĐ số 1998/QĐ-UBND ngày 25/6/2019</t>
  </si>
  <si>
    <t>Thị trấn Thạch Hà</t>
  </si>
  <si>
    <t>Cửa hàng kinh doanh xăng dầu Đại Hồng</t>
  </si>
  <si>
    <t>Đồng Le Le, thôn Yên Lạc, xã Thạch Thắng</t>
  </si>
  <si>
    <t>Khu dưỡng lão người già</t>
  </si>
  <si>
    <t>Quy hoạch chi tiết tổng mặt bằng sử dụng đất khu dân cư các thôn, xã Thạch Khê, huyện Thạch Hà, tỷ lệ 1/500, ngày 18/09/2015.</t>
  </si>
  <si>
    <t>Mở rộng trường mầm non xã Thạch Đài</t>
  </si>
  <si>
    <t>Thôn Kỳ Phong, xã Thạch Đài</t>
  </si>
  <si>
    <t>Quyết định số 1926/QĐ-UBND ngày 14/7/2017 của UBND tỉnh Hà Tĩnh v/v phê duyệt báo cáo kinh tế kỹ thuật đầu tư, xây dựng công trình trường mầm non xã Thạch Đài, thuộc danh mục đầu tư đợt 3, dự án ICDP</t>
  </si>
  <si>
    <t>Nâng cấp, mở rộng đường nối Quốc lộ 1 tại ngã 3 Thạch Long đi đường tỉnh ĐT.549</t>
  </si>
  <si>
    <t xml:space="preserve">Xã Thạch Long, Thạch Sơn huyện Thạch Hà </t>
  </si>
  <si>
    <t>Nghị quyết  số  228/NQ-HĐND ngày 14/9/2020 của HĐND tỉnh</t>
  </si>
  <si>
    <t>Dự án thánh phần 1: Đường trục ngang khu du lịch biển Văn Trị</t>
  </si>
  <si>
    <t>Xã Thạch Văn, xã Thạch Trị</t>
  </si>
  <si>
    <t>Quyết định 3006/QĐ-UBND ngày 11/9/2019 của UBND tỉnh Hà Tĩnh về việc phê duyệt BCNCKT dự án</t>
  </si>
  <si>
    <t>Dự án thành phần 2: Nâng cấp đường trục xã Thạch Thắng</t>
  </si>
  <si>
    <t>Xã Thạch Thắng</t>
  </si>
  <si>
    <t>Dự án thành phần 3: Đường giao thông nông thôn xã Thạch Hải</t>
  </si>
  <si>
    <t>Xã Thạch Hải</t>
  </si>
  <si>
    <t>Dự án Củng cố, nâng cấp tuyến đê Hữu Phủ đoạn từ cầu Cửa Sót đến núi Nam Giới, huyện Thạch Hà</t>
  </si>
  <si>
    <t>Xã  Đỉnh Bàn, huyện Thạch Hà</t>
  </si>
  <si>
    <t xml:space="preserve">Quyết định phê duyệt TKBVTC số 2284/QĐ-UBND ngày 05/7/2019 </t>
  </si>
  <si>
    <t xml:space="preserve">Đất ở Nhà trênh </t>
  </si>
  <si>
    <t>Quy hoạch chi tiết tổng mặt bằng sử dụng đất khu dân cư vùng nhà Trênh, thôn Hoà Bình, xã Thạch Thắng ngày 30/05/2019</t>
  </si>
  <si>
    <t>Đất ở vùng đồng Cừng</t>
  </si>
  <si>
    <t>Thôn Cao Thắng , xã Thạch Thắng</t>
  </si>
  <si>
    <t>Quy hoạch chi tiết tổng mặt bằng sử dụng đất khu dân cư vùng Đồng Cưng, thôn Cao Thắng, xã Thạch Thắng ngày 21/10/2019</t>
  </si>
  <si>
    <t>Đất ở vùng đồng Cạn</t>
  </si>
  <si>
    <t>Quy hoạch chi tiết tổng mặt bằng sử dụng đất khu dân cư vùng Đồng Cạn, thôn Đông Quý Lý, xã Thạch Thắng ngày 2/10/2015</t>
  </si>
  <si>
    <t>Đất ở vùng nhà Thánh ( Đông Quý Lý )</t>
  </si>
  <si>
    <t>Thôn Nam Thắng , xã Thạch Thắng</t>
  </si>
  <si>
    <t>Quy hoạch chi tiết tổng mặt bằng sử dụng đất khu dân cư vùng thôn Đông Quý Lý, xã Thạch Thắng ngày 22/12/2016</t>
  </si>
  <si>
    <t>Đất ở vùng đồng Làng</t>
  </si>
  <si>
    <t>Thôn Yên Lạc, xã Thạch Thắng</t>
  </si>
  <si>
    <t>Quy hoạch chi tiết tổng mặt bằng sử dụng đất khu dân cư vùng Cổng Làng, thôn Trung Phú, xã Thạch Thắng ngày 22/3/2016</t>
  </si>
  <si>
    <t>Vùng Ngọ Hợi, thôn Thai Yên (mới) Thôn Liên Mỹ, xã Thạch Hội</t>
  </si>
  <si>
    <t>Điều chỉnh quy hoạch chi tiết đất ở dân cư, tỉ lệ 1/500 vùng Ngọ Hội, xã Thạch hội được UBND huyện phê duyệt năm 2017</t>
  </si>
  <si>
    <t>Thôn Quyết Tiến, xã Thạch Lạc</t>
  </si>
  <si>
    <t>Quy hoạch chi tiết mặt bằng xen dắm đất ở khu dân cư thôn Hoà Lạc, Quyết Tiến được UBND huyện phê duyệt ngày 26/3/2020</t>
  </si>
  <si>
    <t>Đất ở Tổ 9 thôn Trường Xuân</t>
  </si>
  <si>
    <t>Thôn Trường Xuân, xã Đỉnh Bàn</t>
  </si>
  <si>
    <t>Đất ở thôn Tây Sơn</t>
  </si>
  <si>
    <t>Thôn Tây Sơn, xã Đỉnh Bàn</t>
  </si>
  <si>
    <t>Quy hoạch tổng thể mặt bằng sử dụng đất thôn Tây Sơn, xã ĐỈnh Bàn được UBND huyện phe duyệt ngày 13/5/2019</t>
  </si>
  <si>
    <t>Đất ở vùng Đập Họ</t>
  </si>
  <si>
    <t>Thôn Bình Sơn, xã Đỉnh Bàn</t>
  </si>
  <si>
    <t>Văn bản số 2235/UBND ngày 14/10/2020  của UBND huyện Thạch Hà về việc chấp thuận chủ trương đầu tư đất ở Đội Lèn, Đập Họ thôn Văn Sơn</t>
  </si>
  <si>
    <t xml:space="preserve"> Vùng Đồng Ông Bộ, thôn Tri Lễ, xã Thạch Kênh</t>
  </si>
  <si>
    <t>Quy hoạch điều chỉnh chi tiết phân lô sử dụng đất khu dân cư đồng Ông Bộ được UBND huyện phê ngày 24/6/2020</t>
  </si>
  <si>
    <t xml:space="preserve">Đồng Đàng, thôn Lợi
xã Thạch Liên </t>
  </si>
  <si>
    <t>Quy hoạch chi tiết tổng mặt bằng sử dụng đất khu dân cư được UBND huyện Thạch Hà phê duyệt  ngày 23 /10/2018</t>
  </si>
  <si>
    <t>Vùng Nhà Xăng, thôn Ninh, xã Thạch Liên</t>
  </si>
  <si>
    <t>Quy hoạch chi tiết tổng mặt bằng sử dụng đất khu dân cư được UBND huyện Thạch Hà phê duyệt  năm 2016</t>
  </si>
  <si>
    <t>Đất ở Cửa Hoà Thôn Phú</t>
  </si>
  <si>
    <t>Thôn Phú Quý,  xã Thạch Liên</t>
  </si>
  <si>
    <t>Quy hoạch chi tiết tổng mặt bằng sử dụng đất khu dân cư được UBND huyện Thạch Hà phê duyệt  ngày 21 /01/2020</t>
  </si>
  <si>
    <t>Vùng Ao đen thôn Đông châu xã Thạch Ngọc</t>
  </si>
  <si>
    <t>Quy hoạch chi tiết tổng mặt bằng sử dụng đất khu dân cư được UBND huyện Thạch Hà phê duyệt  ngày 01/10/2019</t>
  </si>
  <si>
    <t>Vùng Ô thôn Quý Hải, xã Thạch Ngọc</t>
  </si>
  <si>
    <t>Quy hoạch chi tiết tổng mặt bằng sử dụng đất khu dân cư được UBND huyện Thạch Hà phê duyệt  ngày 08/5/2019</t>
  </si>
  <si>
    <t>Vùng Bơ thôn Đại Long, xã Thạch Ngọc</t>
  </si>
  <si>
    <t>Quy hoạch chi tiết tổng mặt bằng sử dụng đất khu dân cư được UBND huyện Thạch Hà phê duyệt năm 2004</t>
  </si>
  <si>
    <t>Thôn Hòa Bình, xã Nam Điền</t>
  </si>
  <si>
    <t>Quy hoạch chi tiết tổng mặt bằng sử dụng đất khu dân cư thôn Hòa Bình, xã Nam Điền được UBND huyện Thạch Hà phê duyệt ngày 28/12/2019</t>
  </si>
  <si>
    <t>Thôn Việt Yên, xã Nam Điền</t>
  </si>
  <si>
    <t>Thôn Yên Thượng, (thôn Tiến Môn cũ), xã Nam Điền</t>
  </si>
  <si>
    <t>Quy hoạch chi tiết tổng mặt bằng sử dụng đất khu dân cư thôn Yên Thượng được UBND huyện Thạch Hà phê duyệt ngày 28/12/2021</t>
  </si>
  <si>
    <t>Quy hoạch chi tiết tổng mặt bằng sử dụng đất khu dân cư được UBND huyện Thạch Hà phê duyệt ngày 08/7/2019</t>
  </si>
  <si>
    <t>Đất ở vùng hội quán thôn Trung Hòa, Ngõ Phượng</t>
  </si>
  <si>
    <t>Quy hoạch chi tiết tổng mặt bằng sử dụng đất khu dân cư được UBND huyện Thạch Hà phê duyệt ngày 20/9/2019</t>
  </si>
  <si>
    <t>Công văn số 512/UBND-KTHT của UBND huyện ngày 29/3/2016 chấp thuận chủ trương quy hoạch đất ở xã Thạch Đài năm 2016</t>
  </si>
  <si>
    <t xml:space="preserve">Đất ở thôn Tri Khê </t>
  </si>
  <si>
    <t xml:space="preserve">Thôn Tri Khê xã Thạch Sơn </t>
  </si>
  <si>
    <t>Quyết định số 2194 ngày 23/9/2019 về việc đồng ý chủ trương QH đất ở</t>
  </si>
  <si>
    <t>Đất ở vùng HL3 thôn Nam Văn,</t>
  </si>
  <si>
    <t>Quy hoạch chi tiết tổng mặt bằng sử dụng đất khu dân cư vùng HL3 được UBND huyện phê ngày 12/9/2011</t>
  </si>
  <si>
    <t>Đồng Đội Trọt, thôn Thanh Giang, thị trấn Thạch Hà</t>
  </si>
  <si>
    <t>Quy hoạch sử dụng đất ở chi tiết xã Thạch Thanh vùng xóm Thanh Mỹ được UBND huyện phê duyệt ngày 17/9/2006</t>
  </si>
  <si>
    <t>Nhà máy xử lý nước thải của Tiểu dự án Cải thiện cơ sở hạ tầng đô thị Thạch Hà, huyện Thạch Hà, tỉnh Hà Tĩnh</t>
  </si>
  <si>
    <t>Quyết định số 2445/QĐ-UBND ngày 03/08/2020 của UBND tỉnh về việc phê duyệt tiểu dự án đầu tư xây dựng công trình cải thiện cơ sở hạ tầng đô thị Thạch Hà.</t>
  </si>
  <si>
    <t>Nghị quyết số 171/NQ-HĐND ngày 15/12/2019.</t>
  </si>
  <si>
    <t>Trang trại nông nghiệp tổng hợp</t>
  </si>
  <si>
    <t xml:space="preserve">Đất cụm công nghiệp </t>
  </si>
  <si>
    <t>Thôn Bùi Xá, xã Việt Tiến</t>
  </si>
  <si>
    <t>Đất thương mại - dịch vụ</t>
  </si>
  <si>
    <t>Tổ dân phố 2, thị trấn Thạch Hà</t>
  </si>
  <si>
    <t>Dự án cơ sở kinh doanh thương mại dịch vụ tổng hợp BIN MART</t>
  </si>
  <si>
    <t>Thôn Tân Lộc, xã Việt Tiến</t>
  </si>
  <si>
    <t>Đất thể dục, thể thao</t>
  </si>
  <si>
    <t>Đất cơ sở giáo dục, đào tạo</t>
  </si>
  <si>
    <t>Đường Hàm Nghi kéo dài</t>
  </si>
  <si>
    <t>Các xã: Lưu Vĩnh Sơn, Đỉnh Bàn, Tân Lâm Hương, Thạch Khê, Nam Điền, Thị trấn Thạch Hà, Thạch Hội, Việt Tiến, Thạch Trị, Thạch Lạc</t>
  </si>
  <si>
    <t>Các xã:Thạch Hội, Đỉnh Bàn, Thạch Trị, Thạch Hải, Thạch Ngọc, Tân Lâm Hương, Thạch Đài</t>
  </si>
  <si>
    <t>Cải tạo và nâng cấp hệ thống kênh tưới, tiêu phục vụ SXNN và thoát lũ vùng Bắc Thạch Hà nhằm ứng phó với biến đổi khí hậu (phần bổ sung tuyến nhánh số 01)</t>
  </si>
  <si>
    <t>Xã Nam Điền</t>
  </si>
  <si>
    <t>Dự án thành phần 7: Kênh tiêu úng phục vụ sản xuất và dân sinh xã Thạch Hải</t>
  </si>
  <si>
    <t>Xử lý cấp bách tuyến đê Hữu Phủ huyện Thạch Hà, đoạn từ K10+00 đến K10+315</t>
  </si>
  <si>
    <t>xã Thạch Khê, xã Đỉnh Bàn</t>
  </si>
  <si>
    <t xml:space="preserve"> Thôn Hòa Lạc, xã Thạch Lạc</t>
  </si>
  <si>
    <t>Vùng Nhà Máy, thôn Hòa Hợp, xã Thạch Kênh</t>
  </si>
  <si>
    <t>Đồng Cửa Lán, thôn Đông Tân, xã Tân Lâm Hương</t>
  </si>
  <si>
    <t>Thôn Bắc Thượng, xã Thạch Đài</t>
  </si>
  <si>
    <t>Thôn Đông Hà 1, xã Thạch Long</t>
  </si>
  <si>
    <t>Trường THPT, phía đông trường mầm non, thôn Thanh Lan, xã Thạch Khê</t>
  </si>
  <si>
    <t>Thôn Nam Lĩnh, thôn Tùng Sơn, xã Nam Điền</t>
  </si>
  <si>
    <t>Thôn Phú Sơn, xã Tượng Sơn</t>
  </si>
  <si>
    <t>Thôn Thiên Thai, xã Lưu Vĩnh Sơn</t>
  </si>
  <si>
    <t>Thôn Yên Nghĩa, xã Lưu Vĩnh Sơn</t>
  </si>
  <si>
    <t>Toàn xã, xã Đỉnh Bàn</t>
  </si>
  <si>
    <t>Vùng Đồng Làng, thôn Yên Lạc, xã Thạch Thắng</t>
  </si>
  <si>
    <t>Vùng Ngõ Phượng, thôn Trung Hòa, xã Tân Lâm Hương</t>
  </si>
  <si>
    <t>Vùng Lồi Vại, Thôn Vĩnh An, xã Lưu Vĩnh Sơn</t>
  </si>
  <si>
    <t>Đất ở tại định cư AFĐ</t>
  </si>
  <si>
    <t>Đồng Xối, TDP 10, thị trấn Thạch Hà</t>
  </si>
  <si>
    <t>Tổ dân phố 9, TDP10, thị trấn Thạch Hà</t>
  </si>
  <si>
    <t>Quy hoạch Nhà máy nước</t>
  </si>
  <si>
    <t>Thôn Quý Linh, xã Thạch Xuân</t>
  </si>
  <si>
    <t>Trụ sở công an phường Kỳ Trinh</t>
  </si>
  <si>
    <t>P. Kỳ Trinh</t>
  </si>
  <si>
    <t>QĐ số 3101/QĐ-UBND ngày 23/10/2017 của UBND tỉnh Hà Tĩnh về việc phê duyệt Dự án đầu tư xây dựng công trình Trụ sở làm việc Công an 6 phường thuộc Công an thị xã Kỳ Anh.</t>
  </si>
  <si>
    <t>XD Trụ sở công an xã</t>
  </si>
  <si>
    <t>thôn Nam Hà, X. Kỳ Hà</t>
  </si>
  <si>
    <t>Thôn Hoa Tân, X. Kỳ Hoa</t>
  </si>
  <si>
    <t>Thôn Hải Hả, X. Kỳ Ninh</t>
  </si>
  <si>
    <t xml:space="preserve">Mở rộng Khuôn viên Doanh trại Tiểu đoàn
cảnh sát cơ động tại phường Kỳ Long </t>
  </si>
  <si>
    <t>P. Kỳ Long</t>
  </si>
  <si>
    <t>Đất cơ sở sản xuất kinh doanh phi nông nghiệp</t>
  </si>
  <si>
    <t>Nhà máy sản xuất Bún ngô của Công ty cổ phần Đỗ Lạng Sơn</t>
  </si>
  <si>
    <t>P. Kỳ Thịnh</t>
  </si>
  <si>
    <t>Dự án Nhà máy xử lý và tái chế tro xỉ Nhiệt điện Vũng Áng I của Công ty CP Đầu tư và xử lý chất thải công nghiệp Vũng Áng (phần DT còn lại)</t>
  </si>
  <si>
    <t>Thôn Hải Phong, X. Kỳ Lợi</t>
  </si>
  <si>
    <t>QĐ số 372/QĐ-KKT ngày 31/7/2015 của BQLKKT tỉnh v/v bàn giao mốc giải phóng mặt bằng khu đất thực hiện dự án Nhà máy Xử lý và tái chế tro xỉ Nhiệt điện Vũng Áng I</t>
  </si>
  <si>
    <t xml:space="preserve">Dự án Nhà máy sản xuất gạch không nung </t>
  </si>
  <si>
    <t>QĐ số 25/QĐ-KKT ngày 22/2/2017 của BQLKKT tỉnh về việc quyết định chủ trương đầu tư</t>
  </si>
  <si>
    <t>Tổng kho xăng dầu Phúc Lâm Petro Hà Tĩnh</t>
  </si>
  <si>
    <t>X. Kỳ Lợi</t>
  </si>
  <si>
    <t>XD Trường mầm non Kỳ Trinh</t>
  </si>
  <si>
    <t>TDP Quyền Thượng, P. Kỳ Trinh</t>
  </si>
  <si>
    <t>QĐ số 1010/Đ-UBND ngày 04/4/2019 của UBND tỉnh v/v giới thiệu địa điểm, cho phép khảo sát, lập quy hoạch xây dựng Trường mầm non Kỳ Trinh (điểm trường Hoàng Trinh)</t>
  </si>
  <si>
    <t>Đường trục chính từ QL 1A đến trung tâm khu kinh tế Vũng Áng dài 2,8km; rộng 36 m</t>
  </si>
  <si>
    <t>CV số 1430/CV-UBND thị xã Kỳ Anh ngày 26/10/2017</t>
  </si>
  <si>
    <t>Dự án Đường từ Khu công nghiệp đa ngành đi khu công nghệ cao Khu kinh tế Vũng Áng</t>
  </si>
  <si>
    <t>Đường kết nối đô thị trung tâm thuộc dự án Phát triển các đô thị động lực - Tiểu dự án đô thị Kỳ Anh</t>
  </si>
  <si>
    <t>P. Kỳ Trinh, P. Hưng Trí</t>
  </si>
  <si>
    <t>Dự án Hạ tầng kỹ thuật khu vực hậu cảng Vũng Áng (giai đoạn 1)</t>
  </si>
  <si>
    <t>QĐ số 787/QĐ-UBND ngày 26/3/2014 của UBND tỉnh</t>
  </si>
  <si>
    <t>Nâng cấp đường ven biển Xuân Hội - Thạch Khê - Vũng Áng</t>
  </si>
  <si>
    <t>X. Kỳ Ninh</t>
  </si>
  <si>
    <t>VB số 51/HĐND ngày 27/02/2017 của Hội đồng nhân dân tỉnh về việc quyết định chủ trương đầu tư dự án</t>
  </si>
  <si>
    <t xml:space="preserve">Nâng cấp tuyến đường từ ngõ 32 đường Hoàng Xuân Hãn đến ngõ 391 đường Lê Đại Hành, phường Hưng Trí </t>
  </si>
  <si>
    <t>P.  Hưng Trí</t>
  </si>
  <si>
    <t>QĐ số 4463/QĐ-UBND ngày 15/9/2020 của UBND thị xã Kỳ Anh</t>
  </si>
  <si>
    <t xml:space="preserve">Nâng cấp tuyến đường từ ngõ 391 đường Lê Đại Hành qua trường TH Hoa Sen đi chợ mới Kỳ Anh, phường Hưng Trí </t>
  </si>
  <si>
    <t>QĐ số 4464/QĐ-UBND ngày 15/9/2020 của UBND thị xã Kỳ Anh</t>
  </si>
  <si>
    <t xml:space="preserve">Nâng cấp đường Nguyễn Biểu đoạn từ ngã 3 chợ Chùa đến UBND phường Kỳ Trinh, thị xã Kỳ Anh </t>
  </si>
  <si>
    <t>P.  Kỳ Trinh</t>
  </si>
  <si>
    <t>QĐ số 4994/QĐ-UBND ngày 14/10/2020 của UBND thị xã Kỳ Anh</t>
  </si>
  <si>
    <t>Dự án Bến số 4 - Cảng tổng hợp Quốc tế Hoành Sơn</t>
  </si>
  <si>
    <t>Giấy chứng nhận đầu tư số 2301753603 do Ban Quản lý Khu kinh tế tỉnh Hà Tĩnh cấp lần đầu ngày 12/5/2015, thay đổi lần thứ nhất ngày 19/4/2016</t>
  </si>
  <si>
    <t>Đê Hoàng Đình</t>
  </si>
  <si>
    <t>P. Hưng Trí, P. Kỳ Trinh</t>
  </si>
  <si>
    <t>Tuyến ống thải tro xỉ dự án Nhà máy Nhiệt điện Vũng Áng 2 của Công ty Cổ phần nhiệt điện Vũng Áng 2</t>
  </si>
  <si>
    <t xml:space="preserve">QĐ số 24/QĐ-KKT ngày 05/3/2019 của BQLKKT tỉnh v/v điều chỉnh, bổ sung toạ độ các mốc giải phóng mặt bằng Dự án khu nhà máy chính, bãi thải xỉ, các bãi thi công, tuyến ống xã nước làm mát, tuyến ống thải tro xỉ Nhà máy nhiệt điện Vũng Áng 2 </t>
  </si>
  <si>
    <t>Nhà máy điện sinh khối PIR-3</t>
  </si>
  <si>
    <t>Xây dựng ĐZ, TBA nâng cao chất lượng điện năng tại phường Kỳ Trinh, Kỳ Thịnh</t>
  </si>
  <si>
    <t>P. Kỳ Trinh, P. Kỳ Thịnh</t>
  </si>
  <si>
    <t>Nhà máy điện gió Kỳ Nam</t>
  </si>
  <si>
    <t>X. Kỳ Nam</t>
  </si>
  <si>
    <t>Đường dây 500kV Vũng Áng - rẽ Hà Tĩnh - Đà Nẵng</t>
  </si>
  <si>
    <t>X. Kỳ Hoa, P. Hưng Trí, P. Kỳ Trinh, X. Kỳ Lợi</t>
  </si>
  <si>
    <t>XD Chợ Kỳ Trinh</t>
  </si>
  <si>
    <t>CV số 790/CV-UBND ngày 11/11/2015 của thị xã Kỳ Anh</t>
  </si>
  <si>
    <t>Đất bải thải, xử lý chất thải</t>
  </si>
  <si>
    <t>Đường ống xả nước làm mát kéo dài VA1</t>
  </si>
  <si>
    <t>Thôn Hải Phong X. Kỳ Lợi</t>
  </si>
  <si>
    <t>QĐ số 24/QĐ-KKT ngày 05/3/2019 của BQLKKT tỉnh</t>
  </si>
  <si>
    <t>Đất ở đô thị (đồng Tùng)</t>
  </si>
  <si>
    <t>TDP Hoàng Trinh, P. Kỳ Trinh</t>
  </si>
  <si>
    <t>QĐ số 3928/QĐ-UBND ngày 08/10/2019 của UBND thị xã Kỳ Anh về việc phê duyệt Quy hoạch tổng mặt bằng sử dụng đất phân lô đất ở vùng Đồng Tùng, TDP Hoàng Trinh, phường Kỳ Trinh, thị xã Kỳ Anh, tỷ lệ 1/500.</t>
  </si>
  <si>
    <t>Khu trang trại chăn nuôi lợn thương phẩm tại Vùng Cồn Mã</t>
  </si>
  <si>
    <t>thôn Vĩnh Thuận, X. Kỳ Ninh</t>
  </si>
  <si>
    <t>Thôn Tân Thành, X. Kỳ Nam</t>
  </si>
  <si>
    <t>Cụm công nghiệp Kỳ Ninh</t>
  </si>
  <si>
    <t>Thôn Tam Hải, X. Kỳ Ninh</t>
  </si>
  <si>
    <t>TDP Hoành Nam, P. Kỳ Liên</t>
  </si>
  <si>
    <t>Dự án Khu dịch vụ hậu cảng của Công ty cổ phần cảng Vũng Áng Lào - Việt (phần sử dụng để đổ vật liệu nạo vét)</t>
  </si>
  <si>
    <t>Thôn Hải Phong, Phúc Thành, X. Kỳ Lợi</t>
  </si>
  <si>
    <t>Mở rộng Dự án Xây dựng hệ thống kho bãi tập kết vật tư và lưu trữ hàng hóa của Công ty cổ phần đầu tư và thương mại Vũng Áng</t>
  </si>
  <si>
    <t>Đường từ Quốc Lộ 1A đi cảng Sơn Dương giai đoạn 2</t>
  </si>
  <si>
    <t>Xây dựng âu tránh trú bão</t>
  </si>
  <si>
    <t>Thôn Hải Hà, X. Kỳ Hà</t>
  </si>
  <si>
    <t>Thôn Tiến Thắng, Hải Hà, X. Kỳ Ninh</t>
  </si>
  <si>
    <t>Hệ thông kênh tách nước phân lũ cho các xã phía nam huyện Kỳ Anh ( giai đoạn 2 và 3 từ cầu Tây Yên - Hoà Lộc)</t>
  </si>
  <si>
    <t>Xử lý sạt lở bờ biển xã Kỳ Ninh, thị xã Kỳ Anh</t>
  </si>
  <si>
    <t>XD Kè kết hợp đường 2 bên bờ Hưng Trí</t>
  </si>
  <si>
    <t>P. Hưng Trí, X. Kỳ Hoa</t>
  </si>
  <si>
    <t>XD Đường dây 500kV Vũng Áng - Quảng Trạch, đoạn đi qua địa bàn tỉnh Hà Tĩnh (Mạch 3)</t>
  </si>
  <si>
    <t>X. Kỳ Lợi, X. Kỳ Nam, P. Kỳ Trinh, P. Kỳ Thịnh, P. Kỳ Long, P. Kỳ Liên, P. Kỳ Phương, P. Hưng Trí, X. Kỳ Hoa</t>
  </si>
  <si>
    <t>Nâng cao độ tin cậy cung cấp điện của lưới điện trung áp 35Kv đoạn qua thị xã Kỳ Anh theo phương pháp đa chia - đa nối</t>
  </si>
  <si>
    <t>P. Kỳ Trinh, P. Hưng Trí, X. Kỳ Hà</t>
  </si>
  <si>
    <t>Dự án Trang trại phong điện HBRE Hà Tĩnh</t>
  </si>
  <si>
    <t>P. Kỳ Trinh, P. Kỳ Thịnh, P. Kỳ Long, P. Kỳ Liên, P. Kỳ Phương</t>
  </si>
  <si>
    <t>XD Chợ Tây Yên</t>
  </si>
  <si>
    <t>P. Hưng Trí</t>
  </si>
  <si>
    <t>Khu dân cư Bàu Đá (QH 6,50 ha)</t>
  </si>
  <si>
    <t>Vùng Đồng Lấm, Bàu Đá, X. Kỳ Hoa</t>
  </si>
  <si>
    <t>Khu DV tổng hợp và dân cư Hoa Trung của CT TNHH Hùng Cường</t>
  </si>
  <si>
    <t>Thôn Hoa Trung, X. Kỳ Hoa</t>
  </si>
  <si>
    <t>Vùng Mang Tang, thôn Quý Huệ, X. Kỳ Nam</t>
  </si>
  <si>
    <t>Thôn Hải Hà, X. Kỳ Ninh</t>
  </si>
  <si>
    <t>Thôn Tân Thắng, X. Kỳ Ninh</t>
  </si>
  <si>
    <t>Thôn Tam Hải 2, X. Kỳ Ninh</t>
  </si>
  <si>
    <t>Đất ở đô thị (Cầu Bàu 1)</t>
  </si>
  <si>
    <t xml:space="preserve">TDP Tân Hà, Tân Tiến, P. Hưng Trí </t>
  </si>
  <si>
    <t>Khu dân cư Cánh Buồm (Đất ở 5,85 ha; Đất hạ tầng 2,51 ha)</t>
  </si>
  <si>
    <t>Cánh Buồm, Khu phố 3, P. Hưng Trí</t>
  </si>
  <si>
    <t>Rộc Phủ, KP Trung Thượng, P. Hưng Trí</t>
  </si>
  <si>
    <t xml:space="preserve">TDP Long Sơn, P. Kỳ Long </t>
  </si>
  <si>
    <t>TDP Hòa Lộc, P. Kỳ Trinh</t>
  </si>
  <si>
    <t>Đường Trục ngang, TDP Đông Trinh, P. Kỳ Trinh</t>
  </si>
  <si>
    <t>XD trường học giáo lý và sinh hoạt của Giáo xứ Đồng Hòa</t>
  </si>
  <si>
    <t>X. Kỳ Hà</t>
  </si>
  <si>
    <t>Mở rộng khuôn viên chùa Thanh Phúc</t>
  </si>
  <si>
    <t>Đất khu vui chơi, giải trí</t>
  </si>
  <si>
    <t>Quảng trường khu du lịch biển Kỳ Ninh</t>
  </si>
  <si>
    <t>Cầu và bến thả hoa đăng tại Đền thờ Chế Thắng phu nhân Nguyễn Thị Bích Châu</t>
  </si>
  <si>
    <t>Tổng B: 35 CTDA</t>
  </si>
  <si>
    <t>B. Công trình, dự án CMĐSD đất đã được HĐND tỉnh thông qua tại các Nghị quyết số 171/NQ-HĐND ngày 15/12/2019, Nghị quyết số 220/NQ-HĐND ngày 10/07/2020, Nghị quyết số 232/NQ-HĐND ngày 14/09/2020 nay chuyển sang thực hiện trong năm 2021</t>
  </si>
  <si>
    <t>B. Công trình, dự án CMĐSD đất đã được HĐND tỉnh thông qua tại các Nghị quyết số  171/NQ-HĐND ngày 15/12/2019; Nghị quyết số 220/NQ-HĐND ngày 10/7/2020 nay chuyển sang thực hiện trong năm 2021</t>
  </si>
  <si>
    <t>Tổng B: 30 CTDA</t>
  </si>
  <si>
    <t>A. Công trình, dự án chuyển mục đích sử dụng đất đất đề xuất mới trong năm 2021</t>
  </si>
  <si>
    <t>Tổng B: 19 CTDA</t>
  </si>
  <si>
    <t>B. Công trình, dự án CMĐSD đất đã được HĐND tỉnh thông qua tại Nghị quyết số  171/NQ-HĐND ngày 15/12/2019 nay chuyển sang thực hiện trong năm 2021</t>
  </si>
  <si>
    <t>Tổng B: 5 CTDA</t>
  </si>
  <si>
    <t>Tổng A +B: 9 CTDA</t>
  </si>
  <si>
    <t>Tổng A: 4 CTDA</t>
  </si>
  <si>
    <t>1</t>
  </si>
  <si>
    <t>XD hệ thống kênh mương tưới, tiêu thị trấn Lộc Hà</t>
  </si>
  <si>
    <t>Toàn thị trấn Lộc Hà</t>
  </si>
  <si>
    <t>Xây dựng ĐZ, TBA khắc phục tình trạng điện áp thấp tại các xã Hồng Lộc, xã Thị trấn, xã Mai Phụ, xã Hộ Độ thuộc huyện Lộc Hà, tỉnh Hà Tĩnh năm 2021</t>
  </si>
  <si>
    <t>Tại các xã Hồng Lộc, thị trấn, xã Mai Phụ, xã Hộ Độ</t>
  </si>
  <si>
    <t>Quyết định số 2866/QĐ- EVNNPC ngày 23/10/2020 của Tổng Công ty điện lực miền Bắc</t>
  </si>
  <si>
    <t>Đất bưu chính viễn thông</t>
  </si>
  <si>
    <t>Đất bưu chính viễn thông (trạm BTS mạng di động VINAPHONE)</t>
  </si>
  <si>
    <t>Xã Bình An; Thịnh Lộc; Hồng Lộc 2 vị trí; Ích Hậu; Hộ Độ 2 vị trí; Thạch Kim; Thạch Châu  và thị trấn</t>
  </si>
  <si>
    <t>Đất thương mại dịch vụ (gồm các khu C1; C2; C3; C7; C8; C11; C12; C23; C24; C25; 247)</t>
  </si>
  <si>
    <t>Thị trấn Lộc Hà</t>
  </si>
  <si>
    <t>2</t>
  </si>
  <si>
    <t>Đất thương mại dịch vụ (Khu đất thương mại, dịch vụ Trung tâm Quỹ đất quản lý)</t>
  </si>
  <si>
    <t>3</t>
  </si>
  <si>
    <t>Xã Tân Lộc</t>
  </si>
  <si>
    <t>4</t>
  </si>
  <si>
    <t>Đất Thương mại dịch vụ (ví trí trước QH đất ở lối 1, lối 2 đường 22/12)</t>
  </si>
  <si>
    <t>Xã Thạch Mỹ</t>
  </si>
  <si>
    <t>5</t>
  </si>
  <si>
    <t>Xã Thịnh Lộc</t>
  </si>
  <si>
    <t>6</t>
  </si>
  <si>
    <t>Xã Thạch Châu</t>
  </si>
  <si>
    <t>Đất sản xuất kinh doanh vùng Bầu Sớt, thôn Quyết Thắng</t>
  </si>
  <si>
    <t>Xã Bình An</t>
  </si>
  <si>
    <t>XD cơ sở tập kết và kinh doanh vật liệu xây dựng tại xã Thạch Châu của ông Phan Ngọc Quang</t>
  </si>
  <si>
    <t>Đất ở đấu giá tại TDP Yên Bình</t>
  </si>
  <si>
    <t>Đất ở khu vực cán bộ bệnh viện đa khoa huyện Lộc Hà; vùng trường mầm non Khánh Yên; Phía Tây vườn anh Tình</t>
  </si>
  <si>
    <t>Đất ở đấu giá vùng Đồng Cạn, thôn Tân Thượng</t>
  </si>
  <si>
    <t>Xã Mai Phụ</t>
  </si>
  <si>
    <t>Đất ở thôn Sơn Phú</t>
  </si>
  <si>
    <t>Đất ở vùng Chánh Giáo, vùng Cửa ông Kỳ, cửa Hồng Thanh, cửa anh Châu, đường Sông Nghèn</t>
  </si>
  <si>
    <t>Đất ở đấu giá vùng Đồng Lọng Mốt, thôn Tân Thượng</t>
  </si>
  <si>
    <t>Xã Ích Hậu</t>
  </si>
  <si>
    <t>7</t>
  </si>
  <si>
    <t>Đất ở vùng Nhà Găng, thôn Thống Nhất</t>
  </si>
  <si>
    <t>8</t>
  </si>
  <si>
    <t>Đất ở vùng trước trường THPT Nguyễn Đổng Chi, thôn Lương Trung</t>
  </si>
  <si>
    <t>9</t>
  </si>
  <si>
    <t>Đất ở vùng Cựa Anh Phúc, thôn Báo Ân</t>
  </si>
  <si>
    <t>10</t>
  </si>
  <si>
    <t>Đất ở vùng Đồng Đình thôn Quang Phú, vùng Cựa Huyền thôn Thanh Tân, vùng Nương Nhãn thôn Quang Phú</t>
  </si>
  <si>
    <t>11</t>
  </si>
  <si>
    <t>Xen dắm đất ở các thôn ( Lâm Châu: 0,20 ha; Đồng Mí, thôn Thanh Tân: 0.03 ha; vùng Cồn Chùa, thôn Hồng Lạc: 0.05 ha)</t>
  </si>
  <si>
    <t>12</t>
  </si>
  <si>
    <t>Đất ở vùng Đồng Buông, thôn Thanh Tân</t>
  </si>
  <si>
    <t>13</t>
  </si>
  <si>
    <t>Đất ở vùng Đồng Cộ, thôn Hồng Lạc</t>
  </si>
  <si>
    <t>14</t>
  </si>
  <si>
    <t>Đất ở vùng Đồng Om, thôn Minh Quý</t>
  </si>
  <si>
    <t>15</t>
  </si>
  <si>
    <t>Đất ở vùng Xa Bù</t>
  </si>
  <si>
    <t>Xã Phù Lưu</t>
  </si>
  <si>
    <t>16</t>
  </si>
  <si>
    <t>Đất ở vùng Phát Lát</t>
  </si>
  <si>
    <t>Đất xây dựng cơ sở văn hóa</t>
  </si>
  <si>
    <t>XD Đài tưởng niệm tại thôn Phù Ích</t>
  </si>
  <si>
    <t>XD Trung tâm văn hóa huyện Lộc Hà</t>
  </si>
  <si>
    <t>Đường giao thông vào khu trang trại Các xã Tân Lộc, An Lộc , Thịnh Lộc</t>
  </si>
  <si>
    <t>Xã  Tân Lộc, Xã Bình An, xã  Thịnh Lộc</t>
  </si>
  <si>
    <t>Nâng cấp mở rộng tuyến đường từ Thạch Kênh đến Hồng Lộc</t>
  </si>
  <si>
    <t>Xã Hồng Lộc, xã Ích Hậu, xã Thạch Kênh</t>
  </si>
  <si>
    <t>Đường giao thông từ Trung tâm hành chính và đường vào chùa Kim Dung, huyện Lộc Hà</t>
  </si>
  <si>
    <t>Đường giao thông trung tâm xã Phù Lưu, huyện Lộc Hà</t>
  </si>
  <si>
    <t>Đê tả Nghèn đoạn từ TL9 đi qua chùa Hổ Độ huyện Lộc Hà</t>
  </si>
  <si>
    <t>Xã Hộ Độ</t>
  </si>
  <si>
    <t>Đất ở vùng Trạm Tram</t>
  </si>
  <si>
    <t>Đất ở vùng Hội Quán xóm 13 Đồng Cựa, cựa Anh Thượng tại Thôn Tân Phú</t>
  </si>
  <si>
    <t>Đất ở vùng Sâm tại thôn Hoà Bình, Yên Định</t>
  </si>
  <si>
    <t>Đất ở vùng ông Man, Nhà Hàng tại thôn Nam Sơn</t>
  </si>
  <si>
    <t xml:space="preserve">Đất ở khu quy hoạch làng du lịch Nam Sơn </t>
  </si>
  <si>
    <t>Đất ở vùng trước anh Hoản dọc tuyến đường Bình - Tân, thôn Tân Thượng</t>
  </si>
  <si>
    <t>Đất ở vùng phía nam chợ Huyện, Ruộng Môn, Đồng Trạ tại thôn 4</t>
  </si>
  <si>
    <t xml:space="preserve">Đất ở vùng Cầu Ao, thôn Đại Lự </t>
  </si>
  <si>
    <t>Xã Hồng Lộc</t>
  </si>
  <si>
    <t>Đất ở Đồng Xiếc; cửa anh Lệ; Hồi chị Thủy tại thôn Phú Mỹ</t>
  </si>
  <si>
    <t>Đất ở vùng hội quán xóm 13; Đồng Cựa; Cựa anh Thượng, thôn Tân Phú</t>
  </si>
  <si>
    <t>Xây dựng hạ tầng khu tái định cư và đấu giá đất ở</t>
  </si>
  <si>
    <t xml:space="preserve">Đất ở nông thôn vùng Hạ Đường </t>
  </si>
  <si>
    <t>Đất ở vông thôn tại Khu quy hoạch làng VH DL</t>
  </si>
  <si>
    <t>Mở rộng  nhà văn hóa Thôn Hà Ân</t>
  </si>
  <si>
    <t>Nghị quyết số 232/NQ-HĐND ngày 14/9/2020</t>
  </si>
  <si>
    <t xml:space="preserve">Đất an ninh </t>
  </si>
  <si>
    <t>QĐ số 8014/QĐ-BCA-H02 ngày 21/10/2019 của Bộ Công an về việc phê duyệt điều chỉnh dự án đầu tư</t>
  </si>
  <si>
    <t xml:space="preserve">QĐ số 858/QĐ-UBND ngày 25/3/2019 của UBND tỉnh; NQ số 228/NQ-HĐND ngày 14/9/2020 của HĐND tỉnh </t>
  </si>
  <si>
    <t>Cầu Hồng Phúc</t>
  </si>
  <si>
    <t>Xã Thuận Lộc</t>
  </si>
  <si>
    <t>Quyết định 994/QĐ-UBND ngày 26/03/2020 của UBND tỉnh Hà Tĩnh</t>
  </si>
  <si>
    <t>Tuyến đường Ngô Đức Kế kéo dài (Đoạn từ cầu ông Đạt đến đường Phan Hưng Tạo)</t>
  </si>
  <si>
    <t>Phường Bắc Hồng</t>
  </si>
  <si>
    <t>Đường Nguyễn Thiếp</t>
  </si>
  <si>
    <t>xã Thuận Lộc; Ph. Nam Hồng</t>
  </si>
  <si>
    <t>Quyết định số 1052/QĐ-UBND ngày 10/04/2012 của UBND thị xã Hồng Lĩnh</t>
  </si>
  <si>
    <t xml:space="preserve">Đường Nguyễn Huy Tự vào Trung tâm hành chính </t>
  </si>
  <si>
    <t>Ph. Nam Hồng</t>
  </si>
  <si>
    <t>Đường vành đai TX Hồng Lĩnh Hà Tĩnh (Đoạn QL 8 - Tiên Sơn) giai đoạn 1</t>
  </si>
  <si>
    <t>Ph. Trung Lương, Ph. Đức Thuận</t>
  </si>
  <si>
    <t>Quyết định số 1757/QĐ-UBND ngày 11/9/2020 của UBND thị xã Hồng Lĩnh</t>
  </si>
  <si>
    <t>Công trình tiêu năng và thoát lũ đuôi tràn Khe Dọc, thị xã Hồng Lĩnh</t>
  </si>
  <si>
    <t>Phường Trung Lương và phường Đức Thuận</t>
  </si>
  <si>
    <t>Quyết định 969/QĐ-UBND ngày 24/3/2020 của UBND tỉnh Hà Tĩnh về việc phân kinh phí khắc phục hậu quả thiên tai đầu tháng 9 năm 2019</t>
  </si>
  <si>
    <t>Quy hoạch chợ Treo (Đồng Nhà Tên)</t>
  </si>
  <si>
    <t>TDP 4, Phường Đậu Liêu</t>
  </si>
  <si>
    <t>Đất cơ sở giáo dục - đào tạo</t>
  </si>
  <si>
    <t>Mở rộng xây dựng trường liên cấp 1-2 phường Đức Thuận.</t>
  </si>
  <si>
    <t>Nghị Quyết số 90/NQ-HĐND ngày 11/11/2020 của HĐND Thị xã Hồng Lĩnh</t>
  </si>
  <si>
    <t>Đất cơ sở năng lượng</t>
  </si>
  <si>
    <t>Dự án đường dây 110 kV  Hưng Đông - Can Lộc và Hưng Đông - Linh Cảm</t>
  </si>
  <si>
    <t>Phường Trung lương, P Bắc Hồng, P. Nam Hồng, P. Đậu Liêu</t>
  </si>
  <si>
    <t>Công văn số 3966/BDAĐL-QLCT3 ngày 12/10/2020 của Ban Quản lý dự án phát triển Điện Lực</t>
  </si>
  <si>
    <t>Xây dựng 1 lô xuất tuyến 35kV sau TBA 110kV Hồng Lĩnh</t>
  </si>
  <si>
    <t>Phường Đậu Liêu</t>
  </si>
  <si>
    <t>Công văn số 2636/PCHT-QLDT ngày 29/10/2020 của Công ty Điện lực Hà Tĩnh</t>
  </si>
  <si>
    <t>Xây dựng các trạm BTS mạng di động Vinaphone trên địa bàn thị xã Hồng Lĩnh</t>
  </si>
  <si>
    <t>Phường Trung Lương, Đức Thuận, Bắc Hồng, Nam Hồng, Đậu Liêu và Xã Thuận Lộc</t>
  </si>
  <si>
    <t>Đất ở phía Tây khu TTHC Phường (mới)  đồng Nhà Mưa, đồng Đưng</t>
  </si>
  <si>
    <t>TDP 6, Phường Nam Hồng</t>
  </si>
  <si>
    <t>Quy hoạch khu dân cư mới Đồng Mụ Bến</t>
  </si>
  <si>
    <t>Quy hoạch khu dân cư mới TDP Thuận Tiến - Thuận An</t>
  </si>
  <si>
    <t>Ph. Đức Thuận</t>
  </si>
  <si>
    <t>QĐ 801,802/QĐ-UBND ngày 11/5/2020 của UBND thị xã Hồng Lĩnh</t>
  </si>
  <si>
    <t>Quy hoạch trụ sở UBND phường Nam Hồng</t>
  </si>
  <si>
    <t xml:space="preserve">Đất TMDV 2 bên đường QL1 (đường Quang Trung)  </t>
  </si>
  <si>
    <t>TDP1, phường Đậu Liêu</t>
  </si>
  <si>
    <t>Đất TMDV quanh chợ Treo (Đồng Nhà Tên) + Bắc đường Lê Hữu Trác (QH)</t>
  </si>
  <si>
    <t>TDP4, phường Đậu Liêu</t>
  </si>
  <si>
    <t>QH Đất TMDV phía Bắc QL8A theo QH xây dựng</t>
  </si>
  <si>
    <t>Cửa hàng xăng dầu Vũng Áng</t>
  </si>
  <si>
    <t xml:space="preserve">Mở rộng Đền Văn Thánh </t>
  </si>
  <si>
    <t>Phường Đức Thuận</t>
  </si>
  <si>
    <t>Mở rộng đền Cả</t>
  </si>
  <si>
    <t>TDP La Giang, 
phường Trung Lương</t>
  </si>
  <si>
    <t>Quy hoạch nghĩa trang Bà Đại</t>
  </si>
  <si>
    <t>TDP Thuận An, phường Đức Thuận</t>
  </si>
  <si>
    <t>Cho thuê các vùng đất công ích để trồng lúa và nuôi trồng thuỷ sản</t>
  </si>
  <si>
    <t>Phường Trung Lương</t>
  </si>
  <si>
    <t>Dự án trồng cây ăn quả và nuôi cá của ông Phạm Khắc Hồng</t>
  </si>
  <si>
    <t>Dự án chăn nuôi gà chất lượng cao thôn Hồng Lam</t>
  </si>
  <si>
    <t>B. Công trình, dự án cần chuyển mục đích đất đã được HĐND tỉnh thông qua tại các Nghị quyết số 171/NQ-HĐND ngày 15/12/2019, Nghị quyết số 220/NQ-HĐND ngày 10/07/2020 nay chuyển sang thực hiện trong năm 2021</t>
  </si>
  <si>
    <t>Dự án trồng dâu nuôi tằm khu vực ngoài đê phường Trung Lương</t>
  </si>
  <si>
    <t>Khu vực ngoài đê phường Trung Lương</t>
  </si>
  <si>
    <t>Nghị quyết 220/NQ-HĐND ngày 10/7/2020</t>
  </si>
  <si>
    <t>Dự án đầu tư trồng lúa kết hợp nuôi trồng và khai thác thủy sản, trồng cây lấy gỗ, cây ăn quả lâu năm phường Trung Lương của ông Nguyễn Xuân Mạnh</t>
  </si>
  <si>
    <t>TDP Tuần Cầu, phường Trung Lương</t>
  </si>
  <si>
    <t>Dự án trồng cỏ kết hợp chăn nuôi bò</t>
  </si>
  <si>
    <t>Thôn Hồng Lam, Xã Thuận Lộc</t>
  </si>
  <si>
    <t xml:space="preserve">Cụm công nghiệp Nam Hồng </t>
  </si>
  <si>
    <t>Phường Nam Hồng, Phường Đậu Liêu</t>
  </si>
  <si>
    <t>Nghị quyết 171/NQ-HĐND ngày 15/12/2019</t>
  </si>
  <si>
    <t>Cụm công nghiệp Trung Lương</t>
  </si>
  <si>
    <t>Dự án đầu tư cơ sở kinh doanh vật liệu xây dựng, dịch vự vận tải và mua, bán máy móc thiết bị công trình Hồng Lĩnh tại phường Đậu Liêu, thị xã Hồng Lĩnh</t>
  </si>
  <si>
    <t>Dự án thương mại dịch vụ</t>
  </si>
  <si>
    <t>Đường trục chính trung tâm thị xã Hồng Lĩnh</t>
  </si>
  <si>
    <t>Phường Trung Lương, Phường Đức Thuận, phường Bắc Hồng</t>
  </si>
  <si>
    <t>Mở rộng đường đi chùa Hang</t>
  </si>
  <si>
    <t>Phường Bắc Hồng, phường Nam Hồng</t>
  </si>
  <si>
    <t>Đường giao thông Thuận Tiến (mới 2 tuyến)</t>
  </si>
  <si>
    <t>TDP Thuận Tiến, Phường Đức Thuận</t>
  </si>
  <si>
    <t>Công trình chỉnh trang đô thị Tổ dân phố Thuận Hoà, phường Đức Thuận (tuyến từ nhà văn hoá TDP Thuận Hoà đến đường Thống Nhất)</t>
  </si>
  <si>
    <t>Đường vào bệnh viên Đa khoa Hồng Lĩnh</t>
  </si>
  <si>
    <t>TDP Đồng Thuận, Ngọc Sơn, p. Đức Thuận</t>
  </si>
  <si>
    <t xml:space="preserve">Dự án cải tạo, nâng cấp hệ thống thuỷ lợi kênh nhà Lê </t>
  </si>
  <si>
    <t>Dự án xây dựng đường dây và trạm biến áp 110 KVA Hồng Lĩnh</t>
  </si>
  <si>
    <t>Phường Nam Hồng</t>
  </si>
  <si>
    <t>Điều chỉnh khu dân cư Nền Tế</t>
  </si>
  <si>
    <t>Đất ở phía Bắc đường Ngô Đức Kế (Đồng Vòng)</t>
  </si>
  <si>
    <t>Khu dân cư phía Đông Bệnh viện</t>
  </si>
  <si>
    <t>TDP Đồng Thuận, phường Đức Thuận</t>
  </si>
  <si>
    <t>Khu dân cư Phía Đông đường Thống Nhất</t>
  </si>
  <si>
    <t>TDP Thuận Tiến, Thuận An phường Đức Thuận</t>
  </si>
  <si>
    <t>Quy hoạch khu dân cư Đồng Thuận</t>
  </si>
  <si>
    <t>Tổ dân phố Đồng Thuận  phường Đức Thuận</t>
  </si>
  <si>
    <t>Khu dân cư TDP 6  P. Đậu Liêu</t>
  </si>
  <si>
    <t>TDP 5, 6  P. Đậu Liêu</t>
  </si>
  <si>
    <t>Khu dân cư TDP 7 P. Bắc Hồng</t>
  </si>
  <si>
    <t>TDP 7 phường Bắc Hồng</t>
  </si>
  <si>
    <t>Đất xây dựng trụ sở cơ quan công trình sự nghiệp</t>
  </si>
  <si>
    <t>Quy hoạch trụ sở Viện kiểm sát</t>
  </si>
  <si>
    <t>Đất tôn giáo</t>
  </si>
  <si>
    <t>Mở rộng Di tích lịch sử - văn hóa chùa Long Đàm</t>
  </si>
  <si>
    <t>Quy hoạch mở rộng khu di tích lịch sử chùa Đại Hùng</t>
  </si>
  <si>
    <t>TDP 7, Phường Đậu Liêu</t>
  </si>
  <si>
    <t>Khu du lịch sinh thái  Plarion Bắc Hồng</t>
  </si>
  <si>
    <t>TDP 10, Phường Bắc Hồng</t>
  </si>
  <si>
    <t>Tổng B: 25 CTDA</t>
  </si>
  <si>
    <t>A. Công trình, dự án xin chuyển mục đích sử dụng đất đề xuất mới trong năm 2021</t>
  </si>
  <si>
    <t>Đất trụ sở công an xã Kỳ Hải</t>
  </si>
  <si>
    <t>Thôn Thượng Hải, xã Kỳ Hải</t>
  </si>
  <si>
    <t>Bãi tập kết xe vi phạm - Công an huyện</t>
  </si>
  <si>
    <t>xã Kỳ Đồng</t>
  </si>
  <si>
    <t>Quyết định số 2227/QĐ-BCA-H43 ngày 27/6/2017 của Bộ Công An</t>
  </si>
  <si>
    <t>Mở rộng đường giao thông nông thôn Trường Xuân đi tỉnh lộ 551</t>
  </si>
  <si>
    <t>Xã Kỳ Tây</t>
  </si>
  <si>
    <t>Quyết định số 2057/QĐ-UBND ngày 20/10/2020 của UBND huyện.</t>
  </si>
  <si>
    <t>Đường Trục chính vào trung tâm đô thị Kỳ Đồng (đoạn Kỳ Phú - ra biển)</t>
  </si>
  <si>
    <t>thôn Phú Thượng, xã Kỳ Phú</t>
  </si>
  <si>
    <t>Quyết định số 676/QĐ-UBND ngày 18/3/2016 của UBND tỉnh về việc phê duyệt dự án đầu tư xây dựng công trình đường trục chính vào trung tâm đô thị mới Kỳ Đồng, huyện Kỳ Anh</t>
  </si>
  <si>
    <t>Dự án xử lý nước thải sinh hoạt khu dân cư</t>
  </si>
  <si>
    <t>Thôn Xuân Thắng, xã Kỳ Xuân</t>
  </si>
  <si>
    <t>QĐ số:1385/QĐ-UBND tỉnh ngày 05/5/2020 phân bổ kế hoạch vốn ngân sách trung ương thực hiện chương trình  mục tiêu quốc gia XDNTM năm 2020.</t>
  </si>
  <si>
    <t>Đất ở khu vực Đập Cương</t>
  </si>
  <si>
    <t>Quyết định số: 6658/QĐ-UBND ngày 22/9/2016 của UBND huyện Kỳ Anh</t>
  </si>
  <si>
    <t xml:space="preserve">Đất ở xen dắm </t>
  </si>
  <si>
    <t>Kỳ Phong</t>
  </si>
  <si>
    <t>Đất ở vùng Cửa Tuyền</t>
  </si>
  <si>
    <t>xã Kỳ Tiến</t>
  </si>
  <si>
    <t>Quy hoạch phân lô được phê duyệt tại Quyết định số 199/QĐ-UBND ngày 15/10/2015 của UBND huyện Kỳ Anh</t>
  </si>
  <si>
    <t>Quy hoạch đất ở tái định cư dự án: Phát triển tổng hợp các đô thị động lực - Tiểu dự án đô thị Kỳ Anh</t>
  </si>
  <si>
    <t>thôn Hiệu Châu, xã Kỳ Châu</t>
  </si>
  <si>
    <t>QĐ số 2790/QĐ-UBND ngày 26 tháng 8 năm 2020  của UBND tỉnh Hà Tĩnh</t>
  </si>
  <si>
    <t>XD Nhà văn hoá thôn Đại Đồng</t>
  </si>
  <si>
    <t>Thôn Đại Đồng, xã Kỳ Văn</t>
  </si>
  <si>
    <t>Quy hoạch Nông thôn mới xã điều chỉnh tại Tờ trình 53/TTr-UBND ngày 31/8/2020 của UBND xã Kỳ Văn</t>
  </si>
  <si>
    <t>Mở rộng Trường THCS Kỳ Tây</t>
  </si>
  <si>
    <t>Quyết định phê duyệt chủ trương đầu tư sô 147/QĐ-UBND ngày 28/9/2020 của UBND xã Kỳ Tây</t>
  </si>
  <si>
    <t>QH Trường mầm non Kỳ Khang thôn Hoàng Dụ</t>
  </si>
  <si>
    <t>Xã Kỳ Khang</t>
  </si>
  <si>
    <t>Quyết định chủ trương đầu tư số 112/QĐ-UBND ngày 20/6/2020 của UBND xã Kỳ Khang</t>
  </si>
  <si>
    <t>Trang trại tổng hợp</t>
  </si>
  <si>
    <t>thôn Tân Phong, xã Kỳ Phong</t>
  </si>
  <si>
    <t>B. Công trình, dự án xin chuyển mục đích sử dụng đất đã được HĐND tỉnh thông qua tại các Nghị quyết số 171/NQ-HĐND ngày 15/12/2019 và Nghị quyết số 220/NQ-HĐND ngày 10/7/2020 nay chuyển sang thực hiện trong năm 2021</t>
  </si>
  <si>
    <t>Đất trồng cây lâu năm</t>
  </si>
  <si>
    <t>Vùng trồng Bưởi da xanh kết hợp trồng gừng (Công ty Bato)</t>
  </si>
  <si>
    <t>Xã Kỳ Thượng</t>
  </si>
  <si>
    <t>Dự án Cửa hàng xăng dầu Xuân Thắng tại xã Kỳ Xuân huyện Kỳ Anh</t>
  </si>
  <si>
    <t>Xã Kỳ Xuân</t>
  </si>
  <si>
    <t>Dự án Cửa hàng xăng dầu và dịch vụ thương mại xã Kỳ Đồng</t>
  </si>
  <si>
    <t>Xã Kỳ Đồng</t>
  </si>
  <si>
    <t>Dự án cửa hàng xăng dầu và dịch vụ thương mại tổng hợp xã Kỳ Tiến</t>
  </si>
  <si>
    <t>Xã Kỳ Tiến</t>
  </si>
  <si>
    <t>Đất Thương mại - dịch vụ vùng Cơn Kéc thôn Bắc Châu</t>
  </si>
  <si>
    <t>Xã Kỳ Châu</t>
  </si>
  <si>
    <t>Quỹ Tín dụng nhân dân liên xã Kỳ Phong</t>
  </si>
  <si>
    <t>Xã Kỳ Phong</t>
  </si>
  <si>
    <t>Dự án "Cơ sở kinh doanh và giới thiệu các sản phầm từ gỗ và tre nứa Thịnh Hiếu" tại xã Kỳ Châu</t>
  </si>
  <si>
    <t>Khu du lịch biển Kỳ Xuân</t>
  </si>
  <si>
    <t>Nghị quyết 171/NQ-HĐND ngày 15/12/2019 của HĐND tỉnh</t>
  </si>
  <si>
    <t>Khu du lịch biển Hải Âu Kỳ Xuân</t>
  </si>
  <si>
    <t>Đường liên xã LX.02 từ QL1A đi Sông Rác huyện Kỳ Anh (thực hiện phần còn lại)</t>
  </si>
  <si>
    <t>Nâng cấp đường Đ.H 136 (đoạn từ Đ.T 551 đến Kênh N1 Sông Rác)</t>
  </si>
  <si>
    <t>Xã Kỳ Bắc</t>
  </si>
  <si>
    <t>Đường huyện ĐH.137 (Đường Tiến - Xuân), huyện Kỳ Anh</t>
  </si>
  <si>
    <t>Xã Kỳ Xuân, Kỳ Tiến</t>
  </si>
  <si>
    <t>Đường cứu hộ Nước Xanh</t>
  </si>
  <si>
    <t>Đường giao thông nông thôn kết hợp phục vụ sản xuất, chăn nuôi  xã Kỳ Tiến, huyện Kỳ Anh</t>
  </si>
  <si>
    <t xml:space="preserve">QĐPD dự án 4163/QĐ-UBND ngày 30/10/2015 của UBND tỉnh </t>
  </si>
  <si>
    <t xml:space="preserve">Nâng cấp, mở rộng đường ĐH 136 đoạn Km3+00-Km5+600 (từ đường bộ ven biển đến đường tuần tra ven biển) </t>
  </si>
  <si>
    <t>QH Dự án “Phát triển tổng hợp các đô thị động lực”</t>
  </si>
  <si>
    <t>Đường nối đường cứu hộ chứa nước Kim Sơn với Trung tâm xã Kỳ Lạc</t>
  </si>
  <si>
    <t>Xã Kỳ Lạc</t>
  </si>
  <si>
    <t>Đường liên xã Kỳ Đồng - Kỳ Trung</t>
  </si>
  <si>
    <t>Kỳ Đồng, Kỳ Giang, Kỳ Trung</t>
  </si>
  <si>
    <t>Quy hoạch Dự án Nâng cấp tuyến ven biển Xuân Hội - Thạch Khê - Vũng áng, tỉnh Hà Tĩnh</t>
  </si>
  <si>
    <t>Các xã Kỳ Phú, Kỳ Khang, Kỳ Xuân</t>
  </si>
  <si>
    <t>Chống quá tải lưới điện các xã Kỳ Tây, Kỳ Tân, Kỳ Khang, Kỳ Phong huyện Kỳ Anh, tỉnh Hà Tĩnh năm 2017</t>
  </si>
  <si>
    <t>Các xã Kỳ Văn, Kỳ Trung, Kỳ Tây, Kỳ Tân, Kỳ Khang, Kỳ Phong</t>
  </si>
  <si>
    <t>QĐ số 184/QĐ-EVN NPC ngày 24/1/2017 của Tổng công ty điện lực Miền Bắc</t>
  </si>
  <si>
    <t>Xây dựng ĐZ, TBA chống quá tải và giảm tổn thất điện năng lưới điện các xã phía Tây, Đông huyện Kỳ Anh và phường Kỳ Thịnh, Kỳ Trinh - thị xã Kỳ Anh, tỉnh Hà Tĩnh năm 2018</t>
  </si>
  <si>
    <t>Xã Kỳ Sơn, Kỳ Thượng, Kỳ Hợp, Kỳ Lâm, Kỳ Thọ, Kỳ Xuân, Kỳ Khang</t>
  </si>
  <si>
    <t>QĐ số 831/QĐ-EVNNPC ngày 02/4/2018 của Tổng công ty Điện lực miền Bắc</t>
  </si>
  <si>
    <t>Xây dựng ĐZ, TBA chống quá tải và giảm tổn thấ điện năng lưới điện các huyện phía nam tỉnh Hà Tĩnh năm 2018</t>
  </si>
  <si>
    <t>Xã Kỳ Khang, Kỳ Phong, Kỳ Phú, Kỳ Xuân</t>
  </si>
  <si>
    <t>QĐ 3041/QĐ-EVNNPC ngày 11/10/2018 của Tổng công ty Điện lực miền Bắc</t>
  </si>
  <si>
    <t>Nâng cao độ tin cậy cung cấp điện của lưới điện trung áp 35kV thị xã Kỳ Anh, huyện Kỳ Anh, huyện Cẩm Xuyên, huyện Thạch Hà, huyện Can Lộc - tỉnh Hà Tĩnh theo phương pháp đa chia - đa nối (DMMC)</t>
  </si>
  <si>
    <t>Kỳ Tây, Kỳ Hợp, Kỳ Thư, Kỳ Trung, Kỳ Hải</t>
  </si>
  <si>
    <t>Trang Trại Phong điện HBRE Hà Tĩnh</t>
  </si>
  <si>
    <t>Cải tạo mạch vòng 35kV giữa TBA 110KV Kỳ Anh và TBA 110kV Cẩm Xuyên</t>
  </si>
  <si>
    <t>Xã Kỳ Đồng, Phong, Tiến, Giang, Thọ, Văn, Thư, Tân, Châu</t>
  </si>
  <si>
    <t>Công trình xây dựng ĐZ, TBA chống quá tải và giảm tổn thất điện năng lưới điện các xã năm 2019</t>
  </si>
  <si>
    <t>Xã Kỳ Giang, Kỳ Tây, Kỳ Lâm, Kỳ Khang, Kỳ Văn, Kỳ Sơn, Kỳ Phú</t>
  </si>
  <si>
    <t>Công trình xây dựng ĐZ, TBA chống quá tải và giảm tổn thất điện năng lưới điện các xã thuộc huyện Kỳ Anh, tỉnh Hà Tĩnh năm 2020</t>
  </si>
  <si>
    <t>Xã Kỳ Giang, Kỳ Tiến, Kỳ Văn, Kỳ Bắc, Kỳ Đồng</t>
  </si>
  <si>
    <t xml:space="preserve">QH Xây dựng đường dây, trạm biến áp chống quá tải và giảm tổn thất điện năng </t>
  </si>
  <si>
    <t>Các xã: Lâm Hợp, Kỳ Sơn, Kỳ Thượng, Kỳ Khang, Kỳ Phong, Kỳ Xuân, , Kỳ Phú, Kỳ Thọ, Kỳ Tiến</t>
  </si>
  <si>
    <t>Nghị quyết số 119/NQ-HĐND ngày 13/12/2018</t>
  </si>
  <si>
    <t xml:space="preserve">Xây dựng ĐZ, TBA chống quá tải và giảm tổn thất điện năng lưới điện </t>
  </si>
  <si>
    <t>Xã Kỳ Văn, Kỳ Giang</t>
  </si>
  <si>
    <t xml:space="preserve">Tu bổ, tôn tạo mở rộng di tích lũy đá cổ huyện Kỳ Anh </t>
  </si>
  <si>
    <t>Khu dân cư thôn Phú Long</t>
  </si>
  <si>
    <t>Xã Kỳ Phú</t>
  </si>
  <si>
    <t>Văn bản số 07/UBND-XD1 ngày 02/01/2020 của UBND tỉnh về việc kiểm tra, tham mưu về đề xuất của Công ty Cổ phần xây dựng và kiến trúc Phú Thành</t>
  </si>
  <si>
    <t>Đất ở khu dân cư thôn Tân Giang, xã Kỳ Giang (Vùng Đại Ác)</t>
  </si>
  <si>
    <t>Xã Kỳ Giang</t>
  </si>
  <si>
    <t>Đất ở vùng Trạch Chè (Trại Mía) thôn Quảng Ích</t>
  </si>
  <si>
    <t>Đất ở tuyến 2 Q.lộ 1A - Khu tái định cư thôn Đồng Tiến; thôn Đồng Phú và Vùng Trạng thôn Yên Sơn</t>
  </si>
  <si>
    <t>QH Đất ở vùng Đồng Mai Cáng thôn Đồng Tiến</t>
  </si>
  <si>
    <t>QH Đất ở vùng Cựa Xã thôn Tuần Tượng</t>
  </si>
  <si>
    <t>QH Đất ở vùng Hạ Phòng thôn Phương Giai</t>
  </si>
  <si>
    <t>QH đất ở vùng đồng cửa Tré thôn Tân Thắng</t>
  </si>
  <si>
    <t>QH Đất ở vùng Cồn Gát thôn Thanh Hòa</t>
  </si>
  <si>
    <t>Xã Kỳ Thư</t>
  </si>
  <si>
    <t>Quy hoạch đất ở vùng Cồn Đung, thôn Tân Giang</t>
  </si>
  <si>
    <t>Quy hoạch Đất ở nông thôn vùng đồng Đồng Chùa, Cửa Giếng thôn Đông Sơn</t>
  </si>
  <si>
    <t>Thôn Đông Sơn, xã Kỳ Phong</t>
  </si>
  <si>
    <t>Quy hoạch đất ở vùng Bàu thôn Xuân Tiến</t>
  </si>
  <si>
    <t>Thôn Xuân Tiến, xã Kỳ Xuân</t>
  </si>
  <si>
    <t xml:space="preserve">QH Các trụ sở, cơ quan, đơn vị trong khu đô thị Kỳ Đồng (gồm nhiều công trình) </t>
  </si>
  <si>
    <t>Đất sản xuất kinh doanh tại thôn Hiệu Châu xã Kỳ Châu (bao gồm Dự án:  Cơ sở kinh doanh và giới thiệu các sản phẩm từ gỗ và tre nứa Thịnh Hiếu)</t>
  </si>
  <si>
    <t>Thôn Hiệu Châu, xã Kỳ Châu</t>
  </si>
  <si>
    <t>Quy hoạch sân vận động trung tâm xã Kỳ Khang</t>
  </si>
  <si>
    <t>Thôn Đồng Tiến, xã Kỳ Khang</t>
  </si>
  <si>
    <t>QH Chợ Kỳ Xuân thôn Xuân Thắng</t>
  </si>
  <si>
    <t>QH Mở rộng chợ Kỳ Giang thôn Tân Giang</t>
  </si>
  <si>
    <t>QH Xây dựng Hạ tầng Chợ huyện</t>
  </si>
  <si>
    <t xml:space="preserve">Đất thương mại dịch vụ </t>
  </si>
  <si>
    <t>Đài tưởng niệm</t>
  </si>
  <si>
    <t>TT Thiên Cầm, xã Nam Phúc Thăng</t>
  </si>
  <si>
    <t>Đất ở tại nông thôn vùng gần nhà anh Hiếu thôn Đông Hạ</t>
  </si>
  <si>
    <t>Đất ở tại nông thôn vùng ổ Ga thôn Đông Hạ</t>
  </si>
  <si>
    <t xml:space="preserve">Đất ở tại nông thôn phục vụ tái định cư dự án đường cao tốc </t>
  </si>
  <si>
    <t>Đất ở tại nông thôn phục vụ tái định cư</t>
  </si>
  <si>
    <t>Thôn Trung Tiến, xã Cẩm Trung</t>
  </si>
  <si>
    <t xml:space="preserve">Đất ở tại nông thôn </t>
  </si>
  <si>
    <t xml:space="preserve">Đất ở tại nông thôn vùng đường Duệ Thạch - </t>
  </si>
  <si>
    <t>Đất ở tại nông thôn phục vụ tái định cư dự án đường cao tốc</t>
  </si>
  <si>
    <t>Đất ở tại nông thôn vùng Hồ Thượng Tuy</t>
  </si>
  <si>
    <t>Đất ở tại đô thị vùngTrọt Nước</t>
  </si>
  <si>
    <t>B. Công trình, dự án chuyển mục đích sử dụng đất đã được HĐND tỉnh chấp thuận tại Nghị quyết số: 171/NQ-HĐND ngày 15/12/2019 và Nghị quyết số: 220/NQ-HĐND ngày 10/7/2020 nay chuyển sang thực hiện trong năm 2021</t>
  </si>
  <si>
    <t>TDP Nhân Hòa, TT Thiên Cầm</t>
  </si>
  <si>
    <t>A.1</t>
  </si>
  <si>
    <t>A. Công trình, dự án chuyển mục đích sử dụng đất đề xuất mới trong năm 2021, có trong quy hoạch</t>
  </si>
  <si>
    <t xml:space="preserve">Quy hoạch đất ở </t>
  </si>
  <si>
    <t>Sơn Lộc</t>
  </si>
  <si>
    <t>Quyết định số 3803/QĐ-UBND ngày 22/11/2019 của UBND tỉnh</t>
  </si>
  <si>
    <t>TT. Nghèn</t>
  </si>
  <si>
    <t>Đất TMDV</t>
  </si>
  <si>
    <t>Quyết định số 766/QĐ-UBND ngày 15/3/2019 của UBND tỉnh</t>
  </si>
  <si>
    <t>Dự án Cửa hàng xăng dầu và dịch vụ tổng hợp</t>
  </si>
  <si>
    <t>Quyết định số 3577/QĐ-UBND ngày 22/10/2020 của UBND tỉnh</t>
  </si>
  <si>
    <t>Đất sản xuất kinh doanh phi nông nghiệp</t>
  </si>
  <si>
    <t>Đất giáo dục</t>
  </si>
  <si>
    <t xml:space="preserve">A.2. </t>
  </si>
  <si>
    <t>Công trình, dự án chuyển mục đích sử dụng đất đề xuất mới trong năm 2021, chưa có trong quy hoạch</t>
  </si>
  <si>
    <t>Thiên Lộc</t>
  </si>
  <si>
    <t>TT Nghèn</t>
  </si>
  <si>
    <t xml:space="preserve">Quy hoạch nhà máy nước sạch </t>
  </si>
  <si>
    <t>Đất năng lượng</t>
  </si>
  <si>
    <t>Dự án, xây dựng mạch vòng 22kV giữa TBA 110kV Can Lộc và TBA 110kV Thạch Linh</t>
  </si>
  <si>
    <t>Thị trấn Nghèn, xã Thiên Lộc, xã Thuần Thiện, xã Tùng Lộc</t>
  </si>
  <si>
    <t>Văn bản số 1324/UBND-KT ngày 13/03/2019 của UBND tỉnh</t>
  </si>
  <si>
    <t>Cải tạo ĐZ 110kV Hưng Đông - Can Lộc và Hưng Đông - Linh Cảm</t>
  </si>
  <si>
    <t>Xã Vượng Lộc 0,1, Thiên Lộc 0,2ha</t>
  </si>
  <si>
    <t>Văn bản số 3966/BDA ĐL-QLCT3 ngày 12/10/2020 của Ban Quản lý dự án phát triển điện lực</t>
  </si>
  <si>
    <t>Dự án: "Cấp điện nông thôn từ lưới điện quốc gia, tỉnh Hà Tĩnh"</t>
  </si>
  <si>
    <t>Xây dựng ĐZ,TBA khắc phục tình trạng điện áp thấp tại các xã thuộc huyện Thạch Hà, Can Lộc, tỉnh Hà Tĩnh năm 2020</t>
  </si>
  <si>
    <t>Xây dựng ĐZ,TBA khắc phục tình trạng điện áp thấp tại các xã thuộc huyện Thạch Hà, Can Lộc, tỉnh Hà Tĩnh năm 2021</t>
  </si>
  <si>
    <t>xã Quang Lộc, xã Nhân Lộc</t>
  </si>
  <si>
    <t>MR đường tỉnh 548 (Bình Lộc- Đồng Lộc)</t>
  </si>
  <si>
    <t>Tùng Lộc, thuần thiện, thiên lộc, tt nghèn, Khánh Vĩnh Yên, Trung Lộc, tt Đồng Lộc</t>
  </si>
  <si>
    <t>Nối dài đường Quốc Phòng</t>
  </si>
  <si>
    <t>Đường thị trấn Nghèn- TT Đồng Lộc</t>
  </si>
  <si>
    <t>Hệ thống thuỷ lợi Ngàn trươi - Cẩm Trang đoạn  K12+376;K31+131</t>
  </si>
  <si>
    <t xml:space="preserve">Thường Nga, Phú Lộc, Gia Hanh, Vĩnh Lộc, Thượng Lộc, Trung Lộc, Đồng Lộc, Xuân Lộc, Mỹ Lộc, Sơn Lộc </t>
  </si>
  <si>
    <t>QH tuyến kênh ở 9 thôn</t>
  </si>
  <si>
    <t>Hệ thống tiêu úng phía nam, Nghèn</t>
  </si>
  <si>
    <t xml:space="preserve"> Thôn Đông Yên, Mai Hoa, Văn Cử, xã Xuân Lộc </t>
  </si>
  <si>
    <t>Trụ sở Bảo hiểm xã hội huyện Can Lộc</t>
  </si>
  <si>
    <t>Trụ sở Hạt kiểm lâm huyện Can Lộc</t>
  </si>
  <si>
    <t>Xã Thiên Lộc</t>
  </si>
  <si>
    <t>QH xây dựng trường Mầm non tư thục tại Hầm Pháo</t>
  </si>
  <si>
    <t>Đất ở phía Tây đường Tỉnh lộ 9 (Từ mương đến giáp Thạch Châu) tại thôn Đồng Sơn</t>
  </si>
  <si>
    <t>Thôn Liên Thanh, xã Thạch Hạ</t>
  </si>
  <si>
    <t>Hệ thống xử lý nước thải và mở cụm công nghiệp thạch Đồng Thành Phố Hà Tĩnh</t>
  </si>
  <si>
    <t>QĐ số 6909/UBND-TH ngày 14/10/2020 về việc triển khai lập báo cáo đề xuất chủ trương đầu tư các dự án khởi công mới năm 2021 và giai đoạn 2021-2025</t>
  </si>
  <si>
    <t>Khu Thương mại dịch vụ và nhà ở Sông Đông</t>
  </si>
  <si>
    <t>Phường Thạch Linh, thành phố Hà Tĩnh</t>
  </si>
  <si>
    <t>QĐ 3582 ngày 23/10/2020 của UBND tỉnh về việc phê duyệt QH chi tiết xây dựng dự án Khu hổn hợp TMDV, nhà ở Sông Đông , tại phường Thạch Linh, TP Hà Tĩnh</t>
  </si>
  <si>
    <t>Dự án đầu tư xây dựng công trình Đường giao thông nối 2 xã Thạch Đồng và Thạch Môn, thành phố Hà Tĩnh</t>
  </si>
  <si>
    <t>Thôn Hạ, xã Thạch Hạ</t>
  </si>
  <si>
    <t>Nâng cấp mở rộng đường Liên Nhật, Liên Thanh, Liên Hà</t>
  </si>
  <si>
    <t>QĐ số 187/UBND  và 786/QĐ ngày 31/8/2020</t>
  </si>
  <si>
    <t>Đường vành đai phía đông thành phố Hà Tĩnh</t>
  </si>
  <si>
    <t>Đường vào khu di tích Văn Miếu</t>
  </si>
  <si>
    <t>Xã Thạch Hưng</t>
  </si>
  <si>
    <t>Xóm Quyết Tiến, xã Đồng Môn</t>
  </si>
  <si>
    <t>Hạng mục trạm bơm tăng áp thuộc dự án thánh phần 11: mạng lưới cấp nước sạch cho xã Thạch Sơn thuộc đề án 946</t>
  </si>
  <si>
    <t>X. Thạch Hưng</t>
  </si>
  <si>
    <t>QĐ 2871/QĐ-UBND ngày 28/9/2020 của UBND tỉnh về việc giới thiệu địa điểm, khảo sát xây dựng, trạm bơm tăng áp phục vụ cấp nước sạch cho xã Tượng Sơn, huyện Thạch Hà thuộc dự án cải thiện cơ sở hạ tầng cho các xã chịu ảnh hưởng của dự án khai thác mỏ sắt Thạch Khê.</t>
  </si>
  <si>
    <t>Hạ tầng xen dắm xóm Hồng Hà</t>
  </si>
  <si>
    <t>Thôn Hồng Hà xã Thạch Trung</t>
  </si>
  <si>
    <t>QĐ 1593 ngày 07/7/2020 của UBND Thành phố về việc lập quy hoạch và đầu tư xây dựng, các tiểu công viên và khu dân cư xen dắm trên địa bàn xã Thạch Trung</t>
  </si>
  <si>
    <t>Hạ tầng xen dắm xóm Đồng Xay (giai đoạn 3)</t>
  </si>
  <si>
    <t>Xóm Thanh Phú, X. Thạch Trung</t>
  </si>
  <si>
    <t>Khu dân cư TDP 6</t>
  </si>
  <si>
    <t>QĐ 1958 ngày 29/10/2019 của UBND Thành phố về việc phê duyệt báo cáo kinh tế- kỷ thuật xây dựng công trình: hạ tầng dân cư tổ dân phố 6, phường Nguyễn Du</t>
  </si>
  <si>
    <t>Hạ tầng khu dân cư phía tây, trường THCS Lê Văn Thiêm phường Hà Huy Tập, TP Hà Tĩnh</t>
  </si>
  <si>
    <t>Số 1016/QĐ-UBND Thành Phố ngày 27/6/2019 về việc phê duyệt đề cương nhiệm vụ khảo sát, lập QH  chi tiết xây dựng tỷ lệ 1/500 công trình: Hạ tầng khu dân cư phía tây trường THCS Lê Văn Thiêm, Phường Hà Huy tập, TP Hà Tĩnh</t>
  </si>
  <si>
    <t>Hạ tầng khu dân cư Đồng Bàu Rạ phường Hà Huy Tập, TP Hà Tĩnh</t>
  </si>
  <si>
    <t>Số 993/QĐ-UBND Thành Phố ngày 21/6/2019 về việc phê duyệt QH chi tiết (tỷ lệ/500) Hạ tầng khu dân cư Đồng Bàu Rạ , Phường Hà Huy tập, TP Hà Tĩnh</t>
  </si>
  <si>
    <t>Khu dân cư Tổ dân phố 4, Tổ dân phố 7, Phường Hà Huy tập</t>
  </si>
  <si>
    <t>Số 1462/QĐ-UBND Thành Phố ngày 09/9/2019 về việc phê duyệt điều chỉnh QH chi tiết(tỷ lệ 1/500) Khu dân cư tổ dân phố 4, tổ dân phố 7, phường Hà Huy Tập, TP Hà Tĩnh</t>
  </si>
  <si>
    <t>Khu đất phía Đông bộ chỉ huy quân sự tỉnh</t>
  </si>
  <si>
    <t>Phường Nguyễn Du, TP Hà Tĩnh</t>
  </si>
  <si>
    <t>Mở rộng nghĩa trang Cồn Cao xã Thạch Hạ</t>
  </si>
  <si>
    <t>09/7/2013 của UBND thành phố v/v nâng cấp Nghĩa trang Cồn Cao</t>
  </si>
  <si>
    <t>Đất công an</t>
  </si>
  <si>
    <t>XD Doanh trại Tiểu đoàn 2 Trung đoàn cảnh sát cơ động Bắc Trung Bộ</t>
  </si>
  <si>
    <t>Khu du lịch dịch vụ sinh thái ven sông</t>
  </si>
  <si>
    <t>Kho thương mại tổng hợp của Công ty Cổ phần Sơn Nikko Việt Nam</t>
  </si>
  <si>
    <t>MR Khuôn viên dự án Tổ hợp khách sạn, nhà hàng và vui chơi giải trí Đại Bàng</t>
  </si>
  <si>
    <t>Quỹ đất dành cho các nhà đầu tư (Các khối phố)</t>
  </si>
  <si>
    <t>Khu thương mại hổn hợp</t>
  </si>
  <si>
    <t>MR Lò giết mổ gia súc</t>
  </si>
  <si>
    <t>Đất cở sở thể dục, thể thảo</t>
  </si>
  <si>
    <t>Sân thể thao thôn</t>
  </si>
  <si>
    <t xml:space="preserve">MR sân thể thao trung tâm xã </t>
  </si>
  <si>
    <t>Nâng cấp hệ thống đường giao thông xã Thạch Hạ</t>
  </si>
  <si>
    <t>Đường phía Nam BCHQS tỉnh Hà Tĩnh</t>
  </si>
  <si>
    <t>Đường phía Đông BCHQS tỉnh Hà Tĩnh</t>
  </si>
  <si>
    <t>Đất công cộng (vị trí FLC đề xuất; Tên cũ: Chỉnh trang đô thị (Tập đoàn FLC)</t>
  </si>
  <si>
    <t>Đường Xuân Diệu kéo dài (Đoạn từ đường vành đai khu đô thị Bắc đến đường Ngô Quyền)</t>
  </si>
  <si>
    <t>Đường Lê Ninh kéo dài (Đoạn từ đường Xô Viết Nghệ Tĩnh đến đường Ngô Quyền)</t>
  </si>
  <si>
    <t>Đường vào Văn Miếu (Đoạn từ đường Lê Hồng Phong đến qua cổng Văn Miếu)</t>
  </si>
  <si>
    <t>Đường Nguyễn Trung Thiên (Đoạn từ Nguyễn Du đến Xô Viết Nghệ Tĩnh)</t>
  </si>
  <si>
    <t>MR Bến xe buýt</t>
  </si>
  <si>
    <t>Đường vành đai khu đô thị Bắc đoạn từ đường Quang Trung đến sông Rào Cái</t>
  </si>
  <si>
    <t>Đường Nguyễn Trung Thiên (Đoạn từ Xô Viết Nghệ Tĩnh đến Ngô Quyền)</t>
  </si>
  <si>
    <t>Dự án đầu tư xây dựng một số tuyến đường khu vực phía Tây thành phố Hà Tĩnh</t>
  </si>
  <si>
    <t>Đường 70 (Đoạn từ đường Trần Phú -Vũ Quang) (Ban A)</t>
  </si>
  <si>
    <t>Đường trục thôn ra sân bóng Nam Quang</t>
  </si>
  <si>
    <t>Xóm Nam Quang, Xã Thạch Trung</t>
  </si>
  <si>
    <t>Tiểu dự án thành phần khắc phục, sữa chữa, nâng cấp tuyến đê Đồng Môn (Đoạn từ cầu sông Cụt đến Cầu Phủ)</t>
  </si>
  <si>
    <t>Xây dựng ĐZ, TBA chống quá tải và giảm tổn thất điện năng lưới điện các xã, phường thuộc thành phố Hà Tĩnh, tỉnh Hà Tĩnh năm 2020</t>
  </si>
  <si>
    <t>Dự án tháo dỡ, xây mới DZ 110KV và 220KV đi chung phục vụ giải phóng, phát triển quỹ đất phía Tây thành phố Hà Tĩnh theo hình thức BT</t>
  </si>
  <si>
    <t>Xây dựng ĐZ, TBA chống quá tải và giảm tổn thất điện năng lưới điện các xã, phường</t>
  </si>
  <si>
    <t>P. Thạch Linh, X. Thạch Hạ, X. Thạch Bình, X. Thạch Hưng, X. Thạch Môn</t>
  </si>
  <si>
    <t>Xây dựng ĐZ, TBA chống quá tải và giảm tổn thất điện năng lưới điện các xã</t>
  </si>
  <si>
    <t>Xây dựng 01 xuất tuyến 22kV sau TBA 110kV Thạch Linh (E18.1) cấp điện cho các xã Thạch Trung, Thạch Hạ, Thạch Môn - thành phố Hà Tĩnh và san tải cho ĐZ 472E18.1</t>
  </si>
  <si>
    <t xml:space="preserve">XD Chợ Thạch Đồng </t>
  </si>
  <si>
    <t>Bãi xử lý xà bần vét từ hệ thống thoát nước và đất cát phát sinh trong VSMT - giai đoạn 1</t>
  </si>
  <si>
    <t>Điểm trung chuyển rác</t>
  </si>
  <si>
    <t>X. Thạch Đồng</t>
  </si>
  <si>
    <t>Đất ở mới (Xen dắm)</t>
  </si>
  <si>
    <t>Khu dân cư Đồi Quang</t>
  </si>
  <si>
    <t>Thắng Lợi, Hòa Bình, X. Thạch Đồng</t>
  </si>
  <si>
    <t>Khu dân cư Cầu Ngan</t>
  </si>
  <si>
    <t>Khu tái định cư Đội Nếp (TĐC cho dự án đê Đồng Môn)</t>
  </si>
  <si>
    <t>Khu dân cư Đồng Cầu</t>
  </si>
  <si>
    <t>Khu dân cư Đồng Cọc Lim (Ban A)</t>
  </si>
  <si>
    <t>Khu dân cư Tân Phú</t>
  </si>
  <si>
    <t>Khu dân cư Đồng Hoằng</t>
  </si>
  <si>
    <t>Khu đô thị LMT (Công ty TNHH LMT đề xuất)</t>
  </si>
  <si>
    <t>Quỹ đất thanh toán nhà  đầu tư thực hiện dự án Dự án đầu tư xây dựng một số tuyến đường khu vực phía Tây thành phố Hà Tĩnh</t>
  </si>
  <si>
    <t>Quỹ đất thanh toán cho nhà đầu tư thực hiện dự án đường phía Nam BCH quân sự tỉnh tại khu đô thị Bắc thành phố</t>
  </si>
  <si>
    <t>Quỹ đất tái định cư phục vụ dự án tái định cư</t>
  </si>
  <si>
    <t>Quỹ đất thanh toán cho dự án tháo dỡ, xây mới DZ 110KV và 220KV</t>
  </si>
  <si>
    <t>Khu dân cư đô thị Thạch Quý</t>
  </si>
  <si>
    <t>Quỹ đất thanh toán nhà đầu tư thực hiện dự án Đường Nguyễn Trung Thiên (Đoạn từ Xô Viết Nghệ Tĩnh đến đường Ngô Quyền)</t>
  </si>
  <si>
    <t>Khu đô thị mới (vị trí Khu đô thị Bắc Hà đề xuất; Tên cũ: Quỹ đất thanh toán nhà đầu tư thực hiện dự án đường Xuân Diệu từ đường vành đai khu đô thị Bắc đến đường Ngô Quyền)</t>
  </si>
  <si>
    <t>XD Trụ sở Bảo tàng và Trung tâm thanh thiếu nhi</t>
  </si>
  <si>
    <t>Trung tâm văn hóa thành phố Hà Tĩnh</t>
  </si>
  <si>
    <t xml:space="preserve">Trung tâm hành chính xã </t>
  </si>
  <si>
    <t>Xây dựng trụ sở Cục quản lý thị trường Hà Tĩnh</t>
  </si>
  <si>
    <t>XD Nghĩa trang Hoang Ca - Hoang Ích</t>
  </si>
  <si>
    <t>Nhà văn hóa thôn</t>
  </si>
  <si>
    <t>XD Nhà văn hóa khối phố</t>
  </si>
  <si>
    <t xml:space="preserve">Xây dựng nhà giáo lý  họ Yên Định  </t>
  </si>
  <si>
    <t>Phường Nguyễn Du</t>
  </si>
  <si>
    <t>Xã Đồng Môn, TP Hà Tĩnh</t>
  </si>
  <si>
    <t>Đồng Dài, Phường Hà Huy Tập</t>
  </si>
  <si>
    <t>Văn bản số 800/BCH-HC ngày 14/5/2020  của bộ chỉ huy bộ đội biên phòng tỉnh Hà Tĩnh về việc đăng ký nhu cầu sử dụng đất cho việc lập Quy hoạch, kế hoạch sử dụng đất cấp tỉnh, cấp huyện giai đoạn 2021-2030</t>
  </si>
  <si>
    <t>Đấu giá QSD đất thôn Sinh Cờ</t>
  </si>
  <si>
    <t>Đường công vụ của Nhà máy quặng Sericit</t>
  </si>
  <si>
    <t>NQ số 171/NQ-HĐND ngày 15/12/2019; Công văn số 1480/UBND-NL1 ngày 23/3/2018  của UBND tỉnh về việc kiểm tra, tham mưu xử lý kiểm nghị của công ty cổ phần đàu tư vạn xuân tỉnh Hà Tĩnh</t>
  </si>
  <si>
    <t>QH nâng cấp cải tạo các hồ (Khe Nhảy, Hồ Khe Cò, Hồ Vực Rồng)</t>
  </si>
  <si>
    <t xml:space="preserve">NQ 171; Quyết định số 3326 UBND ngày 02/11/2018 UBND tỉnh về việc phê duyệt Báo cáo nghiên cứu khả thi Tiểu dự án 1 sửa chữa, nâng cao an toàn đập (WB8). </t>
  </si>
  <si>
    <t>NQ số 220/NQ-HĐND ngày 10/7/2020; QĐ số 2587/QĐ-UBND ngày 11/8/2020 của UBND tỉnh Hà Tĩnh v/v Phê duyệt điều chỉnh, bổ sung quy hoạch sử dụng đất năm 2020 của huyện Hương Sơn; Bản vẽ chi tiết đã được phê duyệt  tháng 6- 2020 của UBND huyện Hương Sơn</t>
  </si>
  <si>
    <t xml:space="preserve">Trụ sở Bảo hiểm xã hội huyện </t>
  </si>
  <si>
    <t xml:space="preserve">B. Công trình, dự án cần chuyển mục đích sử dụng đất đã được HĐND tỉnh thông qua tại các Nghị quyết số 171/NQ-HĐND ngày 15/12/2019; Nghị quyết số 220/NQ-HĐND ngày 10/7/2020 nay chuyển sang thực hiện trong năm 2021 </t>
  </si>
  <si>
    <t>Xã Lộc Yên</t>
  </si>
  <si>
    <t>Dự án Chăn nuôi bò sữa (Vinamilk)</t>
  </si>
  <si>
    <t>Tại tiểu khu 240, xã Hương Vĩnh</t>
  </si>
  <si>
    <t>A. Công trình, dự án chuyển mục đích sử dụng đất đề xuất mới trong năm 2020</t>
  </si>
  <si>
    <t xml:space="preserve">Thôn Trung Hòa, xã Tân Lâm Hương </t>
  </si>
  <si>
    <t>Thôn Trung Hòa, xã Tân Lâm Hương</t>
  </si>
  <si>
    <t xml:space="preserve">Đồng Cồn Trấu, xã Việt Tiến </t>
  </si>
  <si>
    <t xml:space="preserve">Thôn Tùng Lang, xã Việt Tiến </t>
  </si>
  <si>
    <t xml:space="preserve">Thôn Ba Giang, xã Việt Tiến </t>
  </si>
  <si>
    <t xml:space="preserve">Xã Thạch Ngọc, xã Việt Tiến </t>
  </si>
  <si>
    <t xml:space="preserve">3 vung khe Trung Miệu, thôn Tân Phong, xã Đỉnh Bàn </t>
  </si>
  <si>
    <t xml:space="preserve">Ông Quý Hoan, xã Đỉnh Bàn </t>
  </si>
  <si>
    <t>Đồng Mụ gát, thôn Lộc Yên, xã Lưu Vĩnh Sơn</t>
  </si>
  <si>
    <t xml:space="preserve">Thôn 17,  xã Tân Lâm Hương </t>
  </si>
  <si>
    <t xml:space="preserve">Thôn Kim Sơn, xã Lưu Vĩnh Sơn </t>
  </si>
  <si>
    <t xml:space="preserve">Thôn Kỳ Các, xã Tân Lâm Hương </t>
  </si>
  <si>
    <t xml:space="preserve">Thôn Nam Lĩnh, xã Nam Điền </t>
  </si>
  <si>
    <t xml:space="preserve">Thôn Nhân Hoà, xã Tân Lâm Hương </t>
  </si>
  <si>
    <t>Thôn Sơn Trình, xã Tân Lâm Hương</t>
  </si>
  <si>
    <t xml:space="preserve">Vùng Bàu Hội, thôn Hoà Bình, xã Việt Tiến </t>
  </si>
  <si>
    <t xml:space="preserve">Vùng Trộ Khánh, thôn Trung Tiến, xã Việt Tiến </t>
  </si>
  <si>
    <t xml:space="preserve">Thôn Xuân Sơn, xã Lưu Vĩnh Sơn </t>
  </si>
  <si>
    <t xml:space="preserve">Vùng Cửa Trước, thôn Tiến Bộ, xã Tân Lâm Hương </t>
  </si>
  <si>
    <t xml:space="preserve">Đồng Nhà Bảy, thôn Thanh Mỹ, thị trấn Thạch Hà </t>
  </si>
  <si>
    <t xml:space="preserve">Thôn Thanh Mỹ, thôn Hương Lộc, thị trấn Thạch Hà </t>
  </si>
  <si>
    <t>Đất nghĩa địa, nghĩa trang</t>
  </si>
  <si>
    <t>QĐ số 1320/QĐ-UBND ngày 27/4/2020 của UBND tỉnh; Nghị quyết số 82/NQ-HĐND ngày 27/11/2020 của HĐND huyện Hương Khê</t>
  </si>
  <si>
    <t>Nghị quyết số 82/NQ-HĐND ngày 27/11/2020 của HĐND huyện Hương Khê</t>
  </si>
  <si>
    <t>Trụ sở Công an xã (Thôn Phú Yên)</t>
  </si>
  <si>
    <t>Xã Phú Gia</t>
  </si>
  <si>
    <t>Hợp tác xã nông nghiệp</t>
  </si>
  <si>
    <t>Xây dựng cửa hàng xăng dầu (Thôn Phú Hồ)</t>
  </si>
  <si>
    <t>Tổng A: 13 CTDA</t>
  </si>
  <si>
    <t>Tổng B: 6 CTDA</t>
  </si>
  <si>
    <t>Trụ Sở Công An xã Thạch Hạ</t>
  </si>
  <si>
    <t>Trụ sở công an xã Thạch Bình</t>
  </si>
  <si>
    <t>Xã Thạch Bình</t>
  </si>
  <si>
    <t>Trụ Sở Công An xã Thạch Trung</t>
  </si>
  <si>
    <t>Xã Thạch Trung</t>
  </si>
  <si>
    <t xml:space="preserve">Khu sinh thái Thành Đồng         </t>
  </si>
  <si>
    <t>Quyết định số/2723/QĐ-UBND ngayd 26/12/2016 về việc chấp thuận chủ trương đầu tư dự án trang trại nuôi trông thủy sản tại vùng thành đồng- xã Đồng môn, TP Hà Tĩnh</t>
  </si>
  <si>
    <t>Trụ sở làm việc Quỹ tín dụng nhân dân Trung - Hạ - Nguyễn Du tại xã Thạch Hạ</t>
  </si>
  <si>
    <t>Quyết định:1327 /QĐ-UBND ngày 27/8/2019 về việc phê duyệt quy hoạch chi tiết (tỷ lệ 1/500) xen dắm đất ở dân cư tại vị trí thôn Hạ, thôn Minh Yên</t>
  </si>
  <si>
    <t>Phường Hà Huy Tập</t>
  </si>
  <si>
    <t>Phường Thạch Linh</t>
  </si>
  <si>
    <t>Nghị quyết 92/NQ-HDND Thành Phố ngày 26/11/2020</t>
  </si>
  <si>
    <t>Đường Đặng Tất, xã Thạch Hưng, TP Hà Tĩnh</t>
  </si>
  <si>
    <t>QĐ số 162/QĐ-UBND  ngày 31/8/2020 về việc phê duyệt điều chỉnh đầu tư dự án đường Đặng Tất, TP Hà Tĩnh</t>
  </si>
  <si>
    <t>Đường giao thông trục chính (từ KDC Đông Tiến đến Thôn Hồng Hà)</t>
  </si>
  <si>
    <t>Văn bản số 2679/UBND-TCKH ngày 05/11/2020 của UBND thành phố</t>
  </si>
  <si>
    <t>Đường Giao thông khu quy hoạch du lịch dịch vụ sinh thái đồng Ghè, thôn Liên Hà</t>
  </si>
  <si>
    <t>Quyết định số 894/QĐ-UBND ngày 19/3/2020 của UBND tỉnh về việc phê duyệt nhiệm vụ quy hoạch Khu du lịch dịch vụ sinh thái ven sông tại vùng Đồng Ghè</t>
  </si>
  <si>
    <t>Quyết định 1944/QĐ-UBND ngày 29/10/2019 của UBND thành phố Hà Tĩnh</t>
  </si>
  <si>
    <t>Đường Lê Ninh kéo dài (đoạn từ trung tâm phòng chống HIV đến phòng CSGT) và kênh T4</t>
  </si>
  <si>
    <t>QĐ-UBND thành phố chấp thuận chủ trương đầu tư tại văn bản 2729/UBND-TCKH-QLĐT ngày 9/11/2020</t>
  </si>
  <si>
    <t>Cải tạo hồ chứa nước Đập Nghem, xã Thạch Môn (nay là xã Đồng Môn)</t>
  </si>
  <si>
    <t>QĐ 2041 ngày 14/10/2020 của UBND Thành phố về việc phê duyệt điều chỉnh chủ trương đầu tư cải tạo hồ chứa nước Đập Nghem, tại xã Thạch Môn ( nay là xã Đồng Môn)</t>
  </si>
  <si>
    <t>Hệ thống kênh tiêu nước vùng Ghè</t>
  </si>
  <si>
    <t>Quyết định số 1935/QĐ-UBND ngày 28/10/2019 của UBND Thành phố về việc phê duyệt BCKTKT đầu tư công trình</t>
  </si>
  <si>
    <t>Đất ở mới (xen dắm thôn Tân Lộc điểm 1, điểm 3)</t>
  </si>
  <si>
    <t>Thôn Tân Lộc, Xã Thạch Hạ</t>
  </si>
  <si>
    <t>Văn bản 1964/UBND ngày 20/8/2019 v/v QH xen dắm đất ở dân cư xã Thạch Hạ</t>
  </si>
  <si>
    <t>Đất ở xen dắm thôn Minh Yên</t>
  </si>
  <si>
    <t>Xã Thạch Hạ</t>
  </si>
  <si>
    <t>Quyết định số:1327 /QĐ-UBND ngày 7/8/2019 về việc phê duyệt quy hoạch chi tiết (tỷ lệ 1/500) xen dắm đất ở dân cư tại vị trí thôn Hạ, thôn Minh Yên</t>
  </si>
  <si>
    <t>Hạ tầng phía Tây thôn Tân Học giai đoạn 4</t>
  </si>
  <si>
    <t>Quyết định số 2039/QĐ-UBND ngày 18/10/2017 của UBND thành phố về việc phê duyệt chi tiết khu dân cư thôn phía Tây thôn Tân Học</t>
  </si>
  <si>
    <t>Số 6374/QĐ-UBND-XD ngày 22/9/2020 của UBND thành phố , và các sở: Sở TN và MT, sở Tài Chính, sở Kế Hoạch và Đầu Tư Xây Dựng về việc tổ chức đấu giá khu đất tại phường Nguyễn Du</t>
  </si>
  <si>
    <t>Đất khu vui chơi giải trí</t>
  </si>
  <si>
    <t>Khu du lịch sinh thái ven sông</t>
  </si>
  <si>
    <t>Thôn Liên Hà, xã Thạch Hạ</t>
  </si>
  <si>
    <t>Quyết định 894 ngày 19/3/2020 của UBND tỉnh về việc phê duyệt nhiệm vụ quy hoạch Khu du lịch dịch vụ sinh thái ven sông tại vùng Đồng Ghè</t>
  </si>
  <si>
    <t>Đất thể dục- thể thao</t>
  </si>
  <si>
    <t>Sân thể thao thôn Thượng</t>
  </si>
  <si>
    <t>Thôn Thượng, xã Thạch Hạ</t>
  </si>
  <si>
    <t>Văn bản số 1964/UBND-TNMT-QLĐT ngày 20/8/2019 của UBND thành phố Hà Tĩnh v/v quy hoạch xen dắm đất ở dân cư và sân thể dục thể thao thôn tại xã Thạch Hạ</t>
  </si>
  <si>
    <t>Sân thể thao TDP Tuy Hòa</t>
  </si>
  <si>
    <t>Tổ dân phố Tuy Hòa, phường Thạch Linh</t>
  </si>
  <si>
    <t>Bản đồ quy hoạch tổng mặt bằng sử dụng đất được UBND thành phố phê duyệt ngày 19/6/2017</t>
  </si>
  <si>
    <t>Dự án Trang trại sản xuất nông nghiệp gắn với du lịch sinh thái tại xã Xuân Mỹ</t>
  </si>
  <si>
    <t>Tổng A:  17 CTDA</t>
  </si>
  <si>
    <t>Quyết định số 631/QĐ-UBND ngày 01/3/2018 của UBND tỉnh về việc chấp thuận chủ trương đầu tư</t>
  </si>
  <si>
    <t>Tổng A+B: 47 CTDA</t>
  </si>
  <si>
    <t>VB số 659/KKT-QLĐT ngày 28/8/2020; NQ số 103/NQ-HĐND ngày 20/11/2020 của HĐND thị xã Kỳ Anh</t>
  </si>
  <si>
    <t>VB số 5443/UBND-GT ngày 14/8/2020 của UBND tỉnh; NQ số 103/NQ-HĐND ngày 20/11/2020 của HĐND thị xã Kỳ Anh</t>
  </si>
  <si>
    <t>NQ số 228/NQ-HĐND ngày 14/9/2020 của HDND tỉnh Dự kiến Kế hoạch đầu tư công năm 2021 tỉnh Hà Tĩnh; NQ số 103/NQ-HĐND ngày 20/11/2020 của HĐND thị xã Kỳ Anh</t>
  </si>
  <si>
    <t>BC số 344/BC-UBND ngày 22/11/2019 của UBND Thị xã Kỳ Anh về tình hình thực hiện kế hoạch đầu tư công trung hạn giai đoạn 2016 -2020 và lập kế hoạch đầu tư trung hạn giai đoạn 2021-2025; NQ số 103/NQ-HĐND ngày 20/11/2020 của HĐND thị xã Kỳ Anh</t>
  </si>
  <si>
    <t>VB số 338/KKT-QLĐT ngày 05/6/2020; NQ số 103/NQ-HĐND ngày 20/11/2020 của HĐND thị xã Kỳ Anh</t>
  </si>
  <si>
    <t>QĐ số 2866/QĐ-EVNNPC ngày 23/10/2020 của Tổng công ty điện lực Miền Bắc v/v duyệt danh mục và tạm giao KHV công trình ĐTXD năm 2021 cho Công ty Điện lực Hà Tĩnh; NQ số 103/NQ-HĐND ngày 20/11/2020 của HĐND thị xã Kỳ Anh</t>
  </si>
  <si>
    <t>VB số 6442/UBND-KT1 ngày 24/9/2020 ngày 24/9/2020 của UBND tỉnh; NQ số 103/NQ-HĐND ngày 20/11/2020 của HĐND thị xã Kỳ Anh</t>
  </si>
  <si>
    <t>VB số 9170/CPMB-PĐB ngày 02/10/2020 của BQLDA các công trình điện miền Trung; NQ số 103/NQ-HĐND ngày 20/11/2020 của HĐND thị xã Kỳ Anh</t>
  </si>
  <si>
    <t>Công văn số 1760/CV-VTHT-KTĐT ngày 30/10/2020 của tập đoàn bưu chính viễn thông hà tĩnh về việc kế hoạch sử dụng đất xây dựng trạm BTS mạng Vinaphone năm 2021; Nghị quyết số 25/NQ-HĐND ngày 20/11/2020 của Hội đồng nhân dân huyện</t>
  </si>
  <si>
    <t xml:space="preserve">Địa điểm      </t>
  </si>
  <si>
    <t>Thôn Thượng Xá, Xã Kim Song Trường</t>
  </si>
  <si>
    <t>Quyết định số 15/QĐ-UBND ngày 15/01/2020 của UBND huyện</t>
  </si>
  <si>
    <t>Thôn Phúc Sơn, Xã Sơn Lộc</t>
  </si>
  <si>
    <t>Thôn Đập Lã, Xã Sơn Lộc</t>
  </si>
  <si>
    <t>Đồng Mộ Tổ, thôn Sơn Bình, Xã Thượng Lộc</t>
  </si>
  <si>
    <t>Đất Đông Sập, Xã Tùng Lộc</t>
  </si>
  <si>
    <t>Đất Đông Bàu, Xã Tùng Lộc</t>
  </si>
  <si>
    <t>Hồ Mục Đàm, Xã Tùng Lộc</t>
  </si>
  <si>
    <t>Tiến Thịnh, Xã Phú Lộc</t>
  </si>
  <si>
    <t>Chại Diền,Xã Quang Lộc</t>
  </si>
  <si>
    <t>Cửa Ngăn, Xã Quang Lộc</t>
  </si>
  <si>
    <t>Vùng Đung, Đồng Cạn, Thôn Quần Ngọc, Xã Khánh Vĩnh Yên</t>
  </si>
  <si>
    <t>Thôn Sơn Thịnh, TT.Nghèn</t>
  </si>
  <si>
    <t>Thôn Văn Thịnh, Xã Xuân Lộc</t>
  </si>
  <si>
    <t>Km 21+600 đến Km21+700 Quốc lộ 281, Xã Thuần Thiện</t>
  </si>
  <si>
    <t xml:space="preserve"> Đồng Dăm Lành, Thôn Đồng Huề, Xã Vượng Lộc</t>
  </si>
  <si>
    <t>Đồng Cựa, Thôn Hồng Vượng, Xã Vượng Lộc</t>
  </si>
  <si>
    <t>Thôn Phúc Tân, Xã Kim Song Trường</t>
  </si>
  <si>
    <t>Thôn Lũy, Xã Kim Song Trường</t>
  </si>
  <si>
    <t>Thôn Tam Đình, Xã Kim Song Trường</t>
  </si>
  <si>
    <t>Đồng Cầu, Xã Thường Nga</t>
  </si>
  <si>
    <t>Đồng Kháo, Xã Thiên Lộc</t>
  </si>
  <si>
    <t>Nương Cộ, thôn Vĩnh Xuân,  Xã Thượng Lộc</t>
  </si>
  <si>
    <t>Khu vực cầu nến, thôn Đồng Thanh, Xã Thượng Lộc</t>
  </si>
  <si>
    <t>Đất Lăng Hồng, Xã Tùng Lộc</t>
  </si>
  <si>
    <t>Đồng Vải Hói Con, Xã Tùng Lộc</t>
  </si>
  <si>
    <t>Đồng Thái Trang, Văn Cử,  Xã Xuân Lộc</t>
  </si>
  <si>
    <t>Đông Lam, Xã Phú Lộc</t>
  </si>
  <si>
    <t>Tân Tiến, Xã Phú Lộc</t>
  </si>
  <si>
    <t>Nhân Phong, Xã Gia Hanh</t>
  </si>
  <si>
    <t>Trung Ngọc, Xã Gia Hanh</t>
  </si>
  <si>
    <t>Nghĩa Sơn, Xã Gia Hanh</t>
  </si>
  <si>
    <t>Yên Bình, Xã Quang Lộc</t>
  </si>
  <si>
    <t>Đồng Chợ Mương Thôn Trại Tiểu, Xã Mỹ Lộc</t>
  </si>
  <si>
    <t>Đồng mười Thôn Đỗ Hành, Xã Mỹ Lộc</t>
  </si>
  <si>
    <t>Thôn Thái Xá, Xã Mỹ Lộc</t>
  </si>
  <si>
    <t>Thôn Sơn Thuỷ, Xã Mỹ Lộc</t>
  </si>
  <si>
    <t>Thôn Đông Lĩnh, Xã Khánh Vĩnh Yên</t>
  </si>
  <si>
    <t>Thôn Đình Sơn, Xã Khánh Vĩnh Yên</t>
  </si>
  <si>
    <t>Thôn Lương Hội, Xã Khánh Vĩnh Yên</t>
  </si>
  <si>
    <t>Vùng Nượng Nậy, Xã Khánh Vĩnh Yên</t>
  </si>
  <si>
    <t>Vùng Đồi Thiên, Tùng Cố, Thôn Vân Cửu, Xã Khánh Vĩnh Yên</t>
  </si>
  <si>
    <t>Đội Quan, TT. Nghèn</t>
  </si>
  <si>
    <t>Thôn Vĩnh Phong, TT. Nghèn</t>
  </si>
  <si>
    <t>Vùng Nạp Roọc thôn Cứu Quốc, Xã Thuần Thiện</t>
  </si>
  <si>
    <t>QĐ số 1827/QĐ-UBND ngày 14/06/2019 của UBND tỉnh Hà Tĩnh</t>
  </si>
  <si>
    <t>QĐ số 691/QĐ-EVNNPC ngày 29/03/2018 của tổng công ty điện lực Miền Bắc</t>
  </si>
  <si>
    <t>Văn bản số 2605/QĐ-UBND ngày 23/8/2020 của UBND tỉnh</t>
  </si>
  <si>
    <t xml:space="preserve">TT Nghèn, Xuân Lộc, Đồng Lộc </t>
  </si>
  <si>
    <t>NQ  228 ngày 14/09/2020 của HĐND tỉnh Hà Tĩnh</t>
  </si>
  <si>
    <t xml:space="preserve">B. Công trình, dự án cần chuyển mục đích sử dụng đất đã được HĐND tỉnh thông qua tại các Nghị quyết số 171/NQ-HĐND ngày 15/12/2019; Nghị quyết số 220/NQ-HĐND ngày 10/7/2020 nay chuyển sang thực hiện trong năn 2021 </t>
  </si>
  <si>
    <t>Khối 9, TT. Nghèn</t>
  </si>
  <si>
    <t>Khối 12, TT. Nghèn</t>
  </si>
  <si>
    <t>Thôn Phúc Xuân, TT Nghèn</t>
  </si>
  <si>
    <t>Đồng Biền Lạc, Khối 5, TT. Nghèn</t>
  </si>
  <si>
    <t>Đồng Hói Trảng Thôn Hạ Vàng, Thôn Làng Ngùi, Xã Vượng Lộc</t>
  </si>
  <si>
    <t>Thôn Yên Tràng, Kim Thịnh, Xã Kim Song Trường</t>
  </si>
  <si>
    <t>Thôn Làng Khang Đập Hói, Thần Chân, Xã Thuần Thiện</t>
  </si>
  <si>
    <t>Thôn Trung Sơn, xã Sơn Lộc</t>
  </si>
  <si>
    <t>Vùng Nhà Tạp Thôn Trung Hải, Xã Thiên Lộc</t>
  </si>
  <si>
    <t>Cồn Áo Đồng Rậm, Xã Tùng Lộc</t>
  </si>
  <si>
    <t>Vùng Mã Thầy Nhung, Thôn Tân Mỹ, xã Trung Lộc</t>
  </si>
  <si>
    <t>Thôn Yên Xuân, xã Xuân Lộc</t>
  </si>
  <si>
    <t>Thôn Mai Long; Mỹ Yên; Xóm Mới; Bình Yên; Dư Nại, Xã Xuân Lộc</t>
  </si>
  <si>
    <t>Kinh doanh dịch vụ thương mại tổng hợp Xuân Lộc</t>
  </si>
  <si>
    <t>Xã Xuân Lộc</t>
  </si>
  <si>
    <t>QĐ 766 /QĐ-UBND ngày 18/3/2019 của UBND tỉnh</t>
  </si>
  <si>
    <t>Cửa hàng xăng dầu và dịch vụ tổng hợp Thuận Thiện</t>
  </si>
  <si>
    <t>Trong khoản Km 21+600 đến Km21+700 Quốc lộ 281, xã Thuần Thiện</t>
  </si>
  <si>
    <t>Tổng A.2: 42 CTDA</t>
  </si>
  <si>
    <t>Tổng B: 24 CTDA</t>
  </si>
  <si>
    <t xml:space="preserve"> Đất giao thông</t>
  </si>
  <si>
    <t xml:space="preserve"> Đất xây dựng cơ sở giáo dục và đào tạo</t>
  </si>
  <si>
    <t>Đất ở vùng Cựa Tùy</t>
  </si>
  <si>
    <t>17</t>
  </si>
  <si>
    <t>Dắm dân vùng Rộc Cổng, vùng Cửa Đình tại thôn Quyết Thắng, Thống Nhất.</t>
  </si>
  <si>
    <t>Mở rộng nghĩa trang (thôn Kim Tân và thôn Tân Thượng)</t>
  </si>
  <si>
    <t>TDP Thuận Tiến, phường Đức Thuận</t>
  </si>
  <si>
    <t xml:space="preserve">Nghị quyết số 124/NQ-HĐND ngày 23/11/2020 </t>
  </si>
  <si>
    <t>Nghị quyết số 84/NQ-HĐND ngày 16/4/2020</t>
  </si>
  <si>
    <t>Thôn Tam Đồng, xã Cẩm Vịnh</t>
  </si>
  <si>
    <t>Quyết định số 3178/QĐ - UBND ngày 4/12/2007 của UBND tỉnh về việc phê duyệt dự án đầu tư xây dựng kết cấu hạ tầng kỹ thuật Cụm công nghiệp - Tiểu thủ công nghiệp Bắc huyện Cẩm Xuyên.</t>
  </si>
  <si>
    <t>Xã Cẩm Duệ, xã Cẩm Thạch</t>
  </si>
  <si>
    <t>Xã Cẩm Lạc, xã Cẩm Minh</t>
  </si>
  <si>
    <t>Xã Cẩm Thạch, xã Cẩm Bình</t>
  </si>
  <si>
    <t>Xã Cẩm Thịnh, xã Cẩm Sơn</t>
  </si>
  <si>
    <t>Nâng cấp đường huyện ĐH.131 Thạch Bình - Cẩm Thăng</t>
  </si>
  <si>
    <t>Các xã, thị trấn: Cẩm Bình, Cẩm Quang, TT Cẩm Xuyên, Nam Phúc Thăng</t>
  </si>
  <si>
    <t>Các xã, thị trấn: TT Cẩm Xuyên, Cẩm Quan, Cẩm Duệ, Cẩm Mỹ</t>
  </si>
  <si>
    <t>Xã Cẩm Quan, xã Cẩm Hưng</t>
  </si>
  <si>
    <t>Các xã: Cẩm Hưng, Cẩm Lộc, Cẩm Thịnh, Cẩm Hà</t>
  </si>
  <si>
    <t>Các xã, thị trấn:  Cẩm Quang, Cẩm Bình, Cẩm Thăng, TT Cẩm Xuyên</t>
  </si>
  <si>
    <t>Các xã: Cẩm Quan, Cẩm Hưng, Cẩm Thịnh, Cẩm Sơn</t>
  </si>
  <si>
    <t>Các xã, thị trấn: Cẩm Sơn, xã Cẩm Hà, TT Thiên Cầm</t>
  </si>
  <si>
    <t>Các xã: Cẩm Hưng, Cẩm Thịnh, Cẩm Sơn, Cẩm Hà, Cẩm Lộc, Cẩm Lĩnh, Cẩm Trung, Cẩm Lạc, Cẩm Minh</t>
  </si>
  <si>
    <t>TT Cẩm Xuyên, xã Nam Phúc Thăng</t>
  </si>
  <si>
    <t>Các xã: Cẩm Quan, Cẩm Mỹ, Cẩm Duệ</t>
  </si>
  <si>
    <t>Các xã: Cẩm Bình, Cẩm Thành, Cẩm Trung</t>
  </si>
  <si>
    <t>Các xã: Cẩm Hưng, Cẩm Hà, Cẩm Trung, Cẩm Lộc, Cẩm Thịnh</t>
  </si>
  <si>
    <t>Xã Cẩm Thạch, xã Cẩm Mỹ</t>
  </si>
  <si>
    <t>Các xã: Cẩm Hưng, Cẩm Trung, Cẩm Thịnh, Cẩm Lạc, Cẩm Minh, Cẩm Lộc, Cẩm Sơn</t>
  </si>
  <si>
    <t>Các xã, thị trấn: TT Cẩm Xuyên, Cẩm Thăng, Cẩm Quan, Cẩm Huy</t>
  </si>
  <si>
    <t>Các xã: Cẩm Dương, Nam Phúc Thăng, Yên Hòa, Cẩm Trung, Cẩm Hà</t>
  </si>
  <si>
    <t xml:space="preserve">Trạm phát sóng (BTS) </t>
  </si>
  <si>
    <t>Quyết định số 1984/QĐ -UBND ngày 8/5/2018 của UBND huyện Cẩm Xuyên về việc quy hoạch phân lô đất ở khu dân cư tại vùng An Sơn, Lĩnh Sơn, xã Cẩm Sơn</t>
  </si>
  <si>
    <t>Quyết định số 5366/QĐ -UBND ngày 21/9/2011 của UBND huyện Cẩm Xuyên về việc quy hoạch phân lô đất ở khu dân cư bợm gát thôn 7, xã Cẩm Sơn</t>
  </si>
  <si>
    <t>Quyết định số 4732/QĐ-UBND ngày 15/11/2019 của UBND huyện Cẩm Xuyên về việc phê duyệt quy hoạch đất ở dân cư vùng dọc đường trục xã, thôn Yên Lạc; vùng gần trường tiểu học, vùng gần nhà ông Toàn, thôn Trung Đoài; Vùng phía Tây hội quán thôn Hưng Đạo; vùng gần nhà bà Tiến thôn Lạc Thọ; vùng gần trạm điện thôn Quang Trung 2, xã Cẩm Lạc</t>
  </si>
  <si>
    <t>Nghị quyết số 94/NQ-HĐND ngày 10/11/2020 của HĐND huyện Cẩm Xuyên</t>
  </si>
  <si>
    <t>Tổng B: 96 CTDA</t>
  </si>
  <si>
    <t>Tổng B: 48 CTDA</t>
  </si>
  <si>
    <t>Tổng A + B: 61 CTDA</t>
  </si>
  <si>
    <t>Khu Thương mại dịch vụ tổng hợp</t>
  </si>
  <si>
    <t>Cụm công nghiệp Thạch Bằng và vùng phụ cận</t>
  </si>
  <si>
    <t xml:space="preserve">Nghị quyết số 124/NQ-HĐND ngày 23/11/2020 và QHSD đất đến năm 2020 của huyện Lộc Hà </t>
  </si>
  <si>
    <t>QĐ số 3282/QĐ-UBND ngày 17/12/2007 phê duyệt quy hoạch và QĐ số 1164/QĐ-UBND ngày 23/4/2018 của UBND tỉnh phê duyệt điều chỉnh cục bộ quy hoạch</t>
  </si>
  <si>
    <t>Tổng A: 25 CTDA</t>
  </si>
  <si>
    <t>Tổng A +B: 50 CTDA</t>
  </si>
  <si>
    <t>Đất Công An</t>
  </si>
  <si>
    <t>Trụ sở Công An xã</t>
  </si>
  <si>
    <t>Thôn Đồng Vịnh, xã Đức Đồng</t>
  </si>
  <si>
    <t>Thôn Tân Lộc, xã Tân Hương</t>
  </si>
  <si>
    <t>Thôn Quy Vượng, xã Yên Hồ</t>
  </si>
  <si>
    <t>Xây dựng trạm BTS mạng di động Vinaphone</t>
  </si>
  <si>
    <t>Thôn Đại Tiến - Xã An Dũng</t>
  </si>
  <si>
    <t>Văn bản số: 1760/CV-VTHT-KTĐT, ngày 30/10/2020 của Tập đoàn Bưu chính viễn thông Việt Nam về việc kế hoạch sử dụng đất xây dựng trạm BTS mạng di động Vinaphone năm 2021 trên địa bàn huyện Đức Thọ</t>
  </si>
  <si>
    <t>Thôn Bình Tiến B - Xã Thanh Bình Thịnh</t>
  </si>
  <si>
    <t>Thôn Văn Khang - Xã Tùng Châu</t>
  </si>
  <si>
    <t>Xây dựng ĐZ, TBA khắc phục tình trạng điện áp thấp tại các xã, thị trấn thuộc huyện Đức Thọ, tỉnh Thạch Hà</t>
  </si>
  <si>
    <t>Thị trấn Đức Thọ, xã Thanh Bình Thịnh, Trường Sơn, Đức Bồng, Hoà Lạc, Tân Dân, Yên Hồ, Lâm Trung Thuỷ, Bùi La Nhân</t>
  </si>
  <si>
    <t>Quyết định số: 2438/QĐ-EVNNPC ngày15/9/2020 của tổng công ty Điện lực Miền Bắc về việc duyệt danh mục và tạm giao KHV công trình ĐTXD bổ sung năm 2020 cho Công ty Điện lực Hà Tĩnh</t>
  </si>
  <si>
    <t>Xây dựng ĐZ, TBA nâng cao chất lượng điện năng tại các xã Bùi La Nhân, Yên Hồ, Thanh Bình Thịnh</t>
  </si>
  <si>
    <t>Xã Bùi La Nhân, Yên Hồ, Thanh Bình Thịnh</t>
  </si>
  <si>
    <t>Quyết định số: 2866/QĐ-EVNNPC ngày 23/10/2020 của tổng công ty Điện lực Miền Bắc về việc duyệt danh mục và tạm giao KHV công trình ĐTXD bổ sung năm 2021 cho Công ty Điện lực Hà Tĩnh</t>
  </si>
  <si>
    <t>Cải tạo ĐZ 110KV Hưng Đông - Can Lộc và Hưng Đông - Linh Cảm</t>
  </si>
  <si>
    <t>Xã Tùng Ảnh</t>
  </si>
  <si>
    <t>Quyết định số: 2432/QĐ-BCT ngày 15/9/2020 của Bộ Công Thương về việc phê duyệt báo cáo nghiên cứu khả thi tiểu dự án Cải tạo ĐZ 110KV Hưng Đông - Can Lộc và Hừng Đông - Linh Cảm thuộc chương trình hỗ trợ phát triển chính sách cải cách nghành điện giai đoạn 3 (DPL3), vay vốn ngân hàng thế giới.</t>
  </si>
  <si>
    <t>Xây dựng xuất tuyến 22Kv tạo mạch vòng giữa 2 trạm biến áp 110Kv Hương Sơn và Linh Cảm</t>
  </si>
  <si>
    <t>Quyết định số: 2438/QĐ-EVNNPC, ngày 15/9/2020 của Tổng công ty điện lực miền bắc</t>
  </si>
  <si>
    <t>Thôn Vĩnh Khánh, xã Trường Sơm</t>
  </si>
  <si>
    <t>Trạm quan trắc môi trường nước biển tự động, liên tục</t>
  </si>
  <si>
    <t>khu vực Mũi Dung, xã Kỳ Lợi</t>
  </si>
  <si>
    <t>VB số 3524/TCMT-BQLDA ngày 30/10/2020 của Tổng cục môi trường</t>
  </si>
  <si>
    <t>Tổng A: 29 CTDA</t>
  </si>
  <si>
    <t>Tổng A+B: 64 CTDA</t>
  </si>
  <si>
    <t>Nghị quyết số 100/NQ-HĐND ngày 10/11/2020 của HĐND huyện Kỳ Anh</t>
  </si>
  <si>
    <t>Đất ở mới (Thôn Bình Thái)</t>
  </si>
  <si>
    <t>Xã Hương Bình</t>
  </si>
  <si>
    <t>Nghị quyết số 62/NQ-HĐND ngày 15/6/2020 của HĐND huyện Hương Khê</t>
  </si>
  <si>
    <t>Đất ở Thôn 6</t>
  </si>
  <si>
    <t>Xã Phúc Đồng</t>
  </si>
  <si>
    <t>Nghị quyết số 42/2019/NQ-HĐND ngày 18/4/2019 của HĐND huyện Hương Khê</t>
  </si>
  <si>
    <t>Đất ở tại đô thị</t>
  </si>
  <si>
    <t>Đất ở mới TDP 19</t>
  </si>
  <si>
    <t>Thị trấn Hương Khê</t>
  </si>
  <si>
    <t>Đất sinh hoạt cộng đồng</t>
  </si>
  <si>
    <t>Xây dựng mới Nhà văn hoá, khu thể thao thôn 4, xã Hương Giang</t>
  </si>
  <si>
    <t>Xã Hương Giang</t>
  </si>
  <si>
    <t>Tổng A: 17 CTDA</t>
  </si>
  <si>
    <t>Tổng A+B: 23 CTDA</t>
  </si>
  <si>
    <t>Dự án Showroom trưng bày máy nông nghiệp của công ty TNHH TM tổng hợp và DV Huệ Minh</t>
  </si>
  <si>
    <t>Quyết định số 1004/QĐ-UBND ngày 26/3/2020 của UBND tỉnh quyết định chủ trương đầu tư cửa hàng xăng dầu Đại Hồng tại xã Thạch Thắng</t>
  </si>
  <si>
    <t xml:space="preserve">Đất phát triển hạ tầng </t>
  </si>
  <si>
    <t>IV.1</t>
  </si>
  <si>
    <t>IV.2</t>
  </si>
  <si>
    <t>IV.3</t>
  </si>
  <si>
    <t>IV.4</t>
  </si>
  <si>
    <t>Thu hồi đất, bồi thường GPMB tạo quỹ đất sạch hai bên đường Hàm Nghi để đấu giá đất</t>
  </si>
  <si>
    <t>Tổng A: 43 CTDA</t>
  </si>
  <si>
    <t>Chăn nuôi tổng hợp thôn Quý</t>
  </si>
  <si>
    <t xml:space="preserve">xã Tân Lâm Hương </t>
  </si>
  <si>
    <t>Đất phát triển hạ tầng</t>
  </si>
  <si>
    <t>V.1</t>
  </si>
  <si>
    <t>V.2</t>
  </si>
  <si>
    <t>V.3</t>
  </si>
  <si>
    <t xml:space="preserve">
Xã Lưu Vĩnh Sơn</t>
  </si>
  <si>
    <t>V.4</t>
  </si>
  <si>
    <t>Các xã: Thạch Xuân,Việt Tiến, Thạch Trị, Lưu Vĩnh Sơn, Thạch Sơn, Đỉnh Bàn, Thạch Khê, Thạch Liên, Nam Điền, Thạch Ngọc, Tân Lâm Hương, Thạch Lạc, Thạch Hội và TT Thạch Hà</t>
  </si>
  <si>
    <t>V.5</t>
  </si>
  <si>
    <t>Cạnh bưu điện xã, thôn Bình Sơn, xã Đỉnh Bàn (xã Thạch Bàn cũ)</t>
  </si>
  <si>
    <t>Đường 15B Trẹm Pooc, tổ 19,  thôn Trường Xuân, xã Đỉnh Bàn (xã Thạch Đỉnh cũ)</t>
  </si>
  <si>
    <t>Thôn Hà Thanh, xã Tượng Sơn (tờ DC26)</t>
  </si>
  <si>
    <t xml:space="preserve">Thôn Phái Đông, xã Tân Lâm Hương </t>
  </si>
  <si>
    <t>Thôn Vĩnh Mới, xã Việt Tiến</t>
  </si>
  <si>
    <t>Thôn Vĩnh An, xã Lưu Vĩnh Sơn</t>
  </si>
  <si>
    <t xml:space="preserve">Thôn Yên Trung, xã Tân Lâm Hương </t>
  </si>
  <si>
    <t>Đất ở nông thôn (xen dắm) xã Thạch Đỉnh cũ</t>
  </si>
  <si>
    <t>thôn Phúc Điền, xã Nam Điền</t>
  </si>
  <si>
    <t xml:space="preserve">Đập Mụ Bùa, thôn Tây Sơn, xã Đỉnh Bàn </t>
  </si>
  <si>
    <t>Tổng A+B: 139 CTDA</t>
  </si>
  <si>
    <t>Tổ hợp khu thương mại, và dịch vụ</t>
  </si>
  <si>
    <t>Số 1609/QĐ-UBND ngày 02/10/2019 của UBND thành phố Hà Tĩnh về việc phê duyệt QH chi tiết (tỷ lệ-500) Dự án hạ tầng khu dân cư Đồng dài , P Hà Huy Tập, TP hà Tĩnh</t>
  </si>
  <si>
    <t>Xã Đồng Môn</t>
  </si>
  <si>
    <t>Giáo phận Hà Tĩnh</t>
  </si>
  <si>
    <r>
      <t>Nghị quyết 92/NQ-HDND Thành phố ngày 26/11/2020</t>
    </r>
    <r>
      <rPr>
        <i/>
        <sz val="10"/>
        <rFont val="Times New Roman"/>
        <family val="1"/>
      </rPr>
      <t xml:space="preserve"> (đồng Ý)</t>
    </r>
  </si>
  <si>
    <t>Xã Đồng Giang và xã Đồng Tiến, xã Đồng Môn</t>
  </si>
  <si>
    <t>QĐ 1934 ngày 30/9/2020 của UBND Thành phố về việc phê duyệt dự án đầu tư xây dựng công trình đường giao thông nối 02 xã Thạch Đồng và Thạch môn, thành phố hà Tĩnh</t>
  </si>
  <si>
    <t xml:space="preserve"> Thôn Liên Nhật, Liên Thanh, Liên Hà</t>
  </si>
  <si>
    <t>Phường Đại Nài, xã Thạch Hưng, xã Đồng Môn, xã Thạch Hạ</t>
  </si>
  <si>
    <t>TDP 6. Phường Nguyễn Du</t>
  </si>
  <si>
    <t xml:space="preserve">TDP 4, TDP 7, phường Hà Huy Tập </t>
  </si>
  <si>
    <t>XIX</t>
  </si>
  <si>
    <t>XX</t>
  </si>
  <si>
    <t>Tổng A: 35 CTDA</t>
  </si>
  <si>
    <t>B. Công trình, dự án CMĐSD đã được HĐND tỉnh thông qua tại các Nghị quyết số 171/NQ-HĐND ngày 15/12/2019, NQ 220/NQ -HĐND ngày 10/7/2020,  NQ 232/NQ -HĐND ngày 14/97/2020, nay chuyển sang thực hiện trong năm 2021</t>
  </si>
  <si>
    <t>Xóm Hồng Hà, Xã Thạch Trung</t>
  </si>
  <si>
    <t>Đồng Ghè, Xã Thạch Hạ</t>
  </si>
  <si>
    <t>KP Đại Đồng, Phường Thạch Linh</t>
  </si>
  <si>
    <t>Xóm Đồng Giang, Xã Thạch Đồng</t>
  </si>
  <si>
    <t>Thôn Thượng, Xã Thạch Hạ</t>
  </si>
  <si>
    <t>Thôn Minh Yên, Tân Lộc &amp; thôn Hạ, Xã Thạch Hạ</t>
  </si>
  <si>
    <t>Phường Nguyễn Du, Xã Thạch Trung</t>
  </si>
  <si>
    <t>Phường Thạch Quý</t>
  </si>
  <si>
    <t>Phương Thạch Quý, Xã Thạch Hưng</t>
  </si>
  <si>
    <t>Phường Thạch Quý, X. Thạch Môn, Xã Thạch Hạ</t>
  </si>
  <si>
    <t>Phường Trần Phú, Phường Nguyễn Du</t>
  </si>
  <si>
    <t>PhườngTrần Phú, Phường Thạch Linh</t>
  </si>
  <si>
    <t>Phường Nguyễn Du, P. Bắc Hà, P. Tân Giang, P. Đại Nài, P. Hà Huy Tập, Xã Thạch Trung, Xã Thạch Đồng, Phường Thạch Quý, Xã Thạch Hạ</t>
  </si>
  <si>
    <t>Xã Thạch Hưng, Xã Thạch Môn</t>
  </si>
  <si>
    <t>Xã Thạch Trung, X. Thạch Hạ, Xã Thạch Môn, Xã  Đồng Môn, Xã Thạch Hưng</t>
  </si>
  <si>
    <t>Xóm Đồng Giang &amp; xóm Đồng Tiến, Xã  Đồng Môn</t>
  </si>
  <si>
    <t>Phường  Đại Nài</t>
  </si>
  <si>
    <t>Thôn Liên Thanh, Tân Học, Xã Thạch Hạ</t>
  </si>
  <si>
    <t>Thôn Kinh Nam, Xã Thạch Hưng</t>
  </si>
  <si>
    <t>Xóm Đông Tiến, Xã Thạch Trung</t>
  </si>
  <si>
    <t>Xóm Tân Phú, Xã Thạch Trung</t>
  </si>
  <si>
    <t>TDP 7, Phường Nguyễn Du</t>
  </si>
  <si>
    <t>TDP 6, 8, Phường Nguyễn Du</t>
  </si>
  <si>
    <t>TDP 6, Phường Nguyễn Du</t>
  </si>
  <si>
    <t>Xã Thạch Trung, Phường Nguyễn Du</t>
  </si>
  <si>
    <t>Phường Văn Yên</t>
  </si>
  <si>
    <t>Thôn Đông Đoài, Xã Thạch Hạ</t>
  </si>
  <si>
    <t>KP Tây Yên, Phường Văn Yên</t>
  </si>
  <si>
    <t>KP 10, Phường  Đại Nài</t>
  </si>
  <si>
    <t>Phường Đại Nài, Phường Văn Yên</t>
  </si>
  <si>
    <t>Đất trụ sở cơ quan CT sự nghiệp</t>
  </si>
  <si>
    <t>NQ số 163/NQ-HĐND ngày 16/11/2020 của HĐND huyện Hương Sơn</t>
  </si>
  <si>
    <t>Đất thương mai dịch vụ xóm Tây Hà</t>
  </si>
  <si>
    <t>Quyết định số 1031/QĐ-UBND ngày 05/4/2019 của UBND tỉnh</t>
  </si>
  <si>
    <t>Nâng cấp đường Trung Thịnh</t>
  </si>
  <si>
    <t>NQ số 121/NQ-HĐND ngày 17/4/2020 của HĐND huyện Hương Sơn</t>
  </si>
  <si>
    <t>Nuôi trồng thủy sản đồng Mù Ú, thôn Tượng Sơn</t>
  </si>
  <si>
    <t>NQ số 220/NQ-HĐND ngày 10/7/2020; QĐ số 2587/QĐ-UBND ngày 11/8/2020 của UBND tỉnh Hà Tĩnh</t>
  </si>
  <si>
    <t>Quy hoạch nhà văn hóa (thôn Trung Bằng, Kim Bằng)</t>
  </si>
  <si>
    <t>QĐ số 2587/QĐ-UBND ngày 11/8/2020 của UBND tỉnh Hà Tĩnh v/v Phê duyệt điều chỉnh, bổ sung quy hoạch sử dụng đất năm 2020 của huyện Hương Sơn;</t>
  </si>
  <si>
    <t>Tổng A: 49 CTDA</t>
  </si>
  <si>
    <t>Tổng A+B: 73 CTDA</t>
  </si>
  <si>
    <t>Cụm công nghiệp Can Lộc</t>
  </si>
  <si>
    <t>TT Nghèn, Xã Thiên Lộc</t>
  </si>
  <si>
    <t>Quyết định số 3779/QĐ-UBND ngày 09/11/2020 của UBND tỉnh</t>
  </si>
  <si>
    <t>Tổng A.1: 15 CTDA</t>
  </si>
  <si>
    <t>TT Nghèn xã Trung Lộc</t>
  </si>
  <si>
    <t>5241/QĐ ngày 15/12/2017 của BNNVPTNT</t>
  </si>
  <si>
    <t>3577/QĐ-UBND ngày 22/10/2020</t>
  </si>
  <si>
    <t>Tổng A+B: 81 CTDA</t>
  </si>
  <si>
    <t>XD hệ thống kênh mương trong QH khu dân cư cấp mới tại 12 xã, thị trấn</t>
  </si>
  <si>
    <t>Toàn huyện</t>
  </si>
  <si>
    <t>Nghị quyết số 124/NQ-HĐND ngày 23/11/2021</t>
  </si>
  <si>
    <t>XD hạ tầng giao thông các khu dân cư quy hoạch mới tại 12 xã, thị trấn</t>
  </si>
  <si>
    <t>Nghị quyết số 124/NQ-HĐND ngày 23/11/2020 của HĐND huyện</t>
  </si>
  <si>
    <t>Bến thủy nội địa và nhà chờ phục vụ khách du lịch</t>
  </si>
  <si>
    <t>Nghị quyết số 124/NQ-HĐND ngày 23/11/2019</t>
  </si>
  <si>
    <t>Đất ở (Lô N152, N153, vườn ông Phúc đến cống đồng Ngóc, dọc đường 22/12, Đội Nạp, lô C13, đồng Giang)</t>
  </si>
  <si>
    <t>NQ 124/NQ-HĐND ngày 23/11/2020 của HĐND huyện Lộc Hà</t>
  </si>
  <si>
    <t>Đất ở vùng Trậm Tram, vùng Nhà Gàng</t>
  </si>
  <si>
    <t>Đất ở dặm dân vùng Nhà Rải, Nhà Trót, Đồng Cửa, Đồng Bứa, Đồng Hóp, Đồng Cao</t>
  </si>
  <si>
    <t>QĐ 634/QĐ-UBND của UBND tỉnh</t>
  </si>
  <si>
    <t>18</t>
  </si>
  <si>
    <t>MR đường giao thông Hồng Lộc - Thịnh Lộc</t>
  </si>
  <si>
    <t>Xã Hồng Lộc, xã Thịnh Lộc</t>
  </si>
  <si>
    <t>Nghị quyết số  171/NQ-HĐND tỉnh</t>
  </si>
  <si>
    <t>Đất ở Cửa anh Sơn Lân (Vùng Đồng Lúa); Hồi anh Trong; Cồn Mụ Rồi; Quán Hoặc</t>
  </si>
  <si>
    <t>Tổng A+B: 60 CTDA</t>
  </si>
  <si>
    <t>Nghị quyết số 84/NQ-HĐND ngày 16/4/2020 của HĐND huyện và VB số 754/CĐTNĐ-QLKCHT ngày 14/5/2019</t>
  </si>
  <si>
    <t>Tổng B: 60 CTDA</t>
  </si>
  <si>
    <t>Tổng A+B: 95 CTDA</t>
  </si>
  <si>
    <t>NQ số 100 của HĐND huyện</t>
  </si>
  <si>
    <t>Tổng A+B: 133 CTDA</t>
  </si>
  <si>
    <t>Tổng A: 114 CTDA</t>
  </si>
  <si>
    <t>Thôn 10, xã Cẩm Quang</t>
  </si>
  <si>
    <t>Dự án Trang trại chăn nuôi bò thịt chất lượng cao</t>
  </si>
  <si>
    <t>Xã Lâm Trung Thủy</t>
  </si>
  <si>
    <t>Quyết định số: 3460/QĐ-UBND ngày 12/10/2020 của UBND tỉnh v/v điều chỉnh chủ trương Dự án Trang trại chăn nuôi bò thịt chất lượng cao</t>
  </si>
  <si>
    <t>Tổng A: 16</t>
  </si>
  <si>
    <t>Tổng A+B: 35 CTDA</t>
  </si>
  <si>
    <t>QĐ số 582/QĐ-UBND ngày 25/02/2019 của UBND tỉnh Hà Tĩnh</t>
  </si>
  <si>
    <t>Trung Phú, xã Thạch Thắng</t>
  </si>
  <si>
    <t>Nghị quyết số 25/NQ-HĐND ngày 20/11/2020 của Hội đồng nhân dân huyện</t>
  </si>
  <si>
    <t>Nghị quyết số 40/NQ-HĐND ngày 03/12/2020 của HĐND huyện Đức Thọ</t>
  </si>
  <si>
    <t>Xây dựng trụ sở công an xã tại thôn Vĩnh Hội</t>
  </si>
  <si>
    <t>Nghị quyết số 10/NQ-HĐND ngày 13/11/2020 của HĐND huyện Thạch Hà</t>
  </si>
  <si>
    <t>Nghị quyết số 129/NQ-HĐND ngày 13/11/2020 của HĐND huyện Nghi Xuân</t>
  </si>
  <si>
    <t>Nghị quyết số 92/NQ-HĐND ngày 26/11/2020 của HĐND thành phố Hà Tĩnh; Văn bản số 6344/UBND ngày 21/9/2020 của UBND tỉnh</t>
  </si>
  <si>
    <t xml:space="preserve">QĐ số 582/QĐ-UBND ngày 25/02/2019 của UBND tỉnh Hà Tĩnh </t>
  </si>
  <si>
    <t>(Kèm theo Nghị quyết số 256/NQ-HĐND ngày 08 tháng 12 năm 2020 của Hội đồng nhân dân tỉnh)</t>
  </si>
  <si>
    <r>
      <t>Công văn số 4344/UBND-KT</t>
    </r>
    <r>
      <rPr>
        <vertAlign val="subscript"/>
        <sz val="10"/>
        <color indexed="8"/>
        <rFont val="Times New Roman"/>
        <family val="1"/>
      </rPr>
      <t xml:space="preserve">1 </t>
    </r>
    <r>
      <rPr>
        <sz val="10"/>
        <color indexed="8"/>
        <rFont val="Times New Roman"/>
        <family val="1"/>
      </rPr>
      <t xml:space="preserve"> Về việc chủ trương đầu tư Dự án Khu thương mại - dich vụ - cửa hàng kinh doanh xăng dầu tại xã Cẩm Quang; Nghị quyết số 94/NQ-HĐND ngày 10/11/2020 của HĐND huyện Cẩm Xuyên</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</si>
</sst>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000"/>
    <numFmt numFmtId="174" formatCode="0.000"/>
    <numFmt numFmtId="175" formatCode="0.00_);\(0.00\)"/>
    <numFmt numFmtId="176" formatCode="_(* #,##0_);_(* \(#,##0\);_(* &quot;-&quot;??_);_(@_)"/>
    <numFmt numFmtId="177" formatCode="0.00;[Red]0.00"/>
    <numFmt numFmtId="178" formatCode="0.0"/>
    <numFmt numFmtId="179" formatCode="#,##0.000"/>
    <numFmt numFmtId="180" formatCode="0.0_);\(0.0\)"/>
    <numFmt numFmtId="181" formatCode="_-* #,##0_-;\-* #,##0_-;_-* &quot;-&quot;??_-;_-@_-"/>
    <numFmt numFmtId="182" formatCode="_-* #,##0.00_-;\-* #,##0.00_-;_-* &quot;-&quot;??_-;_-@_-"/>
    <numFmt numFmtId="183" formatCode="#,##0.0_);\(#,##0.0\)"/>
    <numFmt numFmtId="184" formatCode="_(* #,##0.00_);_(* \(#,##0.00\);_(* &quot;-&quot;&quot;?&quot;&quot;?&quot;_);_(@_)"/>
    <numFmt numFmtId="185" formatCode="[$-409]dddd\,\ mmmm\ dd\,\ yyyy"/>
    <numFmt numFmtId="186" formatCode="[$-409]h:mm:ss\ AM/PM"/>
    <numFmt numFmtId="187" formatCode="#,##0.0"/>
  </numFmts>
  <fonts count="63">
    <font>
      <sz val="12"/>
      <color theme="1"/>
      <name val="Times New Roman"/>
      <family val="2"/>
    </font>
    <font>
      <sz val="12"/>
      <color indexed="8"/>
      <name val="Times New Roman"/>
      <family val="2"/>
    </font>
    <font>
      <sz val="10"/>
      <name val="Arial"/>
      <family val="2"/>
    </font>
    <font>
      <b/>
      <sz val="10"/>
      <name val="Times New Roman"/>
      <family val="1"/>
    </font>
    <font>
      <sz val="10"/>
      <name val="Times New Roman"/>
      <family val="1"/>
    </font>
    <font>
      <b/>
      <sz val="12"/>
      <color indexed="8"/>
      <name val=".VnBook-Antiqua"/>
      <family val="2"/>
    </font>
    <font>
      <b/>
      <sz val="12"/>
      <name val="Arial"/>
      <family val="2"/>
    </font>
    <font>
      <sz val="12"/>
      <name val=".VnArial"/>
      <family val="2"/>
    </font>
    <font>
      <b/>
      <sz val="12"/>
      <name val="Times New Roman"/>
      <family val="1"/>
    </font>
    <font>
      <i/>
      <sz val="12"/>
      <name val="Times New Roman"/>
      <family val="1"/>
    </font>
    <font>
      <sz val="12"/>
      <name val="Times New Roman"/>
      <family val="1"/>
    </font>
    <font>
      <i/>
      <sz val="10"/>
      <name val="Times New Roman"/>
      <family val="1"/>
    </font>
    <font>
      <sz val="9"/>
      <color indexed="10"/>
      <name val="Times New Roman"/>
      <family val="1"/>
    </font>
    <font>
      <sz val="12"/>
      <name val=".VnTime"/>
      <family val="2"/>
    </font>
    <font>
      <sz val="10"/>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Calibri"/>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10"/>
      <name val="Times New Roman"/>
      <family val="1"/>
    </font>
    <font>
      <b/>
      <sz val="12"/>
      <color indexed="10"/>
      <name val="Times New Roman"/>
      <family val="1"/>
    </font>
    <font>
      <b/>
      <sz val="10"/>
      <color indexed="8"/>
      <name val="Times New Roman"/>
      <family val="1"/>
    </font>
    <font>
      <i/>
      <sz val="12"/>
      <color indexed="8"/>
      <name val="Times New Roman"/>
      <family val="1"/>
    </font>
    <font>
      <vertAlign val="subscript"/>
      <sz val="10"/>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Times New Roman"/>
      <family val="2"/>
    </font>
    <font>
      <sz val="10"/>
      <color rgb="FFFF0000"/>
      <name val="Times New Roman"/>
      <family val="1"/>
    </font>
    <font>
      <b/>
      <sz val="12"/>
      <color rgb="FFFF0000"/>
      <name val="Times New Roman"/>
      <family val="1"/>
    </font>
    <font>
      <b/>
      <sz val="10"/>
      <color theme="1"/>
      <name val="Times New Roman"/>
      <family val="1"/>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style="thin"/>
      <top style="thin"/>
      <bottom/>
    </border>
    <border>
      <left/>
      <right style="thin"/>
      <top style="thin"/>
      <bottom style="thin"/>
    </border>
    <border>
      <left style="thin"/>
      <right/>
      <top style="thin"/>
      <bottom style="thin"/>
    </border>
    <border>
      <left style="thin"/>
      <right style="thin"/>
      <top/>
      <bottom style="thin"/>
    </border>
  </borders>
  <cellStyleXfs count="1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8"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2" fillId="0" borderId="0">
      <alignment/>
      <protection/>
    </xf>
    <xf numFmtId="0" fontId="7" fillId="0" borderId="0">
      <alignment/>
      <protection/>
    </xf>
    <xf numFmtId="0" fontId="5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2" fillId="0" borderId="0">
      <alignment/>
      <protection/>
    </xf>
    <xf numFmtId="0" fontId="7" fillId="0" borderId="0">
      <alignment/>
      <protection/>
    </xf>
    <xf numFmtId="0" fontId="0" fillId="32" borderId="9" applyNumberFormat="0" applyFont="0" applyAlignment="0" applyProtection="0"/>
    <xf numFmtId="0" fontId="54" fillId="27" borderId="10"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923">
    <xf numFmtId="0" fontId="0" fillId="0" borderId="0" xfId="0" applyAlignment="1">
      <alignment/>
    </xf>
    <xf numFmtId="175" fontId="4" fillId="0" borderId="12" xfId="0" applyNumberFormat="1" applyFont="1" applyFill="1" applyBorder="1" applyAlignment="1">
      <alignment horizontal="right" vertical="center" wrapText="1"/>
    </xf>
    <xf numFmtId="172" fontId="4" fillId="0" borderId="12" xfId="0" applyNumberFormat="1" applyFont="1" applyFill="1" applyBorder="1" applyAlignment="1">
      <alignment horizontal="left" vertical="center" wrapText="1"/>
    </xf>
    <xf numFmtId="172" fontId="3" fillId="0" borderId="12" xfId="0" applyNumberFormat="1" applyFont="1" applyFill="1" applyBorder="1" applyAlignment="1">
      <alignment horizontal="left" vertical="center" wrapText="1"/>
    </xf>
    <xf numFmtId="172" fontId="4" fillId="0" borderId="12"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left" vertical="center" wrapText="1"/>
    </xf>
    <xf numFmtId="2" fontId="4" fillId="0" borderId="12" xfId="0" applyNumberFormat="1" applyFont="1" applyFill="1" applyBorder="1" applyAlignment="1">
      <alignment horizontal="righ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2" fontId="3" fillId="0" borderId="12" xfId="72"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3" fillId="0" borderId="12" xfId="0" applyFont="1" applyFill="1" applyBorder="1" applyAlignment="1" applyProtection="1">
      <alignment horizontal="left" vertical="center" wrapText="1"/>
      <protection hidden="1"/>
    </xf>
    <xf numFmtId="0" fontId="4" fillId="33" borderId="12" xfId="0" applyFont="1" applyFill="1" applyBorder="1" applyAlignment="1">
      <alignment vertical="center" wrapText="1"/>
    </xf>
    <xf numFmtId="0" fontId="3" fillId="0" borderId="12" xfId="0" applyFont="1" applyFill="1" applyBorder="1" applyAlignment="1">
      <alignment horizontal="center" vertical="center"/>
    </xf>
    <xf numFmtId="0" fontId="4" fillId="0" borderId="0" xfId="72" applyFont="1" applyFill="1" applyAlignment="1">
      <alignment vertical="center"/>
      <protection/>
    </xf>
    <xf numFmtId="0" fontId="11" fillId="0" borderId="0" xfId="72" applyFont="1" applyFill="1" applyBorder="1" applyAlignment="1">
      <alignment horizontal="center" vertical="center" wrapText="1"/>
      <protection/>
    </xf>
    <xf numFmtId="0" fontId="3" fillId="0" borderId="12" xfId="72" applyFont="1" applyFill="1" applyBorder="1" applyAlignment="1">
      <alignment horizontal="center" vertical="center" wrapText="1"/>
      <protection/>
    </xf>
    <xf numFmtId="172" fontId="11" fillId="0" borderId="12" xfId="72" applyNumberFormat="1" applyFont="1" applyFill="1" applyBorder="1" applyAlignment="1">
      <alignment horizontal="center" vertical="center" wrapText="1"/>
      <protection/>
    </xf>
    <xf numFmtId="1" fontId="3" fillId="0" borderId="12" xfId="72" applyNumberFormat="1" applyFont="1" applyFill="1" applyBorder="1" applyAlignment="1">
      <alignment horizontal="center" vertical="center"/>
      <protection/>
    </xf>
    <xf numFmtId="0" fontId="3" fillId="0" borderId="12" xfId="72" applyFont="1" applyFill="1" applyBorder="1" applyAlignment="1">
      <alignment horizontal="center" vertical="center"/>
      <protection/>
    </xf>
    <xf numFmtId="1" fontId="3" fillId="0" borderId="12" xfId="72" applyNumberFormat="1" applyFont="1" applyFill="1" applyBorder="1" applyAlignment="1">
      <alignment horizontal="center" vertical="center" wrapText="1"/>
      <protection/>
    </xf>
    <xf numFmtId="0" fontId="4" fillId="0" borderId="13" xfId="72" applyFont="1" applyFill="1" applyBorder="1" applyAlignment="1">
      <alignment horizontal="center" vertical="center" wrapText="1"/>
      <protection/>
    </xf>
    <xf numFmtId="0" fontId="4" fillId="0" borderId="13" xfId="72" applyFont="1" applyFill="1" applyBorder="1" applyAlignment="1">
      <alignment horizontal="left" vertical="center" wrapText="1" indent="3"/>
      <protection/>
    </xf>
    <xf numFmtId="1" fontId="4" fillId="0" borderId="14" xfId="72" applyNumberFormat="1" applyFont="1" applyFill="1" applyBorder="1" applyAlignment="1">
      <alignment horizontal="center" vertical="center" wrapText="1"/>
      <protection/>
    </xf>
    <xf numFmtId="2" fontId="4" fillId="0" borderId="13" xfId="72" applyNumberFormat="1" applyFont="1" applyFill="1" applyBorder="1" applyAlignment="1">
      <alignment horizontal="center" vertical="center" wrapText="1"/>
      <protection/>
    </xf>
    <xf numFmtId="1" fontId="4" fillId="0" borderId="13" xfId="72" applyNumberFormat="1" applyFont="1" applyFill="1" applyBorder="1" applyAlignment="1">
      <alignment horizontal="center" vertical="center" wrapText="1"/>
      <protection/>
    </xf>
    <xf numFmtId="0" fontId="4" fillId="0" borderId="14" xfId="72" applyFont="1" applyFill="1" applyBorder="1" applyAlignment="1">
      <alignment horizontal="center" vertical="center" wrapText="1"/>
      <protection/>
    </xf>
    <xf numFmtId="0" fontId="4" fillId="0" borderId="14" xfId="72" applyFont="1" applyFill="1" applyBorder="1" applyAlignment="1">
      <alignment horizontal="left" vertical="center" wrapText="1" indent="3"/>
      <protection/>
    </xf>
    <xf numFmtId="2" fontId="4" fillId="0" borderId="14" xfId="72" applyNumberFormat="1" applyFont="1" applyFill="1" applyBorder="1" applyAlignment="1">
      <alignment horizontal="center" vertical="center" wrapText="1"/>
      <protection/>
    </xf>
    <xf numFmtId="0" fontId="4" fillId="0" borderId="15" xfId="72" applyFont="1" applyFill="1" applyBorder="1" applyAlignment="1">
      <alignment horizontal="center" vertical="center" wrapText="1"/>
      <protection/>
    </xf>
    <xf numFmtId="0" fontId="4" fillId="0" borderId="15" xfId="72" applyFont="1" applyFill="1" applyBorder="1" applyAlignment="1">
      <alignment horizontal="left" vertical="center" wrapText="1" indent="3"/>
      <protection/>
    </xf>
    <xf numFmtId="1" fontId="4" fillId="0" borderId="15" xfId="72" applyNumberFormat="1" applyFont="1" applyFill="1" applyBorder="1" applyAlignment="1">
      <alignment horizontal="center" vertical="center" wrapText="1"/>
      <protection/>
    </xf>
    <xf numFmtId="2" fontId="4" fillId="0" borderId="15" xfId="72" applyNumberFormat="1" applyFont="1" applyFill="1" applyBorder="1" applyAlignment="1">
      <alignment horizontal="center" vertical="center" wrapText="1"/>
      <protection/>
    </xf>
    <xf numFmtId="1" fontId="4" fillId="0" borderId="0" xfId="72" applyNumberFormat="1" applyFont="1" applyFill="1" applyBorder="1" applyAlignment="1">
      <alignment horizontal="center" vertical="center"/>
      <protection/>
    </xf>
    <xf numFmtId="0" fontId="4" fillId="0" borderId="0" xfId="72" applyFont="1" applyFill="1" applyBorder="1" applyAlignment="1">
      <alignment horizontal="left" vertical="center" wrapText="1"/>
      <protection/>
    </xf>
    <xf numFmtId="4" fontId="4" fillId="0" borderId="0" xfId="72" applyNumberFormat="1" applyFont="1" applyFill="1" applyBorder="1" applyAlignment="1">
      <alignment horizontal="center" vertical="center"/>
      <protection/>
    </xf>
    <xf numFmtId="0" fontId="4" fillId="0" borderId="0" xfId="72" applyFont="1" applyFill="1" applyBorder="1" applyAlignment="1">
      <alignment horizontal="center" vertical="center"/>
      <protection/>
    </xf>
    <xf numFmtId="0" fontId="4" fillId="0" borderId="0" xfId="72" applyFont="1" applyFill="1" applyBorder="1" applyAlignment="1">
      <alignment vertical="center"/>
      <protection/>
    </xf>
    <xf numFmtId="1" fontId="3" fillId="0" borderId="0" xfId="72" applyNumberFormat="1" applyFont="1" applyFill="1" applyBorder="1" applyAlignment="1">
      <alignment horizontal="center" vertical="center"/>
      <protection/>
    </xf>
    <xf numFmtId="0" fontId="3" fillId="0" borderId="0" xfId="72" applyFont="1" applyFill="1" applyAlignment="1">
      <alignment vertical="center"/>
      <protection/>
    </xf>
    <xf numFmtId="1" fontId="3" fillId="0" borderId="0" xfId="72" applyNumberFormat="1" applyFont="1" applyFill="1" applyAlignment="1">
      <alignment vertical="center"/>
      <protection/>
    </xf>
    <xf numFmtId="2" fontId="3" fillId="0" borderId="0" xfId="72" applyNumberFormat="1" applyFont="1" applyFill="1" applyAlignment="1">
      <alignment horizontal="center" vertical="center"/>
      <protection/>
    </xf>
    <xf numFmtId="1" fontId="4" fillId="0" borderId="0" xfId="72" applyNumberFormat="1" applyFont="1" applyFill="1" applyAlignment="1">
      <alignment vertical="center"/>
      <protection/>
    </xf>
    <xf numFmtId="2" fontId="4" fillId="0" borderId="0" xfId="72" applyNumberFormat="1" applyFont="1" applyFill="1" applyAlignment="1">
      <alignment vertical="center"/>
      <protection/>
    </xf>
    <xf numFmtId="0" fontId="3" fillId="0" borderId="0" xfId="72" applyFont="1" applyFill="1" applyAlignment="1">
      <alignment horizontal="center" vertical="center"/>
      <protection/>
    </xf>
    <xf numFmtId="0" fontId="3" fillId="0" borderId="0" xfId="72" applyFont="1" applyFill="1" applyBorder="1" applyAlignment="1">
      <alignment horizontal="center" vertical="center"/>
      <protection/>
    </xf>
    <xf numFmtId="4" fontId="3" fillId="0" borderId="0" xfId="72" applyNumberFormat="1" applyFont="1" applyFill="1" applyBorder="1" applyAlignment="1">
      <alignment horizontal="center" vertical="center"/>
      <protection/>
    </xf>
    <xf numFmtId="4" fontId="4" fillId="0" borderId="0" xfId="72" applyNumberFormat="1" applyFont="1" applyFill="1" applyBorder="1" applyAlignment="1">
      <alignment horizontal="center" vertical="center" wrapText="1"/>
      <protection/>
    </xf>
    <xf numFmtId="0" fontId="4" fillId="0" borderId="0" xfId="72" applyFont="1" applyFill="1" applyBorder="1" applyAlignment="1">
      <alignment vertical="center" wrapText="1"/>
      <protection/>
    </xf>
    <xf numFmtId="0" fontId="4" fillId="0" borderId="0" xfId="72" applyFont="1" applyFill="1" applyBorder="1" applyAlignment="1">
      <alignment horizontal="center" vertical="center" wrapText="1"/>
      <protection/>
    </xf>
    <xf numFmtId="4" fontId="3" fillId="0" borderId="0" xfId="72" applyNumberFormat="1" applyFont="1" applyFill="1" applyBorder="1" applyAlignment="1">
      <alignment vertical="center"/>
      <protection/>
    </xf>
    <xf numFmtId="0" fontId="4" fillId="0" borderId="0" xfId="72" applyFont="1" applyFill="1" applyBorder="1" applyAlignment="1">
      <alignment horizontal="left" vertical="center"/>
      <protection/>
    </xf>
    <xf numFmtId="0" fontId="4" fillId="0" borderId="0" xfId="72" applyFont="1" applyFill="1" applyAlignment="1">
      <alignment horizontal="left" vertical="center"/>
      <protection/>
    </xf>
    <xf numFmtId="0" fontId="4" fillId="0" borderId="0" xfId="72" applyFont="1" applyFill="1" applyAlignment="1">
      <alignment horizontal="center" vertical="center"/>
      <protection/>
    </xf>
    <xf numFmtId="0" fontId="4" fillId="0" borderId="16" xfId="72" applyFont="1" applyFill="1" applyBorder="1" applyAlignment="1">
      <alignment vertical="center"/>
      <protection/>
    </xf>
    <xf numFmtId="1" fontId="4" fillId="33" borderId="14" xfId="72" applyNumberFormat="1" applyFont="1" applyFill="1" applyBorder="1" applyAlignment="1">
      <alignment horizontal="center" vertical="center" wrapText="1"/>
      <protection/>
    </xf>
    <xf numFmtId="0" fontId="3" fillId="0" borderId="12" xfId="145" applyFont="1" applyFill="1" applyBorder="1" applyAlignment="1">
      <alignment horizontal="center" vertical="center" wrapText="1"/>
      <protection/>
    </xf>
    <xf numFmtId="172" fontId="4" fillId="0" borderId="12" xfId="145" applyNumberFormat="1" applyFont="1" applyFill="1" applyBorder="1" applyAlignment="1">
      <alignment horizontal="center" vertical="center" wrapText="1"/>
      <protection/>
    </xf>
    <xf numFmtId="0" fontId="4" fillId="0" borderId="12" xfId="0" applyFont="1" applyFill="1" applyBorder="1" applyAlignment="1">
      <alignment horizontal="center" vertical="center"/>
    </xf>
    <xf numFmtId="2" fontId="3" fillId="0" borderId="12" xfId="0" applyNumberFormat="1" applyFont="1" applyFill="1" applyBorder="1" applyAlignment="1">
      <alignment horizontal="right" vertical="center"/>
    </xf>
    <xf numFmtId="0" fontId="4" fillId="0" borderId="12" xfId="158" applyNumberFormat="1" applyFont="1" applyFill="1" applyBorder="1" applyAlignment="1">
      <alignment horizontal="left" vertical="center" wrapText="1"/>
      <protection/>
    </xf>
    <xf numFmtId="49" fontId="4" fillId="0" borderId="12" xfId="158" applyNumberFormat="1" applyFont="1" applyFill="1" applyBorder="1" applyAlignment="1">
      <alignment horizontal="left" vertical="center" wrapText="1"/>
      <protection/>
    </xf>
    <xf numFmtId="0" fontId="4" fillId="33" borderId="12" xfId="0" applyFont="1" applyFill="1" applyBorder="1" applyAlignment="1">
      <alignment horizontal="left" vertical="center" wrapText="1"/>
    </xf>
    <xf numFmtId="0" fontId="3" fillId="33" borderId="12" xfId="0" applyFont="1" applyFill="1" applyBorder="1" applyAlignment="1">
      <alignment horizontal="left" vertical="center" wrapText="1"/>
    </xf>
    <xf numFmtId="172" fontId="3" fillId="0" borderId="12" xfId="0" applyNumberFormat="1" applyFont="1" applyFill="1" applyBorder="1" applyAlignment="1">
      <alignment horizontal="left" vertical="top" wrapText="1"/>
    </xf>
    <xf numFmtId="0" fontId="3" fillId="0" borderId="12" xfId="0" applyFont="1" applyFill="1" applyBorder="1" applyAlignment="1">
      <alignment vertical="center"/>
    </xf>
    <xf numFmtId="2" fontId="4" fillId="0" borderId="12" xfId="0" applyNumberFormat="1" applyFont="1" applyFill="1" applyBorder="1" applyAlignment="1">
      <alignment vertical="center" wrapText="1"/>
    </xf>
    <xf numFmtId="0" fontId="10" fillId="0" borderId="0" xfId="0" applyFont="1" applyAlignment="1">
      <alignment/>
    </xf>
    <xf numFmtId="2" fontId="3" fillId="0" borderId="0" xfId="72" applyNumberFormat="1" applyFont="1" applyFill="1" applyAlignment="1">
      <alignment vertical="center"/>
      <protection/>
    </xf>
    <xf numFmtId="0" fontId="4" fillId="33" borderId="12" xfId="0" applyFont="1" applyFill="1" applyBorder="1" applyAlignment="1">
      <alignment horizontal="left" vertical="center" wrapText="1"/>
    </xf>
    <xf numFmtId="0" fontId="0" fillId="0" borderId="0" xfId="0" applyFont="1" applyAlignment="1">
      <alignment/>
    </xf>
    <xf numFmtId="0" fontId="10" fillId="0" borderId="0" xfId="72" applyFont="1" applyFill="1" applyAlignment="1">
      <alignment vertical="center"/>
      <protection/>
    </xf>
    <xf numFmtId="0" fontId="3" fillId="0" borderId="12" xfId="0" applyFont="1" applyFill="1" applyBorder="1" applyAlignment="1">
      <alignment vertical="center" wrapText="1"/>
    </xf>
    <xf numFmtId="180" fontId="3" fillId="0" borderId="12" xfId="90" applyNumberFormat="1" applyFont="1" applyFill="1" applyBorder="1" applyAlignment="1">
      <alignment horizontal="center" vertical="center" wrapText="1"/>
      <protection/>
    </xf>
    <xf numFmtId="0" fontId="3" fillId="0" borderId="12" xfId="90" applyFont="1" applyFill="1" applyBorder="1" applyAlignment="1">
      <alignment horizontal="left" vertical="center" wrapText="1"/>
      <protection/>
    </xf>
    <xf numFmtId="0" fontId="4" fillId="0" borderId="12" xfId="90" applyFont="1" applyFill="1" applyBorder="1" applyAlignment="1">
      <alignment horizontal="left" vertical="center" wrapText="1"/>
      <protection/>
    </xf>
    <xf numFmtId="0" fontId="3" fillId="0" borderId="12" xfId="0" applyNumberFormat="1" applyFont="1" applyFill="1" applyBorder="1" applyAlignment="1">
      <alignment vertical="center" wrapText="1"/>
    </xf>
    <xf numFmtId="175" fontId="3" fillId="0" borderId="12" xfId="110" applyNumberFormat="1" applyFont="1" applyFill="1" applyBorder="1" applyAlignment="1">
      <alignment horizontal="center" vertical="center" wrapText="1"/>
      <protection/>
    </xf>
    <xf numFmtId="0" fontId="4" fillId="0" borderId="12" xfId="90" applyNumberFormat="1" applyFont="1" applyFill="1" applyBorder="1" applyAlignment="1">
      <alignment horizontal="center" vertical="center" wrapText="1"/>
      <protection/>
    </xf>
    <xf numFmtId="0" fontId="4" fillId="0" borderId="12" xfId="0" applyNumberFormat="1" applyFont="1" applyFill="1" applyBorder="1" applyAlignment="1">
      <alignment vertical="center" wrapText="1"/>
    </xf>
    <xf numFmtId="2" fontId="3" fillId="0" borderId="12" xfId="0" applyNumberFormat="1" applyFont="1" applyFill="1" applyBorder="1" applyAlignment="1">
      <alignment horizontal="center" vertical="center" wrapText="1"/>
    </xf>
    <xf numFmtId="4" fontId="4" fillId="0" borderId="12" xfId="0" applyNumberFormat="1" applyFont="1" applyFill="1" applyBorder="1" applyAlignment="1">
      <alignment horizontal="right" vertical="center" wrapText="1"/>
    </xf>
    <xf numFmtId="2" fontId="3" fillId="0" borderId="12" xfId="0" applyNumberFormat="1" applyFont="1" applyFill="1" applyBorder="1" applyAlignment="1">
      <alignment horizontal="center" vertical="center"/>
    </xf>
    <xf numFmtId="172" fontId="4" fillId="0" borderId="12" xfId="0" applyNumberFormat="1" applyFont="1" applyFill="1" applyBorder="1" applyAlignment="1">
      <alignment horizontal="left" vertical="center" wrapText="1"/>
    </xf>
    <xf numFmtId="172" fontId="3" fillId="0" borderId="12" xfId="0" applyNumberFormat="1" applyFont="1" applyFill="1" applyBorder="1" applyAlignment="1">
      <alignment horizontal="center" vertical="center" wrapText="1"/>
    </xf>
    <xf numFmtId="172" fontId="4" fillId="0" borderId="12" xfId="145" applyNumberFormat="1" applyFont="1" applyFill="1" applyBorder="1" applyAlignment="1">
      <alignment horizontal="center" vertical="center" wrapText="1"/>
      <protection/>
    </xf>
    <xf numFmtId="172" fontId="4" fillId="0" borderId="17" xfId="145" applyNumberFormat="1" applyFont="1" applyFill="1" applyBorder="1" applyAlignment="1">
      <alignment horizontal="center" vertical="center" wrapText="1"/>
      <protection/>
    </xf>
    <xf numFmtId="172" fontId="4" fillId="0" borderId="17" xfId="145" applyNumberFormat="1" applyFont="1" applyFill="1" applyBorder="1" applyAlignment="1">
      <alignment horizontal="center" vertical="center" wrapText="1"/>
      <protection/>
    </xf>
    <xf numFmtId="0" fontId="3" fillId="0" borderId="12" xfId="102" applyFont="1" applyFill="1" applyBorder="1" applyAlignment="1">
      <alignment vertical="center"/>
      <protection/>
    </xf>
    <xf numFmtId="0" fontId="3" fillId="0" borderId="12" xfId="102" applyFont="1" applyFill="1" applyBorder="1" applyAlignment="1">
      <alignment horizontal="center" vertical="center"/>
      <protection/>
    </xf>
    <xf numFmtId="0" fontId="3" fillId="0" borderId="12" xfId="102" applyFont="1" applyFill="1" applyBorder="1" applyAlignment="1">
      <alignment horizontal="left" vertical="center"/>
      <protection/>
    </xf>
    <xf numFmtId="0" fontId="3" fillId="0" borderId="12" xfId="102" applyFont="1" applyFill="1" applyBorder="1" applyAlignment="1">
      <alignment horizontal="center" vertical="center" wrapText="1"/>
      <protection/>
    </xf>
    <xf numFmtId="0" fontId="3" fillId="0" borderId="12" xfId="102" applyFont="1" applyFill="1" applyBorder="1" applyAlignment="1">
      <alignment horizontal="left" vertical="center" wrapText="1"/>
      <protection/>
    </xf>
    <xf numFmtId="4" fontId="3" fillId="0" borderId="12" xfId="102" applyNumberFormat="1" applyFont="1" applyFill="1" applyBorder="1" applyAlignment="1">
      <alignment vertical="center" wrapText="1"/>
      <protection/>
    </xf>
    <xf numFmtId="0" fontId="4" fillId="0" borderId="12" xfId="102" applyFont="1" applyFill="1" applyBorder="1" applyAlignment="1">
      <alignment horizontal="center" vertical="center" wrapText="1"/>
      <protection/>
    </xf>
    <xf numFmtId="2" fontId="4" fillId="0" borderId="12" xfId="109" applyNumberFormat="1" applyFont="1" applyFill="1" applyBorder="1" applyAlignment="1">
      <alignment horizontal="left" vertical="center" wrapText="1"/>
      <protection/>
    </xf>
    <xf numFmtId="43" fontId="4" fillId="0" borderId="12" xfId="0" applyNumberFormat="1"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44" fontId="4" fillId="0" borderId="12" xfId="57" applyFont="1" applyFill="1" applyBorder="1" applyAlignment="1">
      <alignment horizontal="left" vertical="center" wrapText="1"/>
    </xf>
    <xf numFmtId="0" fontId="3" fillId="0" borderId="12" xfId="0" applyFont="1" applyFill="1" applyBorder="1" applyAlignment="1">
      <alignment horizontal="left" vertical="center" wrapText="1"/>
    </xf>
    <xf numFmtId="0" fontId="4" fillId="0" borderId="12" xfId="102" applyFont="1" applyFill="1" applyBorder="1" applyAlignment="1">
      <alignment horizontal="left"/>
      <protection/>
    </xf>
    <xf numFmtId="0" fontId="4" fillId="0" borderId="12" xfId="102" applyFont="1" applyFill="1" applyBorder="1" applyAlignment="1">
      <alignment wrapText="1"/>
      <protection/>
    </xf>
    <xf numFmtId="0" fontId="4" fillId="0" borderId="12" xfId="0" applyFont="1" applyFill="1" applyBorder="1" applyAlignment="1">
      <alignment horizontal="left" vertical="center" wrapText="1"/>
    </xf>
    <xf numFmtId="4" fontId="4" fillId="0" borderId="12" xfId="102" applyNumberFormat="1" applyFont="1" applyFill="1" applyBorder="1" applyAlignment="1">
      <alignment vertical="center" wrapText="1"/>
      <protection/>
    </xf>
    <xf numFmtId="4" fontId="4" fillId="0" borderId="12" xfId="102" applyNumberFormat="1" applyFont="1" applyFill="1" applyBorder="1" applyAlignment="1">
      <alignment horizontal="center" vertical="center" wrapText="1"/>
      <protection/>
    </xf>
    <xf numFmtId="172" fontId="4" fillId="0" borderId="12" xfId="0" applyNumberFormat="1" applyFont="1" applyFill="1" applyBorder="1" applyAlignment="1">
      <alignment horizontal="center" vertical="center" wrapText="1"/>
    </xf>
    <xf numFmtId="0" fontId="4" fillId="0" borderId="12" xfId="102" applyFont="1" applyFill="1" applyBorder="1" applyAlignment="1">
      <alignment horizontal="left" wrapText="1"/>
      <protection/>
    </xf>
    <xf numFmtId="0" fontId="4" fillId="0" borderId="12" xfId="102" applyFont="1" applyFill="1" applyBorder="1" applyAlignment="1">
      <alignment/>
      <protection/>
    </xf>
    <xf numFmtId="2" fontId="3" fillId="0" borderId="12" xfId="109" applyNumberFormat="1" applyFont="1" applyFill="1" applyBorder="1" applyAlignment="1">
      <alignment horizontal="left" vertical="center" wrapText="1"/>
      <protection/>
    </xf>
    <xf numFmtId="0" fontId="4" fillId="0" borderId="12" xfId="99" applyFont="1" applyFill="1" applyBorder="1" applyAlignment="1">
      <alignment horizontal="center" vertical="center" wrapText="1"/>
      <protection/>
    </xf>
    <xf numFmtId="43" fontId="4" fillId="0" borderId="12" xfId="0" applyNumberFormat="1" applyFont="1" applyFill="1" applyBorder="1" applyAlignment="1">
      <alignment vertical="center" wrapText="1"/>
    </xf>
    <xf numFmtId="0" fontId="4" fillId="0" borderId="12" xfId="0" applyFont="1" applyFill="1" applyBorder="1" applyAlignment="1">
      <alignment horizontal="center" vertical="center" wrapText="1"/>
    </xf>
    <xf numFmtId="2" fontId="3" fillId="0" borderId="12" xfId="99" applyNumberFormat="1" applyFont="1" applyFill="1" applyBorder="1" applyAlignment="1">
      <alignment vertical="center" wrapText="1"/>
      <protection/>
    </xf>
    <xf numFmtId="0" fontId="4" fillId="0" borderId="12" xfId="0" applyFont="1" applyFill="1" applyBorder="1" applyAlignment="1">
      <alignment vertical="center" wrapText="1"/>
    </xf>
    <xf numFmtId="2" fontId="4" fillId="0" borderId="12" xfId="0" applyNumberFormat="1" applyFont="1" applyFill="1" applyBorder="1" applyAlignment="1">
      <alignment vertical="center"/>
    </xf>
    <xf numFmtId="0" fontId="3" fillId="0" borderId="12" xfId="102" applyFont="1" applyFill="1" applyBorder="1" applyAlignment="1">
      <alignment horizontal="center"/>
      <protection/>
    </xf>
    <xf numFmtId="4" fontId="3" fillId="0" borderId="12" xfId="102" applyNumberFormat="1" applyFont="1" applyFill="1" applyBorder="1" applyAlignment="1">
      <alignment horizontal="left" vertical="center" wrapText="1"/>
      <protection/>
    </xf>
    <xf numFmtId="4" fontId="3" fillId="0" borderId="12" xfId="102" applyNumberFormat="1" applyFont="1" applyFill="1" applyBorder="1" applyAlignment="1">
      <alignment/>
      <protection/>
    </xf>
    <xf numFmtId="43" fontId="4" fillId="0" borderId="12" xfId="58" applyNumberFormat="1" applyFont="1" applyFill="1" applyBorder="1" applyAlignment="1">
      <alignment vertical="center" wrapText="1"/>
    </xf>
    <xf numFmtId="0" fontId="3" fillId="0" borderId="12" xfId="0" applyFont="1" applyFill="1" applyBorder="1" applyAlignment="1" applyProtection="1">
      <alignment horizontal="left" wrapText="1"/>
      <protection hidden="1"/>
    </xf>
    <xf numFmtId="0" fontId="3" fillId="0" borderId="12" xfId="102" applyFont="1" applyFill="1" applyBorder="1" applyAlignment="1">
      <alignment vertical="center" wrapText="1"/>
      <protection/>
    </xf>
    <xf numFmtId="0" fontId="4" fillId="0" borderId="12" xfId="105" applyFont="1" applyFill="1" applyBorder="1" applyAlignment="1">
      <alignment horizontal="left" vertical="center" wrapText="1"/>
      <protection/>
    </xf>
    <xf numFmtId="43" fontId="4" fillId="0" borderId="12" xfId="105" applyNumberFormat="1" applyFont="1" applyFill="1" applyBorder="1" applyAlignment="1">
      <alignment vertical="center" wrapText="1"/>
      <protection/>
    </xf>
    <xf numFmtId="0" fontId="4" fillId="0" borderId="12" xfId="105" applyFont="1" applyFill="1" applyBorder="1" applyAlignment="1">
      <alignment horizontal="center" vertical="center" wrapText="1"/>
      <protection/>
    </xf>
    <xf numFmtId="0" fontId="3" fillId="0" borderId="12" xfId="0" applyFont="1" applyFill="1" applyBorder="1" applyAlignment="1" applyProtection="1">
      <alignment horizontal="left" vertical="center" wrapText="1"/>
      <protection hidden="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172" fontId="4" fillId="0" borderId="12" xfId="73" applyNumberFormat="1" applyFont="1" applyFill="1" applyBorder="1" applyAlignment="1">
      <alignment horizontal="left" vertical="center" wrapText="1"/>
      <protection/>
    </xf>
    <xf numFmtId="175" fontId="4" fillId="0" borderId="12" xfId="0" applyNumberFormat="1" applyFont="1" applyFill="1" applyBorder="1" applyAlignment="1">
      <alignment horizontal="right" vertical="center" wrapText="1"/>
    </xf>
    <xf numFmtId="0" fontId="4" fillId="0" borderId="12" xfId="104" applyFont="1" applyFill="1" applyBorder="1" applyAlignment="1">
      <alignment horizontal="left" vertical="center" wrapText="1"/>
      <protection/>
    </xf>
    <xf numFmtId="0" fontId="3" fillId="0" borderId="12" xfId="0" applyFont="1" applyFill="1" applyBorder="1" applyAlignment="1">
      <alignment vertical="center" wrapText="1"/>
    </xf>
    <xf numFmtId="2" fontId="3" fillId="0" borderId="12" xfId="0" applyNumberFormat="1" applyFont="1" applyFill="1" applyBorder="1" applyAlignment="1">
      <alignment horizontal="right" vertical="center" wrapText="1"/>
    </xf>
    <xf numFmtId="172" fontId="4" fillId="0" borderId="12" xfId="104" applyNumberFormat="1" applyFont="1" applyFill="1" applyBorder="1" applyAlignment="1">
      <alignment horizontal="left" vertical="center" wrapText="1"/>
      <protection/>
    </xf>
    <xf numFmtId="175" fontId="4" fillId="0" borderId="12" xfId="98" applyNumberFormat="1" applyFont="1" applyFill="1" applyBorder="1" applyAlignment="1">
      <alignment horizontal="left" vertical="center" wrapText="1"/>
      <protection/>
    </xf>
    <xf numFmtId="175" fontId="4" fillId="0" borderId="12" xfId="98" applyNumberFormat="1" applyFont="1" applyFill="1" applyBorder="1" applyAlignment="1">
      <alignment horizontal="right" vertical="center" wrapText="1"/>
      <protection/>
    </xf>
    <xf numFmtId="2" fontId="4" fillId="0" borderId="12" xfId="0" applyNumberFormat="1" applyFont="1" applyFill="1" applyBorder="1" applyAlignment="1">
      <alignment horizontal="right" vertical="center"/>
    </xf>
    <xf numFmtId="175" fontId="4" fillId="0" borderId="12" xfId="104" applyNumberFormat="1" applyFont="1" applyFill="1" applyBorder="1" applyAlignment="1">
      <alignment horizontal="right" vertical="center" wrapText="1"/>
      <protection/>
    </xf>
    <xf numFmtId="175" fontId="4" fillId="0" borderId="12" xfId="104" applyNumberFormat="1" applyFont="1" applyFill="1" applyBorder="1" applyAlignment="1">
      <alignment horizontal="left" vertical="center" wrapText="1"/>
      <protection/>
    </xf>
    <xf numFmtId="172" fontId="4" fillId="0" borderId="12" xfId="0" applyNumberFormat="1" applyFont="1" applyFill="1" applyBorder="1" applyAlignment="1">
      <alignment vertical="center" wrapText="1"/>
    </xf>
    <xf numFmtId="0" fontId="4" fillId="0" borderId="12" xfId="98" applyFont="1" applyFill="1" applyBorder="1" applyAlignment="1">
      <alignment horizontal="left" vertical="center" wrapText="1"/>
      <protection/>
    </xf>
    <xf numFmtId="0" fontId="4" fillId="0" borderId="12" xfId="98" applyFont="1" applyFill="1" applyBorder="1" applyAlignment="1">
      <alignment horizontal="right" vertical="center" wrapText="1"/>
      <protection/>
    </xf>
    <xf numFmtId="2" fontId="4" fillId="0" borderId="12" xfId="0" applyNumberFormat="1" applyFont="1" applyFill="1" applyBorder="1" applyAlignment="1">
      <alignment horizontal="right" vertical="center" wrapText="1"/>
    </xf>
    <xf numFmtId="2" fontId="4" fillId="0" borderId="12" xfId="98" applyNumberFormat="1" applyFont="1" applyFill="1" applyBorder="1" applyAlignment="1">
      <alignment horizontal="right" vertical="center" wrapText="1"/>
      <protection/>
    </xf>
    <xf numFmtId="175" fontId="3" fillId="0" borderId="12" xfId="98" applyNumberFormat="1" applyFont="1" applyFill="1" applyBorder="1" applyAlignment="1">
      <alignment horizontal="right" vertical="center" wrapText="1"/>
      <protection/>
    </xf>
    <xf numFmtId="4" fontId="4" fillId="0" borderId="12" xfId="76" applyNumberFormat="1" applyFont="1" applyFill="1" applyBorder="1" applyAlignment="1">
      <alignment horizontal="left" vertical="center" wrapText="1"/>
      <protection/>
    </xf>
    <xf numFmtId="2" fontId="3" fillId="0" borderId="12" xfId="0" applyNumberFormat="1" applyFont="1" applyFill="1" applyBorder="1" applyAlignment="1">
      <alignment horizontal="right" vertical="center"/>
    </xf>
    <xf numFmtId="0" fontId="4" fillId="0" borderId="12" xfId="0" applyFont="1" applyFill="1" applyBorder="1" applyAlignment="1">
      <alignment horizontal="right" vertical="center"/>
    </xf>
    <xf numFmtId="0" fontId="3" fillId="0" borderId="12" xfId="82" applyNumberFormat="1" applyFont="1" applyFill="1" applyBorder="1" applyAlignment="1">
      <alignment horizontal="center" vertical="center" wrapText="1"/>
      <protection/>
    </xf>
    <xf numFmtId="2" fontId="3" fillId="0" borderId="12" xfId="98" applyNumberFormat="1" applyFont="1" applyFill="1" applyBorder="1" applyAlignment="1">
      <alignment horizontal="left" vertical="center" wrapText="1"/>
      <protection/>
    </xf>
    <xf numFmtId="2" fontId="3" fillId="0" borderId="12" xfId="175" applyNumberFormat="1" applyFont="1" applyFill="1" applyBorder="1" applyAlignment="1">
      <alignment horizontal="right" vertical="center" wrapText="1"/>
      <protection/>
    </xf>
    <xf numFmtId="2" fontId="8" fillId="0" borderId="12" xfId="175" applyNumberFormat="1" applyFont="1" applyFill="1" applyBorder="1" applyAlignment="1">
      <alignment horizontal="right" vertical="center" wrapText="1"/>
      <protection/>
    </xf>
    <xf numFmtId="175" fontId="4" fillId="0" borderId="12" xfId="105" applyNumberFormat="1" applyFont="1" applyFill="1" applyBorder="1" applyAlignment="1">
      <alignment horizontal="right" vertical="center" wrapText="1"/>
      <protection/>
    </xf>
    <xf numFmtId="2" fontId="4" fillId="0" borderId="12" xfId="104" applyNumberFormat="1" applyFont="1" applyFill="1" applyBorder="1" applyAlignment="1">
      <alignment horizontal="right" vertical="center" wrapText="1"/>
      <protection/>
    </xf>
    <xf numFmtId="0" fontId="3" fillId="0" borderId="12" xfId="0" applyFont="1" applyFill="1" applyBorder="1" applyAlignment="1">
      <alignment horizontal="center" vertical="center" wrapText="1" shrinkToFit="1"/>
    </xf>
    <xf numFmtId="172" fontId="3" fillId="0" borderId="12" xfId="104" applyNumberFormat="1" applyFont="1" applyFill="1" applyBorder="1" applyAlignment="1">
      <alignment horizontal="left" vertical="center" wrapText="1"/>
      <protection/>
    </xf>
    <xf numFmtId="175" fontId="3" fillId="0" borderId="12" xfId="104" applyNumberFormat="1" applyFont="1" applyFill="1" applyBorder="1" applyAlignment="1">
      <alignment horizontal="right" vertical="center" wrapText="1"/>
      <protection/>
    </xf>
    <xf numFmtId="0" fontId="4" fillId="0" borderId="12" xfId="0" applyFont="1" applyFill="1" applyBorder="1" applyAlignment="1">
      <alignment horizontal="center" vertical="center" wrapText="1" shrinkToFit="1"/>
    </xf>
    <xf numFmtId="172" fontId="4" fillId="0" borderId="12" xfId="104" applyNumberFormat="1" applyFont="1" applyFill="1" applyBorder="1" applyAlignment="1">
      <alignment horizontal="left" vertical="center" wrapText="1"/>
      <protection/>
    </xf>
    <xf numFmtId="2" fontId="3" fillId="0" borderId="12" xfId="175" applyNumberFormat="1" applyFont="1" applyFill="1" applyBorder="1" applyAlignment="1">
      <alignment horizontal="left" vertical="center" wrapText="1"/>
      <protection/>
    </xf>
    <xf numFmtId="0" fontId="4" fillId="0" borderId="12" xfId="93" applyFont="1" applyFill="1" applyBorder="1" applyAlignment="1">
      <alignment horizontal="left" vertical="center" wrapText="1"/>
      <protection/>
    </xf>
    <xf numFmtId="2" fontId="4" fillId="0" borderId="12" xfId="93" applyNumberFormat="1" applyFont="1" applyFill="1" applyBorder="1" applyAlignment="1">
      <alignment horizontal="right" vertical="center" wrapText="1"/>
      <protection/>
    </xf>
    <xf numFmtId="0" fontId="10" fillId="0" borderId="12" xfId="93" applyFont="1" applyFill="1" applyBorder="1" applyAlignment="1">
      <alignment horizontal="right" vertical="center" wrapText="1"/>
      <protection/>
    </xf>
    <xf numFmtId="0" fontId="3" fillId="0" borderId="12" xfId="99" applyFont="1" applyFill="1" applyBorder="1" applyAlignment="1">
      <alignment horizontal="center" vertical="center" wrapText="1"/>
      <protection/>
    </xf>
    <xf numFmtId="172" fontId="3" fillId="0" borderId="12" xfId="0" applyNumberFormat="1" applyFont="1" applyFill="1" applyBorder="1" applyAlignment="1">
      <alignment horizontal="left" vertical="center" wrapText="1"/>
    </xf>
    <xf numFmtId="2" fontId="3" fillId="0" borderId="12" xfId="104" applyNumberFormat="1" applyFont="1" applyFill="1" applyBorder="1" applyAlignment="1">
      <alignment horizontal="right" vertical="center" wrapText="1"/>
      <protection/>
    </xf>
    <xf numFmtId="0" fontId="4" fillId="0" borderId="12" xfId="104" applyFont="1" applyFill="1" applyBorder="1" applyAlignment="1">
      <alignment horizontal="center" vertical="center" wrapText="1"/>
      <protection/>
    </xf>
    <xf numFmtId="2" fontId="4" fillId="0" borderId="12" xfId="104" applyNumberFormat="1" applyFont="1" applyFill="1" applyBorder="1" applyAlignment="1">
      <alignment horizontal="right" vertical="center" wrapText="1"/>
      <protection/>
    </xf>
    <xf numFmtId="0" fontId="3" fillId="0" borderId="12" xfId="104" applyFont="1" applyFill="1" applyBorder="1" applyAlignment="1">
      <alignment horizontal="left" vertical="center" wrapText="1"/>
      <protection/>
    </xf>
    <xf numFmtId="0" fontId="4" fillId="0" borderId="12" xfId="104" applyFont="1" applyFill="1" applyBorder="1" applyAlignment="1">
      <alignment horizontal="right" vertical="center" wrapText="1"/>
      <protection/>
    </xf>
    <xf numFmtId="0" fontId="4" fillId="0" borderId="12" xfId="104" applyFont="1" applyFill="1" applyBorder="1" applyAlignment="1">
      <alignment horizontal="left" vertical="center" wrapText="1"/>
      <protection/>
    </xf>
    <xf numFmtId="0" fontId="4" fillId="0" borderId="12" xfId="93" applyFont="1" applyFill="1" applyBorder="1" applyAlignment="1">
      <alignment horizontal="right" vertical="center" wrapText="1"/>
      <protection/>
    </xf>
    <xf numFmtId="172" fontId="4" fillId="0" borderId="12" xfId="104" applyNumberFormat="1" applyFont="1" applyFill="1" applyBorder="1" applyAlignment="1">
      <alignment horizontal="right" vertical="center" wrapText="1"/>
      <protection/>
    </xf>
    <xf numFmtId="175" fontId="3" fillId="0" borderId="12" xfId="105" applyNumberFormat="1" applyFont="1" applyFill="1" applyBorder="1" applyAlignment="1">
      <alignment horizontal="right" vertical="center" wrapText="1"/>
      <protection/>
    </xf>
    <xf numFmtId="0" fontId="4" fillId="0" borderId="12" xfId="122" applyFont="1" applyFill="1" applyBorder="1" applyAlignment="1">
      <alignment horizontal="left" vertical="center" wrapText="1"/>
      <protection/>
    </xf>
    <xf numFmtId="172" fontId="4" fillId="0" borderId="12" xfId="104" applyNumberFormat="1" applyFont="1" applyFill="1" applyBorder="1" applyAlignment="1">
      <alignment horizontal="right" vertical="center" wrapText="1"/>
      <protection/>
    </xf>
    <xf numFmtId="175" fontId="4" fillId="0" borderId="12" xfId="82" applyNumberFormat="1" applyFont="1" applyFill="1" applyBorder="1" applyAlignment="1">
      <alignment horizontal="right" vertical="center" wrapText="1"/>
      <protection/>
    </xf>
    <xf numFmtId="175" fontId="4" fillId="0" borderId="12" xfId="112" applyNumberFormat="1" applyFont="1" applyFill="1" applyBorder="1" applyAlignment="1">
      <alignment horizontal="right" vertical="center" wrapText="1"/>
      <protection/>
    </xf>
    <xf numFmtId="4" fontId="4" fillId="0" borderId="12" xfId="93" applyNumberFormat="1" applyFont="1" applyFill="1" applyBorder="1" applyAlignment="1">
      <alignment horizontal="right" vertical="center" wrapText="1"/>
      <protection/>
    </xf>
    <xf numFmtId="175" fontId="4" fillId="0" borderId="12" xfId="93" applyNumberFormat="1" applyFont="1" applyFill="1" applyBorder="1" applyAlignment="1">
      <alignment horizontal="right" vertical="center" wrapText="1"/>
      <protection/>
    </xf>
    <xf numFmtId="172" fontId="4" fillId="0" borderId="12" xfId="93" applyNumberFormat="1" applyFont="1" applyFill="1" applyBorder="1" applyAlignment="1">
      <alignment horizontal="right" vertical="center" wrapText="1"/>
      <protection/>
    </xf>
    <xf numFmtId="175" fontId="4" fillId="0" borderId="12" xfId="105" applyNumberFormat="1" applyFont="1" applyFill="1" applyBorder="1" applyAlignment="1">
      <alignment horizontal="left" vertical="center" wrapText="1"/>
      <protection/>
    </xf>
    <xf numFmtId="175" fontId="3" fillId="0" borderId="12" xfId="82" applyNumberFormat="1" applyFont="1" applyFill="1" applyBorder="1" applyAlignment="1">
      <alignment horizontal="right" vertical="center" wrapText="1"/>
      <protection/>
    </xf>
    <xf numFmtId="175" fontId="3" fillId="0" borderId="12" xfId="105" applyNumberFormat="1" applyFont="1" applyFill="1" applyBorder="1" applyAlignment="1">
      <alignment horizontal="right" vertical="center" wrapText="1"/>
      <protection/>
    </xf>
    <xf numFmtId="172" fontId="4" fillId="0" borderId="12" xfId="104" applyNumberFormat="1" applyFont="1" applyFill="1" applyBorder="1" applyAlignment="1">
      <alignment horizontal="center" vertical="center" wrapText="1"/>
      <protection/>
    </xf>
    <xf numFmtId="0" fontId="4" fillId="0" borderId="12" xfId="104" applyFont="1" applyFill="1" applyBorder="1" applyAlignment="1">
      <alignment horizontal="right" vertical="center" wrapText="1"/>
      <protection/>
    </xf>
    <xf numFmtId="172" fontId="3" fillId="0" borderId="12" xfId="99" applyNumberFormat="1" applyFont="1" applyFill="1" applyBorder="1" applyAlignment="1">
      <alignment horizontal="center" vertical="center" wrapText="1"/>
      <protection/>
    </xf>
    <xf numFmtId="0" fontId="4" fillId="0" borderId="0" xfId="0" applyFont="1" applyFill="1" applyAlignment="1">
      <alignment vertical="center" wrapText="1"/>
    </xf>
    <xf numFmtId="172" fontId="3" fillId="0" borderId="12" xfId="0" applyNumberFormat="1" applyFont="1" applyFill="1" applyBorder="1" applyAlignment="1">
      <alignment vertical="center" wrapText="1"/>
    </xf>
    <xf numFmtId="172" fontId="3" fillId="0" borderId="12" xfId="104" applyNumberFormat="1" applyFont="1" applyFill="1" applyBorder="1" applyAlignment="1">
      <alignment vertical="center" wrapText="1"/>
      <protection/>
    </xf>
    <xf numFmtId="172" fontId="3" fillId="0" borderId="12" xfId="76" applyNumberFormat="1" applyFont="1" applyFill="1" applyBorder="1" applyAlignment="1">
      <alignment vertical="center" wrapText="1"/>
      <protection/>
    </xf>
    <xf numFmtId="0" fontId="3" fillId="0" borderId="12" xfId="104" applyFont="1" applyFill="1" applyBorder="1" applyAlignment="1">
      <alignment vertical="center" wrapText="1"/>
      <protection/>
    </xf>
    <xf numFmtId="172" fontId="4" fillId="0" borderId="12" xfId="104" applyNumberFormat="1" applyFont="1" applyFill="1" applyBorder="1" applyAlignment="1">
      <alignment vertical="center" wrapText="1"/>
      <protection/>
    </xf>
    <xf numFmtId="2" fontId="3" fillId="0" borderId="12"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175" fontId="3" fillId="0" borderId="12" xfId="104" applyNumberFormat="1" applyFont="1" applyFill="1" applyBorder="1" applyAlignment="1">
      <alignment horizontal="center" vertical="center" wrapText="1"/>
      <protection/>
    </xf>
    <xf numFmtId="172" fontId="3" fillId="0" borderId="4" xfId="99" applyNumberFormat="1" applyFont="1" applyFill="1" applyBorder="1" applyAlignment="1">
      <alignment vertical="center" wrapText="1"/>
      <protection/>
    </xf>
    <xf numFmtId="172" fontId="3" fillId="0" borderId="18" xfId="99" applyNumberFormat="1" applyFont="1" applyFill="1" applyBorder="1" applyAlignment="1">
      <alignment vertical="center" wrapText="1"/>
      <protection/>
    </xf>
    <xf numFmtId="172" fontId="3" fillId="0" borderId="19" xfId="99" applyNumberFormat="1" applyFont="1" applyFill="1" applyBorder="1" applyAlignment="1">
      <alignment vertical="center"/>
      <protection/>
    </xf>
    <xf numFmtId="0" fontId="3" fillId="33" borderId="12" xfId="73" applyFont="1" applyFill="1" applyBorder="1" applyAlignment="1">
      <alignment horizontal="center" vertical="center" wrapText="1"/>
      <protection/>
    </xf>
    <xf numFmtId="0" fontId="3" fillId="33" borderId="12" xfId="73" applyFont="1" applyFill="1" applyBorder="1" applyAlignment="1">
      <alignment horizontal="left" vertical="center" wrapText="1"/>
      <protection/>
    </xf>
    <xf numFmtId="2" fontId="3" fillId="33" borderId="12" xfId="113" applyNumberFormat="1" applyFont="1" applyFill="1" applyBorder="1" applyAlignment="1">
      <alignment vertical="center" wrapText="1"/>
      <protection/>
    </xf>
    <xf numFmtId="4" fontId="3" fillId="33" borderId="12" xfId="73" applyNumberFormat="1" applyFont="1" applyFill="1" applyBorder="1" applyAlignment="1">
      <alignment horizontal="center" vertical="center" wrapText="1"/>
      <protection/>
    </xf>
    <xf numFmtId="49" fontId="4" fillId="33" borderId="12" xfId="73" applyNumberFormat="1" applyFont="1" applyFill="1" applyBorder="1" applyAlignment="1">
      <alignment horizontal="center" vertical="center" wrapText="1"/>
      <protection/>
    </xf>
    <xf numFmtId="0" fontId="4" fillId="33" borderId="12" xfId="73" applyFont="1" applyFill="1" applyBorder="1" applyAlignment="1">
      <alignment horizontal="left" vertical="center" wrapText="1"/>
      <protection/>
    </xf>
    <xf numFmtId="2" fontId="4" fillId="33" borderId="12" xfId="113" applyNumberFormat="1" applyFont="1" applyFill="1" applyBorder="1" applyAlignment="1">
      <alignment vertical="center" wrapText="1"/>
      <protection/>
    </xf>
    <xf numFmtId="2" fontId="4" fillId="33" borderId="12" xfId="73" applyNumberFormat="1" applyFont="1" applyFill="1" applyBorder="1" applyAlignment="1">
      <alignment horizontal="right" vertical="center" wrapText="1"/>
      <protection/>
    </xf>
    <xf numFmtId="2" fontId="4" fillId="33" borderId="12" xfId="73" applyNumberFormat="1" applyFont="1" applyFill="1" applyBorder="1" applyAlignment="1">
      <alignment horizontal="left" vertical="center" wrapText="1"/>
      <protection/>
    </xf>
    <xf numFmtId="4" fontId="4" fillId="33" borderId="12" xfId="73" applyNumberFormat="1" applyFont="1" applyFill="1" applyBorder="1" applyAlignment="1">
      <alignment horizontal="left" vertical="center" wrapText="1"/>
      <protection/>
    </xf>
    <xf numFmtId="4" fontId="4" fillId="33" borderId="12" xfId="73" applyNumberFormat="1" applyFont="1" applyFill="1" applyBorder="1" applyAlignment="1">
      <alignment horizontal="center" vertical="center" wrapText="1"/>
      <protection/>
    </xf>
    <xf numFmtId="0" fontId="4" fillId="33" borderId="12" xfId="73" applyFont="1" applyFill="1" applyBorder="1" applyAlignment="1">
      <alignment vertical="center" wrapText="1"/>
      <protection/>
    </xf>
    <xf numFmtId="49" fontId="3" fillId="33" borderId="12" xfId="73" applyNumberFormat="1" applyFont="1" applyFill="1" applyBorder="1" applyAlignment="1">
      <alignment horizontal="center" vertical="center" wrapText="1"/>
      <protection/>
    </xf>
    <xf numFmtId="0" fontId="3" fillId="33" borderId="12" xfId="73" applyFont="1" applyFill="1" applyBorder="1" applyAlignment="1">
      <alignment vertical="center" wrapText="1"/>
      <protection/>
    </xf>
    <xf numFmtId="3" fontId="4" fillId="33" borderId="12" xfId="73" applyNumberFormat="1" applyFont="1" applyFill="1" applyBorder="1" applyAlignment="1">
      <alignment horizontal="left" vertical="center" wrapText="1"/>
      <protection/>
    </xf>
    <xf numFmtId="0" fontId="4" fillId="33" borderId="12" xfId="73" applyFont="1" applyFill="1" applyBorder="1" applyAlignment="1">
      <alignment horizontal="center" vertical="center" wrapText="1"/>
      <protection/>
    </xf>
    <xf numFmtId="172" fontId="4" fillId="33" borderId="12" xfId="73" applyNumberFormat="1" applyFont="1" applyFill="1" applyBorder="1" applyAlignment="1">
      <alignment horizontal="left" vertical="center" wrapText="1"/>
      <protection/>
    </xf>
    <xf numFmtId="0" fontId="4" fillId="33" borderId="12" xfId="76" applyFont="1" applyFill="1" applyBorder="1" applyAlignment="1">
      <alignment vertical="center" wrapText="1"/>
      <protection/>
    </xf>
    <xf numFmtId="2" fontId="4" fillId="33" borderId="12" xfId="73" applyNumberFormat="1" applyFont="1" applyFill="1" applyBorder="1" applyAlignment="1">
      <alignment horizontal="center" vertical="center" wrapText="1"/>
      <protection/>
    </xf>
    <xf numFmtId="4" fontId="4" fillId="33" borderId="12" xfId="73" applyNumberFormat="1" applyFont="1" applyFill="1" applyBorder="1" applyAlignment="1">
      <alignment horizontal="left" vertical="center"/>
      <protection/>
    </xf>
    <xf numFmtId="4" fontId="3" fillId="33" borderId="12" xfId="73" applyNumberFormat="1" applyFont="1" applyFill="1" applyBorder="1" applyAlignment="1">
      <alignment horizontal="left" vertical="center" wrapText="1"/>
      <protection/>
    </xf>
    <xf numFmtId="4" fontId="3" fillId="33" borderId="12" xfId="73" applyNumberFormat="1" applyFont="1" applyFill="1" applyBorder="1" applyAlignment="1">
      <alignment horizontal="left" vertical="center"/>
      <protection/>
    </xf>
    <xf numFmtId="4" fontId="3" fillId="33" borderId="12" xfId="73" applyNumberFormat="1" applyFont="1" applyFill="1" applyBorder="1">
      <alignment/>
      <protection/>
    </xf>
    <xf numFmtId="0" fontId="4" fillId="33" borderId="12" xfId="99" applyFont="1" applyFill="1" applyBorder="1" applyAlignment="1">
      <alignment horizontal="center" vertical="center" wrapText="1"/>
      <protection/>
    </xf>
    <xf numFmtId="2" fontId="4" fillId="33" borderId="12" xfId="99" applyNumberFormat="1" applyFont="1" applyFill="1" applyBorder="1" applyAlignment="1">
      <alignment horizontal="right" vertical="center" wrapText="1"/>
      <protection/>
    </xf>
    <xf numFmtId="0" fontId="4" fillId="33" borderId="12" xfId="99" applyFont="1" applyFill="1" applyBorder="1" applyAlignment="1">
      <alignment vertical="center" wrapText="1"/>
      <protection/>
    </xf>
    <xf numFmtId="0" fontId="4" fillId="33" borderId="12" xfId="99" applyFont="1" applyFill="1" applyBorder="1" applyAlignment="1">
      <alignment horizontal="left" vertical="center" wrapText="1"/>
      <protection/>
    </xf>
    <xf numFmtId="2" fontId="3" fillId="33" borderId="12" xfId="99" applyNumberFormat="1" applyFont="1" applyFill="1" applyBorder="1" applyAlignment="1">
      <alignment horizontal="right" vertical="center" wrapText="1"/>
      <protection/>
    </xf>
    <xf numFmtId="0" fontId="3" fillId="33" borderId="12" xfId="99" applyFont="1" applyFill="1" applyBorder="1" applyAlignment="1">
      <alignment horizontal="center" vertical="center" wrapText="1"/>
      <protection/>
    </xf>
    <xf numFmtId="0" fontId="3" fillId="33" borderId="12" xfId="99" applyFont="1" applyFill="1" applyBorder="1" applyAlignment="1">
      <alignment horizontal="left" vertical="center" wrapText="1"/>
      <protection/>
    </xf>
    <xf numFmtId="0" fontId="3" fillId="33" borderId="12" xfId="99" applyFont="1" applyFill="1" applyBorder="1" applyAlignment="1">
      <alignment vertical="center" wrapText="1"/>
      <protection/>
    </xf>
    <xf numFmtId="172" fontId="3" fillId="33" borderId="12" xfId="145" applyNumberFormat="1" applyFont="1" applyFill="1" applyBorder="1" applyAlignment="1">
      <alignment horizontal="center" vertical="center" wrapText="1"/>
      <protection/>
    </xf>
    <xf numFmtId="175" fontId="3" fillId="33" borderId="12" xfId="0" applyNumberFormat="1" applyFont="1" applyFill="1" applyBorder="1" applyAlignment="1">
      <alignment horizontal="right" vertical="center" wrapText="1"/>
    </xf>
    <xf numFmtId="172" fontId="3" fillId="33" borderId="12" xfId="145" applyNumberFormat="1" applyFont="1" applyFill="1" applyBorder="1" applyAlignment="1">
      <alignment horizontal="left" vertical="center" wrapText="1"/>
      <protection/>
    </xf>
    <xf numFmtId="172" fontId="4" fillId="33" borderId="12" xfId="145" applyNumberFormat="1" applyFont="1" applyFill="1" applyBorder="1" applyAlignment="1">
      <alignment horizontal="left" vertical="center" wrapText="1"/>
      <protection/>
    </xf>
    <xf numFmtId="0" fontId="4" fillId="33" borderId="12" xfId="0" applyFont="1" applyFill="1" applyBorder="1" applyAlignment="1">
      <alignment horizontal="center" vertical="center"/>
    </xf>
    <xf numFmtId="175" fontId="4" fillId="33" borderId="12" xfId="0" applyNumberFormat="1" applyFont="1" applyFill="1" applyBorder="1" applyAlignment="1">
      <alignment horizontal="left" vertical="center"/>
    </xf>
    <xf numFmtId="2" fontId="4" fillId="33" borderId="12" xfId="0" applyNumberFormat="1" applyFont="1" applyFill="1" applyBorder="1" applyAlignment="1">
      <alignment horizontal="left" vertical="center" wrapText="1"/>
    </xf>
    <xf numFmtId="2" fontId="4" fillId="33" borderId="12" xfId="0" applyNumberFormat="1" applyFont="1" applyFill="1" applyBorder="1" applyAlignment="1">
      <alignment horizontal="center" vertical="center"/>
    </xf>
    <xf numFmtId="172" fontId="4" fillId="33" borderId="12" xfId="0" applyNumberFormat="1" applyFont="1" applyFill="1" applyBorder="1" applyAlignment="1">
      <alignment horizontal="center" vertical="center" wrapText="1"/>
    </xf>
    <xf numFmtId="175" fontId="4" fillId="33" borderId="12" xfId="0" applyNumberFormat="1" applyFont="1" applyFill="1" applyBorder="1" applyAlignment="1">
      <alignment horizontal="left" vertical="center" wrapText="1"/>
    </xf>
    <xf numFmtId="172" fontId="4" fillId="33" borderId="12" xfId="0" applyNumberFormat="1" applyFont="1" applyFill="1" applyBorder="1" applyAlignment="1">
      <alignment horizontal="left" vertical="center" wrapText="1"/>
    </xf>
    <xf numFmtId="172" fontId="4" fillId="33" borderId="12" xfId="76" applyNumberFormat="1" applyFont="1" applyFill="1" applyBorder="1" applyAlignment="1">
      <alignment horizontal="left" vertical="center" wrapText="1"/>
      <protection/>
    </xf>
    <xf numFmtId="175" fontId="4" fillId="33" borderId="12" xfId="73" applyNumberFormat="1" applyFont="1" applyFill="1" applyBorder="1" applyAlignment="1">
      <alignment horizontal="left" vertical="center" wrapText="1"/>
      <protection/>
    </xf>
    <xf numFmtId="172" fontId="3" fillId="33" borderId="12" xfId="0" applyNumberFormat="1" applyFont="1" applyFill="1" applyBorder="1" applyAlignment="1">
      <alignment horizontal="center" vertical="center" wrapText="1"/>
    </xf>
    <xf numFmtId="2" fontId="4" fillId="33" borderId="12" xfId="0" applyNumberFormat="1" applyFont="1" applyFill="1" applyBorder="1" applyAlignment="1">
      <alignment horizontal="left"/>
    </xf>
    <xf numFmtId="0" fontId="4" fillId="33" borderId="12" xfId="105" applyFont="1" applyFill="1" applyBorder="1" applyAlignment="1">
      <alignment horizontal="left" vertical="center" wrapText="1"/>
      <protection/>
    </xf>
    <xf numFmtId="2" fontId="4" fillId="33" borderId="12" xfId="99" applyNumberFormat="1" applyFont="1" applyFill="1" applyBorder="1" applyAlignment="1">
      <alignment horizontal="left" vertical="center" wrapText="1"/>
      <protection/>
    </xf>
    <xf numFmtId="2" fontId="3" fillId="33" borderId="12" xfId="99" applyNumberFormat="1" applyFont="1" applyFill="1" applyBorder="1" applyAlignment="1">
      <alignment horizontal="left" vertical="center" wrapText="1"/>
      <protection/>
    </xf>
    <xf numFmtId="2" fontId="4" fillId="33" borderId="12" xfId="0" applyNumberFormat="1" applyFont="1" applyFill="1" applyBorder="1" applyAlignment="1">
      <alignment horizontal="right" vertical="center" wrapText="1"/>
    </xf>
    <xf numFmtId="0" fontId="4" fillId="33" borderId="12" xfId="76" applyFont="1" applyFill="1" applyBorder="1" applyAlignment="1">
      <alignment horizontal="left" vertical="center" wrapText="1"/>
      <protection/>
    </xf>
    <xf numFmtId="172" fontId="4" fillId="33" borderId="12" xfId="0" applyNumberFormat="1" applyFont="1" applyFill="1" applyBorder="1" applyAlignment="1">
      <alignment vertical="center" wrapText="1"/>
    </xf>
    <xf numFmtId="175" fontId="3" fillId="33" borderId="12" xfId="73" applyNumberFormat="1" applyFont="1" applyFill="1" applyBorder="1" applyAlignment="1">
      <alignment horizontal="left" vertical="center" wrapText="1"/>
      <protection/>
    </xf>
    <xf numFmtId="0" fontId="4" fillId="33" borderId="12" xfId="146" applyFont="1" applyFill="1" applyBorder="1" applyAlignment="1">
      <alignment horizontal="left" vertical="center" wrapText="1"/>
      <protection/>
    </xf>
    <xf numFmtId="175" fontId="4" fillId="33" borderId="12" xfId="76" applyNumberFormat="1" applyFont="1" applyFill="1" applyBorder="1" applyAlignment="1">
      <alignment horizontal="left" vertical="center" wrapText="1"/>
      <protection/>
    </xf>
    <xf numFmtId="175" fontId="4" fillId="33" borderId="12" xfId="99" applyNumberFormat="1" applyFont="1" applyFill="1" applyBorder="1" applyAlignment="1">
      <alignment horizontal="left" vertical="center" wrapText="1"/>
      <protection/>
    </xf>
    <xf numFmtId="175" fontId="4" fillId="33" borderId="12" xfId="99" applyNumberFormat="1" applyFont="1" applyFill="1" applyBorder="1" applyAlignment="1">
      <alignment horizontal="left" vertical="center"/>
      <protection/>
    </xf>
    <xf numFmtId="172" fontId="4" fillId="33" borderId="12" xfId="73" applyNumberFormat="1" applyFont="1" applyFill="1" applyBorder="1" applyAlignment="1">
      <alignment horizontal="center" vertical="center" wrapText="1"/>
      <protection/>
    </xf>
    <xf numFmtId="172" fontId="3" fillId="33" borderId="12" xfId="73" applyNumberFormat="1" applyFont="1" applyFill="1" applyBorder="1" applyAlignment="1">
      <alignment horizontal="center" vertical="center" wrapText="1"/>
      <protection/>
    </xf>
    <xf numFmtId="175" fontId="3" fillId="33" borderId="12" xfId="0" applyNumberFormat="1" applyFont="1" applyFill="1" applyBorder="1" applyAlignment="1">
      <alignment horizontal="left" vertical="center" wrapText="1"/>
    </xf>
    <xf numFmtId="172" fontId="3" fillId="33" borderId="12" xfId="80" applyNumberFormat="1" applyFont="1" applyFill="1" applyBorder="1" applyAlignment="1">
      <alignment horizontal="center" vertical="center" wrapText="1"/>
      <protection/>
    </xf>
    <xf numFmtId="172" fontId="3" fillId="33" borderId="12" xfId="80" applyNumberFormat="1" applyFont="1" applyFill="1" applyBorder="1" applyAlignment="1">
      <alignment horizontal="left" vertical="center" wrapText="1"/>
      <protection/>
    </xf>
    <xf numFmtId="172" fontId="3" fillId="33" borderId="12" xfId="80" applyNumberFormat="1" applyFont="1" applyFill="1" applyBorder="1" applyAlignment="1">
      <alignment horizontal="right" vertical="center" wrapText="1"/>
      <protection/>
    </xf>
    <xf numFmtId="0" fontId="4" fillId="33" borderId="12" xfId="106" applyFont="1" applyFill="1" applyBorder="1" applyAlignment="1">
      <alignment horizontal="left" vertical="center" wrapText="1"/>
      <protection/>
    </xf>
    <xf numFmtId="2" fontId="4" fillId="33" borderId="12" xfId="99" applyNumberFormat="1" applyFont="1" applyFill="1" applyBorder="1" applyAlignment="1">
      <alignment vertical="center" wrapText="1"/>
      <protection/>
    </xf>
    <xf numFmtId="49" fontId="4" fillId="33" borderId="12" xfId="99" applyNumberFormat="1" applyFont="1" applyFill="1" applyBorder="1" applyAlignment="1">
      <alignment vertical="center" wrapText="1"/>
      <protection/>
    </xf>
    <xf numFmtId="172" fontId="3" fillId="33" borderId="12" xfId="73" applyNumberFormat="1" applyFont="1" applyFill="1" applyBorder="1" applyAlignment="1">
      <alignment horizontal="center" vertical="center"/>
      <protection/>
    </xf>
    <xf numFmtId="2" fontId="4" fillId="33" borderId="12" xfId="73" applyNumberFormat="1" applyFont="1" applyFill="1" applyBorder="1" applyAlignment="1">
      <alignment vertical="center" wrapText="1"/>
      <protection/>
    </xf>
    <xf numFmtId="2" fontId="4" fillId="33" borderId="12" xfId="73" applyNumberFormat="1" applyFont="1" applyFill="1" applyBorder="1" applyAlignment="1">
      <alignment vertical="center"/>
      <protection/>
    </xf>
    <xf numFmtId="2" fontId="4" fillId="33" borderId="12" xfId="73" applyNumberFormat="1" applyFont="1" applyFill="1" applyBorder="1">
      <alignment/>
      <protection/>
    </xf>
    <xf numFmtId="2" fontId="4" fillId="33" borderId="12" xfId="106" applyNumberFormat="1" applyFont="1" applyFill="1" applyBorder="1" applyAlignment="1">
      <alignment horizontal="right" vertical="center" wrapText="1"/>
      <protection/>
    </xf>
    <xf numFmtId="2" fontId="3" fillId="33" borderId="12" xfId="0" applyNumberFormat="1" applyFont="1" applyFill="1" applyBorder="1" applyAlignment="1">
      <alignment horizontal="right" vertical="center" wrapText="1"/>
    </xf>
    <xf numFmtId="2" fontId="4" fillId="33" borderId="12" xfId="0" applyNumberFormat="1" applyFont="1" applyFill="1" applyBorder="1" applyAlignment="1">
      <alignment horizontal="right" vertical="center"/>
    </xf>
    <xf numFmtId="2" fontId="4" fillId="33" borderId="12" xfId="0" applyNumberFormat="1" applyFont="1" applyFill="1" applyBorder="1" applyAlignment="1">
      <alignment vertical="center"/>
    </xf>
    <xf numFmtId="2" fontId="4" fillId="33" borderId="12" xfId="0" applyNumberFormat="1" applyFont="1" applyFill="1" applyBorder="1" applyAlignment="1">
      <alignment vertical="center" wrapText="1"/>
    </xf>
    <xf numFmtId="2" fontId="4" fillId="33" borderId="12" xfId="0" applyNumberFormat="1" applyFont="1" applyFill="1" applyBorder="1" applyAlignment="1">
      <alignment horizontal="center" vertical="center" wrapText="1"/>
    </xf>
    <xf numFmtId="2" fontId="4" fillId="33" borderId="12" xfId="99" applyNumberFormat="1" applyFont="1" applyFill="1" applyBorder="1" applyAlignment="1">
      <alignment horizontal="right" vertical="center"/>
      <protection/>
    </xf>
    <xf numFmtId="2" fontId="3" fillId="33" borderId="12" xfId="0" applyNumberFormat="1" applyFont="1" applyFill="1" applyBorder="1" applyAlignment="1">
      <alignment horizontal="right" vertical="center"/>
    </xf>
    <xf numFmtId="2" fontId="3" fillId="33" borderId="12" xfId="73" applyNumberFormat="1" applyFont="1" applyFill="1" applyBorder="1" applyAlignment="1">
      <alignment horizontal="right" vertical="center"/>
      <protection/>
    </xf>
    <xf numFmtId="2" fontId="4" fillId="33" borderId="12" xfId="135" applyNumberFormat="1" applyFont="1" applyFill="1" applyBorder="1" applyAlignment="1">
      <alignment horizontal="right" vertical="center" wrapText="1"/>
      <protection/>
    </xf>
    <xf numFmtId="2" fontId="4" fillId="33" borderId="12" xfId="73" applyNumberFormat="1" applyFont="1" applyFill="1" applyBorder="1" applyAlignment="1">
      <alignment horizontal="center" vertical="center"/>
      <protection/>
    </xf>
    <xf numFmtId="2" fontId="4" fillId="33" borderId="12" xfId="171" applyNumberFormat="1" applyFont="1" applyFill="1" applyBorder="1" applyAlignment="1">
      <alignment vertical="center" wrapText="1"/>
      <protection/>
    </xf>
    <xf numFmtId="2" fontId="4" fillId="33" borderId="12" xfId="171" applyNumberFormat="1" applyFont="1" applyFill="1" applyBorder="1" applyAlignment="1">
      <alignment horizontal="right" vertical="center" wrapText="1"/>
      <protection/>
    </xf>
    <xf numFmtId="0" fontId="10" fillId="0" borderId="0" xfId="0" applyFont="1" applyAlignment="1">
      <alignment/>
    </xf>
    <xf numFmtId="0" fontId="10" fillId="0" borderId="0" xfId="0" applyNumberFormat="1" applyFont="1" applyAlignment="1">
      <alignment/>
    </xf>
    <xf numFmtId="0" fontId="3" fillId="33" borderId="12" xfId="73" applyNumberFormat="1" applyFont="1" applyFill="1" applyBorder="1" applyAlignment="1">
      <alignment horizontal="center" vertical="center" wrapText="1"/>
      <protection/>
    </xf>
    <xf numFmtId="0" fontId="58" fillId="0" borderId="12" xfId="0" applyFont="1" applyFill="1" applyBorder="1" applyAlignment="1">
      <alignment horizontal="justify" vertical="center" wrapText="1"/>
    </xf>
    <xf numFmtId="0" fontId="4" fillId="0" borderId="12" xfId="0" applyFont="1" applyFill="1" applyBorder="1" applyAlignment="1">
      <alignment vertical="center"/>
    </xf>
    <xf numFmtId="172" fontId="4" fillId="0" borderId="12" xfId="90" applyNumberFormat="1" applyFont="1" applyFill="1" applyBorder="1" applyAlignment="1">
      <alignment horizontal="center" vertical="center" wrapText="1"/>
      <protection/>
    </xf>
    <xf numFmtId="0" fontId="4" fillId="0" borderId="12" xfId="132" applyFont="1" applyFill="1" applyBorder="1" applyAlignment="1">
      <alignment horizontal="left" vertical="center" wrapText="1"/>
      <protection/>
    </xf>
    <xf numFmtId="0" fontId="4" fillId="0" borderId="12" xfId="99" applyFont="1" applyFill="1" applyBorder="1" applyAlignment="1">
      <alignment horizontal="center" vertical="center" wrapText="1"/>
      <protection/>
    </xf>
    <xf numFmtId="0" fontId="3" fillId="0" borderId="12" xfId="132" applyFont="1" applyFill="1" applyBorder="1" applyAlignment="1">
      <alignment horizontal="left" vertical="center" wrapText="1"/>
      <protection/>
    </xf>
    <xf numFmtId="0" fontId="3" fillId="0" borderId="12" xfId="0" applyFont="1" applyFill="1" applyBorder="1" applyAlignment="1">
      <alignment horizontal="left" vertical="center"/>
    </xf>
    <xf numFmtId="0" fontId="4" fillId="0" borderId="12" xfId="80" applyFont="1" applyFill="1" applyBorder="1" applyAlignment="1">
      <alignment horizontal="left" vertical="center" wrapText="1"/>
      <protection/>
    </xf>
    <xf numFmtId="0" fontId="4" fillId="0" borderId="12" xfId="72" applyFont="1" applyFill="1" applyBorder="1" applyAlignment="1">
      <alignment horizontal="left" vertical="center" wrapText="1"/>
      <protection/>
    </xf>
    <xf numFmtId="0" fontId="4" fillId="0" borderId="12" xfId="72" applyFont="1" applyFill="1" applyBorder="1" applyAlignment="1">
      <alignment vertical="center"/>
      <protection/>
    </xf>
    <xf numFmtId="0" fontId="3" fillId="0" borderId="12" xfId="90" applyFont="1" applyFill="1" applyBorder="1" applyAlignment="1">
      <alignment vertical="center" wrapText="1"/>
      <protection/>
    </xf>
    <xf numFmtId="0" fontId="3" fillId="0" borderId="12" xfId="90" applyFont="1" applyFill="1" applyBorder="1" applyAlignment="1">
      <alignment horizontal="center" vertical="center" wrapText="1"/>
      <protection/>
    </xf>
    <xf numFmtId="2" fontId="3" fillId="0" borderId="12" xfId="158" applyNumberFormat="1" applyFont="1" applyFill="1" applyBorder="1" applyAlignment="1">
      <alignment horizontal="right" vertical="center" wrapText="1"/>
      <protection/>
    </xf>
    <xf numFmtId="2" fontId="4" fillId="0" borderId="12" xfId="158" applyNumberFormat="1" applyFont="1" applyFill="1" applyBorder="1" applyAlignment="1">
      <alignment horizontal="right" vertical="center" wrapText="1"/>
      <protection/>
    </xf>
    <xf numFmtId="0" fontId="4" fillId="0" borderId="12" xfId="158" applyNumberFormat="1" applyFont="1" applyFill="1" applyBorder="1" applyAlignment="1">
      <alignment horizontal="left" vertical="center" wrapText="1"/>
      <protection/>
    </xf>
    <xf numFmtId="49" fontId="4" fillId="0" borderId="12" xfId="158" applyNumberFormat="1" applyFont="1" applyFill="1" applyBorder="1" applyAlignment="1">
      <alignment horizontal="left" vertical="center" wrapText="1"/>
      <protection/>
    </xf>
    <xf numFmtId="0" fontId="4" fillId="0" borderId="12" xfId="44" applyNumberFormat="1" applyFont="1" applyFill="1" applyBorder="1" applyAlignment="1">
      <alignment horizontal="left" vertical="center" wrapText="1"/>
    </xf>
    <xf numFmtId="49" fontId="8" fillId="0" borderId="0" xfId="72" applyNumberFormat="1" applyFont="1" applyFill="1" applyAlignment="1">
      <alignment horizontal="center" vertical="center"/>
      <protection/>
    </xf>
    <xf numFmtId="0" fontId="4" fillId="0" borderId="12" xfId="90" applyNumberFormat="1" applyFont="1" applyFill="1" applyBorder="1" applyAlignment="1">
      <alignment horizontal="left" vertical="center" wrapText="1"/>
      <protection/>
    </xf>
    <xf numFmtId="2" fontId="3" fillId="0" borderId="12" xfId="0" applyNumberFormat="1" applyFont="1" applyFill="1" applyBorder="1" applyAlignment="1">
      <alignment horizontal="right" vertical="center" wrapText="1"/>
    </xf>
    <xf numFmtId="0" fontId="0" fillId="0" borderId="0" xfId="0" applyAlignment="1">
      <alignment wrapText="1"/>
    </xf>
    <xf numFmtId="49" fontId="8" fillId="0" borderId="0" xfId="72" applyNumberFormat="1" applyFont="1" applyFill="1" applyAlignment="1">
      <alignment horizontal="center" vertical="center"/>
      <protection/>
    </xf>
    <xf numFmtId="0" fontId="10" fillId="0" borderId="0" xfId="0" applyFont="1" applyFill="1" applyAlignment="1">
      <alignment/>
    </xf>
    <xf numFmtId="0" fontId="4" fillId="0" borderId="12" xfId="102" applyFont="1" applyFill="1" applyBorder="1" applyAlignment="1">
      <alignment horizontal="left" vertical="center" wrapText="1"/>
      <protection/>
    </xf>
    <xf numFmtId="0" fontId="3" fillId="0" borderId="12" xfId="0" applyFont="1" applyFill="1" applyBorder="1" applyAlignment="1">
      <alignment horizontal="center"/>
    </xf>
    <xf numFmtId="0" fontId="3" fillId="0" borderId="12" xfId="0" applyFont="1" applyFill="1" applyBorder="1" applyAlignment="1">
      <alignment horizontal="left" vertical="center"/>
    </xf>
    <xf numFmtId="0" fontId="10" fillId="0" borderId="0" xfId="0" applyFont="1" applyFill="1" applyAlignment="1">
      <alignment/>
    </xf>
    <xf numFmtId="0" fontId="4" fillId="0" borderId="12" xfId="0" applyFont="1" applyFill="1" applyBorder="1" applyAlignment="1">
      <alignment horizontal="right" vertical="center" wrapText="1"/>
    </xf>
    <xf numFmtId="0" fontId="3" fillId="33" borderId="12" xfId="0" applyFont="1" applyFill="1" applyBorder="1" applyAlignment="1">
      <alignment vertical="center" wrapText="1"/>
    </xf>
    <xf numFmtId="0" fontId="3" fillId="33" borderId="12" xfId="0" applyFont="1" applyFill="1" applyBorder="1" applyAlignment="1">
      <alignment horizontal="left" vertical="center" wrapText="1"/>
    </xf>
    <xf numFmtId="0" fontId="57" fillId="0" borderId="0" xfId="0" applyFont="1" applyFill="1" applyAlignment="1">
      <alignment/>
    </xf>
    <xf numFmtId="0" fontId="57" fillId="0" borderId="0" xfId="0" applyFont="1" applyAlignment="1">
      <alignment/>
    </xf>
    <xf numFmtId="0" fontId="59" fillId="0" borderId="12" xfId="0" applyFont="1" applyFill="1" applyBorder="1" applyAlignment="1">
      <alignment horizontal="center" vertical="center" wrapText="1"/>
    </xf>
    <xf numFmtId="0" fontId="0" fillId="0" borderId="0" xfId="0" applyFill="1" applyAlignment="1">
      <alignment/>
    </xf>
    <xf numFmtId="1" fontId="4" fillId="0" borderId="12" xfId="158" applyNumberFormat="1" applyFont="1" applyFill="1" applyBorder="1" applyAlignment="1">
      <alignment horizontal="left" vertical="center" wrapText="1"/>
      <protection/>
    </xf>
    <xf numFmtId="1" fontId="4" fillId="0" borderId="12" xfId="158" applyNumberFormat="1" applyFont="1" applyFill="1" applyBorder="1" applyAlignment="1">
      <alignment horizontal="left" vertical="center" wrapText="1"/>
      <protection/>
    </xf>
    <xf numFmtId="2" fontId="4" fillId="0" borderId="12" xfId="0" applyNumberFormat="1" applyFont="1" applyFill="1" applyBorder="1" applyAlignment="1">
      <alignment vertical="center" wrapText="1"/>
    </xf>
    <xf numFmtId="0" fontId="4" fillId="0" borderId="12" xfId="158" applyNumberFormat="1" applyFont="1" applyFill="1" applyBorder="1" applyAlignment="1">
      <alignment vertical="center" wrapText="1"/>
      <protection/>
    </xf>
    <xf numFmtId="1" fontId="4" fillId="0" borderId="12" xfId="158" applyNumberFormat="1" applyFont="1" applyFill="1" applyBorder="1" applyAlignment="1">
      <alignment horizontal="left" vertical="center" wrapText="1"/>
      <protection/>
    </xf>
    <xf numFmtId="0" fontId="58" fillId="0" borderId="12" xfId="0" applyFont="1" applyFill="1" applyBorder="1" applyAlignment="1">
      <alignment vertical="center" wrapText="1"/>
    </xf>
    <xf numFmtId="0" fontId="58" fillId="0" borderId="12" xfId="0" applyFont="1" applyFill="1" applyBorder="1" applyAlignment="1">
      <alignment horizontal="justify" vertical="center" wrapText="1"/>
    </xf>
    <xf numFmtId="4" fontId="4" fillId="0" borderId="12" xfId="0" applyNumberFormat="1" applyFont="1" applyFill="1" applyBorder="1" applyAlignment="1">
      <alignment horizontal="right" vertical="center" wrapText="1"/>
    </xf>
    <xf numFmtId="2" fontId="4" fillId="0" borderId="12" xfId="158" applyNumberFormat="1" applyFont="1" applyFill="1" applyBorder="1" applyAlignment="1">
      <alignment horizontal="right" vertical="center" wrapText="1"/>
      <protection/>
    </xf>
    <xf numFmtId="0" fontId="4" fillId="0" borderId="12" xfId="158" applyNumberFormat="1" applyFont="1" applyFill="1" applyBorder="1" applyAlignment="1">
      <alignment vertical="center" wrapText="1"/>
      <protection/>
    </xf>
    <xf numFmtId="0" fontId="4" fillId="0" borderId="12" xfId="173" applyFont="1" applyFill="1" applyBorder="1" applyAlignment="1">
      <alignment horizontal="left" vertical="center" wrapText="1"/>
      <protection/>
    </xf>
    <xf numFmtId="0" fontId="4" fillId="0" borderId="12" xfId="158" applyNumberFormat="1" applyFont="1" applyFill="1" applyBorder="1" applyAlignment="1">
      <alignment vertical="center" wrapText="1" shrinkToFit="1"/>
      <protection/>
    </xf>
    <xf numFmtId="1" fontId="4" fillId="0" borderId="12" xfId="0" applyNumberFormat="1" applyFont="1" applyFill="1" applyBorder="1" applyAlignment="1">
      <alignment horizontal="left" vertical="center" wrapText="1"/>
    </xf>
    <xf numFmtId="0" fontId="4" fillId="0" borderId="12" xfId="158" applyNumberFormat="1" applyFont="1" applyFill="1" applyBorder="1" applyAlignment="1">
      <alignment vertical="center" wrapText="1" shrinkToFit="1"/>
      <protection/>
    </xf>
    <xf numFmtId="0" fontId="59" fillId="0" borderId="12" xfId="0" applyFont="1" applyFill="1" applyBorder="1" applyAlignment="1">
      <alignment vertical="center" wrapText="1"/>
    </xf>
    <xf numFmtId="0" fontId="60" fillId="0" borderId="0" xfId="0" applyFont="1" applyAlignment="1">
      <alignment/>
    </xf>
    <xf numFmtId="2" fontId="3" fillId="0" borderId="12" xfId="0" applyNumberFormat="1" applyFont="1" applyFill="1" applyBorder="1" applyAlignment="1">
      <alignment horizontal="left" vertical="center" wrapText="1"/>
    </xf>
    <xf numFmtId="2" fontId="4" fillId="0" borderId="12" xfId="90" applyNumberFormat="1" applyFont="1" applyFill="1" applyBorder="1" applyAlignment="1">
      <alignment horizontal="left" vertical="center" wrapText="1"/>
      <protection/>
    </xf>
    <xf numFmtId="0" fontId="56" fillId="0" borderId="0" xfId="0" applyFont="1" applyAlignment="1">
      <alignment/>
    </xf>
    <xf numFmtId="0" fontId="0" fillId="0" borderId="0" xfId="0" applyFont="1" applyAlignment="1">
      <alignment wrapText="1"/>
    </xf>
    <xf numFmtId="0" fontId="4" fillId="0" borderId="0" xfId="72" applyFont="1" applyFill="1" applyAlignment="1">
      <alignment horizontal="center" vertical="center" wrapText="1"/>
      <protection/>
    </xf>
    <xf numFmtId="0" fontId="4" fillId="0" borderId="0" xfId="72" applyFont="1" applyFill="1" applyAlignment="1">
      <alignment horizontal="left" vertical="center" wrapText="1"/>
      <protection/>
    </xf>
    <xf numFmtId="0" fontId="4" fillId="0" borderId="0" xfId="72" applyFont="1" applyFill="1" applyAlignment="1">
      <alignment vertical="center" wrapText="1"/>
      <protection/>
    </xf>
    <xf numFmtId="2" fontId="8" fillId="0" borderId="12" xfId="0" applyNumberFormat="1" applyFont="1" applyFill="1" applyBorder="1" applyAlignment="1">
      <alignment horizontal="right" vertical="center" wrapText="1"/>
    </xf>
    <xf numFmtId="2" fontId="10" fillId="0" borderId="12" xfId="0" applyNumberFormat="1" applyFont="1" applyFill="1" applyBorder="1" applyAlignment="1">
      <alignment horizontal="right" vertical="center" wrapText="1"/>
    </xf>
    <xf numFmtId="0" fontId="10" fillId="0" borderId="12" xfId="0" applyFont="1" applyFill="1" applyBorder="1" applyAlignment="1">
      <alignment horizontal="right" vertical="center" wrapText="1"/>
    </xf>
    <xf numFmtId="0" fontId="3" fillId="0" borderId="12" xfId="104" applyFont="1" applyFill="1" applyBorder="1" applyAlignment="1">
      <alignment horizontal="right" vertical="center" wrapText="1"/>
      <protection/>
    </xf>
    <xf numFmtId="4" fontId="3" fillId="0" borderId="12" xfId="42" applyNumberFormat="1" applyFont="1" applyFill="1" applyBorder="1" applyAlignment="1">
      <alignment horizontal="center" vertical="center"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172" fontId="3" fillId="0" borderId="0" xfId="72" applyNumberFormat="1" applyFont="1" applyFill="1" applyBorder="1" applyAlignment="1">
      <alignment vertical="center"/>
      <protection/>
    </xf>
    <xf numFmtId="3" fontId="3" fillId="0" borderId="12" xfId="42" applyNumberFormat="1" applyFont="1" applyFill="1" applyBorder="1" applyAlignment="1">
      <alignment horizontal="center" vertical="center" wrapText="1"/>
    </xf>
    <xf numFmtId="3" fontId="4" fillId="0" borderId="14" xfId="42" applyNumberFormat="1" applyFont="1" applyFill="1" applyBorder="1" applyAlignment="1">
      <alignment horizontal="center" vertical="center" wrapText="1"/>
    </xf>
    <xf numFmtId="3" fontId="4" fillId="0" borderId="15" xfId="42" applyNumberFormat="1" applyFont="1" applyFill="1" applyBorder="1" applyAlignment="1">
      <alignment horizontal="center" vertical="center" wrapText="1"/>
    </xf>
    <xf numFmtId="172" fontId="4" fillId="0" borderId="12" xfId="76" applyNumberFormat="1" applyFont="1" applyFill="1" applyBorder="1" applyAlignment="1">
      <alignment horizontal="left" vertical="center" wrapText="1"/>
      <protection/>
    </xf>
    <xf numFmtId="2" fontId="4" fillId="0" borderId="12" xfId="0" applyNumberFormat="1" applyFont="1" applyFill="1" applyBorder="1" applyAlignment="1">
      <alignment vertical="center"/>
    </xf>
    <xf numFmtId="2" fontId="3" fillId="0" borderId="12" xfId="0" applyNumberFormat="1" applyFont="1" applyFill="1" applyBorder="1" applyAlignment="1">
      <alignment vertical="center" wrapText="1"/>
    </xf>
    <xf numFmtId="2" fontId="4" fillId="0" borderId="12" xfId="90" applyNumberFormat="1" applyFont="1" applyFill="1" applyBorder="1" applyAlignment="1">
      <alignment vertical="center" wrapText="1"/>
      <protection/>
    </xf>
    <xf numFmtId="172" fontId="4" fillId="0" borderId="12" xfId="90" applyNumberFormat="1" applyFont="1" applyFill="1" applyBorder="1" applyAlignment="1">
      <alignment horizontal="left" vertical="top" wrapText="1"/>
      <protection/>
    </xf>
    <xf numFmtId="172" fontId="4" fillId="0" borderId="12"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2" xfId="102" applyFont="1" applyFill="1" applyBorder="1" applyAlignment="1">
      <alignment vertical="center" wrapText="1"/>
      <protection/>
    </xf>
    <xf numFmtId="172" fontId="3" fillId="0" borderId="12" xfId="72" applyNumberFormat="1" applyFont="1" applyFill="1" applyBorder="1" applyAlignment="1">
      <alignment horizontal="left" vertical="center" wrapText="1"/>
      <protection/>
    </xf>
    <xf numFmtId="2" fontId="59" fillId="0" borderId="12" xfId="178" applyNumberFormat="1" applyFont="1" applyFill="1" applyBorder="1" applyAlignment="1">
      <alignment horizontal="right" vertical="center" wrapText="1"/>
      <protection/>
    </xf>
    <xf numFmtId="2" fontId="3" fillId="0" borderId="12" xfId="72" applyNumberFormat="1" applyFont="1" applyFill="1" applyBorder="1" applyAlignment="1">
      <alignment horizontal="center" vertical="center" wrapText="1"/>
      <protection/>
    </xf>
    <xf numFmtId="2" fontId="4" fillId="0" borderId="12" xfId="178" applyNumberFormat="1" applyFont="1" applyFill="1" applyBorder="1" applyAlignment="1">
      <alignment horizontal="right" vertical="center" wrapText="1"/>
      <protection/>
    </xf>
    <xf numFmtId="0" fontId="4" fillId="0" borderId="12" xfId="90" applyFont="1" applyFill="1" applyBorder="1" applyAlignment="1">
      <alignment vertical="center" wrapText="1"/>
      <protection/>
    </xf>
    <xf numFmtId="172" fontId="3" fillId="0" borderId="12" xfId="72" applyNumberFormat="1" applyFont="1" applyFill="1" applyBorder="1" applyAlignment="1">
      <alignment vertical="center" wrapText="1"/>
      <protection/>
    </xf>
    <xf numFmtId="2" fontId="4" fillId="0" borderId="12" xfId="90" applyNumberFormat="1" applyFont="1" applyFill="1" applyBorder="1" applyAlignment="1">
      <alignment horizontal="center" wrapText="1"/>
      <protection/>
    </xf>
    <xf numFmtId="2" fontId="4" fillId="0" borderId="12" xfId="0" applyNumberFormat="1" applyFont="1" applyFill="1" applyBorder="1" applyAlignment="1">
      <alignment horizontal="center" wrapText="1"/>
    </xf>
    <xf numFmtId="2" fontId="3" fillId="0" borderId="12" xfId="90" applyNumberFormat="1" applyFont="1" applyFill="1" applyBorder="1" applyAlignment="1">
      <alignment horizontal="center" vertical="center" wrapText="1"/>
      <protection/>
    </xf>
    <xf numFmtId="0" fontId="4" fillId="0" borderId="12" xfId="0" applyFont="1" applyFill="1" applyBorder="1" applyAlignment="1">
      <alignment wrapText="1"/>
    </xf>
    <xf numFmtId="0" fontId="4" fillId="0" borderId="12" xfId="79" applyFont="1" applyFill="1" applyBorder="1" applyAlignment="1">
      <alignment wrapText="1"/>
      <protection/>
    </xf>
    <xf numFmtId="0" fontId="3" fillId="0" borderId="12" xfId="79" applyFont="1" applyFill="1" applyBorder="1" applyAlignment="1">
      <alignment horizontal="center" wrapText="1"/>
      <protection/>
    </xf>
    <xf numFmtId="172" fontId="3" fillId="0" borderId="12" xfId="0" applyNumberFormat="1" applyFont="1" applyFill="1" applyBorder="1" applyAlignment="1">
      <alignment horizontal="center" wrapText="1"/>
    </xf>
    <xf numFmtId="0" fontId="3" fillId="0" borderId="19" xfId="0" applyFont="1" applyFill="1" applyBorder="1" applyAlignment="1">
      <alignment vertical="center" wrapText="1"/>
    </xf>
    <xf numFmtId="2" fontId="3" fillId="0" borderId="12" xfId="0" applyNumberFormat="1" applyFont="1" applyFill="1" applyBorder="1" applyAlignment="1">
      <alignment horizontal="right" wrapText="1"/>
    </xf>
    <xf numFmtId="0" fontId="3" fillId="0" borderId="12" xfId="158" applyNumberFormat="1" applyFont="1" applyFill="1" applyBorder="1" applyAlignment="1">
      <alignment horizontal="left" vertical="center" wrapText="1"/>
      <protection/>
    </xf>
    <xf numFmtId="175" fontId="3" fillId="0" borderId="12" xfId="0" applyNumberFormat="1" applyFont="1" applyFill="1" applyBorder="1" applyAlignment="1">
      <alignment horizontal="right" vertical="center" wrapText="1"/>
    </xf>
    <xf numFmtId="0" fontId="3" fillId="0" borderId="12" xfId="158" applyNumberFormat="1" applyFont="1" applyFill="1" applyBorder="1" applyAlignment="1">
      <alignment horizontal="center" vertical="center" wrapText="1"/>
      <protection/>
    </xf>
    <xf numFmtId="0" fontId="3" fillId="0" borderId="12" xfId="44" applyNumberFormat="1" applyFont="1" applyFill="1" applyBorder="1" applyAlignment="1">
      <alignment horizontal="left" vertical="center" wrapText="1"/>
    </xf>
    <xf numFmtId="172" fontId="3" fillId="0" borderId="12" xfId="158" applyNumberFormat="1" applyFont="1" applyFill="1" applyBorder="1" applyAlignment="1">
      <alignment horizontal="left" vertical="center" wrapText="1"/>
      <protection/>
    </xf>
    <xf numFmtId="49" fontId="3" fillId="0" borderId="12" xfId="158" applyNumberFormat="1" applyFont="1" applyFill="1" applyBorder="1" applyAlignment="1">
      <alignment horizontal="left" vertical="center" wrapText="1"/>
      <protection/>
    </xf>
    <xf numFmtId="175" fontId="4" fillId="0" borderId="12" xfId="0" applyNumberFormat="1" applyFont="1" applyFill="1" applyBorder="1" applyAlignment="1">
      <alignment horizontal="right" vertical="center"/>
    </xf>
    <xf numFmtId="172" fontId="4" fillId="33" borderId="12" xfId="0" applyNumberFormat="1" applyFont="1" applyFill="1" applyBorder="1" applyAlignment="1">
      <alignment horizontal="center" vertical="center" wrapText="1"/>
    </xf>
    <xf numFmtId="4" fontId="4" fillId="33" borderId="12" xfId="0" applyNumberFormat="1" applyFont="1" applyFill="1" applyBorder="1" applyAlignment="1">
      <alignment horizontal="right" vertical="center" wrapText="1"/>
    </xf>
    <xf numFmtId="175" fontId="4" fillId="33" borderId="12" xfId="0" applyNumberFormat="1" applyFont="1" applyFill="1" applyBorder="1" applyAlignment="1">
      <alignment horizontal="left" vertical="center" wrapText="1"/>
    </xf>
    <xf numFmtId="175" fontId="58" fillId="33" borderId="12" xfId="0" applyNumberFormat="1" applyFont="1" applyFill="1" applyBorder="1" applyAlignment="1">
      <alignment horizontal="left" vertical="center" wrapText="1"/>
    </xf>
    <xf numFmtId="172" fontId="4" fillId="33" borderId="12" xfId="0" applyNumberFormat="1" applyFont="1" applyFill="1" applyBorder="1" applyAlignment="1">
      <alignment vertical="center" wrapText="1"/>
    </xf>
    <xf numFmtId="172" fontId="3" fillId="33" borderId="12" xfId="0" applyNumberFormat="1" applyFont="1" applyFill="1" applyBorder="1" applyAlignment="1">
      <alignment horizontal="center" vertical="center" wrapText="1"/>
    </xf>
    <xf numFmtId="4" fontId="3" fillId="33" borderId="12" xfId="0" applyNumberFormat="1" applyFont="1" applyFill="1" applyBorder="1" applyAlignment="1">
      <alignment horizontal="right" vertical="center" wrapText="1"/>
    </xf>
    <xf numFmtId="172" fontId="3" fillId="33" borderId="12" xfId="0" applyNumberFormat="1" applyFont="1" applyFill="1" applyBorder="1" applyAlignment="1">
      <alignment horizontal="left" vertical="center" wrapText="1"/>
    </xf>
    <xf numFmtId="172" fontId="3" fillId="33" borderId="12" xfId="0" applyNumberFormat="1" applyFont="1" applyFill="1" applyBorder="1" applyAlignment="1">
      <alignment vertical="center" wrapText="1"/>
    </xf>
    <xf numFmtId="175" fontId="61" fillId="33" borderId="12" xfId="0" applyNumberFormat="1" applyFont="1" applyFill="1" applyBorder="1" applyAlignment="1">
      <alignment horizontal="left" vertical="center" wrapText="1"/>
    </xf>
    <xf numFmtId="172" fontId="3" fillId="33" borderId="12" xfId="73" applyNumberFormat="1" applyFont="1" applyFill="1" applyBorder="1" applyAlignment="1">
      <alignment horizontal="center" vertical="center" wrapText="1"/>
      <protection/>
    </xf>
    <xf numFmtId="0" fontId="3" fillId="33" borderId="12" xfId="102" applyFont="1" applyFill="1" applyBorder="1" applyAlignment="1">
      <alignment horizontal="left" vertical="center" wrapText="1"/>
      <protection/>
    </xf>
    <xf numFmtId="2" fontId="3" fillId="33" borderId="12" xfId="73" applyNumberFormat="1" applyFont="1" applyFill="1" applyBorder="1" applyAlignment="1">
      <alignment horizontal="center" vertical="center"/>
      <protection/>
    </xf>
    <xf numFmtId="172" fontId="4" fillId="33" borderId="12" xfId="73" applyNumberFormat="1" applyFont="1" applyFill="1" applyBorder="1" applyAlignment="1">
      <alignment horizontal="center" vertical="center" wrapText="1"/>
      <protection/>
    </xf>
    <xf numFmtId="172" fontId="4" fillId="33" borderId="12" xfId="73" applyNumberFormat="1" applyFont="1" applyFill="1" applyBorder="1" applyAlignment="1">
      <alignment horizontal="left" vertical="center" wrapText="1"/>
      <protection/>
    </xf>
    <xf numFmtId="0" fontId="3" fillId="33" borderId="12" xfId="73" applyFont="1" applyFill="1" applyBorder="1" applyAlignment="1">
      <alignment horizontal="left" vertical="center" wrapText="1"/>
      <protection/>
    </xf>
    <xf numFmtId="0" fontId="4" fillId="33" borderId="12" xfId="102" applyFont="1" applyFill="1" applyBorder="1" applyAlignment="1">
      <alignment horizontal="left" vertical="center" wrapText="1"/>
      <protection/>
    </xf>
    <xf numFmtId="0" fontId="4" fillId="33" borderId="12" xfId="102" applyFont="1" applyFill="1" applyBorder="1" applyAlignment="1">
      <alignment vertical="center" wrapText="1"/>
      <protection/>
    </xf>
    <xf numFmtId="49" fontId="4" fillId="33" borderId="12" xfId="102" applyNumberFormat="1" applyFont="1" applyFill="1" applyBorder="1" applyAlignment="1">
      <alignment horizontal="left" vertical="center" wrapText="1"/>
      <protection/>
    </xf>
    <xf numFmtId="172" fontId="4" fillId="33" borderId="12" xfId="72" applyNumberFormat="1" applyFont="1" applyFill="1" applyBorder="1" applyAlignment="1">
      <alignment horizontal="left" vertical="center" wrapText="1"/>
      <protection/>
    </xf>
    <xf numFmtId="49" fontId="3" fillId="33" borderId="12" xfId="102" applyNumberFormat="1" applyFont="1" applyFill="1" applyBorder="1" applyAlignment="1">
      <alignment horizontal="left" vertical="center" wrapText="1"/>
      <protection/>
    </xf>
    <xf numFmtId="0" fontId="3" fillId="33" borderId="12" xfId="73" applyFont="1" applyFill="1" applyBorder="1" applyAlignment="1" applyProtection="1">
      <alignment horizontal="left"/>
      <protection hidden="1"/>
    </xf>
    <xf numFmtId="0" fontId="4" fillId="33" borderId="12" xfId="104" applyFont="1" applyFill="1" applyBorder="1" applyAlignment="1">
      <alignment horizontal="left" vertical="center" wrapText="1"/>
      <protection/>
    </xf>
    <xf numFmtId="2" fontId="4" fillId="33" borderId="12" xfId="102" applyNumberFormat="1" applyFont="1" applyFill="1" applyBorder="1" applyAlignment="1">
      <alignment vertical="center" wrapText="1"/>
      <protection/>
    </xf>
    <xf numFmtId="0" fontId="3" fillId="33" borderId="12" xfId="104" applyFont="1" applyFill="1" applyBorder="1" applyAlignment="1">
      <alignment horizontal="left" vertical="center" wrapText="1"/>
      <protection/>
    </xf>
    <xf numFmtId="2" fontId="3" fillId="33" borderId="12" xfId="102" applyNumberFormat="1" applyFont="1" applyFill="1" applyBorder="1" applyAlignment="1">
      <alignment vertical="center" wrapText="1"/>
      <protection/>
    </xf>
    <xf numFmtId="0" fontId="4" fillId="33" borderId="12" xfId="73" applyFont="1" applyFill="1" applyBorder="1" applyAlignment="1">
      <alignment horizontal="justify" vertical="center" wrapText="1"/>
      <protection/>
    </xf>
    <xf numFmtId="0" fontId="4" fillId="33" borderId="12" xfId="73" applyFont="1" applyFill="1" applyBorder="1" applyAlignment="1">
      <alignment horizontal="left" vertical="center" wrapText="1"/>
      <protection/>
    </xf>
    <xf numFmtId="0" fontId="4" fillId="33" borderId="12" xfId="73" applyFont="1" applyFill="1" applyBorder="1" applyAlignment="1">
      <alignment horizontal="center" vertical="center" wrapText="1"/>
      <protection/>
    </xf>
    <xf numFmtId="0" fontId="3" fillId="33" borderId="12" xfId="73" applyFont="1" applyFill="1" applyBorder="1" applyAlignment="1">
      <alignment horizontal="justify" vertical="center" wrapText="1"/>
      <protection/>
    </xf>
    <xf numFmtId="172" fontId="3" fillId="33" borderId="12" xfId="73" applyNumberFormat="1" applyFont="1" applyFill="1" applyBorder="1" applyAlignment="1">
      <alignment horizontal="left" vertical="center" wrapText="1"/>
      <protection/>
    </xf>
    <xf numFmtId="0" fontId="4" fillId="33" borderId="12" xfId="73" applyFont="1" applyFill="1" applyBorder="1" applyAlignment="1">
      <alignment horizontal="left" wrapText="1"/>
      <protection/>
    </xf>
    <xf numFmtId="0" fontId="4" fillId="33" borderId="12" xfId="73" applyFont="1" applyFill="1" applyBorder="1" applyAlignment="1" applyProtection="1">
      <alignment horizontal="left" vertical="center" wrapText="1"/>
      <protection hidden="1"/>
    </xf>
    <xf numFmtId="0" fontId="4" fillId="33" borderId="12" xfId="86" applyFont="1" applyFill="1" applyBorder="1" applyAlignment="1">
      <alignment horizontal="left" vertical="center" wrapText="1"/>
      <protection/>
    </xf>
    <xf numFmtId="172" fontId="4" fillId="33" borderId="12" xfId="113" applyNumberFormat="1" applyFont="1" applyFill="1" applyBorder="1" applyAlignment="1">
      <alignment vertical="center" wrapText="1"/>
      <protection/>
    </xf>
    <xf numFmtId="0" fontId="4" fillId="33" borderId="12" xfId="73" applyFont="1" applyFill="1" applyBorder="1" applyAlignment="1">
      <alignment vertical="center" wrapText="1"/>
      <protection/>
    </xf>
    <xf numFmtId="172" fontId="4" fillId="33" borderId="12" xfId="102" applyNumberFormat="1" applyFont="1" applyFill="1" applyBorder="1" applyAlignment="1">
      <alignment horizontal="left" vertical="center" wrapText="1"/>
      <protection/>
    </xf>
    <xf numFmtId="172" fontId="3" fillId="33" borderId="19" xfId="73" applyNumberFormat="1" applyFont="1" applyFill="1" applyBorder="1" applyAlignment="1">
      <alignment horizontal="center" vertical="center" wrapText="1"/>
      <protection/>
    </xf>
    <xf numFmtId="4" fontId="3" fillId="33" borderId="12" xfId="76" applyNumberFormat="1" applyFont="1" applyFill="1" applyBorder="1" applyAlignment="1">
      <alignment horizontal="left" vertical="center" wrapText="1"/>
      <protection/>
    </xf>
    <xf numFmtId="0" fontId="3" fillId="33" borderId="12" xfId="72" applyFont="1" applyFill="1" applyBorder="1" applyAlignment="1">
      <alignment horizontal="center" vertical="center" wrapText="1"/>
      <protection/>
    </xf>
    <xf numFmtId="0" fontId="3" fillId="33" borderId="12" xfId="72" applyFont="1" applyFill="1" applyBorder="1" applyAlignment="1">
      <alignment horizontal="left" vertical="center" wrapText="1"/>
      <protection/>
    </xf>
    <xf numFmtId="4" fontId="3" fillId="33" borderId="12" xfId="72" applyNumberFormat="1" applyFont="1" applyFill="1" applyBorder="1" applyAlignment="1">
      <alignment horizontal="center" vertical="center" wrapText="1"/>
      <protection/>
    </xf>
    <xf numFmtId="2" fontId="3" fillId="33" borderId="12" xfId="72" applyNumberFormat="1" applyFont="1" applyFill="1" applyBorder="1" applyAlignment="1">
      <alignment horizontal="center" vertical="center" wrapText="1"/>
      <protection/>
    </xf>
    <xf numFmtId="0" fontId="4" fillId="33" borderId="12" xfId="104" applyFont="1" applyFill="1" applyBorder="1" applyAlignment="1">
      <alignment horizontal="center" vertical="center" wrapText="1"/>
      <protection/>
    </xf>
    <xf numFmtId="0" fontId="4" fillId="33" borderId="12" xfId="72" applyFont="1" applyFill="1" applyBorder="1" applyAlignment="1">
      <alignment horizontal="left" vertical="center" wrapText="1"/>
      <protection/>
    </xf>
    <xf numFmtId="4" fontId="4" fillId="33" borderId="12" xfId="104" applyNumberFormat="1" applyFont="1" applyFill="1" applyBorder="1" applyAlignment="1">
      <alignment horizontal="center" vertical="center" wrapText="1"/>
      <protection/>
    </xf>
    <xf numFmtId="0" fontId="4" fillId="33" borderId="12" xfId="104" applyFont="1" applyFill="1" applyBorder="1" applyAlignment="1">
      <alignment vertical="center" wrapText="1"/>
      <protection/>
    </xf>
    <xf numFmtId="2" fontId="4" fillId="33" borderId="12" xfId="104" applyNumberFormat="1" applyFont="1" applyFill="1" applyBorder="1" applyAlignment="1">
      <alignment horizontal="left" vertical="center" wrapText="1"/>
      <protection/>
    </xf>
    <xf numFmtId="0" fontId="3" fillId="33" borderId="12" xfId="104" applyFont="1" applyFill="1" applyBorder="1" applyAlignment="1">
      <alignment horizontal="center" vertical="center" wrapText="1"/>
      <protection/>
    </xf>
    <xf numFmtId="4" fontId="3" fillId="33" borderId="12" xfId="104" applyNumberFormat="1" applyFont="1" applyFill="1" applyBorder="1" applyAlignment="1">
      <alignment horizontal="center" vertical="center" wrapText="1"/>
      <protection/>
    </xf>
    <xf numFmtId="0" fontId="3" fillId="33" borderId="12" xfId="104" applyFont="1" applyFill="1" applyBorder="1" applyAlignment="1">
      <alignment vertical="center" wrapText="1"/>
      <protection/>
    </xf>
    <xf numFmtId="172" fontId="4" fillId="33" borderId="12" xfId="76" applyNumberFormat="1" applyFont="1" applyFill="1" applyBorder="1" applyAlignment="1">
      <alignment vertical="center" wrapText="1"/>
      <protection/>
    </xf>
    <xf numFmtId="172" fontId="4" fillId="33" borderId="12" xfId="104" applyNumberFormat="1" applyFont="1" applyFill="1" applyBorder="1" applyAlignment="1">
      <alignment vertical="center" wrapText="1"/>
      <protection/>
    </xf>
    <xf numFmtId="0" fontId="4" fillId="33" borderId="12" xfId="86" applyFont="1" applyFill="1" applyBorder="1" applyAlignment="1">
      <alignment vertical="center" wrapText="1"/>
      <protection/>
    </xf>
    <xf numFmtId="0" fontId="3" fillId="33" borderId="12" xfId="86" applyFont="1" applyFill="1" applyBorder="1" applyAlignment="1">
      <alignment vertical="center" wrapText="1"/>
      <protection/>
    </xf>
    <xf numFmtId="0" fontId="4" fillId="33" borderId="12" xfId="103" applyFont="1" applyFill="1" applyBorder="1" applyAlignment="1">
      <alignment horizontal="left" vertical="center" wrapText="1"/>
      <protection/>
    </xf>
    <xf numFmtId="0" fontId="4" fillId="33" borderId="12" xfId="103" applyFont="1" applyFill="1" applyBorder="1" applyAlignment="1">
      <alignment horizontal="center" vertical="center" wrapText="1"/>
      <protection/>
    </xf>
    <xf numFmtId="0" fontId="3" fillId="33" borderId="12" xfId="103" applyFont="1" applyFill="1" applyBorder="1" applyAlignment="1">
      <alignment horizontal="left" vertical="center" wrapText="1"/>
      <protection/>
    </xf>
    <xf numFmtId="0" fontId="3" fillId="33" borderId="12" xfId="103" applyFont="1" applyFill="1" applyBorder="1" applyAlignment="1">
      <alignment vertical="center" wrapText="1"/>
      <protection/>
    </xf>
    <xf numFmtId="0" fontId="3" fillId="33" borderId="12" xfId="103" applyFont="1" applyFill="1" applyBorder="1" applyAlignment="1">
      <alignment horizontal="center" vertical="center" wrapText="1"/>
      <protection/>
    </xf>
    <xf numFmtId="0" fontId="4" fillId="33" borderId="12" xfId="103" applyFont="1" applyFill="1" applyBorder="1" applyAlignment="1">
      <alignment vertical="center" wrapText="1"/>
      <protection/>
    </xf>
    <xf numFmtId="0" fontId="3" fillId="33" borderId="12" xfId="86" applyFont="1" applyFill="1" applyBorder="1" applyAlignment="1">
      <alignment horizontal="left" vertical="center" wrapText="1"/>
      <protection/>
    </xf>
    <xf numFmtId="0" fontId="4" fillId="33" borderId="12" xfId="115" applyFont="1" applyFill="1" applyBorder="1" applyAlignment="1">
      <alignment horizontal="left" vertical="center" wrapText="1"/>
      <protection/>
    </xf>
    <xf numFmtId="0" fontId="4" fillId="33" borderId="12" xfId="115" applyFont="1" applyFill="1" applyBorder="1" applyAlignment="1">
      <alignment vertical="center" wrapText="1"/>
      <protection/>
    </xf>
    <xf numFmtId="172" fontId="4" fillId="33" borderId="12" xfId="115" applyNumberFormat="1" applyFont="1" applyFill="1" applyBorder="1" applyAlignment="1">
      <alignment vertical="center" wrapText="1"/>
      <protection/>
    </xf>
    <xf numFmtId="0" fontId="3" fillId="33" borderId="12" xfId="115" applyFont="1" applyFill="1" applyBorder="1" applyAlignment="1">
      <alignment vertical="center" wrapText="1"/>
      <protection/>
    </xf>
    <xf numFmtId="172" fontId="3" fillId="33" borderId="12" xfId="115" applyNumberFormat="1" applyFont="1" applyFill="1" applyBorder="1" applyAlignment="1">
      <alignment vertical="center" wrapText="1"/>
      <protection/>
    </xf>
    <xf numFmtId="0" fontId="4" fillId="33" borderId="12" xfId="72" applyFont="1" applyFill="1" applyBorder="1" applyAlignment="1">
      <alignment vertical="center" wrapText="1"/>
      <protection/>
    </xf>
    <xf numFmtId="172" fontId="4" fillId="33" borderId="12" xfId="72" applyNumberFormat="1" applyFont="1" applyFill="1" applyBorder="1" applyAlignment="1">
      <alignment vertical="center" wrapText="1"/>
      <protection/>
    </xf>
    <xf numFmtId="172" fontId="4" fillId="33" borderId="12" xfId="175" applyNumberFormat="1" applyFont="1" applyFill="1" applyBorder="1" applyAlignment="1">
      <alignment vertical="center" wrapText="1"/>
      <protection/>
    </xf>
    <xf numFmtId="2" fontId="4" fillId="33" borderId="12" xfId="174" applyNumberFormat="1" applyFont="1" applyFill="1" applyBorder="1" applyAlignment="1">
      <alignment vertical="center" wrapText="1"/>
      <protection/>
    </xf>
    <xf numFmtId="175" fontId="4" fillId="33" borderId="12" xfId="115" applyNumberFormat="1" applyFont="1" applyFill="1" applyBorder="1" applyAlignment="1">
      <alignment horizontal="center" vertical="center" wrapText="1"/>
      <protection/>
    </xf>
    <xf numFmtId="175" fontId="4" fillId="33" borderId="12" xfId="115" applyNumberFormat="1" applyFont="1" applyFill="1" applyBorder="1" applyAlignment="1">
      <alignment horizontal="center" vertical="center"/>
      <protection/>
    </xf>
    <xf numFmtId="2" fontId="3" fillId="33" borderId="12" xfId="104" applyNumberFormat="1" applyFont="1" applyFill="1" applyBorder="1" applyAlignment="1">
      <alignment vertical="center" wrapText="1"/>
      <protection/>
    </xf>
    <xf numFmtId="172" fontId="3" fillId="33" borderId="12" xfId="115" applyNumberFormat="1" applyFont="1" applyFill="1" applyBorder="1" applyAlignment="1">
      <alignment horizontal="center" vertical="center" wrapText="1"/>
      <protection/>
    </xf>
    <xf numFmtId="175" fontId="3" fillId="33" borderId="12" xfId="115" applyNumberFormat="1" applyFont="1" applyFill="1" applyBorder="1" applyAlignment="1">
      <alignment horizontal="center" vertical="center" wrapText="1"/>
      <protection/>
    </xf>
    <xf numFmtId="2" fontId="3" fillId="33" borderId="12" xfId="115" applyNumberFormat="1" applyFont="1" applyFill="1" applyBorder="1" applyAlignment="1">
      <alignment horizontal="justify" vertical="center" wrapText="1"/>
      <protection/>
    </xf>
    <xf numFmtId="172" fontId="4" fillId="33" borderId="12" xfId="115" applyNumberFormat="1" applyFont="1" applyFill="1" applyBorder="1" applyAlignment="1">
      <alignment horizontal="center" vertical="center" wrapText="1"/>
      <protection/>
    </xf>
    <xf numFmtId="0" fontId="3" fillId="33" borderId="12" xfId="73" applyFont="1" applyFill="1" applyBorder="1">
      <alignment/>
      <protection/>
    </xf>
    <xf numFmtId="0" fontId="3" fillId="33" borderId="12" xfId="73" applyFont="1" applyFill="1" applyBorder="1" applyAlignment="1">
      <alignment horizontal="center" vertical="center"/>
      <protection/>
    </xf>
    <xf numFmtId="172" fontId="4" fillId="33" borderId="12" xfId="115" applyNumberFormat="1" applyFont="1" applyFill="1" applyBorder="1" applyAlignment="1">
      <alignment horizontal="left" vertical="center" wrapText="1"/>
      <protection/>
    </xf>
    <xf numFmtId="172" fontId="3" fillId="0" borderId="12" xfId="145" applyNumberFormat="1" applyFont="1" applyFill="1" applyBorder="1" applyAlignment="1">
      <alignment vertical="center"/>
      <protection/>
    </xf>
    <xf numFmtId="172" fontId="3" fillId="0" borderId="12" xfId="145" applyNumberFormat="1" applyFont="1" applyFill="1" applyBorder="1" applyAlignment="1">
      <alignment vertical="center" wrapText="1"/>
      <protection/>
    </xf>
    <xf numFmtId="172" fontId="61" fillId="0" borderId="12" xfId="0" applyNumberFormat="1" applyFont="1" applyFill="1" applyBorder="1" applyAlignment="1">
      <alignment horizontal="center" vertical="center" wrapText="1"/>
    </xf>
    <xf numFmtId="172" fontId="61" fillId="0" borderId="12" xfId="0" applyNumberFormat="1" applyFont="1" applyFill="1" applyBorder="1" applyAlignment="1">
      <alignment horizontal="left" vertical="center" wrapText="1"/>
    </xf>
    <xf numFmtId="43" fontId="4" fillId="0" borderId="12" xfId="158" applyNumberFormat="1" applyFont="1" applyFill="1" applyBorder="1" applyAlignment="1" applyProtection="1">
      <alignment vertical="center" wrapText="1"/>
      <protection hidden="1"/>
    </xf>
    <xf numFmtId="0" fontId="3" fillId="0" borderId="12" xfId="90" applyFont="1" applyFill="1" applyBorder="1" applyAlignment="1">
      <alignment horizontal="left" vertical="center" wrapText="1"/>
      <protection/>
    </xf>
    <xf numFmtId="0" fontId="14" fillId="0" borderId="12" xfId="0" applyFont="1" applyFill="1" applyBorder="1" applyAlignment="1">
      <alignment horizontal="left" vertical="center" wrapText="1"/>
    </xf>
    <xf numFmtId="0" fontId="58" fillId="0" borderId="12" xfId="0" applyFont="1" applyFill="1" applyBorder="1" applyAlignment="1">
      <alignment horizontal="center" vertical="center"/>
    </xf>
    <xf numFmtId="0" fontId="58" fillId="0" borderId="12" xfId="0" applyFont="1" applyFill="1" applyBorder="1" applyAlignment="1">
      <alignment/>
    </xf>
    <xf numFmtId="0" fontId="4" fillId="0" borderId="12" xfId="158" applyNumberFormat="1" applyFont="1" applyFill="1" applyBorder="1" applyAlignment="1">
      <alignment horizontal="left" vertical="center" wrapText="1" shrinkToFit="1"/>
      <protection/>
    </xf>
    <xf numFmtId="0" fontId="4" fillId="0" borderId="12" xfId="0" applyFont="1" applyFill="1" applyBorder="1" applyAlignment="1">
      <alignment horizontal="right" vertical="center"/>
    </xf>
    <xf numFmtId="0" fontId="3" fillId="0" borderId="12" xfId="158" applyNumberFormat="1" applyFont="1" applyFill="1" applyBorder="1" applyAlignment="1">
      <alignment horizontal="left" vertical="center" wrapText="1" shrinkToFit="1"/>
      <protection/>
    </xf>
    <xf numFmtId="0" fontId="14" fillId="0" borderId="12" xfId="0" applyFont="1" applyFill="1" applyBorder="1" applyAlignment="1">
      <alignment vertical="center" wrapText="1"/>
    </xf>
    <xf numFmtId="172" fontId="4" fillId="0" borderId="12" xfId="158" applyNumberFormat="1" applyFont="1" applyFill="1" applyBorder="1" applyAlignment="1">
      <alignment horizontal="left" vertical="center" wrapText="1"/>
      <protection/>
    </xf>
    <xf numFmtId="43" fontId="3" fillId="0" borderId="12" xfId="158" applyNumberFormat="1" applyFont="1" applyFill="1" applyBorder="1" applyAlignment="1" applyProtection="1">
      <alignment horizontal="left" vertical="center" wrapText="1"/>
      <protection hidden="1"/>
    </xf>
    <xf numFmtId="0" fontId="3" fillId="0" borderId="12" xfId="173" applyFont="1" applyFill="1" applyBorder="1" applyAlignment="1">
      <alignment horizontal="left" vertical="center" wrapText="1"/>
      <protection/>
    </xf>
    <xf numFmtId="0" fontId="4" fillId="0" borderId="12" xfId="44" applyNumberFormat="1" applyFont="1" applyFill="1" applyBorder="1" applyAlignment="1">
      <alignment horizontal="left" vertical="center" wrapText="1" shrinkToFit="1"/>
    </xf>
    <xf numFmtId="43" fontId="4" fillId="0" borderId="12" xfId="158" applyNumberFormat="1" applyFont="1" applyFill="1" applyBorder="1" applyAlignment="1" applyProtection="1">
      <alignment horizontal="left" vertical="center" wrapText="1"/>
      <protection hidden="1"/>
    </xf>
    <xf numFmtId="43" fontId="4" fillId="0" borderId="12" xfId="158" applyNumberFormat="1" applyFont="1" applyFill="1" applyBorder="1" applyAlignment="1" applyProtection="1">
      <alignment horizontal="left" vertical="center" wrapText="1"/>
      <protection locked="0"/>
    </xf>
    <xf numFmtId="172" fontId="4" fillId="0" borderId="12" xfId="82" applyNumberFormat="1" applyFont="1" applyFill="1" applyBorder="1" applyAlignment="1">
      <alignment horizontal="center" vertical="center" wrapText="1"/>
      <protection/>
    </xf>
    <xf numFmtId="2" fontId="4" fillId="0" borderId="12" xfId="0" applyNumberFormat="1" applyFont="1" applyFill="1" applyBorder="1" applyAlignment="1">
      <alignment vertical="center" wrapText="1"/>
    </xf>
    <xf numFmtId="0" fontId="3" fillId="0" borderId="12" xfId="158" applyNumberFormat="1" applyFont="1" applyFill="1" applyBorder="1" applyAlignment="1">
      <alignment horizontal="left" vertical="center" wrapText="1"/>
      <protection/>
    </xf>
    <xf numFmtId="0" fontId="3" fillId="0" borderId="12" xfId="158" applyNumberFormat="1" applyFont="1" applyFill="1" applyBorder="1" applyAlignment="1">
      <alignment vertical="center" wrapText="1"/>
      <protection/>
    </xf>
    <xf numFmtId="2" fontId="3" fillId="0" borderId="12" xfId="0" applyNumberFormat="1" applyFont="1" applyFill="1" applyBorder="1" applyAlignment="1">
      <alignment horizontal="right"/>
    </xf>
    <xf numFmtId="172" fontId="4" fillId="0" borderId="12" xfId="80" applyNumberFormat="1" applyFont="1" applyFill="1" applyBorder="1" applyAlignment="1">
      <alignment horizontal="left" vertical="center" wrapText="1"/>
      <protection/>
    </xf>
    <xf numFmtId="49" fontId="8" fillId="0" borderId="0" xfId="72" applyNumberFormat="1" applyFont="1" applyFill="1" applyAlignment="1">
      <alignment horizontal="left" vertical="center"/>
      <protection/>
    </xf>
    <xf numFmtId="172" fontId="3" fillId="33" borderId="12" xfId="73" applyNumberFormat="1" applyFont="1" applyFill="1" applyBorder="1" applyAlignment="1">
      <alignment horizontal="left" vertical="center" wrapText="1"/>
      <protection/>
    </xf>
    <xf numFmtId="2" fontId="3" fillId="33" borderId="12" xfId="73" applyNumberFormat="1" applyFont="1" applyFill="1" applyBorder="1" applyAlignment="1">
      <alignment horizontal="left" vertical="center" wrapText="1"/>
      <protection/>
    </xf>
    <xf numFmtId="0" fontId="4" fillId="0" borderId="12" xfId="0" applyFont="1" applyFill="1" applyBorder="1" applyAlignment="1">
      <alignment horizontal="left" wrapText="1"/>
    </xf>
    <xf numFmtId="2" fontId="4" fillId="0" borderId="12" xfId="80" applyNumberFormat="1" applyFont="1" applyFill="1" applyBorder="1" applyAlignment="1">
      <alignment horizontal="center" vertical="center" wrapText="1"/>
      <protection/>
    </xf>
    <xf numFmtId="0" fontId="3" fillId="0" borderId="12" xfId="99" applyFont="1" applyFill="1" applyBorder="1" applyAlignment="1">
      <alignment horizontal="center" vertical="center" wrapText="1"/>
      <protection/>
    </xf>
    <xf numFmtId="0" fontId="3" fillId="0" borderId="12" xfId="104" applyFont="1" applyFill="1" applyBorder="1" applyAlignment="1">
      <alignment horizontal="left" vertical="center" wrapText="1"/>
      <protection/>
    </xf>
    <xf numFmtId="49" fontId="3" fillId="0" borderId="19" xfId="73" applyNumberFormat="1" applyFont="1" applyFill="1" applyBorder="1" applyAlignment="1">
      <alignment vertical="center"/>
      <protection/>
    </xf>
    <xf numFmtId="49" fontId="3" fillId="0" borderId="4" xfId="73" applyNumberFormat="1" applyFont="1" applyFill="1" applyBorder="1" applyAlignment="1">
      <alignment vertical="center"/>
      <protection/>
    </xf>
    <xf numFmtId="49" fontId="3" fillId="0" borderId="19" xfId="73" applyNumberFormat="1" applyFont="1" applyFill="1" applyBorder="1" applyAlignment="1">
      <alignment horizontal="center" vertical="center" wrapText="1"/>
      <protection/>
    </xf>
    <xf numFmtId="49" fontId="3" fillId="0" borderId="12" xfId="73" applyNumberFormat="1" applyFont="1" applyFill="1" applyBorder="1" applyAlignment="1">
      <alignment horizontal="left" vertical="center" wrapText="1"/>
      <protection/>
    </xf>
    <xf numFmtId="2" fontId="3" fillId="0" borderId="12" xfId="0" applyNumberFormat="1" applyFont="1" applyFill="1" applyBorder="1" applyAlignment="1">
      <alignment vertical="center"/>
    </xf>
    <xf numFmtId="49" fontId="3" fillId="0" borderId="12" xfId="73" applyNumberFormat="1" applyFont="1" applyFill="1" applyBorder="1" applyAlignment="1">
      <alignment horizontal="center" vertical="center" wrapText="1"/>
      <protection/>
    </xf>
    <xf numFmtId="49" fontId="4" fillId="0" borderId="12" xfId="73" applyNumberFormat="1" applyFont="1" applyFill="1" applyBorder="1" applyAlignment="1">
      <alignment horizontal="center" vertical="center" wrapText="1"/>
      <protection/>
    </xf>
    <xf numFmtId="172" fontId="4" fillId="0" borderId="12" xfId="76" applyNumberFormat="1" applyFont="1" applyFill="1" applyBorder="1" applyAlignment="1">
      <alignment horizontal="left" vertical="center" wrapText="1"/>
      <protection/>
    </xf>
    <xf numFmtId="175" fontId="4" fillId="0" borderId="12" xfId="0" applyNumberFormat="1" applyFont="1" applyFill="1" applyBorder="1" applyAlignment="1">
      <alignment vertical="center" wrapText="1"/>
    </xf>
    <xf numFmtId="175" fontId="3" fillId="0" borderId="12" xfId="0" applyNumberFormat="1" applyFont="1" applyFill="1" applyBorder="1" applyAlignment="1">
      <alignment vertical="center" wrapText="1"/>
    </xf>
    <xf numFmtId="4" fontId="4" fillId="0" borderId="12" xfId="105" applyNumberFormat="1" applyFont="1" applyFill="1" applyBorder="1" applyAlignment="1">
      <alignment horizontal="left" vertical="center" wrapText="1"/>
      <protection/>
    </xf>
    <xf numFmtId="49" fontId="4" fillId="0" borderId="12" xfId="73" applyNumberFormat="1" applyFont="1" applyFill="1" applyBorder="1" applyAlignment="1">
      <alignment horizontal="left" vertical="center" wrapText="1"/>
      <protection/>
    </xf>
    <xf numFmtId="172" fontId="3" fillId="0" borderId="12" xfId="76" applyNumberFormat="1" applyFont="1" applyFill="1" applyBorder="1" applyAlignment="1">
      <alignment horizontal="left" vertical="center" wrapText="1"/>
      <protection/>
    </xf>
    <xf numFmtId="2" fontId="4" fillId="0" borderId="12" xfId="52" applyNumberFormat="1" applyFont="1" applyFill="1" applyBorder="1" applyAlignment="1">
      <alignment vertical="center" wrapText="1"/>
    </xf>
    <xf numFmtId="2" fontId="3" fillId="0" borderId="12" xfId="52" applyNumberFormat="1" applyFont="1" applyFill="1" applyBorder="1" applyAlignment="1">
      <alignment vertical="center" wrapText="1"/>
    </xf>
    <xf numFmtId="2" fontId="4" fillId="0" borderId="17" xfId="0" applyNumberFormat="1" applyFont="1" applyFill="1" applyBorder="1" applyAlignment="1">
      <alignment vertical="center" wrapText="1"/>
    </xf>
    <xf numFmtId="0" fontId="3" fillId="0" borderId="17" xfId="0" applyFont="1" applyFill="1" applyBorder="1" applyAlignment="1">
      <alignment horizontal="left" vertical="center" wrapText="1"/>
    </xf>
    <xf numFmtId="2" fontId="3" fillId="0" borderId="17" xfId="0" applyNumberFormat="1" applyFont="1" applyFill="1" applyBorder="1" applyAlignment="1">
      <alignment vertical="center" wrapText="1"/>
    </xf>
    <xf numFmtId="2" fontId="3" fillId="0" borderId="12" xfId="0" applyNumberFormat="1" applyFont="1" applyFill="1" applyBorder="1" applyAlignment="1">
      <alignment vertical="center" wrapText="1"/>
    </xf>
    <xf numFmtId="4" fontId="4" fillId="0" borderId="12" xfId="105" applyNumberFormat="1" applyFont="1" applyFill="1" applyBorder="1" applyAlignment="1">
      <alignment horizontal="right" vertical="center" wrapText="1"/>
      <protection/>
    </xf>
    <xf numFmtId="2" fontId="4" fillId="0" borderId="12" xfId="105" applyNumberFormat="1" applyFont="1" applyFill="1" applyBorder="1" applyAlignment="1">
      <alignment horizontal="right" vertical="center" wrapText="1"/>
      <protection/>
    </xf>
    <xf numFmtId="2" fontId="4" fillId="0" borderId="12" xfId="52" applyNumberFormat="1" applyFont="1" applyFill="1" applyBorder="1" applyAlignment="1">
      <alignment vertical="center"/>
    </xf>
    <xf numFmtId="0" fontId="4" fillId="33" borderId="12" xfId="0" applyFont="1" applyFill="1" applyBorder="1" applyAlignment="1">
      <alignment vertical="center" wrapText="1"/>
    </xf>
    <xf numFmtId="2" fontId="4" fillId="0" borderId="12" xfId="178" applyNumberFormat="1" applyFont="1" applyFill="1" applyBorder="1" applyAlignment="1">
      <alignment vertical="center" wrapText="1"/>
      <protection/>
    </xf>
    <xf numFmtId="2" fontId="4" fillId="0" borderId="12" xfId="90" applyNumberFormat="1" applyFont="1" applyFill="1" applyBorder="1" applyAlignment="1">
      <alignment vertical="center" wrapText="1"/>
      <protection/>
    </xf>
    <xf numFmtId="2" fontId="4" fillId="33" borderId="12" xfId="0" applyNumberFormat="1" applyFont="1" applyFill="1" applyBorder="1" applyAlignment="1">
      <alignment vertical="center"/>
    </xf>
    <xf numFmtId="2" fontId="4" fillId="33" borderId="12" xfId="0" applyNumberFormat="1" applyFont="1" applyFill="1" applyBorder="1" applyAlignment="1">
      <alignment vertical="center" wrapText="1"/>
    </xf>
    <xf numFmtId="4" fontId="3" fillId="0" borderId="12" xfId="105" applyNumberFormat="1" applyFont="1" applyFill="1" applyBorder="1" applyAlignment="1">
      <alignment horizontal="left" vertical="center" wrapText="1"/>
      <protection/>
    </xf>
    <xf numFmtId="2" fontId="3" fillId="0" borderId="12" xfId="105" applyNumberFormat="1" applyFont="1" applyFill="1" applyBorder="1" applyAlignment="1">
      <alignment vertical="center" wrapText="1"/>
      <protection/>
    </xf>
    <xf numFmtId="0" fontId="3" fillId="0" borderId="12" xfId="73" applyFont="1" applyFill="1" applyBorder="1" applyAlignment="1">
      <alignment horizontal="center" vertical="center" wrapText="1"/>
      <protection/>
    </xf>
    <xf numFmtId="0" fontId="3" fillId="0" borderId="12" xfId="73" applyFont="1" applyFill="1" applyBorder="1" applyAlignment="1">
      <alignment vertical="center" wrapText="1"/>
      <protection/>
    </xf>
    <xf numFmtId="4" fontId="3" fillId="0" borderId="12" xfId="73" applyNumberFormat="1" applyFont="1" applyFill="1" applyBorder="1" applyAlignment="1">
      <alignment horizontal="right" vertical="center"/>
      <protection/>
    </xf>
    <xf numFmtId="172" fontId="4" fillId="0" borderId="12" xfId="73" applyNumberFormat="1" applyFont="1" applyFill="1" applyBorder="1" applyAlignment="1">
      <alignment vertical="center" wrapText="1"/>
      <protection/>
    </xf>
    <xf numFmtId="0" fontId="4" fillId="0" borderId="12" xfId="73" applyFont="1" applyFill="1" applyBorder="1" applyAlignment="1">
      <alignment horizontal="center" vertical="center" wrapText="1"/>
      <protection/>
    </xf>
    <xf numFmtId="0" fontId="4" fillId="0" borderId="12" xfId="73" applyFont="1" applyFill="1" applyBorder="1" applyAlignment="1">
      <alignment vertical="center" wrapText="1"/>
      <protection/>
    </xf>
    <xf numFmtId="4" fontId="4" fillId="0" borderId="12" xfId="73" applyNumberFormat="1" applyFont="1" applyFill="1" applyBorder="1" applyAlignment="1">
      <alignment horizontal="right" vertical="center"/>
      <protection/>
    </xf>
    <xf numFmtId="0" fontId="4" fillId="0" borderId="12" xfId="73" applyFont="1" applyFill="1" applyBorder="1" applyAlignment="1">
      <alignment horizontal="right" vertical="center"/>
      <protection/>
    </xf>
    <xf numFmtId="4" fontId="4" fillId="0" borderId="12" xfId="73" applyNumberFormat="1" applyFont="1" applyFill="1" applyBorder="1" applyAlignment="1">
      <alignment horizontal="right" vertical="center" wrapText="1"/>
      <protection/>
    </xf>
    <xf numFmtId="0" fontId="4" fillId="0" borderId="12" xfId="73" applyFont="1" applyFill="1" applyBorder="1" applyAlignment="1">
      <alignment horizontal="right" vertical="center" wrapText="1"/>
      <protection/>
    </xf>
    <xf numFmtId="0" fontId="3" fillId="0" borderId="12" xfId="73" applyFont="1" applyFill="1" applyBorder="1" applyAlignment="1">
      <alignment horizontal="right" vertical="center"/>
      <protection/>
    </xf>
    <xf numFmtId="4" fontId="4" fillId="0" borderId="12" xfId="105" applyNumberFormat="1" applyFont="1" applyFill="1" applyBorder="1" applyAlignment="1">
      <alignment horizontal="right" vertical="center"/>
      <protection/>
    </xf>
    <xf numFmtId="175" fontId="3" fillId="0" borderId="12" xfId="0" applyNumberFormat="1" applyFont="1" applyFill="1" applyBorder="1" applyAlignment="1">
      <alignment horizontal="right" vertical="center"/>
    </xf>
    <xf numFmtId="172" fontId="3" fillId="0" borderId="19" xfId="0" applyNumberFormat="1" applyFont="1" applyFill="1" applyBorder="1" applyAlignment="1">
      <alignment horizontal="center" vertical="center"/>
    </xf>
    <xf numFmtId="172" fontId="3" fillId="0" borderId="19" xfId="73" applyNumberFormat="1" applyFont="1" applyFill="1" applyBorder="1" applyAlignment="1">
      <alignment horizontal="center" vertical="center"/>
      <protection/>
    </xf>
    <xf numFmtId="0" fontId="3" fillId="0" borderId="19" xfId="73" applyFont="1" applyFill="1" applyBorder="1" applyAlignment="1">
      <alignment vertical="center"/>
      <protection/>
    </xf>
    <xf numFmtId="2" fontId="3" fillId="0" borderId="12" xfId="73" applyNumberFormat="1" applyFont="1" applyFill="1" applyBorder="1" applyAlignment="1">
      <alignment horizontal="right" vertical="center"/>
      <protection/>
    </xf>
    <xf numFmtId="49" fontId="3" fillId="0" borderId="4" xfId="73" applyNumberFormat="1" applyFont="1" applyFill="1" applyBorder="1" applyAlignment="1">
      <alignment horizontal="center" vertical="center"/>
      <protection/>
    </xf>
    <xf numFmtId="0" fontId="8" fillId="0" borderId="0" xfId="0" applyFont="1" applyAlignment="1">
      <alignment/>
    </xf>
    <xf numFmtId="49" fontId="3" fillId="0" borderId="18" xfId="73" applyNumberFormat="1" applyFont="1" applyFill="1" applyBorder="1" applyAlignment="1">
      <alignment vertical="center"/>
      <protection/>
    </xf>
    <xf numFmtId="0" fontId="0" fillId="0" borderId="0" xfId="0" applyFont="1" applyFill="1" applyAlignment="1">
      <alignment/>
    </xf>
    <xf numFmtId="0" fontId="61" fillId="0" borderId="12" xfId="145" applyFont="1" applyFill="1" applyBorder="1" applyAlignment="1">
      <alignment horizontal="center" vertical="center" wrapText="1"/>
      <protection/>
    </xf>
    <xf numFmtId="172" fontId="58" fillId="0" borderId="12" xfId="145" applyNumberFormat="1" applyFont="1" applyFill="1" applyBorder="1" applyAlignment="1">
      <alignment horizontal="center" vertical="center" wrapText="1"/>
      <protection/>
    </xf>
    <xf numFmtId="172" fontId="61" fillId="0" borderId="19" xfId="145" applyNumberFormat="1" applyFont="1" applyFill="1" applyBorder="1" applyAlignment="1">
      <alignment horizontal="left" vertical="center"/>
      <protection/>
    </xf>
    <xf numFmtId="172" fontId="61" fillId="0" borderId="4" xfId="145" applyNumberFormat="1" applyFont="1" applyFill="1" applyBorder="1" applyAlignment="1">
      <alignment horizontal="center" vertical="center" wrapText="1"/>
      <protection/>
    </xf>
    <xf numFmtId="172" fontId="61" fillId="0" borderId="4" xfId="145" applyNumberFormat="1" applyFont="1" applyFill="1" applyBorder="1" applyAlignment="1">
      <alignment horizontal="left" vertical="center" wrapText="1"/>
      <protection/>
    </xf>
    <xf numFmtId="172" fontId="61" fillId="0" borderId="18" xfId="145" applyNumberFormat="1" applyFont="1" applyFill="1" applyBorder="1" applyAlignment="1">
      <alignment horizontal="center" vertical="center" wrapText="1"/>
      <protection/>
    </xf>
    <xf numFmtId="172" fontId="61" fillId="0" borderId="17" xfId="145" applyNumberFormat="1" applyFont="1" applyFill="1" applyBorder="1" applyAlignment="1">
      <alignment horizontal="center" vertical="center" wrapText="1"/>
      <protection/>
    </xf>
    <xf numFmtId="172" fontId="61" fillId="0" borderId="17" xfId="145" applyNumberFormat="1" applyFont="1" applyFill="1" applyBorder="1" applyAlignment="1">
      <alignment horizontal="left" vertical="center" wrapText="1"/>
      <protection/>
    </xf>
    <xf numFmtId="175" fontId="61" fillId="0" borderId="17" xfId="145" applyNumberFormat="1" applyFont="1" applyFill="1" applyBorder="1" applyAlignment="1">
      <alignment horizontal="right" vertical="center" wrapText="1"/>
      <protection/>
    </xf>
    <xf numFmtId="0" fontId="58" fillId="0" borderId="12" xfId="0" applyFont="1" applyFill="1" applyBorder="1" applyAlignment="1">
      <alignment horizontal="center" vertical="center" wrapText="1"/>
    </xf>
    <xf numFmtId="0" fontId="58" fillId="0" borderId="12" xfId="158" applyNumberFormat="1" applyFont="1" applyFill="1" applyBorder="1" applyAlignment="1">
      <alignment horizontal="left" vertical="center" wrapText="1"/>
      <protection/>
    </xf>
    <xf numFmtId="175" fontId="58" fillId="0" borderId="12" xfId="0" applyNumberFormat="1" applyFont="1" applyFill="1" applyBorder="1" applyAlignment="1">
      <alignment horizontal="right" vertical="center" wrapText="1"/>
    </xf>
    <xf numFmtId="175" fontId="58" fillId="0" borderId="12" xfId="158" applyNumberFormat="1" applyFont="1" applyFill="1" applyBorder="1" applyAlignment="1">
      <alignment horizontal="right" vertical="center" wrapText="1"/>
      <protection/>
    </xf>
    <xf numFmtId="2" fontId="58" fillId="0" borderId="12" xfId="0" applyNumberFormat="1" applyFont="1" applyFill="1" applyBorder="1" applyAlignment="1">
      <alignment horizontal="right" vertical="center" wrapText="1"/>
    </xf>
    <xf numFmtId="175" fontId="58" fillId="0" borderId="12" xfId="158" applyNumberFormat="1" applyFont="1" applyFill="1" applyBorder="1" applyAlignment="1">
      <alignment horizontal="left" vertical="center" wrapText="1"/>
      <protection/>
    </xf>
    <xf numFmtId="0" fontId="58" fillId="0" borderId="12" xfId="0" applyFont="1" applyFill="1" applyBorder="1" applyAlignment="1">
      <alignment horizontal="right" vertical="center" wrapText="1"/>
    </xf>
    <xf numFmtId="0" fontId="61" fillId="0" borderId="12" xfId="0" applyFont="1" applyFill="1" applyBorder="1" applyAlignment="1">
      <alignment horizontal="center" vertical="center" wrapText="1"/>
    </xf>
    <xf numFmtId="0" fontId="61" fillId="0" borderId="12" xfId="158" applyNumberFormat="1" applyFont="1" applyFill="1" applyBorder="1" applyAlignment="1">
      <alignment horizontal="left" vertical="center" wrapText="1"/>
      <protection/>
    </xf>
    <xf numFmtId="175" fontId="61" fillId="0" borderId="12" xfId="0" applyNumberFormat="1" applyFont="1" applyFill="1" applyBorder="1" applyAlignment="1">
      <alignment horizontal="right" vertical="center" wrapText="1"/>
    </xf>
    <xf numFmtId="172" fontId="61" fillId="0" borderId="12" xfId="158" applyNumberFormat="1" applyFont="1" applyFill="1" applyBorder="1" applyAlignment="1">
      <alignment horizontal="center" vertical="center" wrapText="1"/>
      <protection/>
    </xf>
    <xf numFmtId="175" fontId="61" fillId="0" borderId="12" xfId="158" applyNumberFormat="1" applyFont="1" applyFill="1" applyBorder="1" applyAlignment="1">
      <alignment horizontal="left" vertical="center" wrapText="1"/>
      <protection/>
    </xf>
    <xf numFmtId="0" fontId="58" fillId="0" borderId="12" xfId="44" applyNumberFormat="1" applyFont="1" applyFill="1" applyBorder="1" applyAlignment="1">
      <alignment horizontal="left" vertical="center" wrapText="1"/>
    </xf>
    <xf numFmtId="175" fontId="58" fillId="0" borderId="12" xfId="158" applyNumberFormat="1" applyFont="1" applyFill="1" applyBorder="1" applyAlignment="1" applyProtection="1">
      <alignment horizontal="right" vertical="center" wrapText="1"/>
      <protection hidden="1"/>
    </xf>
    <xf numFmtId="0" fontId="61" fillId="0" borderId="12" xfId="0" applyFont="1" applyFill="1" applyBorder="1" applyAlignment="1">
      <alignment horizontal="center" vertical="center"/>
    </xf>
    <xf numFmtId="0" fontId="61" fillId="0" borderId="12" xfId="0" applyFont="1" applyFill="1" applyBorder="1" applyAlignment="1">
      <alignment horizontal="left" vertical="center" wrapText="1"/>
    </xf>
    <xf numFmtId="2" fontId="61" fillId="0" borderId="12" xfId="0" applyNumberFormat="1" applyFont="1" applyFill="1" applyBorder="1" applyAlignment="1">
      <alignment horizontal="right" vertical="center"/>
    </xf>
    <xf numFmtId="0" fontId="0" fillId="0" borderId="0" xfId="0" applyFont="1" applyFill="1" applyAlignment="1">
      <alignment horizontal="left"/>
    </xf>
    <xf numFmtId="0" fontId="61" fillId="0" borderId="12" xfId="44" applyNumberFormat="1" applyFont="1" applyFill="1" applyBorder="1" applyAlignment="1">
      <alignment horizontal="left" vertical="center" wrapText="1"/>
    </xf>
    <xf numFmtId="0" fontId="58" fillId="0" borderId="12" xfId="0" applyFont="1" applyFill="1" applyBorder="1" applyAlignment="1">
      <alignment horizontal="left" vertical="center" wrapText="1"/>
    </xf>
    <xf numFmtId="172" fontId="61" fillId="0" borderId="12" xfId="158" applyNumberFormat="1" applyFont="1" applyFill="1" applyBorder="1" applyAlignment="1">
      <alignment horizontal="left" vertical="center" wrapText="1"/>
      <protection/>
    </xf>
    <xf numFmtId="172" fontId="58" fillId="0" borderId="12" xfId="145" applyNumberFormat="1" applyFont="1" applyFill="1" applyBorder="1" applyAlignment="1">
      <alignment horizontal="left" vertical="center"/>
      <protection/>
    </xf>
    <xf numFmtId="175" fontId="58" fillId="0" borderId="12" xfId="145" applyNumberFormat="1" applyFont="1" applyFill="1" applyBorder="1" applyAlignment="1">
      <alignment horizontal="right" vertical="center" wrapText="1"/>
      <protection/>
    </xf>
    <xf numFmtId="175" fontId="58" fillId="0" borderId="12" xfId="158" applyNumberFormat="1" applyFont="1" applyFill="1" applyBorder="1" applyAlignment="1">
      <alignment horizontal="right" vertical="center" wrapText="1" shrinkToFit="1"/>
      <protection/>
    </xf>
    <xf numFmtId="172" fontId="58" fillId="0" borderId="12" xfId="145" applyNumberFormat="1" applyFont="1" applyFill="1" applyBorder="1" applyAlignment="1">
      <alignment horizontal="right" vertical="center" wrapText="1"/>
      <protection/>
    </xf>
    <xf numFmtId="172" fontId="61" fillId="0" borderId="12" xfId="145" applyNumberFormat="1" applyFont="1" applyFill="1" applyBorder="1" applyAlignment="1">
      <alignment horizontal="center" vertical="center"/>
      <protection/>
    </xf>
    <xf numFmtId="172" fontId="61" fillId="0" borderId="12" xfId="145" applyNumberFormat="1" applyFont="1" applyFill="1" applyBorder="1" applyAlignment="1">
      <alignment horizontal="center" vertical="center" wrapText="1"/>
      <protection/>
    </xf>
    <xf numFmtId="175" fontId="58" fillId="0" borderId="12" xfId="158" applyNumberFormat="1" applyFont="1" applyFill="1" applyBorder="1" applyAlignment="1" applyProtection="1">
      <alignment horizontal="right" vertical="center" wrapText="1"/>
      <protection locked="0"/>
    </xf>
    <xf numFmtId="49" fontId="58" fillId="0" borderId="12" xfId="158" applyNumberFormat="1" applyFont="1" applyFill="1" applyBorder="1" applyAlignment="1">
      <alignment horizontal="left" vertical="center" wrapText="1"/>
      <protection/>
    </xf>
    <xf numFmtId="49" fontId="61" fillId="0" borderId="12" xfId="158" applyNumberFormat="1" applyFont="1" applyFill="1" applyBorder="1" applyAlignment="1">
      <alignment horizontal="left" vertical="center" wrapText="1"/>
      <protection/>
    </xf>
    <xf numFmtId="175" fontId="58" fillId="0" borderId="12" xfId="0" applyNumberFormat="1" applyFont="1" applyFill="1" applyBorder="1" applyAlignment="1">
      <alignment horizontal="right" vertical="center"/>
    </xf>
    <xf numFmtId="2" fontId="58" fillId="0" borderId="12" xfId="0" applyNumberFormat="1" applyFont="1" applyFill="1" applyBorder="1" applyAlignment="1">
      <alignment horizontal="right" vertical="center"/>
    </xf>
    <xf numFmtId="0" fontId="58" fillId="0" borderId="0" xfId="72" applyFont="1" applyFill="1" applyAlignment="1">
      <alignment horizontal="center" vertical="center"/>
      <protection/>
    </xf>
    <xf numFmtId="0" fontId="58" fillId="0" borderId="0" xfId="72" applyFont="1" applyFill="1" applyAlignment="1">
      <alignment horizontal="left" vertical="center"/>
      <protection/>
    </xf>
    <xf numFmtId="49" fontId="56" fillId="0" borderId="0" xfId="72" applyNumberFormat="1" applyFont="1" applyFill="1" applyAlignment="1">
      <alignment horizontal="center" vertical="center"/>
      <protection/>
    </xf>
    <xf numFmtId="172" fontId="58" fillId="0" borderId="17" xfId="145" applyNumberFormat="1" applyFont="1" applyFill="1" applyBorder="1" applyAlignment="1">
      <alignment horizontal="center" vertical="center" wrapText="1"/>
      <protection/>
    </xf>
    <xf numFmtId="172" fontId="61" fillId="0" borderId="19" xfId="0" applyNumberFormat="1" applyFont="1" applyFill="1" applyBorder="1" applyAlignment="1">
      <alignment vertical="center"/>
    </xf>
    <xf numFmtId="172" fontId="61" fillId="0" borderId="4" xfId="0" applyNumberFormat="1" applyFont="1" applyFill="1" applyBorder="1" applyAlignment="1">
      <alignment vertical="center"/>
    </xf>
    <xf numFmtId="172" fontId="61" fillId="0" borderId="4" xfId="0" applyNumberFormat="1" applyFont="1" applyFill="1" applyBorder="1" applyAlignment="1">
      <alignment horizontal="center" vertical="center"/>
    </xf>
    <xf numFmtId="172" fontId="61" fillId="0" borderId="18" xfId="0" applyNumberFormat="1" applyFont="1" applyFill="1" applyBorder="1" applyAlignment="1">
      <alignment vertical="center"/>
    </xf>
    <xf numFmtId="172" fontId="61" fillId="0" borderId="20" xfId="0" applyNumberFormat="1" applyFont="1" applyFill="1" applyBorder="1" applyAlignment="1">
      <alignment horizontal="center" vertical="center" wrapText="1"/>
    </xf>
    <xf numFmtId="2" fontId="61" fillId="0" borderId="20" xfId="0" applyNumberFormat="1" applyFont="1" applyFill="1" applyBorder="1" applyAlignment="1">
      <alignment horizontal="left" vertical="center" wrapText="1"/>
    </xf>
    <xf numFmtId="175" fontId="61" fillId="0" borderId="20" xfId="0" applyNumberFormat="1" applyFont="1" applyFill="1" applyBorder="1" applyAlignment="1">
      <alignment horizontal="right" vertical="center" wrapText="1"/>
    </xf>
    <xf numFmtId="172" fontId="61" fillId="0" borderId="20" xfId="0" applyNumberFormat="1" applyFont="1" applyFill="1" applyBorder="1" applyAlignment="1">
      <alignment horizontal="left" vertical="center" wrapText="1"/>
    </xf>
    <xf numFmtId="172" fontId="58" fillId="0" borderId="12" xfId="0" applyNumberFormat="1" applyFont="1" applyFill="1" applyBorder="1" applyAlignment="1">
      <alignment horizontal="center" vertical="center" wrapText="1"/>
    </xf>
    <xf numFmtId="0" fontId="58" fillId="0" borderId="12" xfId="0" applyFont="1" applyFill="1" applyBorder="1" applyAlignment="1">
      <alignment vertical="center" wrapText="1"/>
    </xf>
    <xf numFmtId="172" fontId="58" fillId="0" borderId="12" xfId="0" applyNumberFormat="1" applyFont="1" applyFill="1" applyBorder="1" applyAlignment="1">
      <alignment horizontal="left" vertical="center" wrapText="1"/>
    </xf>
    <xf numFmtId="2" fontId="61" fillId="0" borderId="12" xfId="0" applyNumberFormat="1" applyFont="1" applyFill="1" applyBorder="1" applyAlignment="1">
      <alignment horizontal="left" vertical="center" wrapText="1"/>
    </xf>
    <xf numFmtId="172" fontId="58" fillId="0" borderId="12" xfId="0" applyNumberFormat="1" applyFont="1" applyBorder="1" applyAlignment="1">
      <alignment horizontal="left" vertical="center" wrapText="1"/>
    </xf>
    <xf numFmtId="0" fontId="61" fillId="0" borderId="12" xfId="173" applyFont="1" applyFill="1" applyBorder="1" applyAlignment="1">
      <alignment horizontal="left" vertical="center" wrapText="1"/>
      <protection/>
    </xf>
    <xf numFmtId="172" fontId="58" fillId="0" borderId="20" xfId="0" applyNumberFormat="1" applyFont="1" applyFill="1" applyBorder="1" applyAlignment="1">
      <alignment horizontal="center" vertical="center" wrapText="1"/>
    </xf>
    <xf numFmtId="4" fontId="58" fillId="0" borderId="12" xfId="0" applyNumberFormat="1" applyFont="1" applyFill="1" applyBorder="1" applyAlignment="1">
      <alignment horizontal="right" vertical="center"/>
    </xf>
    <xf numFmtId="172" fontId="61" fillId="0" borderId="12" xfId="0" applyNumberFormat="1" applyFont="1" applyFill="1" applyBorder="1" applyAlignment="1">
      <alignment horizontal="right" vertical="center" wrapText="1"/>
    </xf>
    <xf numFmtId="0" fontId="58" fillId="0" borderId="20" xfId="76" applyFont="1" applyFill="1" applyBorder="1" applyAlignment="1">
      <alignment vertical="center" wrapText="1"/>
      <protection/>
    </xf>
    <xf numFmtId="4" fontId="58" fillId="0" borderId="12" xfId="0" applyNumberFormat="1" applyFont="1" applyFill="1" applyBorder="1" applyAlignment="1">
      <alignment horizontal="right" vertical="center" wrapText="1"/>
    </xf>
    <xf numFmtId="0" fontId="58" fillId="0" borderId="12" xfId="0" applyFont="1" applyFill="1" applyBorder="1" applyAlignment="1">
      <alignment horizontal="left" vertical="center"/>
    </xf>
    <xf numFmtId="4" fontId="61" fillId="0" borderId="12" xfId="0" applyNumberFormat="1" applyFont="1" applyFill="1" applyBorder="1" applyAlignment="1">
      <alignment horizontal="right" vertical="center" wrapText="1"/>
    </xf>
    <xf numFmtId="43" fontId="58" fillId="0" borderId="12" xfId="42" applyFont="1" applyFill="1" applyBorder="1" applyAlignment="1">
      <alignment horizontal="right" vertical="center" wrapText="1"/>
    </xf>
    <xf numFmtId="0" fontId="61" fillId="0" borderId="12" xfId="0" applyFont="1" applyFill="1" applyBorder="1" applyAlignment="1">
      <alignment vertical="center" wrapText="1"/>
    </xf>
    <xf numFmtId="172" fontId="61" fillId="0" borderId="12" xfId="99" applyNumberFormat="1" applyFont="1" applyFill="1" applyBorder="1" applyAlignment="1">
      <alignment horizontal="center" vertical="center" wrapText="1"/>
      <protection/>
    </xf>
    <xf numFmtId="0" fontId="61" fillId="0" borderId="12" xfId="99" applyFont="1" applyFill="1" applyBorder="1" applyAlignment="1">
      <alignment horizontal="left" vertical="center" wrapText="1"/>
      <protection/>
    </xf>
    <xf numFmtId="175" fontId="61" fillId="0" borderId="12" xfId="0" applyNumberFormat="1" applyFont="1" applyFill="1" applyBorder="1" applyAlignment="1">
      <alignment horizontal="left" vertical="center" wrapText="1"/>
    </xf>
    <xf numFmtId="172" fontId="58" fillId="0" borderId="12" xfId="0" applyNumberFormat="1" applyFont="1" applyFill="1" applyBorder="1" applyAlignment="1">
      <alignment vertical="center" wrapText="1"/>
    </xf>
    <xf numFmtId="175" fontId="58" fillId="0" borderId="12" xfId="0" applyNumberFormat="1" applyFont="1" applyFill="1" applyBorder="1" applyAlignment="1">
      <alignment horizontal="left" vertical="center" wrapText="1"/>
    </xf>
    <xf numFmtId="172" fontId="58" fillId="0" borderId="12" xfId="76" applyNumberFormat="1" applyFont="1" applyFill="1" applyBorder="1" applyAlignment="1">
      <alignment horizontal="left" vertical="center" wrapText="1"/>
      <protection/>
    </xf>
    <xf numFmtId="172" fontId="61" fillId="0" borderId="12" xfId="99" applyNumberFormat="1" applyFont="1" applyFill="1" applyBorder="1" applyAlignment="1">
      <alignment horizontal="left" vertical="center" wrapText="1"/>
      <protection/>
    </xf>
    <xf numFmtId="4" fontId="61" fillId="0" borderId="12" xfId="72" applyNumberFormat="1" applyFont="1" applyFill="1" applyBorder="1" applyAlignment="1">
      <alignment horizontal="right" vertical="center" wrapText="1"/>
      <protection/>
    </xf>
    <xf numFmtId="2" fontId="61" fillId="0" borderId="12" xfId="99" applyNumberFormat="1" applyFont="1" applyFill="1" applyBorder="1" applyAlignment="1">
      <alignment horizontal="left" vertical="center" wrapText="1"/>
      <protection/>
    </xf>
    <xf numFmtId="172" fontId="58" fillId="0" borderId="12" xfId="99" applyNumberFormat="1" applyFont="1" applyFill="1" applyBorder="1" applyAlignment="1">
      <alignment horizontal="center" vertical="center" wrapText="1"/>
      <protection/>
    </xf>
    <xf numFmtId="172" fontId="58" fillId="0" borderId="12" xfId="99" applyNumberFormat="1" applyFont="1" applyFill="1" applyBorder="1" applyAlignment="1">
      <alignment horizontal="left" vertical="center" wrapText="1"/>
      <protection/>
    </xf>
    <xf numFmtId="4" fontId="58" fillId="0" borderId="12" xfId="72" applyNumberFormat="1" applyFont="1" applyFill="1" applyBorder="1" applyAlignment="1">
      <alignment horizontal="right" vertical="center" wrapText="1"/>
      <protection/>
    </xf>
    <xf numFmtId="4" fontId="58" fillId="0" borderId="12" xfId="99" applyNumberFormat="1" applyFont="1" applyFill="1" applyBorder="1" applyAlignment="1">
      <alignment horizontal="right" vertical="center" wrapText="1"/>
      <protection/>
    </xf>
    <xf numFmtId="172" fontId="58" fillId="0" borderId="12" xfId="99" applyNumberFormat="1" applyFont="1" applyFill="1" applyBorder="1" applyAlignment="1">
      <alignment horizontal="center" vertical="center"/>
      <protection/>
    </xf>
    <xf numFmtId="0" fontId="61" fillId="0" borderId="12" xfId="134" applyFont="1" applyFill="1" applyBorder="1" applyAlignment="1">
      <alignment horizontal="left" vertical="center" wrapText="1"/>
      <protection/>
    </xf>
    <xf numFmtId="2" fontId="61" fillId="0" borderId="12" xfId="0" applyNumberFormat="1" applyFont="1" applyFill="1" applyBorder="1" applyAlignment="1">
      <alignment horizontal="right" vertical="center" wrapText="1"/>
    </xf>
    <xf numFmtId="175" fontId="58" fillId="0" borderId="12" xfId="0" applyNumberFormat="1" applyFont="1" applyFill="1" applyBorder="1" applyAlignment="1">
      <alignment horizontal="center" vertical="center" wrapText="1"/>
    </xf>
    <xf numFmtId="0" fontId="58" fillId="0" borderId="12" xfId="173" applyFont="1" applyFill="1" applyBorder="1" applyAlignment="1">
      <alignment vertical="center" wrapText="1"/>
      <protection/>
    </xf>
    <xf numFmtId="4" fontId="58" fillId="0" borderId="19" xfId="0" applyNumberFormat="1" applyFont="1" applyFill="1" applyBorder="1" applyAlignment="1">
      <alignment horizontal="right" vertical="center"/>
    </xf>
    <xf numFmtId="172" fontId="58" fillId="0" borderId="12" xfId="78" applyNumberFormat="1" applyFont="1" applyFill="1" applyBorder="1" applyAlignment="1">
      <alignment horizontal="left" vertical="center" wrapText="1"/>
      <protection/>
    </xf>
    <xf numFmtId="0" fontId="58" fillId="0" borderId="12" xfId="99" applyFont="1" applyFill="1" applyBorder="1" applyAlignment="1">
      <alignment horizontal="center" vertical="center" wrapText="1"/>
      <protection/>
    </xf>
    <xf numFmtId="175" fontId="58" fillId="0" borderId="12" xfId="0" applyNumberFormat="1" applyFont="1" applyFill="1" applyBorder="1" applyAlignment="1">
      <alignment horizontal="center" vertical="center"/>
    </xf>
    <xf numFmtId="175" fontId="61" fillId="0" borderId="12" xfId="99" applyNumberFormat="1" applyFont="1" applyFill="1" applyBorder="1" applyAlignment="1">
      <alignment horizontal="left" vertical="center" wrapText="1"/>
      <protection/>
    </xf>
    <xf numFmtId="0" fontId="58" fillId="0" borderId="12" xfId="0" applyFont="1" applyFill="1" applyBorder="1" applyAlignment="1">
      <alignment vertical="center"/>
    </xf>
    <xf numFmtId="172" fontId="58" fillId="0" borderId="20" xfId="78" applyNumberFormat="1" applyFont="1" applyFill="1" applyBorder="1" applyAlignment="1">
      <alignment horizontal="left" vertical="center" wrapText="1"/>
      <protection/>
    </xf>
    <xf numFmtId="2" fontId="58" fillId="0" borderId="20" xfId="0" applyNumberFormat="1" applyFont="1" applyFill="1" applyBorder="1" applyAlignment="1">
      <alignment horizontal="right" vertical="center" wrapText="1"/>
    </xf>
    <xf numFmtId="0" fontId="58" fillId="0" borderId="20" xfId="0" applyFont="1" applyFill="1" applyBorder="1" applyAlignment="1">
      <alignment horizontal="right" vertical="center" wrapText="1"/>
    </xf>
    <xf numFmtId="172" fontId="61" fillId="0" borderId="12" xfId="72" applyNumberFormat="1" applyFont="1" applyFill="1" applyBorder="1" applyAlignment="1">
      <alignment horizontal="center" vertical="center" wrapText="1"/>
      <protection/>
    </xf>
    <xf numFmtId="0" fontId="61" fillId="0" borderId="12" xfId="72" applyFont="1" applyFill="1" applyBorder="1" applyAlignment="1">
      <alignment horizontal="left" vertical="center" wrapText="1"/>
      <protection/>
    </xf>
    <xf numFmtId="0" fontId="58" fillId="0" borderId="12" xfId="72" applyFont="1" applyFill="1" applyBorder="1" applyAlignment="1">
      <alignment horizontal="center" vertical="center" wrapText="1"/>
      <protection/>
    </xf>
    <xf numFmtId="0" fontId="58" fillId="0" borderId="12" xfId="72" applyFont="1" applyFill="1" applyBorder="1" applyAlignment="1">
      <alignment horizontal="left" vertical="center" wrapText="1"/>
      <protection/>
    </xf>
    <xf numFmtId="4" fontId="61" fillId="0" borderId="12" xfId="72" applyNumberFormat="1" applyFont="1" applyFill="1" applyBorder="1" applyAlignment="1">
      <alignment horizontal="right" vertical="center"/>
      <protection/>
    </xf>
    <xf numFmtId="0" fontId="61" fillId="0" borderId="12" xfId="72" applyFont="1" applyFill="1" applyBorder="1" applyAlignment="1">
      <alignment horizontal="left" vertical="center"/>
      <protection/>
    </xf>
    <xf numFmtId="0" fontId="61" fillId="0" borderId="12" xfId="72" applyFont="1" applyFill="1" applyBorder="1" applyAlignment="1">
      <alignment horizontal="center" vertical="center"/>
      <protection/>
    </xf>
    <xf numFmtId="0" fontId="0" fillId="0" borderId="0" xfId="0" applyFont="1" applyAlignment="1">
      <alignment vertical="center"/>
    </xf>
    <xf numFmtId="180" fontId="61" fillId="0" borderId="12" xfId="90" applyNumberFormat="1" applyFont="1" applyFill="1" applyBorder="1" applyAlignment="1">
      <alignment horizontal="center" vertical="center" wrapText="1"/>
      <protection/>
    </xf>
    <xf numFmtId="172" fontId="61" fillId="0" borderId="12" xfId="0" applyNumberFormat="1" applyFont="1" applyFill="1" applyBorder="1" applyAlignment="1">
      <alignment vertical="center" wrapText="1"/>
    </xf>
    <xf numFmtId="0" fontId="58" fillId="0" borderId="12" xfId="0" applyFont="1" applyBorder="1" applyAlignment="1">
      <alignment horizontal="left" vertical="center" wrapText="1"/>
    </xf>
    <xf numFmtId="0" fontId="61" fillId="0" borderId="12" xfId="90" applyFont="1" applyFill="1" applyBorder="1" applyAlignment="1">
      <alignment horizontal="center" vertical="center"/>
      <protection/>
    </xf>
    <xf numFmtId="0" fontId="61" fillId="0" borderId="12" xfId="0" applyFont="1" applyFill="1" applyBorder="1" applyAlignment="1" applyProtection="1">
      <alignment horizontal="left" vertical="center" wrapText="1"/>
      <protection hidden="1"/>
    </xf>
    <xf numFmtId="2" fontId="58" fillId="0" borderId="12" xfId="0" applyNumberFormat="1" applyFont="1" applyFill="1" applyBorder="1" applyAlignment="1">
      <alignment vertical="center" wrapText="1"/>
    </xf>
    <xf numFmtId="0" fontId="61" fillId="0" borderId="12" xfId="79" applyFont="1" applyFill="1" applyBorder="1" applyAlignment="1">
      <alignment horizontal="center" vertical="center"/>
      <protection/>
    </xf>
    <xf numFmtId="4" fontId="61" fillId="0" borderId="12" xfId="79" applyNumberFormat="1" applyFont="1" applyFill="1" applyBorder="1" applyAlignment="1">
      <alignment horizontal="right" vertical="center"/>
      <protection/>
    </xf>
    <xf numFmtId="0" fontId="58" fillId="0" borderId="12" xfId="79" applyFont="1" applyFill="1" applyBorder="1" applyAlignment="1">
      <alignment horizontal="center" vertical="center"/>
      <protection/>
    </xf>
    <xf numFmtId="175" fontId="61" fillId="0" borderId="12" xfId="110" applyNumberFormat="1" applyFont="1" applyFill="1" applyBorder="1" applyAlignment="1">
      <alignment horizontal="center" vertical="center" wrapText="1"/>
      <protection/>
    </xf>
    <xf numFmtId="4" fontId="58" fillId="0" borderId="12" xfId="175" applyNumberFormat="1" applyFont="1" applyFill="1" applyBorder="1" applyAlignment="1">
      <alignment horizontal="right" vertical="center" wrapText="1"/>
      <protection/>
    </xf>
    <xf numFmtId="4" fontId="58" fillId="0" borderId="12" xfId="42" applyNumberFormat="1" applyFont="1" applyFill="1" applyBorder="1" applyAlignment="1">
      <alignment horizontal="right" vertical="center" wrapText="1"/>
    </xf>
    <xf numFmtId="0" fontId="61" fillId="0" borderId="12" xfId="90" applyFont="1" applyFill="1" applyBorder="1" applyAlignment="1">
      <alignment horizontal="left" vertical="center" wrapText="1"/>
      <protection/>
    </xf>
    <xf numFmtId="0" fontId="0" fillId="0" borderId="0" xfId="0" applyFont="1" applyAlignment="1">
      <alignment vertical="center" wrapText="1"/>
    </xf>
    <xf numFmtId="0" fontId="58" fillId="0" borderId="12" xfId="90" applyNumberFormat="1" applyFont="1" applyFill="1" applyBorder="1" applyAlignment="1">
      <alignment horizontal="center" vertical="center" wrapText="1"/>
      <protection/>
    </xf>
    <xf numFmtId="0" fontId="58" fillId="0" borderId="12" xfId="90" applyFont="1" applyFill="1" applyBorder="1" applyAlignment="1">
      <alignment horizontal="left" vertical="center" wrapText="1"/>
      <protection/>
    </xf>
    <xf numFmtId="0" fontId="58" fillId="0" borderId="12" xfId="0" applyNumberFormat="1" applyFont="1" applyFill="1" applyBorder="1" applyAlignment="1">
      <alignment vertical="center" wrapText="1"/>
    </xf>
    <xf numFmtId="4" fontId="58" fillId="0" borderId="12" xfId="110" applyNumberFormat="1" applyFont="1" applyFill="1" applyBorder="1" applyAlignment="1">
      <alignment horizontal="right" vertical="center" wrapText="1"/>
      <protection/>
    </xf>
    <xf numFmtId="4" fontId="61" fillId="0" borderId="12" xfId="0" applyNumberFormat="1" applyFont="1" applyFill="1" applyBorder="1" applyAlignment="1">
      <alignment horizontal="right" vertical="center"/>
    </xf>
    <xf numFmtId="0" fontId="61" fillId="0" borderId="12" xfId="90" applyNumberFormat="1" applyFont="1" applyFill="1" applyBorder="1" applyAlignment="1">
      <alignment horizontal="center" vertical="center" wrapText="1"/>
      <protection/>
    </xf>
    <xf numFmtId="4" fontId="58" fillId="0" borderId="12" xfId="90" applyNumberFormat="1" applyFont="1" applyFill="1" applyBorder="1" applyAlignment="1">
      <alignment horizontal="right" vertical="center"/>
      <protection/>
    </xf>
    <xf numFmtId="0" fontId="61" fillId="0" borderId="12" xfId="0" applyNumberFormat="1" applyFont="1" applyFill="1" applyBorder="1" applyAlignment="1">
      <alignment vertical="center" wrapText="1"/>
    </xf>
    <xf numFmtId="0" fontId="61" fillId="0" borderId="12" xfId="90" applyNumberFormat="1" applyFont="1" applyFill="1" applyBorder="1" applyAlignment="1">
      <alignment horizontal="left" vertical="center" wrapText="1"/>
      <protection/>
    </xf>
    <xf numFmtId="4" fontId="58" fillId="0" borderId="12" xfId="178" applyNumberFormat="1" applyFont="1" applyFill="1" applyBorder="1" applyAlignment="1">
      <alignment horizontal="right" vertical="center" wrapText="1"/>
      <protection/>
    </xf>
    <xf numFmtId="4" fontId="58" fillId="0" borderId="12" xfId="90" applyNumberFormat="1" applyFont="1" applyFill="1" applyBorder="1" applyAlignment="1">
      <alignment horizontal="right" vertical="center" wrapText="1"/>
      <protection/>
    </xf>
    <xf numFmtId="0" fontId="58" fillId="0" borderId="12" xfId="90" applyNumberFormat="1" applyFont="1" applyFill="1" applyBorder="1" applyAlignment="1">
      <alignment horizontal="left" vertical="center" wrapText="1"/>
      <protection/>
    </xf>
    <xf numFmtId="0" fontId="0" fillId="0" borderId="0" xfId="0" applyFont="1" applyFill="1" applyAlignment="1">
      <alignment vertical="center"/>
    </xf>
    <xf numFmtId="0" fontId="61" fillId="0" borderId="12" xfId="0" applyFont="1" applyFill="1" applyBorder="1" applyAlignment="1">
      <alignment vertical="center"/>
    </xf>
    <xf numFmtId="0" fontId="61" fillId="0" borderId="12" xfId="0" applyFont="1" applyFill="1" applyBorder="1" applyAlignment="1">
      <alignment horizontal="left" vertical="center"/>
    </xf>
    <xf numFmtId="49" fontId="56" fillId="0" borderId="0" xfId="72" applyNumberFormat="1" applyFont="1" applyFill="1" applyAlignment="1">
      <alignment horizontal="left" vertical="center"/>
      <protection/>
    </xf>
    <xf numFmtId="2" fontId="3" fillId="0" borderId="12" xfId="110" applyNumberFormat="1" applyFont="1" applyFill="1" applyBorder="1" applyAlignment="1">
      <alignment horizontal="right" vertical="center" wrapText="1"/>
      <protection/>
    </xf>
    <xf numFmtId="2" fontId="4" fillId="0" borderId="12" xfId="79" applyNumberFormat="1" applyFont="1" applyFill="1" applyBorder="1" applyAlignment="1">
      <alignment wrapText="1"/>
      <protection/>
    </xf>
    <xf numFmtId="2" fontId="59" fillId="0" borderId="12" xfId="90" applyNumberFormat="1" applyFont="1" applyFill="1" applyBorder="1" applyAlignment="1">
      <alignment horizontal="right" vertical="center" wrapText="1"/>
      <protection/>
    </xf>
    <xf numFmtId="2" fontId="3" fillId="0" borderId="12" xfId="79" applyNumberFormat="1" applyFont="1" applyFill="1" applyBorder="1" applyAlignment="1">
      <alignment wrapText="1"/>
      <protection/>
    </xf>
    <xf numFmtId="2" fontId="3" fillId="0" borderId="12" xfId="72" applyNumberFormat="1" applyFont="1" applyFill="1" applyBorder="1" applyAlignment="1">
      <alignment horizontal="right" vertical="center" wrapText="1"/>
      <protection/>
    </xf>
    <xf numFmtId="2" fontId="3" fillId="0" borderId="12" xfId="110" applyNumberFormat="1" applyFont="1" applyFill="1" applyBorder="1" applyAlignment="1">
      <alignment vertical="center" wrapText="1"/>
      <protection/>
    </xf>
    <xf numFmtId="2" fontId="4" fillId="0" borderId="12" xfId="90" applyNumberFormat="1" applyFont="1" applyFill="1" applyBorder="1" applyAlignment="1">
      <alignment horizontal="right" vertical="center" wrapText="1"/>
      <protection/>
    </xf>
    <xf numFmtId="2" fontId="3" fillId="0" borderId="12" xfId="72" applyNumberFormat="1" applyFont="1" applyFill="1" applyBorder="1" applyAlignment="1">
      <alignment vertical="center" wrapText="1"/>
      <protection/>
    </xf>
    <xf numFmtId="2" fontId="59" fillId="0" borderId="12" xfId="0" applyNumberFormat="1" applyFont="1" applyFill="1" applyBorder="1" applyAlignment="1">
      <alignment horizontal="right" vertical="center" wrapText="1"/>
    </xf>
    <xf numFmtId="2" fontId="4" fillId="0" borderId="12" xfId="0" applyNumberFormat="1" applyFont="1" applyFill="1" applyBorder="1" applyAlignment="1">
      <alignment horizontal="right" wrapText="1"/>
    </xf>
    <xf numFmtId="175" fontId="4" fillId="0" borderId="12" xfId="158" applyNumberFormat="1" applyFont="1" applyFill="1" applyBorder="1" applyAlignment="1">
      <alignment horizontal="right" vertical="center" wrapText="1"/>
      <protection/>
    </xf>
    <xf numFmtId="175" fontId="4" fillId="0" borderId="12" xfId="158" applyNumberFormat="1" applyFont="1" applyFill="1" applyBorder="1" applyAlignment="1">
      <alignment horizontal="left" vertical="center" wrapText="1"/>
      <protection/>
    </xf>
    <xf numFmtId="4" fontId="0" fillId="0" borderId="0" xfId="0" applyNumberFormat="1" applyAlignment="1">
      <alignment/>
    </xf>
    <xf numFmtId="172" fontId="3" fillId="0" borderId="20" xfId="0" applyNumberFormat="1" applyFont="1" applyFill="1" applyBorder="1" applyAlignment="1">
      <alignment horizontal="center" vertical="center" wrapText="1"/>
    </xf>
    <xf numFmtId="172" fontId="3" fillId="0" borderId="20" xfId="0" applyNumberFormat="1" applyFont="1" applyFill="1" applyBorder="1" applyAlignment="1">
      <alignment horizontal="left" vertical="center" wrapText="1"/>
    </xf>
    <xf numFmtId="0" fontId="3" fillId="0" borderId="12" xfId="90" applyNumberFormat="1" applyFont="1" applyFill="1" applyBorder="1" applyAlignment="1">
      <alignment horizontal="left" vertical="center" wrapText="1"/>
      <protection/>
    </xf>
    <xf numFmtId="172" fontId="3" fillId="0" borderId="12" xfId="0" applyNumberFormat="1" applyFont="1" applyFill="1" applyBorder="1" applyAlignment="1">
      <alignment horizontal="center" vertical="center" wrapText="1"/>
    </xf>
    <xf numFmtId="0" fontId="8" fillId="0" borderId="0" xfId="0" applyFont="1" applyAlignment="1">
      <alignment/>
    </xf>
    <xf numFmtId="2" fontId="3" fillId="0" borderId="12" xfId="90" applyNumberFormat="1" applyFont="1" applyFill="1" applyBorder="1" applyAlignment="1">
      <alignment vertical="center" wrapText="1"/>
      <protection/>
    </xf>
    <xf numFmtId="2" fontId="4" fillId="0" borderId="12" xfId="90" applyNumberFormat="1" applyFont="1" applyFill="1" applyBorder="1" applyAlignment="1">
      <alignment horizontal="center" vertical="center" wrapText="1"/>
      <protection/>
    </xf>
    <xf numFmtId="0" fontId="58" fillId="0" borderId="12" xfId="0" applyFont="1" applyFill="1" applyBorder="1" applyAlignment="1">
      <alignment horizontal="left" vertical="center" wrapText="1"/>
    </xf>
    <xf numFmtId="49" fontId="8" fillId="0" borderId="0" xfId="72" applyNumberFormat="1" applyFont="1" applyFill="1" applyAlignment="1">
      <alignment horizontal="center" vertical="center"/>
      <protection/>
    </xf>
    <xf numFmtId="0" fontId="8" fillId="0" borderId="0" xfId="72" applyFont="1" applyFill="1" applyBorder="1" applyAlignment="1">
      <alignment horizontal="center" vertical="center" wrapText="1"/>
      <protection/>
    </xf>
    <xf numFmtId="0" fontId="8" fillId="0" borderId="0" xfId="72" applyFont="1" applyFill="1" applyAlignment="1">
      <alignment horizontal="center" vertical="center" wrapText="1"/>
      <protection/>
    </xf>
    <xf numFmtId="0" fontId="9" fillId="0" borderId="0" xfId="72" applyFont="1" applyFill="1" applyBorder="1" applyAlignment="1">
      <alignment horizontal="center" vertical="center" wrapText="1"/>
      <protection/>
    </xf>
    <xf numFmtId="49" fontId="3" fillId="0" borderId="17" xfId="72" applyNumberFormat="1" applyFont="1" applyFill="1" applyBorder="1" applyAlignment="1">
      <alignment horizontal="center" vertical="center"/>
      <protection/>
    </xf>
    <xf numFmtId="49" fontId="3" fillId="0" borderId="20" xfId="72" applyNumberFormat="1" applyFont="1" applyFill="1" applyBorder="1" applyAlignment="1">
      <alignment horizontal="center" vertical="center"/>
      <protection/>
    </xf>
    <xf numFmtId="0" fontId="3" fillId="0" borderId="17" xfId="72" applyFont="1" applyFill="1" applyBorder="1" applyAlignment="1">
      <alignment horizontal="center" vertical="center" wrapText="1"/>
      <protection/>
    </xf>
    <xf numFmtId="0" fontId="3" fillId="0" borderId="20" xfId="72" applyFont="1" applyFill="1" applyBorder="1" applyAlignment="1">
      <alignment horizontal="center" vertical="center" wrapText="1"/>
      <protection/>
    </xf>
    <xf numFmtId="0" fontId="3" fillId="0" borderId="19" xfId="72" applyFont="1" applyFill="1" applyBorder="1" applyAlignment="1">
      <alignment horizontal="center" vertical="center" wrapText="1"/>
      <protection/>
    </xf>
    <xf numFmtId="0" fontId="3" fillId="0" borderId="4" xfId="72" applyFont="1" applyFill="1" applyBorder="1" applyAlignment="1">
      <alignment horizontal="center" vertical="center" wrapText="1"/>
      <protection/>
    </xf>
    <xf numFmtId="0" fontId="3" fillId="0" borderId="18" xfId="72" applyFont="1" applyFill="1" applyBorder="1" applyAlignment="1">
      <alignment horizontal="center" vertical="center" wrapText="1"/>
      <protection/>
    </xf>
    <xf numFmtId="0" fontId="9" fillId="0" borderId="0" xfId="72" applyFont="1" applyFill="1" applyBorder="1" applyAlignment="1">
      <alignment horizontal="center" vertical="center"/>
      <protection/>
    </xf>
    <xf numFmtId="0" fontId="10" fillId="0" borderId="0" xfId="72" applyFont="1" applyFill="1" applyAlignment="1">
      <alignment horizontal="center" vertical="center"/>
      <protection/>
    </xf>
    <xf numFmtId="0" fontId="3" fillId="0" borderId="1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8" xfId="0" applyFont="1" applyFill="1" applyBorder="1" applyAlignment="1">
      <alignment horizontal="left" vertical="center" wrapText="1"/>
    </xf>
    <xf numFmtId="2" fontId="3" fillId="0" borderId="12" xfId="145" applyNumberFormat="1" applyFont="1" applyFill="1" applyBorder="1" applyAlignment="1">
      <alignment horizontal="center" vertical="center" wrapText="1"/>
      <protection/>
    </xf>
    <xf numFmtId="0" fontId="3" fillId="0" borderId="12" xfId="145" applyFont="1" applyFill="1" applyBorder="1" applyAlignment="1">
      <alignment horizontal="center" vertical="center" wrapText="1"/>
      <protection/>
    </xf>
    <xf numFmtId="2" fontId="3" fillId="0" borderId="12" xfId="175" applyNumberFormat="1" applyFont="1" applyFill="1" applyBorder="1" applyAlignment="1">
      <alignment horizontal="center" vertical="center" wrapText="1"/>
      <protection/>
    </xf>
    <xf numFmtId="0" fontId="4" fillId="0" borderId="16" xfId="72" applyFont="1" applyFill="1" applyBorder="1" applyAlignment="1">
      <alignment horizontal="center" vertical="center"/>
      <protection/>
    </xf>
    <xf numFmtId="0" fontId="3" fillId="0" borderId="12" xfId="145" applyNumberFormat="1" applyFont="1" applyFill="1" applyBorder="1" applyAlignment="1">
      <alignment horizontal="center" vertical="center" wrapText="1"/>
      <protection/>
    </xf>
    <xf numFmtId="0" fontId="3" fillId="0" borderId="19" xfId="104" applyFont="1" applyFill="1" applyBorder="1" applyAlignment="1">
      <alignment horizontal="left" vertical="center" wrapText="1"/>
      <protection/>
    </xf>
    <xf numFmtId="0" fontId="3" fillId="0" borderId="4" xfId="104" applyFont="1" applyFill="1" applyBorder="1" applyAlignment="1">
      <alignment horizontal="left" vertical="center" wrapText="1"/>
      <protection/>
    </xf>
    <xf numFmtId="0" fontId="3" fillId="0" borderId="18" xfId="104" applyFont="1" applyFill="1" applyBorder="1" applyAlignment="1">
      <alignment horizontal="left" vertical="center" wrapText="1"/>
      <protection/>
    </xf>
    <xf numFmtId="0" fontId="10" fillId="0" borderId="0" xfId="72" applyFont="1" applyFill="1" applyAlignment="1">
      <alignment horizontal="center" vertical="center" wrapText="1"/>
      <protection/>
    </xf>
    <xf numFmtId="0" fontId="4" fillId="0" borderId="16" xfId="72" applyFont="1" applyFill="1" applyBorder="1" applyAlignment="1">
      <alignment horizontal="center" vertical="center" wrapText="1"/>
      <protection/>
    </xf>
    <xf numFmtId="0" fontId="61" fillId="0" borderId="19" xfId="0" applyFont="1" applyFill="1" applyBorder="1" applyAlignment="1">
      <alignment horizontal="left" vertical="center" wrapText="1"/>
    </xf>
    <xf numFmtId="0" fontId="61" fillId="0" borderId="4"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56" fillId="0" borderId="0" xfId="72" applyFont="1" applyFill="1" applyBorder="1" applyAlignment="1">
      <alignment horizontal="center" vertical="center" wrapText="1"/>
      <protection/>
    </xf>
    <xf numFmtId="0" fontId="62" fillId="0" borderId="0" xfId="72" applyFont="1" applyFill="1" applyBorder="1" applyAlignment="1">
      <alignment horizontal="center" vertical="center"/>
      <protection/>
    </xf>
    <xf numFmtId="0" fontId="58" fillId="0" borderId="16" xfId="72" applyFont="1" applyFill="1" applyBorder="1" applyAlignment="1">
      <alignment horizontal="center" vertical="center"/>
      <protection/>
    </xf>
    <xf numFmtId="0" fontId="61" fillId="0" borderId="12" xfId="145" applyNumberFormat="1" applyFont="1" applyFill="1" applyBorder="1" applyAlignment="1">
      <alignment horizontal="center" vertical="center" wrapText="1"/>
      <protection/>
    </xf>
    <xf numFmtId="2" fontId="61" fillId="0" borderId="12" xfId="175" applyNumberFormat="1" applyFont="1" applyFill="1" applyBorder="1" applyAlignment="1">
      <alignment horizontal="center" vertical="center" wrapText="1"/>
      <protection/>
    </xf>
    <xf numFmtId="2" fontId="61" fillId="0" borderId="12" xfId="145" applyNumberFormat="1" applyFont="1" applyFill="1" applyBorder="1" applyAlignment="1">
      <alignment horizontal="center" vertical="center" wrapText="1"/>
      <protection/>
    </xf>
    <xf numFmtId="0" fontId="61" fillId="0" borderId="12" xfId="145" applyFont="1" applyFill="1" applyBorder="1" applyAlignment="1">
      <alignment horizontal="center" vertical="center" wrapText="1"/>
      <protection/>
    </xf>
    <xf numFmtId="0" fontId="56" fillId="0" borderId="0" xfId="72" applyFont="1" applyFill="1" applyAlignment="1">
      <alignment horizontal="center" vertical="center" wrapText="1"/>
      <protection/>
    </xf>
    <xf numFmtId="0" fontId="0" fillId="0" borderId="0" xfId="72" applyFont="1" applyFill="1" applyAlignment="1">
      <alignment horizontal="center" vertical="center"/>
      <protection/>
    </xf>
    <xf numFmtId="172" fontId="61" fillId="0" borderId="19" xfId="72" applyNumberFormat="1" applyFont="1" applyFill="1" applyBorder="1" applyAlignment="1">
      <alignment horizontal="left" vertical="center" wrapText="1"/>
      <protection/>
    </xf>
    <xf numFmtId="172" fontId="61" fillId="0" borderId="4" xfId="72" applyNumberFormat="1" applyFont="1" applyFill="1" applyBorder="1" applyAlignment="1">
      <alignment horizontal="left" vertical="center" wrapText="1"/>
      <protection/>
    </xf>
    <xf numFmtId="172" fontId="61" fillId="0" borderId="18" xfId="72" applyNumberFormat="1" applyFont="1" applyFill="1" applyBorder="1" applyAlignment="1">
      <alignment horizontal="left" vertical="center" wrapText="1"/>
      <protection/>
    </xf>
    <xf numFmtId="172" fontId="58" fillId="0" borderId="12" xfId="0" applyNumberFormat="1" applyFont="1" applyFill="1" applyBorder="1" applyAlignment="1">
      <alignment horizontal="center" vertical="center" wrapText="1"/>
    </xf>
    <xf numFmtId="0" fontId="58" fillId="0" borderId="12" xfId="0" applyFont="1" applyFill="1" applyBorder="1" applyAlignment="1">
      <alignment horizontal="left" vertical="center" wrapText="1"/>
    </xf>
    <xf numFmtId="2" fontId="58" fillId="0" borderId="17" xfId="99" applyNumberFormat="1" applyFont="1" applyFill="1" applyBorder="1" applyAlignment="1">
      <alignment horizontal="left" vertical="center" wrapText="1"/>
      <protection/>
    </xf>
    <xf numFmtId="2" fontId="58" fillId="0" borderId="20" xfId="99" applyNumberFormat="1" applyFont="1" applyFill="1" applyBorder="1" applyAlignment="1">
      <alignment horizontal="left" vertical="center" wrapText="1"/>
      <protection/>
    </xf>
    <xf numFmtId="175" fontId="58" fillId="0" borderId="12" xfId="0" applyNumberFormat="1" applyFont="1" applyFill="1" applyBorder="1" applyAlignment="1">
      <alignment horizontal="center" vertical="center"/>
    </xf>
    <xf numFmtId="172" fontId="58" fillId="0" borderId="12" xfId="99" applyNumberFormat="1" applyFont="1" applyFill="1" applyBorder="1" applyAlignment="1">
      <alignment horizontal="center" vertical="center" wrapText="1"/>
      <protection/>
    </xf>
    <xf numFmtId="172" fontId="58" fillId="0" borderId="12" xfId="99" applyNumberFormat="1" applyFont="1" applyFill="1" applyBorder="1" applyAlignment="1">
      <alignment horizontal="left" vertical="center" wrapText="1"/>
      <protection/>
    </xf>
    <xf numFmtId="172" fontId="58" fillId="0" borderId="12" xfId="99" applyNumberFormat="1" applyFont="1" applyFill="1" applyBorder="1" applyAlignment="1">
      <alignment horizontal="center" vertical="center"/>
      <protection/>
    </xf>
    <xf numFmtId="0" fontId="3" fillId="0" borderId="19" xfId="170" applyFont="1" applyFill="1" applyBorder="1" applyAlignment="1">
      <alignment horizontal="left" vertical="center" wrapText="1"/>
      <protection/>
    </xf>
    <xf numFmtId="0" fontId="3" fillId="0" borderId="4" xfId="170" applyFont="1" applyFill="1" applyBorder="1" applyAlignment="1">
      <alignment horizontal="left" vertical="center" wrapText="1"/>
      <protection/>
    </xf>
    <xf numFmtId="0" fontId="3" fillId="0" borderId="18" xfId="170" applyFont="1" applyFill="1" applyBorder="1" applyAlignment="1">
      <alignment horizontal="left" vertical="center" wrapText="1"/>
      <protection/>
    </xf>
    <xf numFmtId="172" fontId="3" fillId="0" borderId="19" xfId="72" applyNumberFormat="1" applyFont="1" applyFill="1" applyBorder="1" applyAlignment="1">
      <alignment horizontal="left" vertical="center" wrapText="1"/>
      <protection/>
    </xf>
    <xf numFmtId="172" fontId="3" fillId="0" borderId="4" xfId="72" applyNumberFormat="1" applyFont="1" applyFill="1" applyBorder="1" applyAlignment="1">
      <alignment horizontal="left" vertical="center" wrapText="1"/>
      <protection/>
    </xf>
    <xf numFmtId="172" fontId="3" fillId="0" borderId="18" xfId="72" applyNumberFormat="1" applyFont="1" applyFill="1" applyBorder="1" applyAlignment="1">
      <alignment horizontal="left" vertical="center" wrapText="1"/>
      <protection/>
    </xf>
    <xf numFmtId="172" fontId="61" fillId="0" borderId="19" xfId="0" applyNumberFormat="1" applyFont="1" applyFill="1" applyBorder="1" applyAlignment="1">
      <alignment horizontal="left" vertical="center" wrapText="1"/>
    </xf>
    <xf numFmtId="172" fontId="61" fillId="0" borderId="4" xfId="0" applyNumberFormat="1" applyFont="1" applyFill="1" applyBorder="1" applyAlignment="1">
      <alignment horizontal="left" vertical="center" wrapText="1"/>
    </xf>
    <xf numFmtId="172" fontId="61" fillId="0" borderId="18" xfId="0" applyNumberFormat="1" applyFont="1" applyFill="1" applyBorder="1" applyAlignment="1">
      <alignment horizontal="left" vertical="center" wrapText="1"/>
    </xf>
    <xf numFmtId="172" fontId="3" fillId="0" borderId="19" xfId="0" applyNumberFormat="1" applyFont="1" applyFill="1" applyBorder="1" applyAlignment="1">
      <alignment horizontal="left" vertical="top" wrapText="1"/>
    </xf>
    <xf numFmtId="172" fontId="3" fillId="0" borderId="4" xfId="0" applyNumberFormat="1" applyFont="1" applyFill="1" applyBorder="1" applyAlignment="1">
      <alignment horizontal="left" vertical="top" wrapText="1"/>
    </xf>
    <xf numFmtId="172" fontId="3" fillId="0" borderId="18" xfId="0" applyNumberFormat="1" applyFont="1" applyFill="1" applyBorder="1" applyAlignment="1">
      <alignment horizontal="left" vertical="top" wrapText="1"/>
    </xf>
    <xf numFmtId="172" fontId="3" fillId="0" borderId="19" xfId="0" applyNumberFormat="1" applyFont="1" applyFill="1" applyBorder="1" applyAlignment="1">
      <alignment horizontal="left" vertical="center" wrapText="1"/>
    </xf>
    <xf numFmtId="172" fontId="3" fillId="0" borderId="4" xfId="0" applyNumberFormat="1" applyFont="1" applyFill="1" applyBorder="1" applyAlignment="1">
      <alignment horizontal="left" vertical="center" wrapText="1"/>
    </xf>
    <xf numFmtId="172" fontId="3" fillId="0" borderId="18" xfId="0" applyNumberFormat="1"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8" xfId="0" applyFont="1" applyFill="1" applyBorder="1" applyAlignment="1">
      <alignment horizontal="left" vertical="center" wrapText="1"/>
    </xf>
    <xf numFmtId="172" fontId="3" fillId="33" borderId="19" xfId="145" applyNumberFormat="1" applyFont="1" applyFill="1" applyBorder="1" applyAlignment="1">
      <alignment horizontal="left" vertical="center" wrapText="1"/>
      <protection/>
    </xf>
    <xf numFmtId="172" fontId="3" fillId="33" borderId="4" xfId="145" applyNumberFormat="1" applyFont="1" applyFill="1" applyBorder="1" applyAlignment="1">
      <alignment horizontal="left" vertical="center" wrapText="1"/>
      <protection/>
    </xf>
    <xf numFmtId="172" fontId="3" fillId="33" borderId="18" xfId="145" applyNumberFormat="1" applyFont="1" applyFill="1" applyBorder="1" applyAlignment="1">
      <alignment horizontal="left" vertical="center" wrapText="1"/>
      <protection/>
    </xf>
    <xf numFmtId="172" fontId="3" fillId="33" borderId="19" xfId="145" applyNumberFormat="1" applyFont="1" applyFill="1" applyBorder="1" applyAlignment="1">
      <alignment horizontal="left" vertical="center"/>
      <protection/>
    </xf>
    <xf numFmtId="172" fontId="3" fillId="33" borderId="4" xfId="145" applyNumberFormat="1" applyFont="1" applyFill="1" applyBorder="1" applyAlignment="1">
      <alignment horizontal="left" vertical="center"/>
      <protection/>
    </xf>
    <xf numFmtId="172" fontId="3" fillId="33" borderId="18" xfId="145" applyNumberFormat="1" applyFont="1" applyFill="1" applyBorder="1" applyAlignment="1">
      <alignment horizontal="left" vertical="center"/>
      <protection/>
    </xf>
    <xf numFmtId="172" fontId="61" fillId="33" borderId="19" xfId="72" applyNumberFormat="1" applyFont="1" applyFill="1" applyBorder="1" applyAlignment="1">
      <alignment horizontal="left" vertical="center" wrapText="1"/>
      <protection/>
    </xf>
    <xf numFmtId="172" fontId="61" fillId="33" borderId="4" xfId="72" applyNumberFormat="1" applyFont="1" applyFill="1" applyBorder="1" applyAlignment="1">
      <alignment horizontal="left" vertical="center" wrapText="1"/>
      <protection/>
    </xf>
    <xf numFmtId="172" fontId="61" fillId="33" borderId="18" xfId="72" applyNumberFormat="1" applyFont="1" applyFill="1" applyBorder="1" applyAlignment="1">
      <alignment horizontal="left" vertical="center" wrapText="1"/>
      <protection/>
    </xf>
    <xf numFmtId="172" fontId="3" fillId="0" borderId="19" xfId="73" applyNumberFormat="1" applyFont="1" applyFill="1" applyBorder="1" applyAlignment="1">
      <alignment horizontal="left" vertical="center" wrapText="1"/>
      <protection/>
    </xf>
    <xf numFmtId="172" fontId="3" fillId="0" borderId="4" xfId="73" applyNumberFormat="1" applyFont="1" applyFill="1" applyBorder="1" applyAlignment="1">
      <alignment horizontal="left" vertical="center" wrapText="1"/>
      <protection/>
    </xf>
    <xf numFmtId="172" fontId="3" fillId="0" borderId="18" xfId="73" applyNumberFormat="1" applyFont="1" applyFill="1" applyBorder="1" applyAlignment="1">
      <alignment horizontal="left" vertical="center" wrapText="1"/>
      <protection/>
    </xf>
    <xf numFmtId="2" fontId="4" fillId="0" borderId="12" xfId="0" applyNumberFormat="1" applyFont="1" applyFill="1" applyBorder="1" applyAlignment="1">
      <alignment horizontal="left" vertical="center" wrapText="1"/>
    </xf>
    <xf numFmtId="2" fontId="3" fillId="0" borderId="12" xfId="0" applyNumberFormat="1" applyFont="1" applyFill="1" applyBorder="1" applyAlignment="1">
      <alignment horizontal="left" vertical="center" wrapText="1"/>
    </xf>
    <xf numFmtId="2" fontId="8" fillId="0" borderId="12" xfId="175" applyNumberFormat="1" applyFont="1" applyFill="1" applyBorder="1" applyAlignment="1">
      <alignment horizontal="left" vertical="center" wrapText="1"/>
      <protection/>
    </xf>
    <xf numFmtId="2" fontId="4" fillId="0" borderId="12" xfId="0" applyNumberFormat="1" applyFont="1" applyFill="1" applyBorder="1" applyAlignment="1">
      <alignment horizontal="left" vertical="center" wrapText="1"/>
    </xf>
    <xf numFmtId="175" fontId="3" fillId="0" borderId="12" xfId="104" applyNumberFormat="1" applyFont="1" applyFill="1" applyBorder="1" applyAlignment="1">
      <alignment horizontal="left" vertical="center" wrapText="1"/>
      <protection/>
    </xf>
    <xf numFmtId="2" fontId="3" fillId="0" borderId="12" xfId="104" applyNumberFormat="1" applyFont="1" applyFill="1" applyBorder="1" applyAlignment="1">
      <alignment horizontal="left" vertical="center" wrapText="1"/>
      <protection/>
    </xf>
    <xf numFmtId="0" fontId="4" fillId="0" borderId="12" xfId="98" applyFont="1" applyFill="1" applyBorder="1" applyAlignment="1">
      <alignment horizontal="left" vertical="center" wrapText="1"/>
      <protection/>
    </xf>
    <xf numFmtId="175" fontId="4" fillId="0" borderId="12" xfId="112" applyNumberFormat="1" applyFont="1" applyFill="1" applyBorder="1" applyAlignment="1">
      <alignment horizontal="left" vertical="center" wrapText="1"/>
      <protection/>
    </xf>
    <xf numFmtId="175" fontId="4" fillId="0" borderId="12" xfId="76" applyNumberFormat="1" applyFont="1" applyFill="1" applyBorder="1" applyAlignment="1">
      <alignment horizontal="left" vertical="center" wrapText="1"/>
      <protection/>
    </xf>
    <xf numFmtId="175" fontId="3" fillId="0" borderId="12" xfId="82" applyNumberFormat="1" applyFont="1" applyFill="1" applyBorder="1" applyAlignment="1">
      <alignment horizontal="left" vertical="center" wrapText="1"/>
      <protection/>
    </xf>
    <xf numFmtId="175" fontId="3" fillId="0" borderId="12" xfId="105" applyNumberFormat="1" applyFont="1" applyFill="1" applyBorder="1" applyAlignment="1">
      <alignment horizontal="left" vertical="center" wrapText="1"/>
      <protection/>
    </xf>
    <xf numFmtId="43" fontId="4" fillId="0" borderId="12" xfId="98" applyNumberFormat="1" applyFont="1" applyFill="1" applyBorder="1" applyAlignment="1">
      <alignment horizontal="left" vertical="center" wrapText="1"/>
      <protection/>
    </xf>
    <xf numFmtId="0" fontId="4" fillId="0" borderId="0" xfId="0" applyFont="1" applyFill="1" applyAlignment="1">
      <alignment horizontal="left" wrapText="1"/>
    </xf>
    <xf numFmtId="0" fontId="4" fillId="0" borderId="12" xfId="73" applyNumberFormat="1" applyFont="1" applyFill="1" applyBorder="1" applyAlignment="1">
      <alignment horizontal="left" vertical="center" wrapText="1"/>
      <protection/>
    </xf>
    <xf numFmtId="172" fontId="58" fillId="0" borderId="12" xfId="158" applyNumberFormat="1" applyFont="1" applyFill="1" applyBorder="1" applyAlignment="1">
      <alignment horizontal="left" vertical="center" wrapText="1"/>
      <protection/>
    </xf>
    <xf numFmtId="0" fontId="58" fillId="0" borderId="12" xfId="158" applyNumberFormat="1" applyFont="1" applyFill="1" applyBorder="1" applyAlignment="1">
      <alignment horizontal="left" vertical="center" wrapText="1" shrinkToFit="1"/>
      <protection/>
    </xf>
    <xf numFmtId="43" fontId="58" fillId="0" borderId="12" xfId="158" applyNumberFormat="1" applyFont="1" applyFill="1" applyBorder="1" applyAlignment="1" applyProtection="1">
      <alignment horizontal="left" vertical="center" wrapText="1"/>
      <protection hidden="1"/>
    </xf>
    <xf numFmtId="0" fontId="61" fillId="0" borderId="12" xfId="158" applyNumberFormat="1" applyFont="1" applyFill="1" applyBorder="1" applyAlignment="1">
      <alignment horizontal="left" vertical="center" wrapText="1" shrinkToFit="1"/>
      <protection/>
    </xf>
    <xf numFmtId="4" fontId="58" fillId="0" borderId="12" xfId="177" applyNumberFormat="1" applyFont="1" applyFill="1" applyBorder="1" applyAlignment="1">
      <alignment horizontal="left" vertical="center" wrapText="1"/>
      <protection/>
    </xf>
    <xf numFmtId="4" fontId="61" fillId="0" borderId="12" xfId="177" applyNumberFormat="1" applyFont="1" applyFill="1" applyBorder="1" applyAlignment="1">
      <alignment horizontal="left" vertical="center" wrapText="1"/>
      <protection/>
    </xf>
    <xf numFmtId="175" fontId="58" fillId="0" borderId="12" xfId="99" applyNumberFormat="1" applyFont="1" applyFill="1" applyBorder="1" applyAlignment="1">
      <alignment horizontal="left" vertical="center" wrapText="1"/>
      <protection/>
    </xf>
    <xf numFmtId="0" fontId="58" fillId="0" borderId="12" xfId="176" applyFont="1" applyFill="1" applyBorder="1" applyAlignment="1">
      <alignment horizontal="left" vertical="center" wrapText="1"/>
      <protection/>
    </xf>
    <xf numFmtId="0" fontId="58" fillId="0" borderId="12" xfId="99" applyFont="1" applyFill="1" applyBorder="1" applyAlignment="1">
      <alignment horizontal="left" vertical="center" wrapText="1"/>
      <protection/>
    </xf>
    <xf numFmtId="2" fontId="61" fillId="0" borderId="12" xfId="0" applyNumberFormat="1" applyFont="1" applyFill="1" applyBorder="1" applyAlignment="1">
      <alignment horizontal="left" vertical="center"/>
    </xf>
    <xf numFmtId="0" fontId="58" fillId="0" borderId="20" xfId="0" applyFont="1" applyFill="1" applyBorder="1" applyAlignment="1">
      <alignment horizontal="left" vertical="center" wrapText="1"/>
    </xf>
    <xf numFmtId="4" fontId="61" fillId="0" borderId="12" xfId="72" applyNumberFormat="1" applyFont="1" applyFill="1" applyBorder="1" applyAlignment="1">
      <alignment horizontal="left" vertical="center"/>
      <protection/>
    </xf>
    <xf numFmtId="2" fontId="3" fillId="33" borderId="12" xfId="73" applyNumberFormat="1" applyFont="1" applyFill="1" applyBorder="1" applyAlignment="1">
      <alignment horizontal="right" vertical="center"/>
      <protection/>
    </xf>
    <xf numFmtId="2" fontId="4" fillId="33" borderId="12" xfId="73" applyNumberFormat="1" applyFont="1" applyFill="1" applyBorder="1" applyAlignment="1">
      <alignment horizontal="right" vertical="center"/>
      <protection/>
    </xf>
    <xf numFmtId="0" fontId="4" fillId="33" borderId="12" xfId="73" applyFont="1" applyFill="1" applyBorder="1" applyAlignment="1">
      <alignment horizontal="right" vertical="center" wrapText="1"/>
      <protection/>
    </xf>
    <xf numFmtId="4" fontId="4" fillId="33" borderId="12" xfId="102" applyNumberFormat="1" applyFont="1" applyFill="1" applyBorder="1" applyAlignment="1">
      <alignment horizontal="right" vertical="center"/>
      <protection/>
    </xf>
    <xf numFmtId="0" fontId="4" fillId="33" borderId="12" xfId="73" applyFont="1" applyFill="1" applyBorder="1" applyAlignment="1">
      <alignment horizontal="right" vertical="center"/>
      <protection/>
    </xf>
    <xf numFmtId="4" fontId="4" fillId="33" borderId="12" xfId="102" applyNumberFormat="1" applyFont="1" applyFill="1" applyBorder="1" applyAlignment="1">
      <alignment horizontal="right" vertical="center" wrapText="1"/>
      <protection/>
    </xf>
    <xf numFmtId="4" fontId="3" fillId="33" borderId="12" xfId="72" applyNumberFormat="1" applyFont="1" applyFill="1" applyBorder="1" applyAlignment="1">
      <alignment horizontal="right" vertical="center" wrapText="1"/>
      <protection/>
    </xf>
    <xf numFmtId="4" fontId="4" fillId="33" borderId="12" xfId="104" applyNumberFormat="1" applyFont="1" applyFill="1" applyBorder="1" applyAlignment="1">
      <alignment horizontal="right" vertical="center" wrapText="1"/>
      <protection/>
    </xf>
    <xf numFmtId="4" fontId="3" fillId="33" borderId="12" xfId="104" applyNumberFormat="1" applyFont="1" applyFill="1" applyBorder="1" applyAlignment="1">
      <alignment horizontal="right" vertical="center" wrapText="1"/>
      <protection/>
    </xf>
    <xf numFmtId="4" fontId="59" fillId="33" borderId="12" xfId="104" applyNumberFormat="1" applyFont="1" applyFill="1" applyBorder="1" applyAlignment="1">
      <alignment horizontal="right" vertical="center" wrapText="1"/>
      <protection/>
    </xf>
    <xf numFmtId="175" fontId="4" fillId="33" borderId="12" xfId="115" applyNumberFormat="1" applyFont="1" applyFill="1" applyBorder="1" applyAlignment="1">
      <alignment horizontal="right" vertical="center" wrapText="1"/>
      <protection/>
    </xf>
    <xf numFmtId="175" fontId="3" fillId="33" borderId="12" xfId="115" applyNumberFormat="1" applyFont="1" applyFill="1" applyBorder="1" applyAlignment="1">
      <alignment horizontal="right" vertical="center" wrapText="1"/>
      <protection/>
    </xf>
    <xf numFmtId="172" fontId="61" fillId="0" borderId="19" xfId="72" applyNumberFormat="1" applyFont="1" applyFill="1" applyBorder="1" applyAlignment="1">
      <alignment horizontal="left" vertical="center"/>
      <protection/>
    </xf>
    <xf numFmtId="172" fontId="61" fillId="0" borderId="4" xfId="72" applyNumberFormat="1" applyFont="1" applyFill="1" applyBorder="1" applyAlignment="1">
      <alignment vertical="center" wrapText="1"/>
      <protection/>
    </xf>
    <xf numFmtId="172" fontId="61" fillId="0" borderId="18" xfId="72" applyNumberFormat="1" applyFont="1" applyFill="1" applyBorder="1" applyAlignment="1">
      <alignment vertical="center" wrapText="1"/>
      <protection/>
    </xf>
    <xf numFmtId="0" fontId="61" fillId="0" borderId="12" xfId="102" applyFont="1" applyFill="1" applyBorder="1" applyAlignment="1">
      <alignment horizontal="center" vertical="center" wrapText="1"/>
      <protection/>
    </xf>
    <xf numFmtId="4" fontId="61" fillId="0" borderId="12" xfId="102" applyNumberFormat="1" applyFont="1" applyFill="1" applyBorder="1" applyAlignment="1">
      <alignment vertical="center" wrapText="1"/>
      <protection/>
    </xf>
    <xf numFmtId="0" fontId="61" fillId="0" borderId="12" xfId="102" applyFont="1" applyFill="1" applyBorder="1" applyAlignment="1">
      <alignment horizontal="left" vertical="center" wrapText="1"/>
      <protection/>
    </xf>
    <xf numFmtId="0" fontId="58" fillId="0" borderId="12" xfId="102" applyFont="1" applyFill="1" applyBorder="1" applyAlignment="1">
      <alignment horizontal="center" vertical="center" wrapText="1"/>
      <protection/>
    </xf>
    <xf numFmtId="0" fontId="58" fillId="0" borderId="12" xfId="103" applyFont="1" applyFill="1" applyBorder="1" applyAlignment="1">
      <alignment horizontal="left" vertical="center" wrapText="1"/>
      <protection/>
    </xf>
    <xf numFmtId="4" fontId="58" fillId="0" borderId="12" xfId="103" applyNumberFormat="1" applyFont="1" applyFill="1" applyBorder="1" applyAlignment="1">
      <alignment horizontal="right" vertical="center" wrapText="1"/>
      <protection/>
    </xf>
    <xf numFmtId="4" fontId="58" fillId="0" borderId="12" xfId="102" applyNumberFormat="1" applyFont="1" applyFill="1" applyBorder="1" applyAlignment="1">
      <alignment vertical="center" wrapText="1"/>
      <protection/>
    </xf>
    <xf numFmtId="0" fontId="58" fillId="0" borderId="12" xfId="102" applyFont="1" applyFill="1" applyBorder="1" applyAlignment="1">
      <alignment vertical="center" wrapText="1"/>
      <protection/>
    </xf>
    <xf numFmtId="0" fontId="58" fillId="0" borderId="12" xfId="102" applyFont="1" applyFill="1" applyBorder="1" applyAlignment="1">
      <alignment horizontal="left" vertical="center" wrapText="1"/>
      <protection/>
    </xf>
    <xf numFmtId="4" fontId="58" fillId="0" borderId="12" xfId="99" applyNumberFormat="1" applyFont="1" applyFill="1" applyBorder="1" applyAlignment="1">
      <alignment vertical="center" wrapText="1"/>
      <protection/>
    </xf>
    <xf numFmtId="0" fontId="4" fillId="0" borderId="12" xfId="102" applyFont="1" applyFill="1" applyBorder="1" applyAlignment="1">
      <alignment vertical="center" wrapText="1"/>
      <protection/>
    </xf>
    <xf numFmtId="0" fontId="61" fillId="0" borderId="12" xfId="0" applyFont="1" applyFill="1" applyBorder="1" applyAlignment="1" applyProtection="1">
      <alignment horizontal="left" wrapText="1"/>
      <protection hidden="1"/>
    </xf>
    <xf numFmtId="4" fontId="58" fillId="0" borderId="12" xfId="0" applyNumberFormat="1" applyFont="1" applyFill="1" applyBorder="1" applyAlignment="1">
      <alignment vertical="center" wrapText="1"/>
    </xf>
    <xf numFmtId="4" fontId="58" fillId="0" borderId="12" xfId="103" applyNumberFormat="1" applyFont="1" applyFill="1" applyBorder="1" applyAlignment="1">
      <alignment vertical="center" wrapText="1"/>
      <protection/>
    </xf>
    <xf numFmtId="0" fontId="61" fillId="0" borderId="12" xfId="102" applyFont="1" applyFill="1" applyBorder="1" applyAlignment="1">
      <alignment vertical="center" wrapText="1"/>
      <protection/>
    </xf>
    <xf numFmtId="0" fontId="61" fillId="0" borderId="12" xfId="99" applyFont="1" applyFill="1" applyBorder="1" applyAlignment="1">
      <alignment horizontal="center" vertical="center" wrapText="1"/>
      <protection/>
    </xf>
    <xf numFmtId="2" fontId="61" fillId="0" borderId="12" xfId="102" applyNumberFormat="1" applyFont="1" applyFill="1" applyBorder="1" applyAlignment="1">
      <alignment horizontal="center" vertical="center" wrapText="1"/>
      <protection/>
    </xf>
    <xf numFmtId="1" fontId="58" fillId="0" borderId="12" xfId="102" applyNumberFormat="1" applyFont="1" applyFill="1" applyBorder="1" applyAlignment="1">
      <alignment horizontal="center" vertical="center" wrapText="1"/>
      <protection/>
    </xf>
    <xf numFmtId="1" fontId="61" fillId="0" borderId="12" xfId="102" applyNumberFormat="1" applyFont="1" applyFill="1" applyBorder="1" applyAlignment="1">
      <alignment horizontal="center" vertical="center" wrapText="1"/>
      <protection/>
    </xf>
    <xf numFmtId="0" fontId="61" fillId="0" borderId="19" xfId="102" applyFont="1" applyFill="1" applyBorder="1" applyAlignment="1">
      <alignment horizontal="left" vertical="center" wrapText="1"/>
      <protection/>
    </xf>
    <xf numFmtId="0" fontId="61" fillId="0" borderId="4" xfId="102" applyFont="1" applyFill="1" applyBorder="1" applyAlignment="1">
      <alignment horizontal="left" vertical="center" wrapText="1"/>
      <protection/>
    </xf>
    <xf numFmtId="0" fontId="61" fillId="0" borderId="18" xfId="102" applyFont="1" applyFill="1" applyBorder="1" applyAlignment="1">
      <alignment horizontal="left" vertical="center" wrapText="1"/>
      <protection/>
    </xf>
    <xf numFmtId="4" fontId="58" fillId="0" borderId="12" xfId="102" applyNumberFormat="1" applyFont="1" applyFill="1" applyBorder="1" applyAlignment="1">
      <alignment horizontal="right" vertical="center" wrapText="1"/>
      <protection/>
    </xf>
    <xf numFmtId="4" fontId="58" fillId="0" borderId="12" xfId="103" applyNumberFormat="1" applyFont="1" applyFill="1" applyBorder="1" applyAlignment="1">
      <alignment horizontal="left" vertical="center" wrapText="1"/>
      <protection/>
    </xf>
    <xf numFmtId="0" fontId="58" fillId="0" borderId="12" xfId="102" applyFont="1" applyFill="1" applyBorder="1" applyAlignment="1">
      <alignment horizontal="right" vertical="center" wrapText="1"/>
      <protection/>
    </xf>
    <xf numFmtId="0" fontId="58" fillId="0" borderId="12" xfId="103" applyFont="1" applyFill="1" applyBorder="1" applyAlignment="1">
      <alignment horizontal="right" vertical="center" wrapText="1"/>
      <protection/>
    </xf>
    <xf numFmtId="0" fontId="0" fillId="0" borderId="0" xfId="0" applyFont="1" applyBorder="1" applyAlignment="1">
      <alignment/>
    </xf>
    <xf numFmtId="175" fontId="58" fillId="0" borderId="12" xfId="110" applyNumberFormat="1" applyFont="1" applyFill="1" applyBorder="1" applyAlignment="1">
      <alignment horizontal="left" vertical="center" wrapText="1"/>
      <protection/>
    </xf>
    <xf numFmtId="175" fontId="61" fillId="0" borderId="12" xfId="110" applyNumberFormat="1" applyFont="1" applyFill="1" applyBorder="1" applyAlignment="1">
      <alignment horizontal="left" vertical="center" wrapText="1"/>
      <protection/>
    </xf>
    <xf numFmtId="0" fontId="61" fillId="0" borderId="12" xfId="178" applyNumberFormat="1" applyFont="1" applyFill="1" applyBorder="1" applyAlignment="1">
      <alignment horizontal="left" vertical="center" wrapText="1"/>
      <protection/>
    </xf>
    <xf numFmtId="0" fontId="58" fillId="0" borderId="12" xfId="178" applyNumberFormat="1" applyFont="1" applyFill="1" applyBorder="1" applyAlignment="1">
      <alignment horizontal="left" vertical="center" wrapText="1"/>
      <protection/>
    </xf>
    <xf numFmtId="2" fontId="58" fillId="0" borderId="12" xfId="90" applyNumberFormat="1" applyFont="1" applyFill="1" applyBorder="1" applyAlignment="1">
      <alignment horizontal="left" vertical="center"/>
      <protection/>
    </xf>
    <xf numFmtId="4" fontId="4" fillId="0" borderId="12" xfId="0" applyNumberFormat="1" applyFont="1" applyFill="1" applyBorder="1" applyAlignment="1">
      <alignment horizontal="right" vertical="center"/>
    </xf>
    <xf numFmtId="4" fontId="4" fillId="0" borderId="12" xfId="143" applyNumberFormat="1" applyFont="1" applyFill="1" applyBorder="1" applyAlignment="1">
      <alignment horizontal="right" vertical="center"/>
      <protection/>
    </xf>
    <xf numFmtId="4" fontId="4" fillId="0" borderId="12" xfId="92" applyNumberFormat="1" applyFont="1" applyFill="1" applyBorder="1" applyAlignment="1">
      <alignment horizontal="right" vertical="center" wrapText="1"/>
      <protection/>
    </xf>
    <xf numFmtId="2" fontId="4" fillId="0" borderId="12" xfId="172" applyNumberFormat="1" applyFont="1" applyFill="1" applyBorder="1" applyAlignment="1">
      <alignment horizontal="right" vertical="center" wrapText="1"/>
      <protection/>
    </xf>
    <xf numFmtId="2" fontId="4" fillId="0" borderId="12" xfId="0" applyNumberFormat="1" applyFont="1" applyFill="1" applyBorder="1" applyAlignment="1">
      <alignment horizontal="right" vertical="center"/>
    </xf>
    <xf numFmtId="2" fontId="4" fillId="0" borderId="12" xfId="99" applyNumberFormat="1" applyFont="1" applyFill="1" applyBorder="1" applyAlignment="1">
      <alignment horizontal="right" vertical="center" wrapText="1"/>
      <protection/>
    </xf>
    <xf numFmtId="2" fontId="4" fillId="0" borderId="12" xfId="92" applyNumberFormat="1" applyFont="1" applyFill="1" applyBorder="1" applyAlignment="1">
      <alignment horizontal="right" vertical="center" wrapText="1"/>
      <protection/>
    </xf>
    <xf numFmtId="2" fontId="4" fillId="0" borderId="12" xfId="72" applyNumberFormat="1" applyFont="1" applyFill="1" applyBorder="1" applyAlignment="1">
      <alignment horizontal="right" vertical="center"/>
      <protection/>
    </xf>
    <xf numFmtId="2" fontId="3" fillId="0" borderId="12" xfId="90" applyNumberFormat="1" applyFont="1" applyFill="1" applyBorder="1" applyAlignment="1">
      <alignment horizontal="right" vertical="center" wrapText="1"/>
      <protection/>
    </xf>
    <xf numFmtId="2" fontId="4" fillId="0" borderId="12" xfId="143" applyNumberFormat="1" applyFont="1" applyFill="1" applyBorder="1" applyAlignment="1">
      <alignment horizontal="right" vertical="center"/>
      <protection/>
    </xf>
    <xf numFmtId="0" fontId="3" fillId="0" borderId="12" xfId="0" applyFont="1" applyFill="1" applyBorder="1" applyAlignment="1">
      <alignment horizontal="right" vertical="center"/>
    </xf>
    <xf numFmtId="2" fontId="4" fillId="0" borderId="12" xfId="72" applyNumberFormat="1" applyFont="1" applyFill="1" applyBorder="1" applyAlignment="1">
      <alignment horizontal="right" vertical="center" wrapText="1"/>
      <protection/>
    </xf>
    <xf numFmtId="2" fontId="4" fillId="0" borderId="12" xfId="105" applyNumberFormat="1" applyFont="1" applyFill="1" applyBorder="1" applyAlignment="1">
      <alignment horizontal="right" vertical="center" wrapText="1"/>
      <protection/>
    </xf>
    <xf numFmtId="0" fontId="4" fillId="0" borderId="12" xfId="0" applyFont="1" applyFill="1" applyBorder="1" applyAlignment="1">
      <alignment horizontal="right" vertical="center" wrapText="1"/>
    </xf>
    <xf numFmtId="175" fontId="4" fillId="0" borderId="12" xfId="0" applyNumberFormat="1" applyFont="1" applyFill="1" applyBorder="1" applyAlignment="1">
      <alignment horizontal="left" vertical="center" wrapText="1"/>
    </xf>
    <xf numFmtId="0" fontId="4" fillId="0" borderId="12" xfId="99" applyFont="1" applyFill="1" applyBorder="1" applyAlignment="1">
      <alignment horizontal="left" vertical="center" wrapText="1"/>
      <protection/>
    </xf>
    <xf numFmtId="0" fontId="4" fillId="0" borderId="12" xfId="0" applyFont="1" applyFill="1" applyBorder="1" applyAlignment="1">
      <alignment horizontal="left" vertical="center" wrapText="1" shrinkToFit="1"/>
    </xf>
    <xf numFmtId="0" fontId="4" fillId="0" borderId="12" xfId="0" applyFont="1" applyFill="1" applyBorder="1" applyAlignment="1" quotePrefix="1">
      <alignment horizontal="left" vertical="center" wrapText="1"/>
    </xf>
    <xf numFmtId="175" fontId="4" fillId="0" borderId="12" xfId="76" applyNumberFormat="1" applyFont="1" applyFill="1" applyBorder="1" applyAlignment="1">
      <alignment horizontal="left" vertical="center" wrapText="1"/>
      <protection/>
    </xf>
    <xf numFmtId="172" fontId="3" fillId="33" borderId="12" xfId="0" applyNumberFormat="1" applyFont="1" applyFill="1" applyBorder="1" applyAlignment="1">
      <alignment horizontal="left" vertical="center" wrapText="1"/>
    </xf>
    <xf numFmtId="0" fontId="3" fillId="33" borderId="14" xfId="0" applyFont="1" applyFill="1" applyBorder="1" applyAlignment="1">
      <alignment horizontal="left" vertical="center" wrapText="1"/>
    </xf>
    <xf numFmtId="4" fontId="4" fillId="33" borderId="12" xfId="0" applyNumberFormat="1" applyFont="1" applyFill="1" applyBorder="1" applyAlignment="1">
      <alignment horizontal="right" vertical="center"/>
    </xf>
    <xf numFmtId="172" fontId="4" fillId="33" borderId="12" xfId="0" applyNumberFormat="1" applyFont="1" applyFill="1" applyBorder="1" applyAlignment="1">
      <alignment horizontal="left" vertical="center" wrapText="1"/>
    </xf>
    <xf numFmtId="175" fontId="3" fillId="33" borderId="12" xfId="0" applyNumberFormat="1" applyFont="1" applyFill="1" applyBorder="1" applyAlignment="1">
      <alignment horizontal="left" vertical="center" wrapText="1"/>
    </xf>
    <xf numFmtId="4" fontId="4" fillId="33" borderId="12" xfId="0" applyNumberFormat="1" applyFont="1" applyFill="1" applyBorder="1" applyAlignment="1">
      <alignment vertical="center"/>
    </xf>
    <xf numFmtId="4" fontId="4" fillId="33" borderId="12" xfId="105" applyNumberFormat="1" applyFont="1" applyFill="1" applyBorder="1" applyAlignment="1">
      <alignment horizontal="left" vertical="center" wrapText="1"/>
      <protection/>
    </xf>
    <xf numFmtId="0" fontId="4" fillId="33" borderId="12" xfId="111" applyFont="1" applyFill="1" applyBorder="1" applyAlignment="1">
      <alignment horizontal="left" vertical="center" wrapText="1"/>
      <protection/>
    </xf>
    <xf numFmtId="0" fontId="4" fillId="33" borderId="12" xfId="0" applyFont="1" applyFill="1" applyBorder="1" applyAlignment="1">
      <alignment vertical="center"/>
    </xf>
    <xf numFmtId="0" fontId="3" fillId="33" borderId="12" xfId="134" applyFont="1" applyFill="1" applyBorder="1" applyAlignment="1">
      <alignment horizontal="left" vertical="center" wrapText="1"/>
      <protection/>
    </xf>
    <xf numFmtId="2" fontId="3" fillId="33" borderId="12" xfId="0" applyNumberFormat="1" applyFont="1" applyFill="1" applyBorder="1" applyAlignment="1">
      <alignment horizontal="center" vertical="center"/>
    </xf>
    <xf numFmtId="1" fontId="4" fillId="33" borderId="12" xfId="171" applyNumberFormat="1" applyFont="1" applyFill="1" applyBorder="1" applyAlignment="1">
      <alignment horizontal="left" vertical="center" wrapText="1"/>
      <protection/>
    </xf>
    <xf numFmtId="176" fontId="4" fillId="33" borderId="12" xfId="42" applyNumberFormat="1" applyFont="1" applyFill="1" applyBorder="1" applyAlignment="1" quotePrefix="1">
      <alignment horizontal="left" vertical="center" wrapText="1"/>
    </xf>
    <xf numFmtId="175" fontId="3" fillId="33" borderId="12" xfId="0" applyNumberFormat="1" applyFont="1" applyFill="1" applyBorder="1" applyAlignment="1">
      <alignment horizontal="center" vertical="center" wrapText="1"/>
    </xf>
    <xf numFmtId="0" fontId="3" fillId="33" borderId="12" xfId="0" applyFont="1" applyFill="1" applyBorder="1" applyAlignment="1">
      <alignment horizontal="left" vertical="center"/>
    </xf>
    <xf numFmtId="4" fontId="3" fillId="33" borderId="12" xfId="0" applyNumberFormat="1" applyFont="1" applyFill="1" applyBorder="1" applyAlignment="1">
      <alignment horizontal="right" vertical="center"/>
    </xf>
    <xf numFmtId="172" fontId="3" fillId="33" borderId="12" xfId="72" applyNumberFormat="1" applyFont="1" applyFill="1" applyBorder="1" applyAlignment="1">
      <alignment horizontal="left" vertical="center" wrapText="1"/>
      <protection/>
    </xf>
    <xf numFmtId="172" fontId="3" fillId="33" borderId="12" xfId="99" applyNumberFormat="1" applyFont="1" applyFill="1" applyBorder="1" applyAlignment="1">
      <alignment horizontal="center" vertical="center" wrapText="1"/>
      <protection/>
    </xf>
    <xf numFmtId="172" fontId="3" fillId="33" borderId="12" xfId="99" applyNumberFormat="1" applyFont="1" applyFill="1" applyBorder="1" applyAlignment="1">
      <alignment horizontal="left" vertical="center" wrapText="1"/>
      <protection/>
    </xf>
    <xf numFmtId="175" fontId="3" fillId="33" borderId="12" xfId="99" applyNumberFormat="1" applyFont="1" applyFill="1" applyBorder="1" applyAlignment="1">
      <alignment horizontal="right" vertical="center" wrapText="1"/>
      <protection/>
    </xf>
    <xf numFmtId="0" fontId="3" fillId="33" borderId="12" xfId="99" applyFont="1" applyFill="1" applyBorder="1" applyAlignment="1">
      <alignment horizontal="left" vertical="center" wrapText="1"/>
      <protection/>
    </xf>
    <xf numFmtId="172" fontId="3" fillId="33" borderId="12" xfId="99" applyNumberFormat="1" applyFont="1" applyFill="1" applyBorder="1" applyAlignment="1">
      <alignment horizontal="center" vertical="center"/>
      <protection/>
    </xf>
    <xf numFmtId="0" fontId="4" fillId="33" borderId="12" xfId="99" applyFont="1" applyFill="1" applyBorder="1" applyAlignment="1">
      <alignment horizontal="center" vertical="center" wrapText="1"/>
      <protection/>
    </xf>
    <xf numFmtId="4" fontId="4" fillId="33" borderId="12" xfId="72" applyNumberFormat="1" applyFont="1" applyFill="1" applyBorder="1" applyAlignment="1">
      <alignment horizontal="right" vertical="center" wrapText="1"/>
      <protection/>
    </xf>
    <xf numFmtId="2" fontId="4" fillId="33" borderId="12" xfId="0" applyNumberFormat="1" applyFont="1" applyFill="1" applyBorder="1" applyAlignment="1">
      <alignment horizontal="right" vertical="center" wrapText="1"/>
    </xf>
    <xf numFmtId="4" fontId="4" fillId="33" borderId="12" xfId="99" applyNumberFormat="1" applyFont="1" applyFill="1" applyBorder="1" applyAlignment="1">
      <alignment horizontal="right" vertical="center" wrapText="1"/>
      <protection/>
    </xf>
    <xf numFmtId="2" fontId="4" fillId="33" borderId="12" xfId="99" applyNumberFormat="1" applyFont="1" applyFill="1" applyBorder="1" applyAlignment="1">
      <alignment horizontal="left" vertical="center" wrapText="1"/>
      <protection/>
    </xf>
    <xf numFmtId="172" fontId="4" fillId="33" borderId="12" xfId="99" applyNumberFormat="1" applyFont="1" applyFill="1" applyBorder="1" applyAlignment="1">
      <alignment horizontal="center" vertical="center" wrapText="1"/>
      <protection/>
    </xf>
    <xf numFmtId="0" fontId="3" fillId="33" borderId="12" xfId="99" applyFont="1" applyFill="1" applyBorder="1" applyAlignment="1">
      <alignment horizontal="center" vertical="center" wrapText="1"/>
      <protection/>
    </xf>
    <xf numFmtId="2" fontId="3" fillId="33" borderId="12" xfId="99" applyNumberFormat="1" applyFont="1" applyFill="1" applyBorder="1" applyAlignment="1">
      <alignment horizontal="left" vertical="center" wrapText="1"/>
      <protection/>
    </xf>
    <xf numFmtId="175" fontId="3" fillId="33" borderId="12" xfId="99" applyNumberFormat="1" applyFont="1" applyFill="1" applyBorder="1" applyAlignment="1">
      <alignment horizontal="left" vertical="center" wrapText="1"/>
      <protection/>
    </xf>
    <xf numFmtId="172" fontId="4" fillId="33" borderId="12" xfId="105" applyNumberFormat="1" applyFont="1" applyFill="1" applyBorder="1" applyAlignment="1">
      <alignment horizontal="left" vertical="center" wrapText="1"/>
      <protection/>
    </xf>
    <xf numFmtId="175" fontId="4" fillId="33" borderId="12" xfId="0" applyNumberFormat="1" applyFont="1" applyFill="1" applyBorder="1" applyAlignment="1">
      <alignment horizontal="center" vertical="center"/>
    </xf>
    <xf numFmtId="172" fontId="3" fillId="33" borderId="12" xfId="72" applyNumberFormat="1" applyFont="1" applyFill="1" applyBorder="1" applyAlignment="1">
      <alignment horizontal="center" vertical="center" wrapText="1"/>
      <protection/>
    </xf>
    <xf numFmtId="4" fontId="3" fillId="33" borderId="12" xfId="72" applyNumberFormat="1" applyFont="1" applyFill="1" applyBorder="1" applyAlignment="1">
      <alignment horizontal="right" vertical="center"/>
      <protection/>
    </xf>
    <xf numFmtId="0" fontId="3" fillId="33" borderId="12" xfId="72" applyFont="1" applyFill="1" applyBorder="1" applyAlignment="1">
      <alignment vertical="center"/>
      <protection/>
    </xf>
    <xf numFmtId="0" fontId="3" fillId="33" borderId="12" xfId="72" applyFont="1" applyFill="1" applyBorder="1" applyAlignment="1">
      <alignment horizontal="left" vertical="center"/>
      <protection/>
    </xf>
    <xf numFmtId="172" fontId="3" fillId="33" borderId="0" xfId="72" applyNumberFormat="1" applyFont="1" applyFill="1" applyBorder="1" applyAlignment="1">
      <alignment horizontal="center" vertical="center" wrapText="1"/>
      <protection/>
    </xf>
    <xf numFmtId="0" fontId="3" fillId="33" borderId="0" xfId="72" applyFont="1" applyFill="1" applyBorder="1" applyAlignment="1">
      <alignment horizontal="left" vertical="center" wrapText="1"/>
      <protection/>
    </xf>
    <xf numFmtId="4" fontId="3" fillId="33" borderId="0" xfId="72" applyNumberFormat="1" applyFont="1" applyFill="1" applyBorder="1" applyAlignment="1">
      <alignment horizontal="right" vertical="center"/>
      <protection/>
    </xf>
    <xf numFmtId="0" fontId="3" fillId="33" borderId="0" xfId="72" applyFont="1" applyFill="1" applyBorder="1" applyAlignment="1">
      <alignment vertical="center"/>
      <protection/>
    </xf>
    <xf numFmtId="0" fontId="3" fillId="33" borderId="0" xfId="72" applyFont="1" applyFill="1" applyBorder="1" applyAlignment="1">
      <alignment horizontal="left" vertical="center"/>
      <protection/>
    </xf>
    <xf numFmtId="0" fontId="4" fillId="0" borderId="12" xfId="0" applyFont="1" applyFill="1" applyBorder="1" applyAlignment="1">
      <alignment horizontal="left" vertical="center"/>
    </xf>
    <xf numFmtId="4" fontId="4" fillId="0" borderId="12" xfId="109" applyNumberFormat="1" applyFont="1" applyFill="1" applyBorder="1" applyAlignment="1">
      <alignment horizontal="left" vertical="center" wrapText="1"/>
      <protection/>
    </xf>
    <xf numFmtId="4" fontId="4" fillId="0" borderId="12" xfId="102" applyNumberFormat="1" applyFont="1" applyFill="1" applyBorder="1" applyAlignment="1">
      <alignment horizontal="left" vertical="center" wrapText="1"/>
      <protection/>
    </xf>
    <xf numFmtId="175" fontId="3" fillId="0" borderId="12" xfId="0" applyNumberFormat="1" applyFont="1" applyFill="1" applyBorder="1" applyAlignment="1">
      <alignment horizontal="left" vertical="center" wrapText="1"/>
    </xf>
    <xf numFmtId="0" fontId="3" fillId="0" borderId="12" xfId="73" applyFont="1" applyFill="1" applyBorder="1" applyAlignment="1">
      <alignment horizontal="left" vertical="center" wrapText="1"/>
      <protection/>
    </xf>
    <xf numFmtId="0" fontId="4" fillId="0" borderId="12" xfId="73" applyFont="1" applyFill="1" applyBorder="1" applyAlignment="1">
      <alignment horizontal="left" vertical="center" wrapText="1"/>
      <protection/>
    </xf>
    <xf numFmtId="172" fontId="4" fillId="0" borderId="12" xfId="105" applyNumberFormat="1" applyFont="1" applyFill="1" applyBorder="1" applyAlignment="1">
      <alignment horizontal="left" vertical="center" wrapText="1"/>
      <protection/>
    </xf>
    <xf numFmtId="4" fontId="3" fillId="0" borderId="12" xfId="73" applyNumberFormat="1" applyFont="1" applyFill="1" applyBorder="1" applyAlignment="1">
      <alignment horizontal="left" vertical="center"/>
      <protection/>
    </xf>
    <xf numFmtId="0" fontId="4" fillId="0" borderId="12" xfId="73" applyFont="1" applyFill="1" applyBorder="1" applyAlignment="1">
      <alignment horizontal="left" vertical="center"/>
      <protection/>
    </xf>
  </cellXfs>
  <cellStyles count="1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3" xfId="48"/>
    <cellStyle name="Comma 4" xfId="49"/>
    <cellStyle name="Comma 5" xfId="50"/>
    <cellStyle name="Comma 5 2" xfId="51"/>
    <cellStyle name="Comma 9" xfId="52"/>
    <cellStyle name="Currency" xfId="53"/>
    <cellStyle name="Currency [0]" xfId="54"/>
    <cellStyle name="Currency 2" xfId="55"/>
    <cellStyle name="Currency 3" xfId="56"/>
    <cellStyle name="Currency 3 2" xfId="57"/>
    <cellStyle name="Currency 3 43" xfId="58"/>
    <cellStyle name="Explanatory Text" xfId="59"/>
    <cellStyle name="Followed Hyperlink" xfId="60"/>
    <cellStyle name="Good" xfId="61"/>
    <cellStyle name="Header1" xfId="62"/>
    <cellStyle name="Header2" xfId="63"/>
    <cellStyle name="Heading 1" xfId="64"/>
    <cellStyle name="Heading 2" xfId="65"/>
    <cellStyle name="Heading 3" xfId="66"/>
    <cellStyle name="Heading 4" xfId="67"/>
    <cellStyle name="Hyperlink" xfId="68"/>
    <cellStyle name="Input" xfId="69"/>
    <cellStyle name="Linked Cell" xfId="70"/>
    <cellStyle name="Neutral" xfId="71"/>
    <cellStyle name="Normal 10" xfId="72"/>
    <cellStyle name="Normal 10 2" xfId="73"/>
    <cellStyle name="Normal 10 3" xfId="74"/>
    <cellStyle name="Normal 11" xfId="75"/>
    <cellStyle name="Normal 11 2" xfId="76"/>
    <cellStyle name="Normal 11 3" xfId="77"/>
    <cellStyle name="Normal 11 4" xfId="78"/>
    <cellStyle name="Normal 11_KE HOACH 6 THANG CUOI NAM" xfId="79"/>
    <cellStyle name="Normal 12" xfId="80"/>
    <cellStyle name="Normal 12 2" xfId="81"/>
    <cellStyle name="Normal 12 3" xfId="82"/>
    <cellStyle name="Normal 13" xfId="83"/>
    <cellStyle name="Normal 13 2" xfId="84"/>
    <cellStyle name="Normal 14" xfId="85"/>
    <cellStyle name="Normal 14 10" xfId="86"/>
    <cellStyle name="Normal 14 2" xfId="87"/>
    <cellStyle name="Normal 14 2 2" xfId="88"/>
    <cellStyle name="Normal 14 3" xfId="89"/>
    <cellStyle name="Normal 14 3 2" xfId="90"/>
    <cellStyle name="Normal 15" xfId="91"/>
    <cellStyle name="Normal 15 2" xfId="92"/>
    <cellStyle name="Normal 16" xfId="93"/>
    <cellStyle name="Normal 17" xfId="94"/>
    <cellStyle name="Normal 17 2" xfId="95"/>
    <cellStyle name="Normal 18 2" xfId="96"/>
    <cellStyle name="Normal 19" xfId="97"/>
    <cellStyle name="Normal 19 2" xfId="98"/>
    <cellStyle name="Normal 2" xfId="99"/>
    <cellStyle name="Normal 2 10" xfId="100"/>
    <cellStyle name="Normal 2 2" xfId="101"/>
    <cellStyle name="Normal 2 2 2" xfId="102"/>
    <cellStyle name="Normal 2 2 2 10 2" xfId="103"/>
    <cellStyle name="Normal 2 2 2 2" xfId="104"/>
    <cellStyle name="Normal 2 2 3" xfId="105"/>
    <cellStyle name="Normal 2 2_BIEU 01 - THĐ KY ANH 2019" xfId="106"/>
    <cellStyle name="Normal 2 3" xfId="107"/>
    <cellStyle name="Normal 2 3 2" xfId="108"/>
    <cellStyle name="Normal 2 3 2 2" xfId="109"/>
    <cellStyle name="Normal 2 4" xfId="110"/>
    <cellStyle name="Normal 2_CC HUONG KHE 16.1.2017" xfId="111"/>
    <cellStyle name="Normal 20" xfId="112"/>
    <cellStyle name="Normal 21" xfId="113"/>
    <cellStyle name="Normal 21 2" xfId="114"/>
    <cellStyle name="Normal 22" xfId="115"/>
    <cellStyle name="Normal 22 2" xfId="116"/>
    <cellStyle name="Normal 23 2" xfId="117"/>
    <cellStyle name="Normal 24 2" xfId="118"/>
    <cellStyle name="Normal 25" xfId="119"/>
    <cellStyle name="Normal 25 2" xfId="120"/>
    <cellStyle name="Normal 260" xfId="121"/>
    <cellStyle name="Normal 263" xfId="122"/>
    <cellStyle name="Normal 27 2" xfId="123"/>
    <cellStyle name="Normal 276" xfId="124"/>
    <cellStyle name="Normal 277" xfId="125"/>
    <cellStyle name="Normal 278" xfId="126"/>
    <cellStyle name="Normal 280" xfId="127"/>
    <cellStyle name="Normal 281" xfId="128"/>
    <cellStyle name="Normal 282" xfId="129"/>
    <cellStyle name="Normal 283" xfId="130"/>
    <cellStyle name="Normal 284" xfId="131"/>
    <cellStyle name="Normal 3" xfId="132"/>
    <cellStyle name="Normal 3 2" xfId="133"/>
    <cellStyle name="Normal 3 2 2" xfId="134"/>
    <cellStyle name="Normal 3 2 2 2" xfId="135"/>
    <cellStyle name="Normal 3 2_Danh muc THD ban hành" xfId="136"/>
    <cellStyle name="Normal 3 3" xfId="137"/>
    <cellStyle name="Normal 31" xfId="138"/>
    <cellStyle name="Normal 31 2" xfId="139"/>
    <cellStyle name="Normal 32 2" xfId="140"/>
    <cellStyle name="Normal 38 2" xfId="141"/>
    <cellStyle name="Normal 39 2" xfId="142"/>
    <cellStyle name="Normal 4" xfId="143"/>
    <cellStyle name="Normal 4 2" xfId="144"/>
    <cellStyle name="Normal 4 2 2" xfId="145"/>
    <cellStyle name="Normal 4 3" xfId="146"/>
    <cellStyle name="Normal 40 2" xfId="147"/>
    <cellStyle name="Normal 41 2" xfId="148"/>
    <cellStyle name="Normal 42" xfId="149"/>
    <cellStyle name="Normal 42 2" xfId="150"/>
    <cellStyle name="Normal 43 2" xfId="151"/>
    <cellStyle name="Normal 44 2" xfId="152"/>
    <cellStyle name="Normal 45 2" xfId="153"/>
    <cellStyle name="Normal 46 2" xfId="154"/>
    <cellStyle name="Normal 47 2" xfId="155"/>
    <cellStyle name="Normal 48 2" xfId="156"/>
    <cellStyle name="Normal 49 2" xfId="157"/>
    <cellStyle name="Normal 5 46" xfId="158"/>
    <cellStyle name="Normal 50 2" xfId="159"/>
    <cellStyle name="Normal 51 2" xfId="160"/>
    <cellStyle name="Normal 52 2" xfId="161"/>
    <cellStyle name="Normal 6" xfId="162"/>
    <cellStyle name="Normal 6 2" xfId="163"/>
    <cellStyle name="Normal 6 2 2" xfId="164"/>
    <cellStyle name="Normal 7" xfId="165"/>
    <cellStyle name="Normal 7 2" xfId="166"/>
    <cellStyle name="Normal 8" xfId="167"/>
    <cellStyle name="Normal 8 2" xfId="168"/>
    <cellStyle name="Normal 8 2 2" xfId="169"/>
    <cellStyle name="Normal 9" xfId="170"/>
    <cellStyle name="Normal_Bieu mau (CV )" xfId="171"/>
    <cellStyle name="Normal_Ke hoach 2015-Tuson (Thuc hien)" xfId="172"/>
    <cellStyle name="Normal_Mau Bieu KH câp huyen(Anh) 12_11" xfId="173"/>
    <cellStyle name="Normal_Sheet1 2 2" xfId="174"/>
    <cellStyle name="Normal_Sheet1 3" xfId="175"/>
    <cellStyle name="Normal_Sheet1_1" xfId="176"/>
    <cellStyle name="Normal_Sheet1_2 2" xfId="177"/>
    <cellStyle name="Normal_Sheet1_DTH2017moi" xfId="178"/>
    <cellStyle name="Note" xfId="179"/>
    <cellStyle name="Output" xfId="180"/>
    <cellStyle name="Percent" xfId="181"/>
    <cellStyle name="Title" xfId="182"/>
    <cellStyle name="Total" xfId="183"/>
    <cellStyle name="Warning Text" xfId="184"/>
  </cellStyles>
  <dxfs count="31">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indexed="9"/>
      </font>
    </dxf>
    <dxf>
      <font>
        <color indexed="9"/>
      </font>
      <fill>
        <patternFill>
          <fgColor indexed="64"/>
        </patternFill>
      </fill>
    </dxf>
    <dxf>
      <font>
        <color indexed="9"/>
      </font>
    </dxf>
    <dxf>
      <font>
        <color rgb="FFFFFFFF"/>
      </font>
      <border/>
    </dxf>
    <dxf>
      <font>
        <color rgb="FFFFFFFF"/>
      </font>
      <fill>
        <patternFill>
          <fgColor indexed="6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1</xdr:row>
      <xdr:rowOff>190500</xdr:rowOff>
    </xdr:from>
    <xdr:to>
      <xdr:col>1</xdr:col>
      <xdr:colOff>1419225</xdr:colOff>
      <xdr:row>1</xdr:row>
      <xdr:rowOff>190500</xdr:rowOff>
    </xdr:to>
    <xdr:sp>
      <xdr:nvSpPr>
        <xdr:cNvPr id="1" name="Line 1"/>
        <xdr:cNvSpPr>
          <a:spLocks/>
        </xdr:cNvSpPr>
      </xdr:nvSpPr>
      <xdr:spPr>
        <a:xfrm flipV="1">
          <a:off x="1457325" y="3810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800100</xdr:colOff>
      <xdr:row>1</xdr:row>
      <xdr:rowOff>190500</xdr:rowOff>
    </xdr:from>
    <xdr:to>
      <xdr:col>6</xdr:col>
      <xdr:colOff>352425</xdr:colOff>
      <xdr:row>1</xdr:row>
      <xdr:rowOff>190500</xdr:rowOff>
    </xdr:to>
    <xdr:sp>
      <xdr:nvSpPr>
        <xdr:cNvPr id="2" name="Line 1"/>
        <xdr:cNvSpPr>
          <a:spLocks/>
        </xdr:cNvSpPr>
      </xdr:nvSpPr>
      <xdr:spPr>
        <a:xfrm>
          <a:off x="5610225" y="38100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5</xdr:row>
      <xdr:rowOff>57150</xdr:rowOff>
    </xdr:from>
    <xdr:to>
      <xdr:col>5</xdr:col>
      <xdr:colOff>352425</xdr:colOff>
      <xdr:row>5</xdr:row>
      <xdr:rowOff>57150</xdr:rowOff>
    </xdr:to>
    <xdr:sp>
      <xdr:nvSpPr>
        <xdr:cNvPr id="3" name="Line 1"/>
        <xdr:cNvSpPr>
          <a:spLocks/>
        </xdr:cNvSpPr>
      </xdr:nvSpPr>
      <xdr:spPr>
        <a:xfrm>
          <a:off x="2295525" y="1314450"/>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2</xdr:row>
      <xdr:rowOff>57150</xdr:rowOff>
    </xdr:from>
    <xdr:to>
      <xdr:col>7</xdr:col>
      <xdr:colOff>781050</xdr:colOff>
      <xdr:row>2</xdr:row>
      <xdr:rowOff>57150</xdr:rowOff>
    </xdr:to>
    <xdr:sp>
      <xdr:nvSpPr>
        <xdr:cNvPr id="1" name="Line 1"/>
        <xdr:cNvSpPr>
          <a:spLocks/>
        </xdr:cNvSpPr>
      </xdr:nvSpPr>
      <xdr:spPr>
        <a:xfrm flipV="1">
          <a:off x="6200775" y="43815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38100</xdr:rowOff>
    </xdr:from>
    <xdr:to>
      <xdr:col>6</xdr:col>
      <xdr:colOff>1066800</xdr:colOff>
      <xdr:row>6</xdr:row>
      <xdr:rowOff>38100</xdr:rowOff>
    </xdr:to>
    <xdr:sp>
      <xdr:nvSpPr>
        <xdr:cNvPr id="3" name="Line 1"/>
        <xdr:cNvSpPr>
          <a:spLocks/>
        </xdr:cNvSpPr>
      </xdr:nvSpPr>
      <xdr:spPr>
        <a:xfrm>
          <a:off x="3333750" y="118110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790575</xdr:colOff>
      <xdr:row>2</xdr:row>
      <xdr:rowOff>57150</xdr:rowOff>
    </xdr:from>
    <xdr:to>
      <xdr:col>7</xdr:col>
      <xdr:colOff>809625</xdr:colOff>
      <xdr:row>2</xdr:row>
      <xdr:rowOff>57150</xdr:rowOff>
    </xdr:to>
    <xdr:sp>
      <xdr:nvSpPr>
        <xdr:cNvPr id="1" name="Line 1"/>
        <xdr:cNvSpPr>
          <a:spLocks/>
        </xdr:cNvSpPr>
      </xdr:nvSpPr>
      <xdr:spPr>
        <a:xfrm flipV="1">
          <a:off x="6248400" y="4381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714375</xdr:colOff>
      <xdr:row>6</xdr:row>
      <xdr:rowOff>38100</xdr:rowOff>
    </xdr:from>
    <xdr:to>
      <xdr:col>6</xdr:col>
      <xdr:colOff>1143000</xdr:colOff>
      <xdr:row>6</xdr:row>
      <xdr:rowOff>38100</xdr:rowOff>
    </xdr:to>
    <xdr:sp>
      <xdr:nvSpPr>
        <xdr:cNvPr id="3" name="Line 1"/>
        <xdr:cNvSpPr>
          <a:spLocks/>
        </xdr:cNvSpPr>
      </xdr:nvSpPr>
      <xdr:spPr>
        <a:xfrm>
          <a:off x="3419475" y="118110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2</xdr:row>
      <xdr:rowOff>47625</xdr:rowOff>
    </xdr:from>
    <xdr:to>
      <xdr:col>7</xdr:col>
      <xdr:colOff>495300</xdr:colOff>
      <xdr:row>2</xdr:row>
      <xdr:rowOff>47625</xdr:rowOff>
    </xdr:to>
    <xdr:sp>
      <xdr:nvSpPr>
        <xdr:cNvPr id="1" name="Line 1"/>
        <xdr:cNvSpPr>
          <a:spLocks/>
        </xdr:cNvSpPr>
      </xdr:nvSpPr>
      <xdr:spPr>
        <a:xfrm>
          <a:off x="6467475" y="428625"/>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1181100</xdr:colOff>
      <xdr:row>2</xdr:row>
      <xdr:rowOff>38100</xdr:rowOff>
    </xdr:from>
    <xdr:to>
      <xdr:col>1</xdr:col>
      <xdr:colOff>1771650</xdr:colOff>
      <xdr:row>2</xdr:row>
      <xdr:rowOff>38100</xdr:rowOff>
    </xdr:to>
    <xdr:sp>
      <xdr:nvSpPr>
        <xdr:cNvPr id="2" name="Line 1"/>
        <xdr:cNvSpPr>
          <a:spLocks/>
        </xdr:cNvSpPr>
      </xdr:nvSpPr>
      <xdr:spPr>
        <a:xfrm flipV="1">
          <a:off x="1600200" y="4191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733425</xdr:colOff>
      <xdr:row>6</xdr:row>
      <xdr:rowOff>38100</xdr:rowOff>
    </xdr:from>
    <xdr:to>
      <xdr:col>7</xdr:col>
      <xdr:colOff>0</xdr:colOff>
      <xdr:row>6</xdr:row>
      <xdr:rowOff>38100</xdr:rowOff>
    </xdr:to>
    <xdr:sp>
      <xdr:nvSpPr>
        <xdr:cNvPr id="3" name="Line 1"/>
        <xdr:cNvSpPr>
          <a:spLocks/>
        </xdr:cNvSpPr>
      </xdr:nvSpPr>
      <xdr:spPr>
        <a:xfrm>
          <a:off x="3648075" y="1181100"/>
          <a:ext cx="336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2</xdr:row>
      <xdr:rowOff>47625</xdr:rowOff>
    </xdr:from>
    <xdr:to>
      <xdr:col>7</xdr:col>
      <xdr:colOff>762000</xdr:colOff>
      <xdr:row>2</xdr:row>
      <xdr:rowOff>47625</xdr:rowOff>
    </xdr:to>
    <xdr:sp>
      <xdr:nvSpPr>
        <xdr:cNvPr id="1" name="Line 1"/>
        <xdr:cNvSpPr>
          <a:spLocks/>
        </xdr:cNvSpPr>
      </xdr:nvSpPr>
      <xdr:spPr>
        <a:xfrm flipV="1">
          <a:off x="6191250" y="42862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628650</xdr:colOff>
      <xdr:row>6</xdr:row>
      <xdr:rowOff>19050</xdr:rowOff>
    </xdr:from>
    <xdr:to>
      <xdr:col>6</xdr:col>
      <xdr:colOff>1076325</xdr:colOff>
      <xdr:row>6</xdr:row>
      <xdr:rowOff>19050</xdr:rowOff>
    </xdr:to>
    <xdr:sp>
      <xdr:nvSpPr>
        <xdr:cNvPr id="3" name="Line 1"/>
        <xdr:cNvSpPr>
          <a:spLocks/>
        </xdr:cNvSpPr>
      </xdr:nvSpPr>
      <xdr:spPr>
        <a:xfrm>
          <a:off x="3333750" y="116205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2</xdr:row>
      <xdr:rowOff>57150</xdr:rowOff>
    </xdr:from>
    <xdr:to>
      <xdr:col>7</xdr:col>
      <xdr:colOff>771525</xdr:colOff>
      <xdr:row>2</xdr:row>
      <xdr:rowOff>57150</xdr:rowOff>
    </xdr:to>
    <xdr:sp>
      <xdr:nvSpPr>
        <xdr:cNvPr id="1" name="Line 1"/>
        <xdr:cNvSpPr>
          <a:spLocks/>
        </xdr:cNvSpPr>
      </xdr:nvSpPr>
      <xdr:spPr>
        <a:xfrm flipV="1">
          <a:off x="6200775" y="4381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571500</xdr:colOff>
      <xdr:row>6</xdr:row>
      <xdr:rowOff>57150</xdr:rowOff>
    </xdr:from>
    <xdr:to>
      <xdr:col>6</xdr:col>
      <xdr:colOff>1019175</xdr:colOff>
      <xdr:row>6</xdr:row>
      <xdr:rowOff>57150</xdr:rowOff>
    </xdr:to>
    <xdr:sp>
      <xdr:nvSpPr>
        <xdr:cNvPr id="3" name="Line 1"/>
        <xdr:cNvSpPr>
          <a:spLocks/>
        </xdr:cNvSpPr>
      </xdr:nvSpPr>
      <xdr:spPr>
        <a:xfrm>
          <a:off x="3276600" y="120015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2</xdr:row>
      <xdr:rowOff>47625</xdr:rowOff>
    </xdr:from>
    <xdr:to>
      <xdr:col>7</xdr:col>
      <xdr:colOff>733425</xdr:colOff>
      <xdr:row>2</xdr:row>
      <xdr:rowOff>47625</xdr:rowOff>
    </xdr:to>
    <xdr:sp>
      <xdr:nvSpPr>
        <xdr:cNvPr id="1" name="Line 1"/>
        <xdr:cNvSpPr>
          <a:spLocks/>
        </xdr:cNvSpPr>
      </xdr:nvSpPr>
      <xdr:spPr>
        <a:xfrm flipV="1">
          <a:off x="6172200" y="42862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600075</xdr:colOff>
      <xdr:row>6</xdr:row>
      <xdr:rowOff>57150</xdr:rowOff>
    </xdr:from>
    <xdr:to>
      <xdr:col>6</xdr:col>
      <xdr:colOff>1028700</xdr:colOff>
      <xdr:row>6</xdr:row>
      <xdr:rowOff>57150</xdr:rowOff>
    </xdr:to>
    <xdr:sp>
      <xdr:nvSpPr>
        <xdr:cNvPr id="3" name="Line 1"/>
        <xdr:cNvSpPr>
          <a:spLocks/>
        </xdr:cNvSpPr>
      </xdr:nvSpPr>
      <xdr:spPr>
        <a:xfrm>
          <a:off x="3305175" y="120015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2</xdr:row>
      <xdr:rowOff>57150</xdr:rowOff>
    </xdr:from>
    <xdr:to>
      <xdr:col>7</xdr:col>
      <xdr:colOff>762000</xdr:colOff>
      <xdr:row>2</xdr:row>
      <xdr:rowOff>57150</xdr:rowOff>
    </xdr:to>
    <xdr:sp>
      <xdr:nvSpPr>
        <xdr:cNvPr id="1" name="Line 1"/>
        <xdr:cNvSpPr>
          <a:spLocks/>
        </xdr:cNvSpPr>
      </xdr:nvSpPr>
      <xdr:spPr>
        <a:xfrm flipV="1">
          <a:off x="6191250" y="4381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409575</xdr:colOff>
      <xdr:row>6</xdr:row>
      <xdr:rowOff>47625</xdr:rowOff>
    </xdr:from>
    <xdr:to>
      <xdr:col>6</xdr:col>
      <xdr:colOff>838200</xdr:colOff>
      <xdr:row>6</xdr:row>
      <xdr:rowOff>47625</xdr:rowOff>
    </xdr:to>
    <xdr:sp>
      <xdr:nvSpPr>
        <xdr:cNvPr id="3" name="Line 1"/>
        <xdr:cNvSpPr>
          <a:spLocks/>
        </xdr:cNvSpPr>
      </xdr:nvSpPr>
      <xdr:spPr>
        <a:xfrm>
          <a:off x="3114675" y="1190625"/>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1152525</xdr:colOff>
      <xdr:row>50</xdr:row>
      <xdr:rowOff>0</xdr:rowOff>
    </xdr:from>
    <xdr:to>
      <xdr:col>1</xdr:col>
      <xdr:colOff>1781175</xdr:colOff>
      <xdr:row>50</xdr:row>
      <xdr:rowOff>0</xdr:rowOff>
    </xdr:to>
    <xdr:sp>
      <xdr:nvSpPr>
        <xdr:cNvPr id="4" name="Line 1"/>
        <xdr:cNvSpPr>
          <a:spLocks/>
        </xdr:cNvSpPr>
      </xdr:nvSpPr>
      <xdr:spPr>
        <a:xfrm flipV="1">
          <a:off x="1571625" y="154781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1152525</xdr:colOff>
      <xdr:row>50</xdr:row>
      <xdr:rowOff>0</xdr:rowOff>
    </xdr:from>
    <xdr:to>
      <xdr:col>1</xdr:col>
      <xdr:colOff>1781175</xdr:colOff>
      <xdr:row>50</xdr:row>
      <xdr:rowOff>0</xdr:rowOff>
    </xdr:to>
    <xdr:sp>
      <xdr:nvSpPr>
        <xdr:cNvPr id="5" name="Line 1"/>
        <xdr:cNvSpPr>
          <a:spLocks/>
        </xdr:cNvSpPr>
      </xdr:nvSpPr>
      <xdr:spPr>
        <a:xfrm flipV="1">
          <a:off x="1571625" y="154781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1152525</xdr:colOff>
      <xdr:row>51</xdr:row>
      <xdr:rowOff>0</xdr:rowOff>
    </xdr:from>
    <xdr:to>
      <xdr:col>1</xdr:col>
      <xdr:colOff>1781175</xdr:colOff>
      <xdr:row>51</xdr:row>
      <xdr:rowOff>0</xdr:rowOff>
    </xdr:to>
    <xdr:sp>
      <xdr:nvSpPr>
        <xdr:cNvPr id="6" name="Line 1"/>
        <xdr:cNvSpPr>
          <a:spLocks/>
        </xdr:cNvSpPr>
      </xdr:nvSpPr>
      <xdr:spPr>
        <a:xfrm flipV="1">
          <a:off x="1571625" y="159258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1152525</xdr:colOff>
      <xdr:row>51</xdr:row>
      <xdr:rowOff>0</xdr:rowOff>
    </xdr:from>
    <xdr:to>
      <xdr:col>1</xdr:col>
      <xdr:colOff>1781175</xdr:colOff>
      <xdr:row>51</xdr:row>
      <xdr:rowOff>0</xdr:rowOff>
    </xdr:to>
    <xdr:sp>
      <xdr:nvSpPr>
        <xdr:cNvPr id="7" name="Line 1"/>
        <xdr:cNvSpPr>
          <a:spLocks/>
        </xdr:cNvSpPr>
      </xdr:nvSpPr>
      <xdr:spPr>
        <a:xfrm flipV="1">
          <a:off x="1571625" y="159258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1152525</xdr:colOff>
      <xdr:row>56</xdr:row>
      <xdr:rowOff>0</xdr:rowOff>
    </xdr:from>
    <xdr:to>
      <xdr:col>1</xdr:col>
      <xdr:colOff>1781175</xdr:colOff>
      <xdr:row>56</xdr:row>
      <xdr:rowOff>0</xdr:rowOff>
    </xdr:to>
    <xdr:sp>
      <xdr:nvSpPr>
        <xdr:cNvPr id="8" name="Line 1"/>
        <xdr:cNvSpPr>
          <a:spLocks/>
        </xdr:cNvSpPr>
      </xdr:nvSpPr>
      <xdr:spPr>
        <a:xfrm flipV="1">
          <a:off x="1571625" y="170211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1152525</xdr:colOff>
      <xdr:row>56</xdr:row>
      <xdr:rowOff>0</xdr:rowOff>
    </xdr:from>
    <xdr:to>
      <xdr:col>1</xdr:col>
      <xdr:colOff>1781175</xdr:colOff>
      <xdr:row>56</xdr:row>
      <xdr:rowOff>0</xdr:rowOff>
    </xdr:to>
    <xdr:sp>
      <xdr:nvSpPr>
        <xdr:cNvPr id="9" name="Line 1"/>
        <xdr:cNvSpPr>
          <a:spLocks/>
        </xdr:cNvSpPr>
      </xdr:nvSpPr>
      <xdr:spPr>
        <a:xfrm flipV="1">
          <a:off x="1571625" y="170211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1152525</xdr:colOff>
      <xdr:row>57</xdr:row>
      <xdr:rowOff>0</xdr:rowOff>
    </xdr:from>
    <xdr:to>
      <xdr:col>1</xdr:col>
      <xdr:colOff>1781175</xdr:colOff>
      <xdr:row>57</xdr:row>
      <xdr:rowOff>0</xdr:rowOff>
    </xdr:to>
    <xdr:sp>
      <xdr:nvSpPr>
        <xdr:cNvPr id="10" name="Line 1"/>
        <xdr:cNvSpPr>
          <a:spLocks/>
        </xdr:cNvSpPr>
      </xdr:nvSpPr>
      <xdr:spPr>
        <a:xfrm flipV="1">
          <a:off x="1571625" y="173736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1152525</xdr:colOff>
      <xdr:row>57</xdr:row>
      <xdr:rowOff>0</xdr:rowOff>
    </xdr:from>
    <xdr:to>
      <xdr:col>1</xdr:col>
      <xdr:colOff>1781175</xdr:colOff>
      <xdr:row>57</xdr:row>
      <xdr:rowOff>0</xdr:rowOff>
    </xdr:to>
    <xdr:sp>
      <xdr:nvSpPr>
        <xdr:cNvPr id="11" name="Line 1"/>
        <xdr:cNvSpPr>
          <a:spLocks/>
        </xdr:cNvSpPr>
      </xdr:nvSpPr>
      <xdr:spPr>
        <a:xfrm flipV="1">
          <a:off x="1571625" y="173736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2</xdr:row>
      <xdr:rowOff>19050</xdr:rowOff>
    </xdr:from>
    <xdr:to>
      <xdr:col>6</xdr:col>
      <xdr:colOff>438150</xdr:colOff>
      <xdr:row>2</xdr:row>
      <xdr:rowOff>19050</xdr:rowOff>
    </xdr:to>
    <xdr:sp>
      <xdr:nvSpPr>
        <xdr:cNvPr id="1" name="Line 1"/>
        <xdr:cNvSpPr>
          <a:spLocks/>
        </xdr:cNvSpPr>
      </xdr:nvSpPr>
      <xdr:spPr>
        <a:xfrm>
          <a:off x="6076950" y="40005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1066800</xdr:colOff>
      <xdr:row>2</xdr:row>
      <xdr:rowOff>19050</xdr:rowOff>
    </xdr:from>
    <xdr:to>
      <xdr:col>1</xdr:col>
      <xdr:colOff>1552575</xdr:colOff>
      <xdr:row>2</xdr:row>
      <xdr:rowOff>19050</xdr:rowOff>
    </xdr:to>
    <xdr:sp>
      <xdr:nvSpPr>
        <xdr:cNvPr id="2" name="Line 1"/>
        <xdr:cNvSpPr>
          <a:spLocks/>
        </xdr:cNvSpPr>
      </xdr:nvSpPr>
      <xdr:spPr>
        <a:xfrm flipV="1">
          <a:off x="1676400" y="4000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171450</xdr:colOff>
      <xdr:row>5</xdr:row>
      <xdr:rowOff>38100</xdr:rowOff>
    </xdr:from>
    <xdr:to>
      <xdr:col>5</xdr:col>
      <xdr:colOff>419100</xdr:colOff>
      <xdr:row>5</xdr:row>
      <xdr:rowOff>38100</xdr:rowOff>
    </xdr:to>
    <xdr:sp>
      <xdr:nvSpPr>
        <xdr:cNvPr id="3" name="Line 1"/>
        <xdr:cNvSpPr>
          <a:spLocks/>
        </xdr:cNvSpPr>
      </xdr:nvSpPr>
      <xdr:spPr>
        <a:xfrm>
          <a:off x="2657475" y="1371600"/>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609600</xdr:colOff>
      <xdr:row>2</xdr:row>
      <xdr:rowOff>38100</xdr:rowOff>
    </xdr:from>
    <xdr:to>
      <xdr:col>6</xdr:col>
      <xdr:colOff>266700</xdr:colOff>
      <xdr:row>2</xdr:row>
      <xdr:rowOff>38100</xdr:rowOff>
    </xdr:to>
    <xdr:sp>
      <xdr:nvSpPr>
        <xdr:cNvPr id="1" name="Line 1"/>
        <xdr:cNvSpPr>
          <a:spLocks/>
        </xdr:cNvSpPr>
      </xdr:nvSpPr>
      <xdr:spPr>
        <a:xfrm>
          <a:off x="6134100" y="4191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866775</xdr:colOff>
      <xdr:row>2</xdr:row>
      <xdr:rowOff>0</xdr:rowOff>
    </xdr:from>
    <xdr:to>
      <xdr:col>1</xdr:col>
      <xdr:colOff>1447800</xdr:colOff>
      <xdr:row>2</xdr:row>
      <xdr:rowOff>0</xdr:rowOff>
    </xdr:to>
    <xdr:sp>
      <xdr:nvSpPr>
        <xdr:cNvPr id="2" name="Line 1"/>
        <xdr:cNvSpPr>
          <a:spLocks/>
        </xdr:cNvSpPr>
      </xdr:nvSpPr>
      <xdr:spPr>
        <a:xfrm flipV="1">
          <a:off x="1676400" y="38100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1847850</xdr:colOff>
      <xdr:row>5</xdr:row>
      <xdr:rowOff>9525</xdr:rowOff>
    </xdr:from>
    <xdr:to>
      <xdr:col>5</xdr:col>
      <xdr:colOff>276225</xdr:colOff>
      <xdr:row>5</xdr:row>
      <xdr:rowOff>9525</xdr:rowOff>
    </xdr:to>
    <xdr:sp>
      <xdr:nvSpPr>
        <xdr:cNvPr id="3" name="Line 1"/>
        <xdr:cNvSpPr>
          <a:spLocks/>
        </xdr:cNvSpPr>
      </xdr:nvSpPr>
      <xdr:spPr>
        <a:xfrm>
          <a:off x="2657475" y="1200150"/>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723900</xdr:colOff>
      <xdr:row>2</xdr:row>
      <xdr:rowOff>57150</xdr:rowOff>
    </xdr:from>
    <xdr:to>
      <xdr:col>7</xdr:col>
      <xdr:colOff>752475</xdr:colOff>
      <xdr:row>2</xdr:row>
      <xdr:rowOff>57150</xdr:rowOff>
    </xdr:to>
    <xdr:sp>
      <xdr:nvSpPr>
        <xdr:cNvPr id="1" name="Line 1"/>
        <xdr:cNvSpPr>
          <a:spLocks/>
        </xdr:cNvSpPr>
      </xdr:nvSpPr>
      <xdr:spPr>
        <a:xfrm flipV="1">
          <a:off x="6181725" y="4381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1095375</xdr:colOff>
      <xdr:row>2</xdr:row>
      <xdr:rowOff>19050</xdr:rowOff>
    </xdr:from>
    <xdr:to>
      <xdr:col>1</xdr:col>
      <xdr:colOff>1704975</xdr:colOff>
      <xdr:row>2</xdr:row>
      <xdr:rowOff>19050</xdr:rowOff>
    </xdr:to>
    <xdr:sp>
      <xdr:nvSpPr>
        <xdr:cNvPr id="2" name="Line 1"/>
        <xdr:cNvSpPr>
          <a:spLocks/>
        </xdr:cNvSpPr>
      </xdr:nvSpPr>
      <xdr:spPr>
        <a:xfrm flipV="1">
          <a:off x="1514475"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504825</xdr:colOff>
      <xdr:row>6</xdr:row>
      <xdr:rowOff>57150</xdr:rowOff>
    </xdr:from>
    <xdr:to>
      <xdr:col>6</xdr:col>
      <xdr:colOff>942975</xdr:colOff>
      <xdr:row>6</xdr:row>
      <xdr:rowOff>57150</xdr:rowOff>
    </xdr:to>
    <xdr:sp>
      <xdr:nvSpPr>
        <xdr:cNvPr id="3" name="Line 1"/>
        <xdr:cNvSpPr>
          <a:spLocks/>
        </xdr:cNvSpPr>
      </xdr:nvSpPr>
      <xdr:spPr>
        <a:xfrm>
          <a:off x="3209925" y="120015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2</xdr:row>
      <xdr:rowOff>47625</xdr:rowOff>
    </xdr:from>
    <xdr:to>
      <xdr:col>7</xdr:col>
      <xdr:colOff>733425</xdr:colOff>
      <xdr:row>2</xdr:row>
      <xdr:rowOff>47625</xdr:rowOff>
    </xdr:to>
    <xdr:sp>
      <xdr:nvSpPr>
        <xdr:cNvPr id="1" name="Line 1"/>
        <xdr:cNvSpPr>
          <a:spLocks/>
        </xdr:cNvSpPr>
      </xdr:nvSpPr>
      <xdr:spPr>
        <a:xfrm flipV="1">
          <a:off x="6172200" y="42862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447675</xdr:colOff>
      <xdr:row>6</xdr:row>
      <xdr:rowOff>38100</xdr:rowOff>
    </xdr:from>
    <xdr:to>
      <xdr:col>6</xdr:col>
      <xdr:colOff>876300</xdr:colOff>
      <xdr:row>6</xdr:row>
      <xdr:rowOff>38100</xdr:rowOff>
    </xdr:to>
    <xdr:sp>
      <xdr:nvSpPr>
        <xdr:cNvPr id="3" name="Line 1"/>
        <xdr:cNvSpPr>
          <a:spLocks/>
        </xdr:cNvSpPr>
      </xdr:nvSpPr>
      <xdr:spPr>
        <a:xfrm>
          <a:off x="3152775" y="118110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2</xdr:row>
      <xdr:rowOff>57150</xdr:rowOff>
    </xdr:from>
    <xdr:to>
      <xdr:col>7</xdr:col>
      <xdr:colOff>742950</xdr:colOff>
      <xdr:row>2</xdr:row>
      <xdr:rowOff>57150</xdr:rowOff>
    </xdr:to>
    <xdr:sp>
      <xdr:nvSpPr>
        <xdr:cNvPr id="1" name="Line 1"/>
        <xdr:cNvSpPr>
          <a:spLocks/>
        </xdr:cNvSpPr>
      </xdr:nvSpPr>
      <xdr:spPr>
        <a:xfrm flipV="1">
          <a:off x="6172200" y="4381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514350</xdr:colOff>
      <xdr:row>6</xdr:row>
      <xdr:rowOff>38100</xdr:rowOff>
    </xdr:from>
    <xdr:to>
      <xdr:col>6</xdr:col>
      <xdr:colOff>962025</xdr:colOff>
      <xdr:row>6</xdr:row>
      <xdr:rowOff>38100</xdr:rowOff>
    </xdr:to>
    <xdr:sp>
      <xdr:nvSpPr>
        <xdr:cNvPr id="3" name="Line 1"/>
        <xdr:cNvSpPr>
          <a:spLocks/>
        </xdr:cNvSpPr>
      </xdr:nvSpPr>
      <xdr:spPr>
        <a:xfrm>
          <a:off x="3219450" y="118110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2</xdr:row>
      <xdr:rowOff>38100</xdr:rowOff>
    </xdr:from>
    <xdr:to>
      <xdr:col>7</xdr:col>
      <xdr:colOff>762000</xdr:colOff>
      <xdr:row>2</xdr:row>
      <xdr:rowOff>38100</xdr:rowOff>
    </xdr:to>
    <xdr:sp>
      <xdr:nvSpPr>
        <xdr:cNvPr id="1" name="Line 1"/>
        <xdr:cNvSpPr>
          <a:spLocks/>
        </xdr:cNvSpPr>
      </xdr:nvSpPr>
      <xdr:spPr>
        <a:xfrm flipV="1">
          <a:off x="6191250" y="41910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571500</xdr:colOff>
      <xdr:row>6</xdr:row>
      <xdr:rowOff>38100</xdr:rowOff>
    </xdr:from>
    <xdr:to>
      <xdr:col>6</xdr:col>
      <xdr:colOff>1019175</xdr:colOff>
      <xdr:row>6</xdr:row>
      <xdr:rowOff>38100</xdr:rowOff>
    </xdr:to>
    <xdr:sp>
      <xdr:nvSpPr>
        <xdr:cNvPr id="3" name="Line 1"/>
        <xdr:cNvSpPr>
          <a:spLocks/>
        </xdr:cNvSpPr>
      </xdr:nvSpPr>
      <xdr:spPr>
        <a:xfrm>
          <a:off x="3276600" y="1181100"/>
          <a:ext cx="3200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2</xdr:row>
      <xdr:rowOff>57150</xdr:rowOff>
    </xdr:from>
    <xdr:to>
      <xdr:col>7</xdr:col>
      <xdr:colOff>771525</xdr:colOff>
      <xdr:row>2</xdr:row>
      <xdr:rowOff>57150</xdr:rowOff>
    </xdr:to>
    <xdr:sp>
      <xdr:nvSpPr>
        <xdr:cNvPr id="1" name="Line 1"/>
        <xdr:cNvSpPr>
          <a:spLocks/>
        </xdr:cNvSpPr>
      </xdr:nvSpPr>
      <xdr:spPr>
        <a:xfrm flipV="1">
          <a:off x="6200775" y="4381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714375</xdr:colOff>
      <xdr:row>6</xdr:row>
      <xdr:rowOff>38100</xdr:rowOff>
    </xdr:from>
    <xdr:to>
      <xdr:col>6</xdr:col>
      <xdr:colOff>1143000</xdr:colOff>
      <xdr:row>6</xdr:row>
      <xdr:rowOff>38100</xdr:rowOff>
    </xdr:to>
    <xdr:sp>
      <xdr:nvSpPr>
        <xdr:cNvPr id="3" name="Line 1"/>
        <xdr:cNvSpPr>
          <a:spLocks/>
        </xdr:cNvSpPr>
      </xdr:nvSpPr>
      <xdr:spPr>
        <a:xfrm>
          <a:off x="3419475" y="1181100"/>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2</xdr:row>
      <xdr:rowOff>57150</xdr:rowOff>
    </xdr:from>
    <xdr:to>
      <xdr:col>7</xdr:col>
      <xdr:colOff>781050</xdr:colOff>
      <xdr:row>2</xdr:row>
      <xdr:rowOff>57150</xdr:rowOff>
    </xdr:to>
    <xdr:sp>
      <xdr:nvSpPr>
        <xdr:cNvPr id="1" name="Line 1"/>
        <xdr:cNvSpPr>
          <a:spLocks/>
        </xdr:cNvSpPr>
      </xdr:nvSpPr>
      <xdr:spPr>
        <a:xfrm flipV="1">
          <a:off x="6200775" y="43815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1104900</xdr:colOff>
      <xdr:row>2</xdr:row>
      <xdr:rowOff>19050</xdr:rowOff>
    </xdr:from>
    <xdr:to>
      <xdr:col>1</xdr:col>
      <xdr:colOff>1704975</xdr:colOff>
      <xdr:row>2</xdr:row>
      <xdr:rowOff>19050</xdr:rowOff>
    </xdr:to>
    <xdr:sp>
      <xdr:nvSpPr>
        <xdr:cNvPr id="2" name="Line 1"/>
        <xdr:cNvSpPr>
          <a:spLocks/>
        </xdr:cNvSpPr>
      </xdr:nvSpPr>
      <xdr:spPr>
        <a:xfrm flipV="1">
          <a:off x="1524000" y="4000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752475</xdr:colOff>
      <xdr:row>6</xdr:row>
      <xdr:rowOff>19050</xdr:rowOff>
    </xdr:from>
    <xdr:to>
      <xdr:col>6</xdr:col>
      <xdr:colOff>1171575</xdr:colOff>
      <xdr:row>6</xdr:row>
      <xdr:rowOff>19050</xdr:rowOff>
    </xdr:to>
    <xdr:sp>
      <xdr:nvSpPr>
        <xdr:cNvPr id="3" name="Line 1"/>
        <xdr:cNvSpPr>
          <a:spLocks/>
        </xdr:cNvSpPr>
      </xdr:nvSpPr>
      <xdr:spPr>
        <a:xfrm>
          <a:off x="3457575" y="1162050"/>
          <a:ext cx="317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L63"/>
  <sheetViews>
    <sheetView showZeros="0" zoomScale="70" zoomScaleNormal="70" zoomScalePageLayoutView="0" workbookViewId="0" topLeftCell="A1">
      <selection activeCell="L5" sqref="L5"/>
    </sheetView>
  </sheetViews>
  <sheetFormatPr defaultColWidth="9.00390625" defaultRowHeight="15.75"/>
  <cols>
    <col min="1" max="1" width="7.75390625" style="53" customWidth="1"/>
    <col min="2" max="2" width="21.625" style="15" customWidth="1"/>
    <col min="3" max="3" width="17.00390625" style="15" customWidth="1"/>
    <col min="4" max="4" width="16.75390625" style="54" customWidth="1"/>
    <col min="5" max="7" width="10.75390625" style="15" customWidth="1"/>
    <col min="8" max="8" width="21.00390625" style="15" customWidth="1"/>
  </cols>
  <sheetData>
    <row r="1" spans="1:8" s="71" customFormat="1" ht="15">
      <c r="A1" s="702" t="s">
        <v>13</v>
      </c>
      <c r="B1" s="702"/>
      <c r="C1" s="702"/>
      <c r="D1" s="703" t="s">
        <v>192</v>
      </c>
      <c r="E1" s="703"/>
      <c r="F1" s="703"/>
      <c r="G1" s="703"/>
      <c r="H1" s="703"/>
    </row>
    <row r="2" spans="1:8" s="71" customFormat="1" ht="15">
      <c r="A2" s="703" t="s">
        <v>12</v>
      </c>
      <c r="B2" s="703"/>
      <c r="C2" s="703"/>
      <c r="D2" s="703" t="s">
        <v>11</v>
      </c>
      <c r="E2" s="703"/>
      <c r="F2" s="703"/>
      <c r="G2" s="703"/>
      <c r="H2" s="703"/>
    </row>
    <row r="3" spans="1:8" s="71" customFormat="1" ht="15">
      <c r="A3" s="72"/>
      <c r="B3" s="72"/>
      <c r="C3" s="72"/>
      <c r="D3" s="72"/>
      <c r="E3" s="72"/>
      <c r="F3" s="72"/>
      <c r="G3" s="72"/>
      <c r="H3" s="72"/>
    </row>
    <row r="4" spans="1:8" s="71" customFormat="1" ht="39" customHeight="1">
      <c r="A4" s="702" t="s">
        <v>297</v>
      </c>
      <c r="B4" s="702"/>
      <c r="C4" s="702"/>
      <c r="D4" s="702"/>
      <c r="E4" s="702"/>
      <c r="F4" s="702"/>
      <c r="G4" s="702"/>
      <c r="H4" s="702"/>
    </row>
    <row r="5" spans="1:8" s="71" customFormat="1" ht="15">
      <c r="A5" s="704" t="s">
        <v>1760</v>
      </c>
      <c r="B5" s="704"/>
      <c r="C5" s="704"/>
      <c r="D5" s="704"/>
      <c r="E5" s="704"/>
      <c r="F5" s="704"/>
      <c r="G5" s="704"/>
      <c r="H5" s="704"/>
    </row>
    <row r="6" spans="1:8" ht="15">
      <c r="A6" s="16"/>
      <c r="B6" s="16"/>
      <c r="C6" s="16"/>
      <c r="D6" s="16"/>
      <c r="E6" s="16"/>
      <c r="F6" s="16"/>
      <c r="G6" s="16"/>
      <c r="H6" s="16"/>
    </row>
    <row r="7" spans="1:8" ht="24" customHeight="1">
      <c r="A7" s="705" t="s">
        <v>9</v>
      </c>
      <c r="B7" s="707" t="s">
        <v>286</v>
      </c>
      <c r="C7" s="707" t="s">
        <v>193</v>
      </c>
      <c r="D7" s="707" t="s">
        <v>194</v>
      </c>
      <c r="E7" s="709" t="s">
        <v>8</v>
      </c>
      <c r="F7" s="710"/>
      <c r="G7" s="711"/>
      <c r="H7" s="707" t="s">
        <v>7</v>
      </c>
    </row>
    <row r="8" spans="1:8" ht="36" customHeight="1">
      <c r="A8" s="706"/>
      <c r="B8" s="708"/>
      <c r="C8" s="708"/>
      <c r="D8" s="708"/>
      <c r="E8" s="17" t="s">
        <v>6</v>
      </c>
      <c r="F8" s="17" t="s">
        <v>5</v>
      </c>
      <c r="G8" s="17" t="s">
        <v>4</v>
      </c>
      <c r="H8" s="708"/>
    </row>
    <row r="9" spans="1:8" ht="15">
      <c r="A9" s="18">
        <v>-1</v>
      </c>
      <c r="B9" s="18">
        <v>-2</v>
      </c>
      <c r="C9" s="18">
        <v>-3</v>
      </c>
      <c r="D9" s="18" t="s">
        <v>195</v>
      </c>
      <c r="E9" s="18">
        <v>-5</v>
      </c>
      <c r="F9" s="18">
        <v>-6</v>
      </c>
      <c r="G9" s="18">
        <v>-7</v>
      </c>
      <c r="H9" s="18">
        <v>-8</v>
      </c>
    </row>
    <row r="10" spans="1:11" ht="21" customHeight="1">
      <c r="A10" s="19"/>
      <c r="B10" s="20" t="s">
        <v>0</v>
      </c>
      <c r="C10" s="351">
        <f>'2a.Ctiep'!C10+'2b.BS moi'!C10</f>
        <v>870</v>
      </c>
      <c r="D10" s="347">
        <f>'2a.Ctiep'!D10+'2b.BS moi'!D10</f>
        <v>1280.4461999999999</v>
      </c>
      <c r="E10" s="347">
        <f>'2a.Ctiep'!E10+'2b.BS moi'!E10</f>
        <v>1074.3362</v>
      </c>
      <c r="F10" s="347">
        <f>'2a.Ctiep'!F10+'2b.BS moi'!F10</f>
        <v>206.11</v>
      </c>
      <c r="G10" s="347">
        <f>'2a.Ctiep'!G10+'2b.BS moi'!G10</f>
        <v>0</v>
      </c>
      <c r="H10" s="21"/>
      <c r="K10" s="692"/>
    </row>
    <row r="11" spans="1:8" ht="18" customHeight="1">
      <c r="A11" s="22">
        <v>1</v>
      </c>
      <c r="B11" s="23" t="s">
        <v>3</v>
      </c>
      <c r="C11" s="352">
        <f>'2a.Ctiep'!C11+'2b.BS moi'!C11</f>
        <v>95</v>
      </c>
      <c r="D11" s="348">
        <f>'2a.Ctiep'!D11+'2b.BS moi'!D11</f>
        <v>207.74620000000004</v>
      </c>
      <c r="E11" s="348">
        <f>'2a.Ctiep'!E11+'2b.BS moi'!E11</f>
        <v>207.74620000000004</v>
      </c>
      <c r="F11" s="348">
        <f>'2a.Ctiep'!F11+'2b.BS moi'!F11</f>
        <v>0</v>
      </c>
      <c r="G11" s="348">
        <v>0</v>
      </c>
      <c r="H11" s="26" t="s">
        <v>196</v>
      </c>
    </row>
    <row r="12" spans="1:8" ht="18" customHeight="1">
      <c r="A12" s="27">
        <v>2</v>
      </c>
      <c r="B12" s="28" t="s">
        <v>2</v>
      </c>
      <c r="C12" s="352">
        <f>'2a.Ctiep'!C12+'2b.BS moi'!C12</f>
        <v>50</v>
      </c>
      <c r="D12" s="348">
        <f>'2a.Ctiep'!D12+'2b.BS moi'!D12</f>
        <v>146.88</v>
      </c>
      <c r="E12" s="348">
        <f>'2a.Ctiep'!E12+'2b.BS moi'!E12</f>
        <v>121.24000000000001</v>
      </c>
      <c r="F12" s="348">
        <f>'2a.Ctiep'!F12+'2b.BS moi'!F12</f>
        <v>25.640000000000004</v>
      </c>
      <c r="G12" s="348">
        <v>0</v>
      </c>
      <c r="H12" s="24" t="s">
        <v>197</v>
      </c>
    </row>
    <row r="13" spans="1:8" ht="18" customHeight="1">
      <c r="A13" s="27">
        <v>3</v>
      </c>
      <c r="B13" s="28" t="s">
        <v>1</v>
      </c>
      <c r="C13" s="352">
        <f>'2a.Ctiep'!C13+'2b.BS moi'!C13</f>
        <v>64</v>
      </c>
      <c r="D13" s="348">
        <f>'2a.Ctiep'!D13+'2b.BS moi'!D13</f>
        <v>133.35</v>
      </c>
      <c r="E13" s="348">
        <f>'2a.Ctiep'!E13+'2b.BS moi'!E13</f>
        <v>68.61999999999999</v>
      </c>
      <c r="F13" s="348">
        <f>'2a.Ctiep'!F13+'2b.BS moi'!F13</f>
        <v>64.72999999999999</v>
      </c>
      <c r="G13" s="348">
        <v>0</v>
      </c>
      <c r="H13" s="24" t="s">
        <v>198</v>
      </c>
    </row>
    <row r="14" spans="1:8" ht="18" customHeight="1">
      <c r="A14" s="27">
        <v>4</v>
      </c>
      <c r="B14" s="28" t="s">
        <v>287</v>
      </c>
      <c r="C14" s="352">
        <f>'2a.Ctiep'!C14+'2b.BS moi'!C14</f>
        <v>47</v>
      </c>
      <c r="D14" s="348">
        <f>'2a.Ctiep'!D14+'2b.BS moi'!D14</f>
        <v>105.09</v>
      </c>
      <c r="E14" s="348">
        <f>'2a.Ctiep'!E14+'2b.BS moi'!E14</f>
        <v>82.69</v>
      </c>
      <c r="F14" s="348">
        <f>'2a.Ctiep'!F14+'2b.BS moi'!F14</f>
        <v>22.4</v>
      </c>
      <c r="G14" s="348">
        <v>0</v>
      </c>
      <c r="H14" s="24" t="s">
        <v>199</v>
      </c>
    </row>
    <row r="15" spans="1:8" ht="18" customHeight="1">
      <c r="A15" s="27">
        <v>5</v>
      </c>
      <c r="B15" s="28" t="s">
        <v>288</v>
      </c>
      <c r="C15" s="352">
        <f>'2a.Ctiep'!C15+'2b.BS moi'!C15</f>
        <v>139</v>
      </c>
      <c r="D15" s="348">
        <f>'2a.Ctiep'!D15+'2b.BS moi'!D15</f>
        <v>157.72</v>
      </c>
      <c r="E15" s="348">
        <f>'2a.Ctiep'!E15+'2b.BS moi'!E15</f>
        <v>157.72</v>
      </c>
      <c r="F15" s="348">
        <f>'2a.Ctiep'!F15+'2b.BS moi'!F15</f>
        <v>0</v>
      </c>
      <c r="G15" s="348">
        <v>0</v>
      </c>
      <c r="H15" s="24" t="s">
        <v>200</v>
      </c>
    </row>
    <row r="16" spans="1:12" s="308" customFormat="1" ht="18" customHeight="1">
      <c r="A16" s="27">
        <v>6</v>
      </c>
      <c r="B16" s="28" t="s">
        <v>289</v>
      </c>
      <c r="C16" s="352">
        <f>'2a.Ctiep'!C16+'2b.BS moi'!C16</f>
        <v>133</v>
      </c>
      <c r="D16" s="348">
        <f>'2a.Ctiep'!D16+'2b.BS moi'!D16</f>
        <v>109.26000000000002</v>
      </c>
      <c r="E16" s="348">
        <f>'2a.Ctiep'!E16+'2b.BS moi'!E16</f>
        <v>109.26000000000002</v>
      </c>
      <c r="F16" s="348">
        <f>'2a.Ctiep'!F16+'2b.BS moi'!F16</f>
        <v>0</v>
      </c>
      <c r="G16" s="348">
        <v>0</v>
      </c>
      <c r="H16" s="24" t="s">
        <v>201</v>
      </c>
      <c r="L16" s="319"/>
    </row>
    <row r="17" spans="1:12" s="68" customFormat="1" ht="18" customHeight="1">
      <c r="A17" s="27">
        <v>7</v>
      </c>
      <c r="B17" s="28" t="s">
        <v>290</v>
      </c>
      <c r="C17" s="352">
        <f>'2a.Ctiep'!C17+'2b.BS moi'!C17</f>
        <v>73</v>
      </c>
      <c r="D17" s="348">
        <f>'2a.Ctiep'!D17+'2b.BS moi'!D17</f>
        <v>110.25</v>
      </c>
      <c r="E17" s="348">
        <f>'2a.Ctiep'!E17+'2b.BS moi'!E17</f>
        <v>68.27999999999999</v>
      </c>
      <c r="F17" s="348">
        <f>'2a.Ctiep'!F17+'2b.BS moi'!F17</f>
        <v>41.97</v>
      </c>
      <c r="G17" s="348">
        <v>0</v>
      </c>
      <c r="H17" s="24" t="s">
        <v>202</v>
      </c>
      <c r="L17"/>
    </row>
    <row r="18" spans="1:12" s="68" customFormat="1" ht="18" customHeight="1">
      <c r="A18" s="27">
        <v>8</v>
      </c>
      <c r="B18" s="28" t="s">
        <v>291</v>
      </c>
      <c r="C18" s="352">
        <f>'2a.Ctiep'!C18+'2b.BS moi'!C18</f>
        <v>35</v>
      </c>
      <c r="D18" s="348">
        <f>'2a.Ctiep'!D18+'2b.BS moi'!D18</f>
        <v>32.05</v>
      </c>
      <c r="E18" s="348">
        <f>'2a.Ctiep'!E18+'2b.BS moi'!E18</f>
        <v>32.05</v>
      </c>
      <c r="F18" s="348">
        <f>'2a.Ctiep'!F18+'2b.BS moi'!F18</f>
        <v>0</v>
      </c>
      <c r="G18" s="348">
        <v>0</v>
      </c>
      <c r="H18" s="24" t="s">
        <v>203</v>
      </c>
      <c r="L18"/>
    </row>
    <row r="19" spans="1:12" s="68" customFormat="1" ht="18" customHeight="1">
      <c r="A19" s="27">
        <v>9</v>
      </c>
      <c r="B19" s="28" t="s">
        <v>292</v>
      </c>
      <c r="C19" s="352">
        <f>'2a.Ctiep'!C19+'2b.BS moi'!C19</f>
        <v>81</v>
      </c>
      <c r="D19" s="348">
        <f>'2a.Ctiep'!D19+'2b.BS moi'!D19</f>
        <v>90.63</v>
      </c>
      <c r="E19" s="348">
        <f>'2a.Ctiep'!E19+'2b.BS moi'!E19</f>
        <v>90.63</v>
      </c>
      <c r="F19" s="348">
        <f>'2a.Ctiep'!F19+'2b.BS moi'!F19</f>
        <v>0</v>
      </c>
      <c r="G19" s="348">
        <v>0</v>
      </c>
      <c r="H19" s="24" t="s">
        <v>204</v>
      </c>
      <c r="L19"/>
    </row>
    <row r="20" spans="1:12" s="68" customFormat="1" ht="18" customHeight="1">
      <c r="A20" s="27">
        <v>10</v>
      </c>
      <c r="B20" s="28" t="s">
        <v>293</v>
      </c>
      <c r="C20" s="352">
        <f>'2a.Ctiep'!C20+'2b.BS moi'!C20</f>
        <v>61</v>
      </c>
      <c r="D20" s="348">
        <f>'2a.Ctiep'!D20+'2b.BS moi'!D20</f>
        <v>91.83</v>
      </c>
      <c r="E20" s="348">
        <f>'2a.Ctiep'!E20+'2b.BS moi'!E20</f>
        <v>62.08</v>
      </c>
      <c r="F20" s="348">
        <f>'2a.Ctiep'!F20+'2b.BS moi'!F20</f>
        <v>29.75</v>
      </c>
      <c r="G20" s="348">
        <v>0</v>
      </c>
      <c r="H20" s="24" t="s">
        <v>205</v>
      </c>
      <c r="J20" s="284"/>
      <c r="L20"/>
    </row>
    <row r="21" spans="1:8" ht="18" customHeight="1">
      <c r="A21" s="27">
        <v>11</v>
      </c>
      <c r="B21" s="28" t="s">
        <v>294</v>
      </c>
      <c r="C21" s="352">
        <f>'2a.Ctiep'!C21+'2b.BS moi'!C21</f>
        <v>23</v>
      </c>
      <c r="D21" s="348">
        <f>'2a.Ctiep'!D21+'2b.BS moi'!D21</f>
        <v>23.93</v>
      </c>
      <c r="E21" s="348">
        <f>'2a.Ctiep'!E21+'2b.BS moi'!E21</f>
        <v>19.330000000000002</v>
      </c>
      <c r="F21" s="348">
        <f>'2a.Ctiep'!F21+'2b.BS moi'!F21</f>
        <v>4.6</v>
      </c>
      <c r="G21" s="348">
        <v>0</v>
      </c>
      <c r="H21" s="24" t="s">
        <v>206</v>
      </c>
    </row>
    <row r="22" spans="1:8" ht="18" customHeight="1">
      <c r="A22" s="27">
        <v>12</v>
      </c>
      <c r="B22" s="28" t="s">
        <v>295</v>
      </c>
      <c r="C22" s="352">
        <f>'2a.Ctiep'!C22+'2b.BS moi'!C22</f>
        <v>9</v>
      </c>
      <c r="D22" s="348">
        <f>'2a.Ctiep'!D22+'2b.BS moi'!D22</f>
        <v>3.7700000000000005</v>
      </c>
      <c r="E22" s="348">
        <f>'2a.Ctiep'!E22+'2b.BS moi'!E22</f>
        <v>2.4400000000000004</v>
      </c>
      <c r="F22" s="348">
        <f>'2a.Ctiep'!F22+'2b.BS moi'!F22</f>
        <v>1.33</v>
      </c>
      <c r="G22" s="348">
        <v>0</v>
      </c>
      <c r="H22" s="24" t="s">
        <v>207</v>
      </c>
    </row>
    <row r="23" spans="1:8" ht="18" customHeight="1">
      <c r="A23" s="30">
        <v>13</v>
      </c>
      <c r="B23" s="31" t="s">
        <v>296</v>
      </c>
      <c r="C23" s="353">
        <f>'2a.Ctiep'!C23+'2b.BS moi'!C23</f>
        <v>60</v>
      </c>
      <c r="D23" s="349">
        <f>'2a.Ctiep'!D23+'2b.BS moi'!D23</f>
        <v>67.94</v>
      </c>
      <c r="E23" s="349">
        <f>'2a.Ctiep'!E23+'2b.BS moi'!E23</f>
        <v>52.25</v>
      </c>
      <c r="F23" s="349">
        <f>'2a.Ctiep'!F23+'2b.BS moi'!F23</f>
        <v>15.69</v>
      </c>
      <c r="G23" s="349">
        <v>0</v>
      </c>
      <c r="H23" s="32" t="s">
        <v>208</v>
      </c>
    </row>
    <row r="24" spans="1:8" ht="9" customHeight="1">
      <c r="A24" s="34"/>
      <c r="B24" s="35"/>
      <c r="C24" s="35"/>
      <c r="D24" s="36"/>
      <c r="E24" s="37"/>
      <c r="F24" s="38"/>
      <c r="G24" s="38"/>
      <c r="H24" s="38"/>
    </row>
    <row r="25" spans="1:11" ht="20.25" customHeight="1">
      <c r="A25" s="39"/>
      <c r="B25" s="40"/>
      <c r="C25" s="41"/>
      <c r="G25" s="701" t="s">
        <v>14</v>
      </c>
      <c r="H25" s="701"/>
      <c r="I25" s="69"/>
      <c r="J25" s="69"/>
      <c r="K25" s="69"/>
    </row>
    <row r="26" spans="1:7" ht="15">
      <c r="A26" s="34"/>
      <c r="C26" s="43"/>
      <c r="D26" s="44"/>
      <c r="E26" s="44"/>
      <c r="F26" s="44"/>
      <c r="G26" s="44"/>
    </row>
    <row r="27" spans="1:7" ht="15">
      <c r="A27" s="34"/>
      <c r="C27" s="43"/>
      <c r="D27" s="44"/>
      <c r="E27" s="44"/>
      <c r="F27" s="44"/>
      <c r="G27" s="44"/>
    </row>
    <row r="28" spans="1:7" ht="15">
      <c r="A28" s="34"/>
      <c r="C28" s="41"/>
      <c r="D28" s="69"/>
      <c r="E28" s="69"/>
      <c r="F28" s="69"/>
      <c r="G28" s="69"/>
    </row>
    <row r="29" spans="1:8" ht="15">
      <c r="A29" s="34"/>
      <c r="B29" s="40"/>
      <c r="C29" s="43"/>
      <c r="D29" s="44"/>
      <c r="E29" s="44"/>
      <c r="F29" s="44"/>
      <c r="G29" s="44"/>
      <c r="H29" s="45"/>
    </row>
    <row r="30" spans="1:8" ht="15">
      <c r="A30" s="39"/>
      <c r="B30" s="46"/>
      <c r="C30" s="40"/>
      <c r="D30" s="42"/>
      <c r="F30" s="38"/>
      <c r="H30" s="38"/>
    </row>
    <row r="31" spans="1:8" ht="15">
      <c r="A31" s="34"/>
      <c r="B31" s="38"/>
      <c r="C31" s="46"/>
      <c r="D31" s="47"/>
      <c r="E31" s="37"/>
      <c r="F31" s="38"/>
      <c r="G31" s="38"/>
      <c r="H31" s="38"/>
    </row>
    <row r="32" spans="1:8" ht="15">
      <c r="A32" s="34"/>
      <c r="B32" s="38"/>
      <c r="C32" s="38"/>
      <c r="D32" s="36"/>
      <c r="E32" s="37"/>
      <c r="F32" s="38"/>
      <c r="G32" s="38"/>
      <c r="H32" s="38"/>
    </row>
    <row r="33" spans="1:8" ht="15">
      <c r="A33" s="34"/>
      <c r="B33" s="38"/>
      <c r="C33" s="38"/>
      <c r="D33" s="36"/>
      <c r="E33" s="37"/>
      <c r="F33" s="38"/>
      <c r="G33" s="38"/>
      <c r="H33" s="38"/>
    </row>
    <row r="34" spans="1:8" ht="15">
      <c r="A34" s="34"/>
      <c r="B34" s="35"/>
      <c r="C34" s="38"/>
      <c r="D34" s="36"/>
      <c r="E34" s="37"/>
      <c r="F34" s="38"/>
      <c r="G34" s="38"/>
      <c r="H34" s="38"/>
    </row>
    <row r="35" spans="1:8" ht="15">
      <c r="A35" s="34"/>
      <c r="B35" s="49"/>
      <c r="C35" s="35"/>
      <c r="D35" s="48"/>
      <c r="E35" s="37"/>
      <c r="F35" s="38"/>
      <c r="G35" s="38"/>
      <c r="H35" s="38"/>
    </row>
    <row r="36" spans="1:8" ht="15">
      <c r="A36" s="34"/>
      <c r="B36" s="50"/>
      <c r="C36" s="49"/>
      <c r="D36" s="36"/>
      <c r="E36" s="37"/>
      <c r="F36" s="38"/>
      <c r="G36" s="38"/>
      <c r="H36" s="38"/>
    </row>
    <row r="37" spans="1:8" ht="15">
      <c r="A37" s="39"/>
      <c r="B37" s="46"/>
      <c r="C37" s="50"/>
      <c r="D37" s="36"/>
      <c r="E37" s="37"/>
      <c r="F37" s="38"/>
      <c r="G37" s="38"/>
      <c r="H37" s="38"/>
    </row>
    <row r="38" spans="1:8" ht="15">
      <c r="A38" s="34"/>
      <c r="B38" s="38"/>
      <c r="C38" s="46"/>
      <c r="D38" s="47"/>
      <c r="E38" s="37"/>
      <c r="F38" s="38"/>
      <c r="G38" s="38"/>
      <c r="H38" s="38"/>
    </row>
    <row r="39" spans="1:8" ht="15">
      <c r="A39" s="34"/>
      <c r="B39" s="38"/>
      <c r="C39" s="38"/>
      <c r="D39" s="36"/>
      <c r="E39" s="37"/>
      <c r="F39" s="38"/>
      <c r="G39" s="38"/>
      <c r="H39" s="38"/>
    </row>
    <row r="40" spans="1:8" ht="15">
      <c r="A40" s="34"/>
      <c r="B40" s="35"/>
      <c r="C40" s="38"/>
      <c r="D40" s="36"/>
      <c r="E40" s="37"/>
      <c r="F40" s="38"/>
      <c r="G40" s="38"/>
      <c r="H40" s="38"/>
    </row>
    <row r="41" spans="1:8" ht="15">
      <c r="A41" s="34"/>
      <c r="B41" s="38"/>
      <c r="C41" s="35"/>
      <c r="D41" s="36"/>
      <c r="E41" s="37"/>
      <c r="F41" s="38"/>
      <c r="G41" s="38"/>
      <c r="H41" s="38"/>
    </row>
    <row r="42" spans="1:8" ht="15">
      <c r="A42" s="34"/>
      <c r="B42" s="38"/>
      <c r="C42" s="38"/>
      <c r="D42" s="36"/>
      <c r="E42" s="37"/>
      <c r="F42" s="38"/>
      <c r="G42" s="38"/>
      <c r="H42" s="38"/>
    </row>
    <row r="43" spans="1:8" ht="15">
      <c r="A43" s="34"/>
      <c r="B43" s="38"/>
      <c r="C43" s="38"/>
      <c r="D43" s="36"/>
      <c r="E43" s="37"/>
      <c r="F43" s="38"/>
      <c r="G43" s="38"/>
      <c r="H43" s="38"/>
    </row>
    <row r="44" spans="1:8" ht="15">
      <c r="A44" s="34"/>
      <c r="B44" s="38"/>
      <c r="C44" s="38"/>
      <c r="D44" s="36"/>
      <c r="E44" s="37"/>
      <c r="F44" s="38"/>
      <c r="G44" s="38"/>
      <c r="H44" s="38"/>
    </row>
    <row r="45" spans="1:8" ht="15">
      <c r="A45" s="34"/>
      <c r="B45" s="35"/>
      <c r="C45" s="38"/>
      <c r="D45" s="36"/>
      <c r="E45" s="37"/>
      <c r="F45" s="38"/>
      <c r="G45" s="38"/>
      <c r="H45" s="38"/>
    </row>
    <row r="46" spans="1:8" ht="15">
      <c r="A46" s="39"/>
      <c r="B46" s="46"/>
      <c r="C46" s="35"/>
      <c r="D46" s="48"/>
      <c r="E46" s="37"/>
      <c r="F46" s="38"/>
      <c r="G46" s="38"/>
      <c r="H46" s="38"/>
    </row>
    <row r="47" spans="1:8" ht="15">
      <c r="A47" s="34"/>
      <c r="B47" s="38"/>
      <c r="C47" s="46"/>
      <c r="D47" s="47"/>
      <c r="E47" s="37"/>
      <c r="F47" s="38"/>
      <c r="G47" s="38"/>
      <c r="H47" s="38"/>
    </row>
    <row r="48" spans="1:8" ht="15">
      <c r="A48" s="34"/>
      <c r="B48" s="38"/>
      <c r="C48" s="38"/>
      <c r="D48" s="36"/>
      <c r="E48" s="37"/>
      <c r="F48" s="38"/>
      <c r="G48" s="38"/>
      <c r="H48" s="38"/>
    </row>
    <row r="49" spans="1:8" ht="15">
      <c r="A49" s="34"/>
      <c r="B49" s="38"/>
      <c r="C49" s="38"/>
      <c r="D49" s="36"/>
      <c r="E49" s="37"/>
      <c r="F49" s="38"/>
      <c r="G49" s="38"/>
      <c r="H49" s="38"/>
    </row>
    <row r="50" spans="1:8" ht="15">
      <c r="A50" s="34"/>
      <c r="B50" s="35"/>
      <c r="C50" s="38"/>
      <c r="D50" s="36"/>
      <c r="E50" s="37"/>
      <c r="F50" s="38"/>
      <c r="G50" s="38"/>
      <c r="H50" s="38"/>
    </row>
    <row r="51" spans="1:8" ht="15">
      <c r="A51" s="34"/>
      <c r="B51" s="35"/>
      <c r="C51" s="35"/>
      <c r="D51" s="36"/>
      <c r="E51" s="37"/>
      <c r="F51" s="38"/>
      <c r="G51" s="38"/>
      <c r="H51" s="38"/>
    </row>
    <row r="52" spans="1:8" ht="15">
      <c r="A52" s="34"/>
      <c r="B52" s="35"/>
      <c r="C52" s="35"/>
      <c r="D52" s="36"/>
      <c r="E52" s="37"/>
      <c r="F52" s="38"/>
      <c r="G52" s="38"/>
      <c r="H52" s="38"/>
    </row>
    <row r="53" spans="1:8" ht="15">
      <c r="A53" s="39"/>
      <c r="B53" s="46"/>
      <c r="C53" s="35"/>
      <c r="D53" s="36"/>
      <c r="E53" s="37"/>
      <c r="F53" s="38"/>
      <c r="G53" s="38"/>
      <c r="H53" s="38"/>
    </row>
    <row r="54" spans="1:8" ht="15">
      <c r="A54" s="52"/>
      <c r="B54" s="38"/>
      <c r="C54" s="46"/>
      <c r="D54" s="47"/>
      <c r="E54" s="51"/>
      <c r="F54" s="38"/>
      <c r="G54" s="38"/>
      <c r="H54" s="38"/>
    </row>
    <row r="55" spans="1:8" ht="15">
      <c r="A55" s="52"/>
      <c r="B55" s="38"/>
      <c r="C55" s="38"/>
      <c r="D55" s="37"/>
      <c r="E55" s="38"/>
      <c r="F55" s="38"/>
      <c r="G55" s="38"/>
      <c r="H55" s="38"/>
    </row>
    <row r="56" spans="1:8" ht="15">
      <c r="A56" s="52"/>
      <c r="B56" s="38"/>
      <c r="C56" s="38"/>
      <c r="D56" s="37"/>
      <c r="E56" s="38"/>
      <c r="F56" s="38"/>
      <c r="G56" s="38"/>
      <c r="H56" s="38"/>
    </row>
    <row r="57" spans="1:8" ht="15">
      <c r="A57" s="52"/>
      <c r="B57" s="38"/>
      <c r="C57" s="38"/>
      <c r="D57" s="37"/>
      <c r="E57" s="38"/>
      <c r="F57" s="38"/>
      <c r="G57" s="38"/>
      <c r="H57" s="38"/>
    </row>
    <row r="58" spans="1:8" ht="15">
      <c r="A58" s="52"/>
      <c r="B58" s="38"/>
      <c r="C58" s="38"/>
      <c r="D58" s="37"/>
      <c r="E58" s="38"/>
      <c r="F58" s="38"/>
      <c r="G58" s="38"/>
      <c r="H58" s="38"/>
    </row>
    <row r="59" spans="1:8" ht="15">
      <c r="A59" s="52"/>
      <c r="B59" s="38"/>
      <c r="C59" s="38"/>
      <c r="D59" s="37"/>
      <c r="E59" s="38"/>
      <c r="F59" s="38"/>
      <c r="G59" s="38"/>
      <c r="H59" s="38"/>
    </row>
    <row r="60" spans="1:8" ht="15">
      <c r="A60" s="52"/>
      <c r="B60" s="38"/>
      <c r="C60" s="38"/>
      <c r="D60" s="37"/>
      <c r="E60" s="38"/>
      <c r="F60" s="38"/>
      <c r="G60" s="38"/>
      <c r="H60" s="38"/>
    </row>
    <row r="61" spans="1:8" ht="15">
      <c r="A61" s="52"/>
      <c r="B61" s="38"/>
      <c r="C61" s="38"/>
      <c r="D61" s="37"/>
      <c r="E61" s="38"/>
      <c r="F61" s="38"/>
      <c r="G61" s="38"/>
      <c r="H61" s="38"/>
    </row>
    <row r="62" spans="1:8" ht="15">
      <c r="A62" s="52"/>
      <c r="B62" s="38"/>
      <c r="C62" s="38"/>
      <c r="D62" s="37"/>
      <c r="E62" s="38"/>
      <c r="F62" s="38"/>
      <c r="G62" s="38"/>
      <c r="H62" s="38"/>
    </row>
    <row r="63" spans="3:7" ht="15">
      <c r="C63" s="38"/>
      <c r="D63" s="37"/>
      <c r="E63" s="38"/>
      <c r="F63" s="38"/>
      <c r="G63" s="38"/>
    </row>
  </sheetData>
  <sheetProtection/>
  <mergeCells count="13">
    <mergeCell ref="D7:D8"/>
    <mergeCell ref="E7:G7"/>
    <mergeCell ref="H7:H8"/>
    <mergeCell ref="G25:H25"/>
    <mergeCell ref="A1:C1"/>
    <mergeCell ref="D1:H1"/>
    <mergeCell ref="A2:C2"/>
    <mergeCell ref="D2:H2"/>
    <mergeCell ref="A4:H4"/>
    <mergeCell ref="A5:H5"/>
    <mergeCell ref="A7:A8"/>
    <mergeCell ref="B7:B8"/>
    <mergeCell ref="C7:C8"/>
  </mergeCells>
  <printOptions horizontalCentered="1"/>
  <pageMargins left="0.7" right="0.7" top="1"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I114"/>
  <sheetViews>
    <sheetView showZeros="0" zoomScale="85" zoomScaleNormal="85" zoomScalePageLayoutView="0" workbookViewId="0" topLeftCell="A1">
      <pane ySplit="10" topLeftCell="A95" activePane="bottomLeft" state="frozen"/>
      <selection pane="topLeft" activeCell="H142" sqref="H142"/>
      <selection pane="bottomLeft" activeCell="G79" sqref="G79:G112"/>
    </sheetView>
  </sheetViews>
  <sheetFormatPr defaultColWidth="9.00390625" defaultRowHeight="15.75"/>
  <cols>
    <col min="1" max="1" width="5.50390625" style="588" customWidth="1"/>
    <col min="2" max="2" width="30.00390625" style="589" customWidth="1"/>
    <col min="3" max="3" width="12.125" style="588" customWidth="1"/>
    <col min="4" max="6" width="8.00390625" style="588" customWidth="1"/>
    <col min="7" max="7" width="16.125" style="588" customWidth="1"/>
    <col min="8" max="8" width="36.50390625" style="589" customWidth="1"/>
    <col min="9" max="9" width="7.25390625" style="588" customWidth="1"/>
    <col min="10" max="16384" width="9.00390625" style="71" customWidth="1"/>
  </cols>
  <sheetData>
    <row r="1" spans="1:9" ht="15">
      <c r="A1" s="730" t="s">
        <v>38</v>
      </c>
      <c r="B1" s="730"/>
      <c r="C1" s="730"/>
      <c r="D1" s="737" t="s">
        <v>10</v>
      </c>
      <c r="E1" s="737"/>
      <c r="F1" s="737"/>
      <c r="G1" s="737"/>
      <c r="H1" s="737"/>
      <c r="I1" s="737"/>
    </row>
    <row r="2" spans="1:9" ht="15">
      <c r="A2" s="737" t="s">
        <v>12</v>
      </c>
      <c r="B2" s="737"/>
      <c r="C2" s="737"/>
      <c r="D2" s="737" t="s">
        <v>11</v>
      </c>
      <c r="E2" s="737"/>
      <c r="F2" s="737"/>
      <c r="G2" s="737"/>
      <c r="H2" s="737"/>
      <c r="I2" s="737"/>
    </row>
    <row r="3" spans="1:9" ht="15">
      <c r="A3" s="738"/>
      <c r="B3" s="738"/>
      <c r="C3" s="738"/>
      <c r="D3" s="738"/>
      <c r="E3" s="738"/>
      <c r="F3" s="738"/>
      <c r="G3" s="738"/>
      <c r="H3" s="738"/>
      <c r="I3" s="738"/>
    </row>
    <row r="4" spans="1:9" ht="15">
      <c r="A4" s="730" t="s">
        <v>311</v>
      </c>
      <c r="B4" s="730"/>
      <c r="C4" s="730"/>
      <c r="D4" s="730"/>
      <c r="E4" s="730"/>
      <c r="F4" s="730"/>
      <c r="G4" s="730"/>
      <c r="H4" s="730"/>
      <c r="I4" s="730"/>
    </row>
    <row r="5" spans="1:9" ht="15">
      <c r="A5" s="730" t="s">
        <v>310</v>
      </c>
      <c r="B5" s="730"/>
      <c r="C5" s="730"/>
      <c r="D5" s="730"/>
      <c r="E5" s="730"/>
      <c r="F5" s="730"/>
      <c r="G5" s="730"/>
      <c r="H5" s="730"/>
      <c r="I5" s="730"/>
    </row>
    <row r="6" spans="1:9" ht="15">
      <c r="A6" s="731" t="str">
        <f>'Tong CMD'!A5:H5</f>
        <v>(Kèm theo Nghị quyết số 256/NQ-HĐND ngày 08 tháng 12 năm 2020 của Hội đồng nhân dân tỉnh)</v>
      </c>
      <c r="B6" s="731"/>
      <c r="C6" s="731"/>
      <c r="D6" s="731"/>
      <c r="E6" s="731"/>
      <c r="F6" s="731"/>
      <c r="G6" s="731"/>
      <c r="H6" s="731"/>
      <c r="I6" s="731"/>
    </row>
    <row r="7" spans="1:9" ht="15">
      <c r="A7" s="732"/>
      <c r="B7" s="732"/>
      <c r="C7" s="732"/>
      <c r="D7" s="732"/>
      <c r="E7" s="732"/>
      <c r="F7" s="732"/>
      <c r="G7" s="732"/>
      <c r="H7" s="732"/>
      <c r="I7" s="732"/>
    </row>
    <row r="8" spans="1:9" ht="24.75" customHeight="1">
      <c r="A8" s="733" t="s">
        <v>9</v>
      </c>
      <c r="B8" s="734" t="s">
        <v>15</v>
      </c>
      <c r="C8" s="735" t="s">
        <v>194</v>
      </c>
      <c r="D8" s="736" t="s">
        <v>8</v>
      </c>
      <c r="E8" s="736"/>
      <c r="F8" s="736"/>
      <c r="G8" s="734" t="s">
        <v>235</v>
      </c>
      <c r="H8" s="736" t="s">
        <v>144</v>
      </c>
      <c r="I8" s="736" t="s">
        <v>109</v>
      </c>
    </row>
    <row r="9" spans="1:9" ht="29.25" customHeight="1">
      <c r="A9" s="733"/>
      <c r="B9" s="734"/>
      <c r="C9" s="735"/>
      <c r="D9" s="547" t="s">
        <v>6</v>
      </c>
      <c r="E9" s="547" t="s">
        <v>5</v>
      </c>
      <c r="F9" s="547" t="s">
        <v>16</v>
      </c>
      <c r="G9" s="734"/>
      <c r="H9" s="736"/>
      <c r="I9" s="736"/>
    </row>
    <row r="10" spans="1:9" ht="17.25" customHeight="1">
      <c r="A10" s="591">
        <v>-1</v>
      </c>
      <c r="B10" s="591">
        <v>-2</v>
      </c>
      <c r="C10" s="591" t="s">
        <v>238</v>
      </c>
      <c r="D10" s="591">
        <v>-4</v>
      </c>
      <c r="E10" s="591">
        <v>-5</v>
      </c>
      <c r="F10" s="591">
        <v>-6</v>
      </c>
      <c r="G10" s="591">
        <v>-7</v>
      </c>
      <c r="H10" s="591">
        <v>-8</v>
      </c>
      <c r="I10" s="591">
        <v>-9</v>
      </c>
    </row>
    <row r="11" spans="1:9" s="649" customFormat="1" ht="15">
      <c r="A11" s="592" t="s">
        <v>900</v>
      </c>
      <c r="B11" s="593"/>
      <c r="C11" s="593"/>
      <c r="D11" s="593"/>
      <c r="E11" s="593"/>
      <c r="F11" s="593"/>
      <c r="G11" s="593"/>
      <c r="H11" s="593"/>
      <c r="I11" s="595"/>
    </row>
    <row r="12" spans="1:9" s="649" customFormat="1" ht="15">
      <c r="A12" s="650" t="s">
        <v>17</v>
      </c>
      <c r="B12" s="651" t="s">
        <v>268</v>
      </c>
      <c r="C12" s="630">
        <f>SUBTOTAL(9,C13)</f>
        <v>2</v>
      </c>
      <c r="D12" s="630">
        <f>SUBTOTAL(9,D13)</f>
        <v>0</v>
      </c>
      <c r="E12" s="630">
        <f>SUBTOTAL(9,E13)</f>
        <v>2</v>
      </c>
      <c r="F12" s="630">
        <f>SUBTOTAL(9,F13)</f>
        <v>0</v>
      </c>
      <c r="G12" s="467"/>
      <c r="H12" s="468"/>
      <c r="I12" s="651"/>
    </row>
    <row r="13" spans="1:9" s="649" customFormat="1" ht="66">
      <c r="A13" s="556">
        <v>1</v>
      </c>
      <c r="B13" s="575" t="s">
        <v>504</v>
      </c>
      <c r="C13" s="560">
        <f>D13+E13+F13</f>
        <v>2</v>
      </c>
      <c r="D13" s="560"/>
      <c r="E13" s="560">
        <v>2</v>
      </c>
      <c r="F13" s="560"/>
      <c r="G13" s="700" t="s">
        <v>505</v>
      </c>
      <c r="H13" s="575" t="s">
        <v>1365</v>
      </c>
      <c r="I13" s="468"/>
    </row>
    <row r="14" spans="1:9" s="649" customFormat="1" ht="15">
      <c r="A14" s="650" t="s">
        <v>19</v>
      </c>
      <c r="B14" s="571" t="s">
        <v>26</v>
      </c>
      <c r="C14" s="630">
        <f>SUBTOTAL(9,C15)</f>
        <v>3.22</v>
      </c>
      <c r="D14" s="630">
        <f>SUBTOTAL(9,D15)</f>
        <v>3.22</v>
      </c>
      <c r="E14" s="630">
        <f>SUBTOTAL(9,E15)</f>
        <v>0</v>
      </c>
      <c r="F14" s="630">
        <f>SUBTOTAL(9,F15)</f>
        <v>0</v>
      </c>
      <c r="G14" s="468"/>
      <c r="H14" s="575"/>
      <c r="I14" s="468"/>
    </row>
    <row r="15" spans="1:9" s="649" customFormat="1" ht="52.5">
      <c r="A15" s="556">
        <v>1</v>
      </c>
      <c r="B15" s="575" t="s">
        <v>506</v>
      </c>
      <c r="C15" s="560">
        <f>D15+E15+F15</f>
        <v>3.22</v>
      </c>
      <c r="D15" s="560">
        <v>3.22</v>
      </c>
      <c r="E15" s="560"/>
      <c r="F15" s="560"/>
      <c r="G15" s="700" t="s">
        <v>89</v>
      </c>
      <c r="H15" s="575" t="s">
        <v>507</v>
      </c>
      <c r="I15" s="468"/>
    </row>
    <row r="16" spans="1:9" s="649" customFormat="1" ht="15">
      <c r="A16" s="563" t="s">
        <v>21</v>
      </c>
      <c r="B16" s="571" t="s">
        <v>508</v>
      </c>
      <c r="C16" s="630">
        <f>SUBTOTAL(9,C17:C19)</f>
        <v>1.18</v>
      </c>
      <c r="D16" s="630">
        <f>SUBTOTAL(9,D17:D19)</f>
        <v>1.18</v>
      </c>
      <c r="E16" s="630">
        <f>SUBTOTAL(9,E17:E19)</f>
        <v>0</v>
      </c>
      <c r="F16" s="630">
        <f>SUBTOTAL(9,F17:F19)</f>
        <v>0</v>
      </c>
      <c r="G16" s="571"/>
      <c r="H16" s="575"/>
      <c r="I16" s="468"/>
    </row>
    <row r="17" spans="1:9" s="649" customFormat="1" ht="26.25">
      <c r="A17" s="556">
        <v>1</v>
      </c>
      <c r="B17" s="575" t="s">
        <v>509</v>
      </c>
      <c r="C17" s="560">
        <f>D17+E17+F17</f>
        <v>0.3</v>
      </c>
      <c r="D17" s="560">
        <v>0.3</v>
      </c>
      <c r="E17" s="560"/>
      <c r="F17" s="560"/>
      <c r="G17" s="700" t="s">
        <v>510</v>
      </c>
      <c r="H17" s="575" t="s">
        <v>1702</v>
      </c>
      <c r="I17" s="468"/>
    </row>
    <row r="18" spans="1:9" s="649" customFormat="1" ht="26.25">
      <c r="A18" s="556">
        <v>2</v>
      </c>
      <c r="B18" s="575" t="s">
        <v>1703</v>
      </c>
      <c r="C18" s="560">
        <f>D18+E18+F18</f>
        <v>0.4</v>
      </c>
      <c r="D18" s="560">
        <v>0.4</v>
      </c>
      <c r="E18" s="560"/>
      <c r="F18" s="560"/>
      <c r="G18" s="700" t="s">
        <v>511</v>
      </c>
      <c r="H18" s="575" t="s">
        <v>1704</v>
      </c>
      <c r="I18" s="468"/>
    </row>
    <row r="19" spans="1:9" s="649" customFormat="1" ht="26.25">
      <c r="A19" s="556">
        <v>3</v>
      </c>
      <c r="B19" s="575" t="s">
        <v>512</v>
      </c>
      <c r="C19" s="560">
        <f>D19+E19+F19</f>
        <v>0.48</v>
      </c>
      <c r="D19" s="560">
        <v>0.48</v>
      </c>
      <c r="E19" s="560"/>
      <c r="F19" s="560"/>
      <c r="G19" s="700" t="s">
        <v>513</v>
      </c>
      <c r="H19" s="652" t="s">
        <v>1704</v>
      </c>
      <c r="I19" s="468"/>
    </row>
    <row r="20" spans="1:9" s="649" customFormat="1" ht="15">
      <c r="A20" s="653" t="s">
        <v>23</v>
      </c>
      <c r="B20" s="571" t="s">
        <v>147</v>
      </c>
      <c r="C20" s="630">
        <f>SUBTOTAL(9,C21)</f>
        <v>0.2</v>
      </c>
      <c r="D20" s="630">
        <f>SUBTOTAL(9,D21)</f>
        <v>0.2</v>
      </c>
      <c r="E20" s="630">
        <f>SUBTOTAL(9,E21)</f>
        <v>0</v>
      </c>
      <c r="F20" s="630">
        <f>SUBTOTAL(9,F21)</f>
        <v>0</v>
      </c>
      <c r="G20" s="571"/>
      <c r="H20" s="575"/>
      <c r="I20" s="468"/>
    </row>
    <row r="21" spans="1:9" s="649" customFormat="1" ht="26.25">
      <c r="A21" s="556">
        <v>1</v>
      </c>
      <c r="B21" s="575" t="s">
        <v>514</v>
      </c>
      <c r="C21" s="560">
        <f>D21+E21+F21</f>
        <v>0.2</v>
      </c>
      <c r="D21" s="560">
        <v>0.2</v>
      </c>
      <c r="E21" s="560"/>
      <c r="F21" s="560"/>
      <c r="G21" s="700" t="s">
        <v>515</v>
      </c>
      <c r="H21" s="575" t="s">
        <v>1702</v>
      </c>
      <c r="I21" s="468"/>
    </row>
    <row r="22" spans="1:9" s="649" customFormat="1" ht="15">
      <c r="A22" s="653" t="s">
        <v>24</v>
      </c>
      <c r="B22" s="654" t="s">
        <v>41</v>
      </c>
      <c r="C22" s="630">
        <f>SUBTOTAL(9,C23:C26)</f>
        <v>0.8600000000000001</v>
      </c>
      <c r="D22" s="630">
        <f>SUBTOTAL(9,D23:D26)</f>
        <v>0.8600000000000001</v>
      </c>
      <c r="E22" s="630">
        <f>SUBTOTAL(9,E23:E26)</f>
        <v>0</v>
      </c>
      <c r="F22" s="630">
        <f>SUBTOTAL(9,F23:F26)</f>
        <v>0</v>
      </c>
      <c r="G22" s="468"/>
      <c r="H22" s="575"/>
      <c r="I22" s="468"/>
    </row>
    <row r="23" spans="1:9" s="649" customFormat="1" ht="26.25">
      <c r="A23" s="556">
        <v>1</v>
      </c>
      <c r="B23" s="575" t="s">
        <v>516</v>
      </c>
      <c r="C23" s="560">
        <f>D23+E23+F23</f>
        <v>0.2</v>
      </c>
      <c r="D23" s="560">
        <v>0.2</v>
      </c>
      <c r="E23" s="560"/>
      <c r="F23" s="560"/>
      <c r="G23" s="700" t="s">
        <v>517</v>
      </c>
      <c r="H23" s="575" t="s">
        <v>1704</v>
      </c>
      <c r="I23" s="468"/>
    </row>
    <row r="24" spans="1:9" s="649" customFormat="1" ht="26.25">
      <c r="A24" s="556">
        <v>2</v>
      </c>
      <c r="B24" s="575" t="s">
        <v>518</v>
      </c>
      <c r="C24" s="560">
        <f>D24+E24+F24</f>
        <v>0.06</v>
      </c>
      <c r="D24" s="560">
        <v>0.06</v>
      </c>
      <c r="E24" s="560"/>
      <c r="F24" s="560"/>
      <c r="G24" s="700" t="s">
        <v>519</v>
      </c>
      <c r="H24" s="575" t="s">
        <v>1704</v>
      </c>
      <c r="I24" s="468"/>
    </row>
    <row r="25" spans="1:9" s="649" customFormat="1" ht="26.25">
      <c r="A25" s="556">
        <v>3</v>
      </c>
      <c r="B25" s="575" t="s">
        <v>520</v>
      </c>
      <c r="C25" s="560">
        <f>D25+E25+F25</f>
        <v>0.3</v>
      </c>
      <c r="D25" s="560">
        <v>0.3</v>
      </c>
      <c r="E25" s="560"/>
      <c r="F25" s="560"/>
      <c r="G25" s="700" t="s">
        <v>521</v>
      </c>
      <c r="H25" s="575" t="s">
        <v>1704</v>
      </c>
      <c r="I25" s="468"/>
    </row>
    <row r="26" spans="1:9" s="649" customFormat="1" ht="26.25">
      <c r="A26" s="556">
        <v>4</v>
      </c>
      <c r="B26" s="575" t="s">
        <v>522</v>
      </c>
      <c r="C26" s="560">
        <f>D26+E26+F26</f>
        <v>0.3</v>
      </c>
      <c r="D26" s="560">
        <v>0.3</v>
      </c>
      <c r="E26" s="560"/>
      <c r="F26" s="560"/>
      <c r="G26" s="700" t="s">
        <v>521</v>
      </c>
      <c r="H26" s="575" t="s">
        <v>1704</v>
      </c>
      <c r="I26" s="468"/>
    </row>
    <row r="27" spans="1:9" s="649" customFormat="1" ht="15">
      <c r="A27" s="653" t="s">
        <v>27</v>
      </c>
      <c r="B27" s="654" t="s">
        <v>65</v>
      </c>
      <c r="C27" s="630">
        <f>SUBTOTAL(9,C28:C28)</f>
        <v>0.4</v>
      </c>
      <c r="D27" s="630">
        <f>SUBTOTAL(9,D28:D28)</f>
        <v>0.4</v>
      </c>
      <c r="E27" s="630">
        <f>SUBTOTAL(9,E28:E28)</f>
        <v>0</v>
      </c>
      <c r="F27" s="630">
        <f>SUBTOTAL(9,F28:F28)</f>
        <v>0</v>
      </c>
      <c r="G27" s="700"/>
      <c r="H27" s="575"/>
      <c r="I27" s="468"/>
    </row>
    <row r="28" spans="1:9" s="649" customFormat="1" ht="26.25">
      <c r="A28" s="556">
        <v>1</v>
      </c>
      <c r="B28" s="575" t="s">
        <v>523</v>
      </c>
      <c r="C28" s="560">
        <f>D28+E28+F28</f>
        <v>0.4</v>
      </c>
      <c r="D28" s="560">
        <v>0.4</v>
      </c>
      <c r="E28" s="560"/>
      <c r="F28" s="560"/>
      <c r="G28" s="700" t="s">
        <v>513</v>
      </c>
      <c r="H28" s="575" t="s">
        <v>1702</v>
      </c>
      <c r="I28" s="468"/>
    </row>
    <row r="29" spans="1:9" s="649" customFormat="1" ht="15">
      <c r="A29" s="563" t="s">
        <v>28</v>
      </c>
      <c r="B29" s="571" t="s">
        <v>20</v>
      </c>
      <c r="C29" s="630">
        <f>SUBTOTAL(9,C30:C40)</f>
        <v>15.82</v>
      </c>
      <c r="D29" s="630">
        <f>SUBTOTAL(9,D30:D40)</f>
        <v>15.62</v>
      </c>
      <c r="E29" s="630">
        <f>SUBTOTAL(9,E30:E40)</f>
        <v>0.2</v>
      </c>
      <c r="F29" s="630">
        <f>SUBTOTAL(9,F30:F40)</f>
        <v>0</v>
      </c>
      <c r="G29" s="571"/>
      <c r="H29" s="575"/>
      <c r="I29" s="468"/>
    </row>
    <row r="30" spans="1:9" s="649" customFormat="1" ht="26.25">
      <c r="A30" s="556">
        <v>1</v>
      </c>
      <c r="B30" s="575" t="s">
        <v>524</v>
      </c>
      <c r="C30" s="560">
        <f aca="true" t="shared" si="0" ref="C30:C40">D30+E30+F30</f>
        <v>0.13</v>
      </c>
      <c r="D30" s="560">
        <v>0.13</v>
      </c>
      <c r="E30" s="560"/>
      <c r="F30" s="560"/>
      <c r="G30" s="700" t="s">
        <v>97</v>
      </c>
      <c r="H30" s="575" t="s">
        <v>1704</v>
      </c>
      <c r="I30" s="468"/>
    </row>
    <row r="31" spans="1:9" s="649" customFormat="1" ht="26.25">
      <c r="A31" s="556">
        <v>2</v>
      </c>
      <c r="B31" s="575" t="s">
        <v>525</v>
      </c>
      <c r="C31" s="560">
        <f t="shared" si="0"/>
        <v>0.8999999999999999</v>
      </c>
      <c r="D31" s="560">
        <v>0.7</v>
      </c>
      <c r="E31" s="560">
        <v>0.2</v>
      </c>
      <c r="F31" s="560"/>
      <c r="G31" s="700" t="s">
        <v>526</v>
      </c>
      <c r="H31" s="575" t="s">
        <v>1704</v>
      </c>
      <c r="I31" s="468"/>
    </row>
    <row r="32" spans="1:9" s="649" customFormat="1" ht="26.25">
      <c r="A32" s="556">
        <v>3</v>
      </c>
      <c r="B32" s="575" t="s">
        <v>527</v>
      </c>
      <c r="C32" s="560">
        <f t="shared" si="0"/>
        <v>0.04</v>
      </c>
      <c r="D32" s="560">
        <v>0.04</v>
      </c>
      <c r="E32" s="560"/>
      <c r="F32" s="560"/>
      <c r="G32" s="700" t="s">
        <v>89</v>
      </c>
      <c r="H32" s="575" t="s">
        <v>1704</v>
      </c>
      <c r="I32" s="468"/>
    </row>
    <row r="33" spans="1:9" s="649" customFormat="1" ht="52.5">
      <c r="A33" s="556">
        <v>4</v>
      </c>
      <c r="B33" s="575" t="s">
        <v>528</v>
      </c>
      <c r="C33" s="560">
        <f t="shared" si="0"/>
        <v>0.3</v>
      </c>
      <c r="D33" s="560">
        <v>0.3</v>
      </c>
      <c r="E33" s="560"/>
      <c r="F33" s="560"/>
      <c r="G33" s="700" t="s">
        <v>92</v>
      </c>
      <c r="H33" s="575" t="s">
        <v>529</v>
      </c>
      <c r="I33" s="468"/>
    </row>
    <row r="34" spans="1:9" s="649" customFormat="1" ht="15">
      <c r="A34" s="556">
        <v>5</v>
      </c>
      <c r="B34" s="575" t="s">
        <v>530</v>
      </c>
      <c r="C34" s="560">
        <f t="shared" si="0"/>
        <v>0.15</v>
      </c>
      <c r="D34" s="560">
        <v>0.15</v>
      </c>
      <c r="E34" s="560"/>
      <c r="F34" s="560"/>
      <c r="G34" s="700" t="s">
        <v>517</v>
      </c>
      <c r="H34" s="575"/>
      <c r="I34" s="468"/>
    </row>
    <row r="35" spans="1:9" s="649" customFormat="1" ht="26.25">
      <c r="A35" s="556">
        <v>6</v>
      </c>
      <c r="B35" s="575" t="s">
        <v>1705</v>
      </c>
      <c r="C35" s="560">
        <f t="shared" si="0"/>
        <v>0.1</v>
      </c>
      <c r="D35" s="560">
        <v>0.1</v>
      </c>
      <c r="E35" s="560"/>
      <c r="F35" s="560"/>
      <c r="G35" s="700" t="s">
        <v>517</v>
      </c>
      <c r="H35" s="575" t="s">
        <v>1704</v>
      </c>
      <c r="I35" s="468"/>
    </row>
    <row r="36" spans="1:9" s="649" customFormat="1" ht="26.25">
      <c r="A36" s="556">
        <v>7</v>
      </c>
      <c r="B36" s="575" t="s">
        <v>531</v>
      </c>
      <c r="C36" s="560">
        <f t="shared" si="0"/>
        <v>0.4</v>
      </c>
      <c r="D36" s="560">
        <v>0.4</v>
      </c>
      <c r="E36" s="560"/>
      <c r="F36" s="560"/>
      <c r="G36" s="700" t="s">
        <v>513</v>
      </c>
      <c r="H36" s="575" t="s">
        <v>1702</v>
      </c>
      <c r="I36" s="468"/>
    </row>
    <row r="37" spans="1:9" s="649" customFormat="1" ht="26.25">
      <c r="A37" s="556">
        <v>8</v>
      </c>
      <c r="B37" s="575" t="s">
        <v>532</v>
      </c>
      <c r="C37" s="560">
        <f t="shared" si="0"/>
        <v>1.3</v>
      </c>
      <c r="D37" s="560">
        <v>1.3</v>
      </c>
      <c r="E37" s="560"/>
      <c r="F37" s="560"/>
      <c r="G37" s="700" t="s">
        <v>513</v>
      </c>
      <c r="H37" s="575" t="s">
        <v>1702</v>
      </c>
      <c r="I37" s="468"/>
    </row>
    <row r="38" spans="1:9" s="649" customFormat="1" ht="26.25">
      <c r="A38" s="556">
        <v>9</v>
      </c>
      <c r="B38" s="575" t="s">
        <v>533</v>
      </c>
      <c r="C38" s="560">
        <f t="shared" si="0"/>
        <v>4.6</v>
      </c>
      <c r="D38" s="560">
        <v>4.6</v>
      </c>
      <c r="E38" s="560"/>
      <c r="F38" s="560"/>
      <c r="G38" s="700" t="s">
        <v>517</v>
      </c>
      <c r="H38" s="575" t="s">
        <v>1702</v>
      </c>
      <c r="I38" s="468"/>
    </row>
    <row r="39" spans="1:9" s="649" customFormat="1" ht="26.25">
      <c r="A39" s="556">
        <v>10</v>
      </c>
      <c r="B39" s="575" t="s">
        <v>534</v>
      </c>
      <c r="C39" s="655">
        <v>3</v>
      </c>
      <c r="D39" s="655">
        <v>3</v>
      </c>
      <c r="E39" s="560"/>
      <c r="F39" s="560"/>
      <c r="G39" s="700" t="s">
        <v>90</v>
      </c>
      <c r="H39" s="575" t="s">
        <v>1702</v>
      </c>
      <c r="I39" s="468"/>
    </row>
    <row r="40" spans="1:9" s="649" customFormat="1" ht="26.25">
      <c r="A40" s="556">
        <v>11</v>
      </c>
      <c r="B40" s="575" t="s">
        <v>535</v>
      </c>
      <c r="C40" s="560">
        <f t="shared" si="0"/>
        <v>4.9</v>
      </c>
      <c r="D40" s="560">
        <v>4.9</v>
      </c>
      <c r="E40" s="560"/>
      <c r="F40" s="560"/>
      <c r="G40" s="700" t="s">
        <v>536</v>
      </c>
      <c r="H40" s="575" t="s">
        <v>1702</v>
      </c>
      <c r="I40" s="468"/>
    </row>
    <row r="41" spans="1:9" s="649" customFormat="1" ht="15">
      <c r="A41" s="570" t="s">
        <v>30</v>
      </c>
      <c r="B41" s="654" t="s">
        <v>29</v>
      </c>
      <c r="C41" s="630">
        <f>SUBTOTAL(9,C42:C42)</f>
        <v>1.26</v>
      </c>
      <c r="D41" s="630">
        <f>SUBTOTAL(9,D42:D42)</f>
        <v>1.26</v>
      </c>
      <c r="E41" s="630">
        <f>SUBTOTAL(9,E42:E42)</f>
        <v>0</v>
      </c>
      <c r="F41" s="630">
        <f>SUBTOTAL(9,F42:F42)</f>
        <v>0</v>
      </c>
      <c r="G41" s="468"/>
      <c r="H41" s="575"/>
      <c r="I41" s="468"/>
    </row>
    <row r="42" spans="1:9" s="649" customFormat="1" ht="39">
      <c r="A42" s="556">
        <v>1</v>
      </c>
      <c r="B42" s="575" t="s">
        <v>537</v>
      </c>
      <c r="C42" s="560">
        <f>D42+E42+F42</f>
        <v>1.26</v>
      </c>
      <c r="D42" s="560">
        <v>1.26</v>
      </c>
      <c r="E42" s="560"/>
      <c r="F42" s="560"/>
      <c r="G42" s="700" t="s">
        <v>521</v>
      </c>
      <c r="H42" s="575" t="s">
        <v>1702</v>
      </c>
      <c r="I42" s="468"/>
    </row>
    <row r="43" spans="1:9" s="649" customFormat="1" ht="15">
      <c r="A43" s="653" t="s">
        <v>31</v>
      </c>
      <c r="B43" s="654" t="s">
        <v>538</v>
      </c>
      <c r="C43" s="630">
        <f>SUBTOTAL(9,C44:C44)</f>
        <v>0.5</v>
      </c>
      <c r="D43" s="630">
        <f>SUBTOTAL(9,D44:D44)</f>
        <v>0.5</v>
      </c>
      <c r="E43" s="630">
        <f>SUBTOTAL(9,E44:E44)</f>
        <v>0</v>
      </c>
      <c r="F43" s="630">
        <f>SUBTOTAL(9,F44:F44)</f>
        <v>0</v>
      </c>
      <c r="G43" s="571"/>
      <c r="H43" s="575"/>
      <c r="I43" s="468"/>
    </row>
    <row r="44" spans="1:9" s="649" customFormat="1" ht="26.25">
      <c r="A44" s="556">
        <v>1</v>
      </c>
      <c r="B44" s="575" t="s">
        <v>539</v>
      </c>
      <c r="C44" s="560">
        <f>D44+E44+F44</f>
        <v>0.5</v>
      </c>
      <c r="D44" s="560">
        <v>0.5</v>
      </c>
      <c r="E44" s="560"/>
      <c r="F44" s="560"/>
      <c r="G44" s="700" t="s">
        <v>88</v>
      </c>
      <c r="H44" s="575" t="s">
        <v>1702</v>
      </c>
      <c r="I44" s="468"/>
    </row>
    <row r="45" spans="1:9" s="649" customFormat="1" ht="15">
      <c r="A45" s="653" t="s">
        <v>32</v>
      </c>
      <c r="B45" s="571" t="s">
        <v>87</v>
      </c>
      <c r="C45" s="630">
        <f>SUBTOTAL(9,C46:C63)</f>
        <v>9.97</v>
      </c>
      <c r="D45" s="630">
        <f>SUBTOTAL(9,D46:D63)</f>
        <v>9.97</v>
      </c>
      <c r="E45" s="630">
        <f>SUBTOTAL(9,E46:E63)</f>
        <v>0</v>
      </c>
      <c r="F45" s="630">
        <f>SUBTOTAL(9,F46:F63)</f>
        <v>0</v>
      </c>
      <c r="G45" s="468"/>
      <c r="H45" s="575"/>
      <c r="I45" s="468"/>
    </row>
    <row r="46" spans="1:9" s="649" customFormat="1" ht="26.25">
      <c r="A46" s="556">
        <v>1</v>
      </c>
      <c r="B46" s="575" t="s">
        <v>540</v>
      </c>
      <c r="C46" s="560">
        <f aca="true" t="shared" si="1" ref="C46:C63">D46+E46+F46</f>
        <v>0.5</v>
      </c>
      <c r="D46" s="560">
        <v>0.5</v>
      </c>
      <c r="E46" s="560"/>
      <c r="F46" s="560"/>
      <c r="G46" s="700" t="s">
        <v>88</v>
      </c>
      <c r="H46" s="575" t="s">
        <v>1704</v>
      </c>
      <c r="I46" s="468"/>
    </row>
    <row r="47" spans="1:9" s="649" customFormat="1" ht="26.25">
      <c r="A47" s="556">
        <v>2</v>
      </c>
      <c r="B47" s="575" t="s">
        <v>541</v>
      </c>
      <c r="C47" s="560">
        <f t="shared" si="1"/>
        <v>0.2</v>
      </c>
      <c r="D47" s="560">
        <v>0.2</v>
      </c>
      <c r="E47" s="560"/>
      <c r="F47" s="560"/>
      <c r="G47" s="700" t="s">
        <v>517</v>
      </c>
      <c r="H47" s="575" t="s">
        <v>1704</v>
      </c>
      <c r="I47" s="468"/>
    </row>
    <row r="48" spans="1:9" s="649" customFormat="1" ht="26.25">
      <c r="A48" s="556">
        <v>3</v>
      </c>
      <c r="B48" s="575" t="s">
        <v>542</v>
      </c>
      <c r="C48" s="560">
        <f t="shared" si="1"/>
        <v>0.2</v>
      </c>
      <c r="D48" s="560">
        <v>0.2</v>
      </c>
      <c r="E48" s="560"/>
      <c r="F48" s="560"/>
      <c r="G48" s="700" t="s">
        <v>90</v>
      </c>
      <c r="H48" s="575" t="s">
        <v>1702</v>
      </c>
      <c r="I48" s="468"/>
    </row>
    <row r="49" spans="1:9" s="649" customFormat="1" ht="26.25">
      <c r="A49" s="556">
        <v>4</v>
      </c>
      <c r="B49" s="575" t="s">
        <v>543</v>
      </c>
      <c r="C49" s="560">
        <f t="shared" si="1"/>
        <v>0.31</v>
      </c>
      <c r="D49" s="560">
        <v>0.31</v>
      </c>
      <c r="E49" s="560"/>
      <c r="F49" s="560"/>
      <c r="G49" s="700" t="s">
        <v>92</v>
      </c>
      <c r="H49" s="575" t="s">
        <v>1702</v>
      </c>
      <c r="I49" s="468"/>
    </row>
    <row r="50" spans="1:9" s="649" customFormat="1" ht="26.25">
      <c r="A50" s="556">
        <v>5</v>
      </c>
      <c r="B50" s="575" t="s">
        <v>544</v>
      </c>
      <c r="C50" s="560">
        <f t="shared" si="1"/>
        <v>1.5</v>
      </c>
      <c r="D50" s="560">
        <v>1.5</v>
      </c>
      <c r="E50" s="560"/>
      <c r="F50" s="560"/>
      <c r="G50" s="700" t="s">
        <v>510</v>
      </c>
      <c r="H50" s="575" t="s">
        <v>1702</v>
      </c>
      <c r="I50" s="468"/>
    </row>
    <row r="51" spans="1:9" s="649" customFormat="1" ht="26.25">
      <c r="A51" s="556">
        <v>6</v>
      </c>
      <c r="B51" s="575" t="s">
        <v>545</v>
      </c>
      <c r="C51" s="560">
        <f t="shared" si="1"/>
        <v>1</v>
      </c>
      <c r="D51" s="560">
        <v>1</v>
      </c>
      <c r="E51" s="560"/>
      <c r="F51" s="560"/>
      <c r="G51" s="700" t="s">
        <v>510</v>
      </c>
      <c r="H51" s="575" t="s">
        <v>1702</v>
      </c>
      <c r="I51" s="468"/>
    </row>
    <row r="52" spans="1:9" s="649" customFormat="1" ht="26.25">
      <c r="A52" s="556">
        <v>7</v>
      </c>
      <c r="B52" s="575" t="s">
        <v>546</v>
      </c>
      <c r="C52" s="560">
        <f t="shared" si="1"/>
        <v>0.2</v>
      </c>
      <c r="D52" s="560">
        <v>0.2</v>
      </c>
      <c r="E52" s="560"/>
      <c r="F52" s="560"/>
      <c r="G52" s="700" t="s">
        <v>510</v>
      </c>
      <c r="H52" s="575" t="s">
        <v>1702</v>
      </c>
      <c r="I52" s="468"/>
    </row>
    <row r="53" spans="1:9" s="649" customFormat="1" ht="26.25">
      <c r="A53" s="556">
        <v>8</v>
      </c>
      <c r="B53" s="575" t="s">
        <v>547</v>
      </c>
      <c r="C53" s="560">
        <f t="shared" si="1"/>
        <v>0.5</v>
      </c>
      <c r="D53" s="560">
        <v>0.5</v>
      </c>
      <c r="E53" s="560"/>
      <c r="F53" s="560"/>
      <c r="G53" s="700" t="s">
        <v>515</v>
      </c>
      <c r="H53" s="575" t="s">
        <v>1704</v>
      </c>
      <c r="I53" s="468"/>
    </row>
    <row r="54" spans="1:9" s="649" customFormat="1" ht="26.25">
      <c r="A54" s="556">
        <v>9</v>
      </c>
      <c r="B54" s="575" t="s">
        <v>548</v>
      </c>
      <c r="C54" s="560">
        <f t="shared" si="1"/>
        <v>1.17</v>
      </c>
      <c r="D54" s="560">
        <v>1.17</v>
      </c>
      <c r="E54" s="560"/>
      <c r="F54" s="560"/>
      <c r="G54" s="700" t="s">
        <v>97</v>
      </c>
      <c r="H54" s="575" t="s">
        <v>1702</v>
      </c>
      <c r="I54" s="468"/>
    </row>
    <row r="55" spans="1:9" s="649" customFormat="1" ht="26.25">
      <c r="A55" s="556">
        <v>10</v>
      </c>
      <c r="B55" s="575" t="s">
        <v>549</v>
      </c>
      <c r="C55" s="560">
        <v>0.2</v>
      </c>
      <c r="D55" s="560">
        <v>0.2</v>
      </c>
      <c r="E55" s="560"/>
      <c r="F55" s="560"/>
      <c r="G55" s="700" t="s">
        <v>95</v>
      </c>
      <c r="H55" s="575" t="s">
        <v>1704</v>
      </c>
      <c r="I55" s="468"/>
    </row>
    <row r="56" spans="1:9" s="649" customFormat="1" ht="26.25">
      <c r="A56" s="556">
        <v>11</v>
      </c>
      <c r="B56" s="575" t="s">
        <v>550</v>
      </c>
      <c r="C56" s="560">
        <f t="shared" si="1"/>
        <v>1</v>
      </c>
      <c r="D56" s="560">
        <v>1</v>
      </c>
      <c r="E56" s="560"/>
      <c r="F56" s="560"/>
      <c r="G56" s="700" t="s">
        <v>95</v>
      </c>
      <c r="H56" s="575" t="s">
        <v>1702</v>
      </c>
      <c r="I56" s="468"/>
    </row>
    <row r="57" spans="1:9" s="649" customFormat="1" ht="26.25">
      <c r="A57" s="556">
        <v>12</v>
      </c>
      <c r="B57" s="575" t="s">
        <v>551</v>
      </c>
      <c r="C57" s="560">
        <f t="shared" si="1"/>
        <v>0.5</v>
      </c>
      <c r="D57" s="560">
        <v>0.5</v>
      </c>
      <c r="E57" s="560"/>
      <c r="F57" s="560"/>
      <c r="G57" s="700" t="s">
        <v>552</v>
      </c>
      <c r="H57" s="575" t="s">
        <v>1704</v>
      </c>
      <c r="I57" s="468"/>
    </row>
    <row r="58" spans="1:9" s="649" customFormat="1" ht="26.25">
      <c r="A58" s="556">
        <v>13</v>
      </c>
      <c r="B58" s="575" t="s">
        <v>553</v>
      </c>
      <c r="C58" s="560">
        <f t="shared" si="1"/>
        <v>0.4</v>
      </c>
      <c r="D58" s="560">
        <v>0.4</v>
      </c>
      <c r="E58" s="560"/>
      <c r="F58" s="560"/>
      <c r="G58" s="700" t="s">
        <v>96</v>
      </c>
      <c r="H58" s="575" t="s">
        <v>1704</v>
      </c>
      <c r="I58" s="468"/>
    </row>
    <row r="59" spans="1:9" s="649" customFormat="1" ht="26.25">
      <c r="A59" s="556">
        <v>14</v>
      </c>
      <c r="B59" s="575" t="s">
        <v>554</v>
      </c>
      <c r="C59" s="560">
        <f t="shared" si="1"/>
        <v>0.8</v>
      </c>
      <c r="D59" s="560">
        <v>0.8</v>
      </c>
      <c r="E59" s="560"/>
      <c r="F59" s="560"/>
      <c r="G59" s="700" t="s">
        <v>90</v>
      </c>
      <c r="H59" s="575" t="s">
        <v>1704</v>
      </c>
      <c r="I59" s="468"/>
    </row>
    <row r="60" spans="1:9" s="649" customFormat="1" ht="26.25">
      <c r="A60" s="556">
        <v>15</v>
      </c>
      <c r="B60" s="575" t="s">
        <v>555</v>
      </c>
      <c r="C60" s="560">
        <f t="shared" si="1"/>
        <v>0.6</v>
      </c>
      <c r="D60" s="560">
        <v>0.6</v>
      </c>
      <c r="E60" s="560"/>
      <c r="F60" s="560"/>
      <c r="G60" s="700" t="s">
        <v>511</v>
      </c>
      <c r="H60" s="575" t="s">
        <v>1704</v>
      </c>
      <c r="I60" s="468"/>
    </row>
    <row r="61" spans="1:9" s="649" customFormat="1" ht="26.25">
      <c r="A61" s="556">
        <v>16</v>
      </c>
      <c r="B61" s="575" t="s">
        <v>556</v>
      </c>
      <c r="C61" s="560">
        <f t="shared" si="1"/>
        <v>0.22</v>
      </c>
      <c r="D61" s="560">
        <v>0.22</v>
      </c>
      <c r="E61" s="560"/>
      <c r="F61" s="560"/>
      <c r="G61" s="700" t="s">
        <v>96</v>
      </c>
      <c r="H61" s="575" t="s">
        <v>1702</v>
      </c>
      <c r="I61" s="468"/>
    </row>
    <row r="62" spans="1:9" s="649" customFormat="1" ht="26.25">
      <c r="A62" s="556">
        <v>17</v>
      </c>
      <c r="B62" s="575" t="s">
        <v>1366</v>
      </c>
      <c r="C62" s="560">
        <f t="shared" si="1"/>
        <v>0.5</v>
      </c>
      <c r="D62" s="560">
        <v>0.5</v>
      </c>
      <c r="E62" s="560"/>
      <c r="F62" s="560"/>
      <c r="G62" s="700" t="s">
        <v>96</v>
      </c>
      <c r="H62" s="575" t="s">
        <v>1702</v>
      </c>
      <c r="I62" s="468"/>
    </row>
    <row r="63" spans="1:9" s="649" customFormat="1" ht="26.25">
      <c r="A63" s="556">
        <v>18</v>
      </c>
      <c r="B63" s="575" t="s">
        <v>557</v>
      </c>
      <c r="C63" s="560">
        <f t="shared" si="1"/>
        <v>0.17</v>
      </c>
      <c r="D63" s="560">
        <v>0.17</v>
      </c>
      <c r="E63" s="560"/>
      <c r="F63" s="560"/>
      <c r="G63" s="700" t="s">
        <v>505</v>
      </c>
      <c r="H63" s="575" t="s">
        <v>1702</v>
      </c>
      <c r="I63" s="468"/>
    </row>
    <row r="64" spans="1:9" s="649" customFormat="1" ht="15">
      <c r="A64" s="563" t="s">
        <v>34</v>
      </c>
      <c r="B64" s="571" t="s">
        <v>98</v>
      </c>
      <c r="C64" s="630">
        <f>SUBTOTAL(9,C65)</f>
        <v>1.4</v>
      </c>
      <c r="D64" s="630">
        <f>SUBTOTAL(9,D65)</f>
        <v>1.4</v>
      </c>
      <c r="E64" s="630">
        <f>SUBTOTAL(9,E65)</f>
        <v>0</v>
      </c>
      <c r="F64" s="630">
        <f>SUBTOTAL(9,F65)</f>
        <v>0</v>
      </c>
      <c r="G64" s="571"/>
      <c r="H64" s="575"/>
      <c r="I64" s="468"/>
    </row>
    <row r="65" spans="1:9" s="649" customFormat="1" ht="26.25">
      <c r="A65" s="556">
        <v>1</v>
      </c>
      <c r="B65" s="575" t="s">
        <v>558</v>
      </c>
      <c r="C65" s="560">
        <f>D65+E65+F65</f>
        <v>1.4</v>
      </c>
      <c r="D65" s="560">
        <v>1.4</v>
      </c>
      <c r="E65" s="560"/>
      <c r="F65" s="560"/>
      <c r="G65" s="700" t="s">
        <v>513</v>
      </c>
      <c r="H65" s="575" t="s">
        <v>1702</v>
      </c>
      <c r="I65" s="468"/>
    </row>
    <row r="66" spans="1:9" s="649" customFormat="1" ht="33.75" customHeight="1">
      <c r="A66" s="563" t="s">
        <v>36</v>
      </c>
      <c r="B66" s="571" t="s">
        <v>559</v>
      </c>
      <c r="C66" s="630">
        <f>SUBTOTAL(9,C67:C69)</f>
        <v>16.47</v>
      </c>
      <c r="D66" s="630">
        <f>SUBTOTAL(9,D67:D69)</f>
        <v>0</v>
      </c>
      <c r="E66" s="630">
        <f>SUBTOTAL(9,E67:E69)</f>
        <v>16.47</v>
      </c>
      <c r="F66" s="630">
        <f>SUBTOTAL(9,F67:F69)</f>
        <v>0</v>
      </c>
      <c r="G66" s="571"/>
      <c r="H66" s="575"/>
      <c r="I66" s="468"/>
    </row>
    <row r="67" spans="1:9" s="649" customFormat="1" ht="26.25">
      <c r="A67" s="556">
        <v>1</v>
      </c>
      <c r="B67" s="575" t="s">
        <v>560</v>
      </c>
      <c r="C67" s="560">
        <f>D67+E67+F67</f>
        <v>5.97</v>
      </c>
      <c r="D67" s="560"/>
      <c r="E67" s="560">
        <v>5.97</v>
      </c>
      <c r="F67" s="560"/>
      <c r="G67" s="700" t="s">
        <v>515</v>
      </c>
      <c r="H67" s="575" t="s">
        <v>1706</v>
      </c>
      <c r="I67" s="468"/>
    </row>
    <row r="68" spans="1:9" s="649" customFormat="1" ht="26.25">
      <c r="A68" s="556">
        <v>2</v>
      </c>
      <c r="B68" s="575" t="s">
        <v>561</v>
      </c>
      <c r="C68" s="560">
        <f>D68+E68+F68</f>
        <v>5.5</v>
      </c>
      <c r="D68" s="560"/>
      <c r="E68" s="560">
        <v>5.5</v>
      </c>
      <c r="F68" s="560"/>
      <c r="G68" s="700" t="s">
        <v>515</v>
      </c>
      <c r="H68" s="575" t="s">
        <v>1706</v>
      </c>
      <c r="I68" s="468"/>
    </row>
    <row r="69" spans="1:9" s="649" customFormat="1" ht="26.25">
      <c r="A69" s="556">
        <v>3</v>
      </c>
      <c r="B69" s="575" t="s">
        <v>562</v>
      </c>
      <c r="C69" s="560">
        <f>D69+E69+F69</f>
        <v>5</v>
      </c>
      <c r="D69" s="560"/>
      <c r="E69" s="560">
        <v>5</v>
      </c>
      <c r="F69" s="560"/>
      <c r="G69" s="700" t="s">
        <v>515</v>
      </c>
      <c r="H69" s="575" t="s">
        <v>1706</v>
      </c>
      <c r="I69" s="468"/>
    </row>
    <row r="70" spans="1:9" s="649" customFormat="1" ht="15">
      <c r="A70" s="653" t="s">
        <v>139</v>
      </c>
      <c r="B70" s="468" t="s">
        <v>25</v>
      </c>
      <c r="C70" s="630">
        <f>SUBTOTAL(9,C71:C71)</f>
        <v>0.76</v>
      </c>
      <c r="D70" s="630">
        <f>SUBTOTAL(9,D71:D71)</f>
        <v>0.76</v>
      </c>
      <c r="E70" s="630">
        <f>SUBTOTAL(9,E71:E71)</f>
        <v>0</v>
      </c>
      <c r="F70" s="630">
        <f>SUBTOTAL(9,F71:F71)</f>
        <v>0</v>
      </c>
      <c r="G70" s="602"/>
      <c r="H70" s="575"/>
      <c r="I70" s="468"/>
    </row>
    <row r="71" spans="1:9" s="649" customFormat="1" ht="26.25">
      <c r="A71" s="556">
        <v>1</v>
      </c>
      <c r="B71" s="575" t="s">
        <v>563</v>
      </c>
      <c r="C71" s="560">
        <f>D71+E71+F71</f>
        <v>0.76</v>
      </c>
      <c r="D71" s="560">
        <v>0.76</v>
      </c>
      <c r="E71" s="560"/>
      <c r="F71" s="560"/>
      <c r="G71" s="700" t="s">
        <v>513</v>
      </c>
      <c r="H71" s="575" t="s">
        <v>1702</v>
      </c>
      <c r="I71" s="468"/>
    </row>
    <row r="72" spans="1:9" s="649" customFormat="1" ht="15">
      <c r="A72" s="563" t="s">
        <v>140</v>
      </c>
      <c r="B72" s="571" t="s">
        <v>564</v>
      </c>
      <c r="C72" s="630">
        <f>SUBTOTAL(9,C73)</f>
        <v>0.05</v>
      </c>
      <c r="D72" s="630">
        <f>SUBTOTAL(9,D73)</f>
        <v>0.05</v>
      </c>
      <c r="E72" s="630">
        <f>SUBTOTAL(9,E73)</f>
        <v>0</v>
      </c>
      <c r="F72" s="630">
        <f>SUBTOTAL(9,F73)</f>
        <v>0</v>
      </c>
      <c r="G72" s="571"/>
      <c r="H72" s="575"/>
      <c r="I72" s="468"/>
    </row>
    <row r="73" spans="1:9" s="649" customFormat="1" ht="26.25">
      <c r="A73" s="556">
        <v>1</v>
      </c>
      <c r="B73" s="575" t="s">
        <v>565</v>
      </c>
      <c r="C73" s="560">
        <f>D73+E73+F73</f>
        <v>0.05</v>
      </c>
      <c r="D73" s="560">
        <v>0.05</v>
      </c>
      <c r="E73" s="560"/>
      <c r="F73" s="560"/>
      <c r="G73" s="700" t="s">
        <v>526</v>
      </c>
      <c r="H73" s="575" t="s">
        <v>1702</v>
      </c>
      <c r="I73" s="468"/>
    </row>
    <row r="74" spans="1:9" s="649" customFormat="1" ht="15">
      <c r="A74" s="563" t="s">
        <v>141</v>
      </c>
      <c r="B74" s="571" t="s">
        <v>566</v>
      </c>
      <c r="C74" s="630">
        <f>SUBTOTAL(9,C75)</f>
        <v>1</v>
      </c>
      <c r="D74" s="630">
        <f>SUBTOTAL(9,D75)</f>
        <v>1</v>
      </c>
      <c r="E74" s="630">
        <f>SUBTOTAL(9,E75)</f>
        <v>0</v>
      </c>
      <c r="F74" s="630">
        <f>SUBTOTAL(9,F75)</f>
        <v>0</v>
      </c>
      <c r="G74" s="571"/>
      <c r="H74" s="571"/>
      <c r="I74" s="468"/>
    </row>
    <row r="75" spans="1:9" s="649" customFormat="1" ht="26.25">
      <c r="A75" s="556">
        <v>1</v>
      </c>
      <c r="B75" s="575" t="s">
        <v>1707</v>
      </c>
      <c r="C75" s="560">
        <f>D75+E75+F75</f>
        <v>1</v>
      </c>
      <c r="D75" s="560">
        <v>1</v>
      </c>
      <c r="E75" s="560"/>
      <c r="F75" s="560"/>
      <c r="G75" s="700" t="s">
        <v>97</v>
      </c>
      <c r="H75" s="575" t="s">
        <v>1704</v>
      </c>
      <c r="I75" s="468"/>
    </row>
    <row r="76" spans="1:9" s="649" customFormat="1" ht="15">
      <c r="A76" s="563">
        <v>49</v>
      </c>
      <c r="B76" s="571" t="s">
        <v>1711</v>
      </c>
      <c r="C76" s="630">
        <f>SUBTOTAL(9,C13:C75)</f>
        <v>55.08999999999999</v>
      </c>
      <c r="D76" s="630">
        <f>SUBTOTAL(9,D13:D75)</f>
        <v>36.41999999999999</v>
      </c>
      <c r="E76" s="630">
        <f>SUBTOTAL(9,E13:E75)</f>
        <v>18.67</v>
      </c>
      <c r="F76" s="560">
        <f>SUBTOTAL(9,F13:F75)</f>
        <v>0</v>
      </c>
      <c r="G76" s="700"/>
      <c r="H76" s="575"/>
      <c r="I76" s="468"/>
    </row>
    <row r="77" spans="1:9" s="649" customFormat="1" ht="31.5" customHeight="1">
      <c r="A77" s="756" t="s">
        <v>1373</v>
      </c>
      <c r="B77" s="757"/>
      <c r="C77" s="757"/>
      <c r="D77" s="757"/>
      <c r="E77" s="757"/>
      <c r="F77" s="757"/>
      <c r="G77" s="757"/>
      <c r="H77" s="757"/>
      <c r="I77" s="758"/>
    </row>
    <row r="78" spans="1:9" s="649" customFormat="1" ht="15">
      <c r="A78" s="656" t="s">
        <v>17</v>
      </c>
      <c r="B78" s="654" t="s">
        <v>236</v>
      </c>
      <c r="C78" s="657">
        <f>SUBTOTAL(9,C79:C79)</f>
        <v>0.97</v>
      </c>
      <c r="D78" s="657">
        <f>SUBTOTAL(9,D79:D79)</f>
        <v>0.97</v>
      </c>
      <c r="E78" s="657">
        <f>SUBTOTAL(9,E79:E79)</f>
        <v>0</v>
      </c>
      <c r="F78" s="657">
        <f>SUBTOTAL(9,F79:F79)</f>
        <v>0</v>
      </c>
      <c r="G78" s="658"/>
      <c r="H78" s="575"/>
      <c r="I78" s="659"/>
    </row>
    <row r="79" spans="1:9" s="649" customFormat="1" ht="39">
      <c r="A79" s="472">
        <v>1</v>
      </c>
      <c r="B79" s="575" t="s">
        <v>1578</v>
      </c>
      <c r="C79" s="607">
        <f>D79+E79+F79</f>
        <v>0.97</v>
      </c>
      <c r="D79" s="607">
        <v>0.97</v>
      </c>
      <c r="E79" s="660"/>
      <c r="F79" s="661"/>
      <c r="G79" s="700" t="s">
        <v>513</v>
      </c>
      <c r="H79" s="575" t="s">
        <v>570</v>
      </c>
      <c r="I79" s="472"/>
    </row>
    <row r="80" spans="1:9" s="663" customFormat="1" ht="15">
      <c r="A80" s="563" t="s">
        <v>19</v>
      </c>
      <c r="B80" s="662" t="s">
        <v>20</v>
      </c>
      <c r="C80" s="612">
        <f>SUBTOTAL(9,C81:C84)</f>
        <v>20.6</v>
      </c>
      <c r="D80" s="612">
        <f>SUBTOTAL(9,D81:D84)</f>
        <v>1.7</v>
      </c>
      <c r="E80" s="612">
        <f>SUBTOTAL(9,E81:E84)</f>
        <v>18.9</v>
      </c>
      <c r="F80" s="612">
        <f>SUBTOTAL(9,F81:F84)</f>
        <v>0</v>
      </c>
      <c r="G80" s="603"/>
      <c r="H80" s="575"/>
      <c r="I80" s="472"/>
    </row>
    <row r="81" spans="1:9" s="649" customFormat="1" ht="57.75" customHeight="1">
      <c r="A81" s="664">
        <v>1</v>
      </c>
      <c r="B81" s="665" t="s">
        <v>571</v>
      </c>
      <c r="C81" s="607">
        <f>D81+E81+F81</f>
        <v>1</v>
      </c>
      <c r="D81" s="610">
        <v>1</v>
      </c>
      <c r="E81" s="610"/>
      <c r="F81" s="610"/>
      <c r="G81" s="675" t="s">
        <v>526</v>
      </c>
      <c r="H81" s="575" t="s">
        <v>572</v>
      </c>
      <c r="I81" s="472"/>
    </row>
    <row r="82" spans="1:9" s="649" customFormat="1" ht="52.5">
      <c r="A82" s="556">
        <v>2</v>
      </c>
      <c r="B82" s="666" t="s">
        <v>573</v>
      </c>
      <c r="C82" s="607">
        <f>D82+E82+F82</f>
        <v>2</v>
      </c>
      <c r="D82" s="667"/>
      <c r="E82" s="667">
        <v>2</v>
      </c>
      <c r="F82" s="667"/>
      <c r="G82" s="848" t="s">
        <v>574</v>
      </c>
      <c r="H82" s="575" t="s">
        <v>575</v>
      </c>
      <c r="I82" s="472"/>
    </row>
    <row r="83" spans="1:9" s="649" customFormat="1" ht="66">
      <c r="A83" s="556">
        <v>3</v>
      </c>
      <c r="B83" s="666" t="s">
        <v>1367</v>
      </c>
      <c r="C83" s="607">
        <f>D83+E83+F83</f>
        <v>5</v>
      </c>
      <c r="D83" s="667"/>
      <c r="E83" s="667">
        <v>5</v>
      </c>
      <c r="F83" s="667"/>
      <c r="G83" s="848" t="s">
        <v>92</v>
      </c>
      <c r="H83" s="575" t="s">
        <v>1368</v>
      </c>
      <c r="I83" s="472"/>
    </row>
    <row r="84" spans="1:9" s="649" customFormat="1" ht="26.25">
      <c r="A84" s="556">
        <v>4</v>
      </c>
      <c r="B84" s="575" t="s">
        <v>91</v>
      </c>
      <c r="C84" s="607">
        <f>D84+E84+F84</f>
        <v>12.6</v>
      </c>
      <c r="D84" s="667">
        <v>0.7</v>
      </c>
      <c r="E84" s="667">
        <v>11.9</v>
      </c>
      <c r="F84" s="667"/>
      <c r="G84" s="848" t="s">
        <v>576</v>
      </c>
      <c r="H84" s="575" t="s">
        <v>577</v>
      </c>
      <c r="I84" s="472"/>
    </row>
    <row r="85" spans="1:9" s="649" customFormat="1" ht="15">
      <c r="A85" s="563" t="s">
        <v>21</v>
      </c>
      <c r="B85" s="571" t="s">
        <v>22</v>
      </c>
      <c r="C85" s="668">
        <f>SUBTOTAL(9,C86)</f>
        <v>1.1</v>
      </c>
      <c r="D85" s="668">
        <f>SUBTOTAL(9,D86)</f>
        <v>0.4</v>
      </c>
      <c r="E85" s="668">
        <f>SUBTOTAL(9,E86)</f>
        <v>0.7</v>
      </c>
      <c r="F85" s="668">
        <f>SUBTOTAL(9,F86)</f>
        <v>0</v>
      </c>
      <c r="G85" s="849"/>
      <c r="H85" s="571"/>
      <c r="I85" s="570"/>
    </row>
    <row r="86" spans="1:9" s="649" customFormat="1" ht="52.5">
      <c r="A86" s="556">
        <v>1</v>
      </c>
      <c r="B86" s="575" t="s">
        <v>1369</v>
      </c>
      <c r="C86" s="607">
        <f>D86+E86+F86</f>
        <v>1.1</v>
      </c>
      <c r="D86" s="667">
        <v>0.4</v>
      </c>
      <c r="E86" s="667">
        <v>0.7</v>
      </c>
      <c r="F86" s="667"/>
      <c r="G86" s="848" t="s">
        <v>526</v>
      </c>
      <c r="H86" s="575" t="s">
        <v>1370</v>
      </c>
      <c r="I86" s="472"/>
    </row>
    <row r="87" spans="1:9" s="649" customFormat="1" ht="15">
      <c r="A87" s="669" t="s">
        <v>23</v>
      </c>
      <c r="B87" s="662" t="s">
        <v>29</v>
      </c>
      <c r="C87" s="612">
        <f>SUBTOTAL(9,C88:C88)</f>
        <v>6.6</v>
      </c>
      <c r="D87" s="612">
        <f>SUBTOTAL(9,D88:D88)</f>
        <v>6.6</v>
      </c>
      <c r="E87" s="612">
        <f>SUBTOTAL(9,E88:E88)</f>
        <v>0</v>
      </c>
      <c r="F87" s="612">
        <f>SUBTOTAL(9,F88:F88)</f>
        <v>0</v>
      </c>
      <c r="G87" s="850"/>
      <c r="H87" s="571"/>
      <c r="I87" s="472"/>
    </row>
    <row r="88" spans="1:9" s="649" customFormat="1" ht="52.5">
      <c r="A88" s="664">
        <v>1</v>
      </c>
      <c r="B88" s="665" t="s">
        <v>93</v>
      </c>
      <c r="C88" s="607">
        <f>D88+E88+F88</f>
        <v>6.6</v>
      </c>
      <c r="D88" s="670">
        <v>6.6</v>
      </c>
      <c r="E88" s="670"/>
      <c r="F88" s="670"/>
      <c r="G88" s="851" t="s">
        <v>519</v>
      </c>
      <c r="H88" s="575" t="s">
        <v>578</v>
      </c>
      <c r="I88" s="472"/>
    </row>
    <row r="89" spans="1:9" s="649" customFormat="1" ht="15">
      <c r="A89" s="669" t="s">
        <v>24</v>
      </c>
      <c r="B89" s="662" t="s">
        <v>99</v>
      </c>
      <c r="C89" s="612">
        <f>SUBTOTAL(9,C90:C91)</f>
        <v>3.7</v>
      </c>
      <c r="D89" s="612">
        <f>SUBTOTAL(9,D90:D91)</f>
        <v>0</v>
      </c>
      <c r="E89" s="612">
        <f>SUBTOTAL(9,E90:E91)</f>
        <v>3.7</v>
      </c>
      <c r="F89" s="612">
        <f>SUBTOTAL(9,F90:F91)</f>
        <v>0</v>
      </c>
      <c r="G89" s="850"/>
      <c r="H89" s="571"/>
      <c r="I89" s="570"/>
    </row>
    <row r="90" spans="1:9" s="649" customFormat="1" ht="52.5">
      <c r="A90" s="664">
        <v>1</v>
      </c>
      <c r="B90" s="665" t="s">
        <v>100</v>
      </c>
      <c r="C90" s="607">
        <f>D90+E90+F90</f>
        <v>2.7</v>
      </c>
      <c r="D90" s="670"/>
      <c r="E90" s="670">
        <v>2.7</v>
      </c>
      <c r="F90" s="670"/>
      <c r="G90" s="852" t="s">
        <v>574</v>
      </c>
      <c r="H90" s="575" t="s">
        <v>578</v>
      </c>
      <c r="I90" s="472"/>
    </row>
    <row r="91" spans="1:9" s="649" customFormat="1" ht="52.5">
      <c r="A91" s="664">
        <v>2</v>
      </c>
      <c r="B91" s="665" t="s">
        <v>101</v>
      </c>
      <c r="C91" s="607">
        <f>D91+E91+F91</f>
        <v>1</v>
      </c>
      <c r="D91" s="670"/>
      <c r="E91" s="670">
        <v>1</v>
      </c>
      <c r="F91" s="670"/>
      <c r="G91" s="852" t="s">
        <v>574</v>
      </c>
      <c r="H91" s="575" t="s">
        <v>578</v>
      </c>
      <c r="I91" s="472"/>
    </row>
    <row r="92" spans="1:9" s="649" customFormat="1" ht="15">
      <c r="A92" s="669" t="s">
        <v>27</v>
      </c>
      <c r="B92" s="662" t="s">
        <v>87</v>
      </c>
      <c r="C92" s="612">
        <f>SUBTOTAL(9,C93:C102)</f>
        <v>5.18</v>
      </c>
      <c r="D92" s="612">
        <f>SUBTOTAL(9,D93:D106)</f>
        <v>21.59</v>
      </c>
      <c r="E92" s="612">
        <f>SUBTOTAL(9,E93:E106)</f>
        <v>0</v>
      </c>
      <c r="F92" s="612">
        <f>SUBTOTAL(9,F93:F106)</f>
        <v>0</v>
      </c>
      <c r="G92" s="850"/>
      <c r="H92" s="571"/>
      <c r="I92" s="472"/>
    </row>
    <row r="93" spans="1:9" s="649" customFormat="1" ht="39">
      <c r="A93" s="664">
        <v>1</v>
      </c>
      <c r="B93" s="666" t="s">
        <v>579</v>
      </c>
      <c r="C93" s="607">
        <f aca="true" t="shared" si="2" ref="C93:C102">D93+E93+F93</f>
        <v>0.46</v>
      </c>
      <c r="D93" s="670">
        <v>0.46</v>
      </c>
      <c r="E93" s="670"/>
      <c r="F93" s="670"/>
      <c r="G93" s="675" t="s">
        <v>94</v>
      </c>
      <c r="H93" s="575" t="s">
        <v>580</v>
      </c>
      <c r="I93" s="472"/>
    </row>
    <row r="94" spans="1:9" s="649" customFormat="1" ht="52.5">
      <c r="A94" s="664">
        <v>2</v>
      </c>
      <c r="B94" s="666" t="s">
        <v>581</v>
      </c>
      <c r="C94" s="607">
        <f t="shared" si="2"/>
        <v>0.2</v>
      </c>
      <c r="D94" s="670">
        <v>0.2</v>
      </c>
      <c r="E94" s="670"/>
      <c r="F94" s="670"/>
      <c r="G94" s="675" t="s">
        <v>92</v>
      </c>
      <c r="H94" s="575" t="s">
        <v>582</v>
      </c>
      <c r="I94" s="601"/>
    </row>
    <row r="95" spans="1:9" s="649" customFormat="1" ht="52.5">
      <c r="A95" s="664">
        <v>3</v>
      </c>
      <c r="B95" s="666" t="s">
        <v>583</v>
      </c>
      <c r="C95" s="607">
        <f t="shared" si="2"/>
        <v>0.35</v>
      </c>
      <c r="D95" s="670">
        <v>0.35</v>
      </c>
      <c r="E95" s="670"/>
      <c r="F95" s="670"/>
      <c r="G95" s="675" t="s">
        <v>95</v>
      </c>
      <c r="H95" s="575" t="s">
        <v>582</v>
      </c>
      <c r="I95" s="601"/>
    </row>
    <row r="96" spans="1:9" s="649" customFormat="1" ht="39">
      <c r="A96" s="664">
        <v>4</v>
      </c>
      <c r="B96" s="666" t="s">
        <v>584</v>
      </c>
      <c r="C96" s="607">
        <f t="shared" si="2"/>
        <v>0.03</v>
      </c>
      <c r="D96" s="670">
        <v>0.03</v>
      </c>
      <c r="E96" s="670"/>
      <c r="F96" s="670"/>
      <c r="G96" s="675" t="s">
        <v>96</v>
      </c>
      <c r="H96" s="575" t="s">
        <v>585</v>
      </c>
      <c r="I96" s="601"/>
    </row>
    <row r="97" spans="1:9" s="649" customFormat="1" ht="52.5">
      <c r="A97" s="664">
        <v>5</v>
      </c>
      <c r="B97" s="666" t="s">
        <v>586</v>
      </c>
      <c r="C97" s="607">
        <f t="shared" si="2"/>
        <v>0.4</v>
      </c>
      <c r="D97" s="670">
        <v>0.4</v>
      </c>
      <c r="E97" s="670"/>
      <c r="F97" s="670"/>
      <c r="G97" s="675" t="s">
        <v>511</v>
      </c>
      <c r="H97" s="575" t="s">
        <v>582</v>
      </c>
      <c r="I97" s="601"/>
    </row>
    <row r="98" spans="1:9" s="649" customFormat="1" ht="52.5">
      <c r="A98" s="664">
        <v>6</v>
      </c>
      <c r="B98" s="666" t="s">
        <v>587</v>
      </c>
      <c r="C98" s="607">
        <f t="shared" si="2"/>
        <v>0.17</v>
      </c>
      <c r="D98" s="670">
        <v>0.17</v>
      </c>
      <c r="E98" s="670"/>
      <c r="F98" s="670"/>
      <c r="G98" s="675" t="s">
        <v>97</v>
      </c>
      <c r="H98" s="575" t="s">
        <v>582</v>
      </c>
      <c r="I98" s="601"/>
    </row>
    <row r="99" spans="1:9" s="649" customFormat="1" ht="52.5">
      <c r="A99" s="664">
        <v>7</v>
      </c>
      <c r="B99" s="666" t="s">
        <v>588</v>
      </c>
      <c r="C99" s="607">
        <f t="shared" si="2"/>
        <v>0.12</v>
      </c>
      <c r="D99" s="670">
        <v>0.12</v>
      </c>
      <c r="E99" s="670"/>
      <c r="F99" s="670"/>
      <c r="G99" s="675" t="s">
        <v>88</v>
      </c>
      <c r="H99" s="575" t="s">
        <v>589</v>
      </c>
      <c r="I99" s="638"/>
    </row>
    <row r="100" spans="1:9" s="649" customFormat="1" ht="39">
      <c r="A100" s="664">
        <v>8</v>
      </c>
      <c r="B100" s="666" t="s">
        <v>590</v>
      </c>
      <c r="C100" s="607">
        <f t="shared" si="2"/>
        <v>0.35</v>
      </c>
      <c r="D100" s="670">
        <v>0.35</v>
      </c>
      <c r="E100" s="670"/>
      <c r="F100" s="670"/>
      <c r="G100" s="675" t="s">
        <v>511</v>
      </c>
      <c r="H100" s="575" t="s">
        <v>580</v>
      </c>
      <c r="I100" s="638"/>
    </row>
    <row r="101" spans="1:9" s="649" customFormat="1" ht="52.5">
      <c r="A101" s="664">
        <v>9</v>
      </c>
      <c r="B101" s="666" t="s">
        <v>591</v>
      </c>
      <c r="C101" s="607">
        <f t="shared" si="2"/>
        <v>0.1</v>
      </c>
      <c r="D101" s="670">
        <v>0.1</v>
      </c>
      <c r="E101" s="670"/>
      <c r="F101" s="670"/>
      <c r="G101" s="675" t="s">
        <v>95</v>
      </c>
      <c r="H101" s="575" t="s">
        <v>592</v>
      </c>
      <c r="I101" s="638"/>
    </row>
    <row r="102" spans="1:9" s="649" customFormat="1" ht="78.75">
      <c r="A102" s="664">
        <v>10</v>
      </c>
      <c r="B102" s="666" t="s">
        <v>593</v>
      </c>
      <c r="C102" s="607">
        <f t="shared" si="2"/>
        <v>3</v>
      </c>
      <c r="D102" s="670">
        <v>3</v>
      </c>
      <c r="E102" s="670"/>
      <c r="F102" s="670"/>
      <c r="G102" s="675" t="s">
        <v>515</v>
      </c>
      <c r="H102" s="575" t="s">
        <v>1371</v>
      </c>
      <c r="I102" s="638"/>
    </row>
    <row r="103" spans="1:9" s="649" customFormat="1" ht="15">
      <c r="A103" s="669" t="s">
        <v>28</v>
      </c>
      <c r="B103" s="671" t="s">
        <v>98</v>
      </c>
      <c r="C103" s="612">
        <f>SUBTOTAL(9,C104:C106)</f>
        <v>16.41</v>
      </c>
      <c r="D103" s="612">
        <f>SUBTOTAL(9,D104:D106)</f>
        <v>16.41</v>
      </c>
      <c r="E103" s="612">
        <f>SUBTOTAL(9,E104:E106)</f>
        <v>0</v>
      </c>
      <c r="F103" s="612">
        <f>SUBTOTAL(9,F104:F106)</f>
        <v>0</v>
      </c>
      <c r="G103" s="672"/>
      <c r="H103" s="571"/>
      <c r="I103" s="638"/>
    </row>
    <row r="104" spans="1:9" s="649" customFormat="1" ht="52.5">
      <c r="A104" s="664">
        <v>1</v>
      </c>
      <c r="B104" s="666" t="s">
        <v>594</v>
      </c>
      <c r="C104" s="607">
        <f>D104+E104+F104</f>
        <v>6.9</v>
      </c>
      <c r="D104" s="670">
        <v>6.9</v>
      </c>
      <c r="E104" s="670"/>
      <c r="F104" s="670"/>
      <c r="G104" s="675" t="s">
        <v>513</v>
      </c>
      <c r="H104" s="575" t="s">
        <v>595</v>
      </c>
      <c r="I104" s="638"/>
    </row>
    <row r="105" spans="1:9" s="649" customFormat="1" ht="39">
      <c r="A105" s="472">
        <v>2</v>
      </c>
      <c r="B105" s="575" t="s">
        <v>567</v>
      </c>
      <c r="C105" s="607">
        <f>D105+E105+F105</f>
        <v>9.42</v>
      </c>
      <c r="D105" s="607">
        <v>9.42</v>
      </c>
      <c r="E105" s="660"/>
      <c r="F105" s="661"/>
      <c r="G105" s="700" t="s">
        <v>568</v>
      </c>
      <c r="H105" s="575" t="s">
        <v>569</v>
      </c>
      <c r="I105" s="472"/>
    </row>
    <row r="106" spans="1:9" s="649" customFormat="1" ht="52.5">
      <c r="A106" s="664">
        <v>3</v>
      </c>
      <c r="B106" s="601" t="s">
        <v>596</v>
      </c>
      <c r="C106" s="607">
        <f>D106+E106+F106</f>
        <v>0.09</v>
      </c>
      <c r="D106" s="673">
        <v>0.09</v>
      </c>
      <c r="E106" s="674"/>
      <c r="F106" s="673"/>
      <c r="G106" s="675" t="s">
        <v>513</v>
      </c>
      <c r="H106" s="575" t="s">
        <v>597</v>
      </c>
      <c r="I106" s="638"/>
    </row>
    <row r="107" spans="1:9" s="676" customFormat="1" ht="15">
      <c r="A107" s="669" t="s">
        <v>30</v>
      </c>
      <c r="B107" s="614" t="s">
        <v>33</v>
      </c>
      <c r="C107" s="612">
        <f>SUBTOTAL(9,C108:C108)</f>
        <v>0.3</v>
      </c>
      <c r="D107" s="612">
        <f>SUBTOTAL(9,D108:D108)</f>
        <v>0.3</v>
      </c>
      <c r="E107" s="612">
        <f>SUBTOTAL(9,E108:E108)</f>
        <v>0</v>
      </c>
      <c r="F107" s="612">
        <f>SUBTOTAL(9,F108:F108)</f>
        <v>0</v>
      </c>
      <c r="G107" s="675"/>
      <c r="H107" s="575"/>
      <c r="I107" s="638"/>
    </row>
    <row r="108" spans="1:9" s="649" customFormat="1" ht="39">
      <c r="A108" s="664">
        <v>1</v>
      </c>
      <c r="B108" s="601" t="s">
        <v>1372</v>
      </c>
      <c r="C108" s="607">
        <f>D108+E108+F108</f>
        <v>0.3</v>
      </c>
      <c r="D108" s="673">
        <v>0.3</v>
      </c>
      <c r="E108" s="674"/>
      <c r="F108" s="673"/>
      <c r="G108" s="675" t="s">
        <v>513</v>
      </c>
      <c r="H108" s="575" t="s">
        <v>1708</v>
      </c>
      <c r="I108" s="638"/>
    </row>
    <row r="109" spans="1:9" s="649" customFormat="1" ht="15">
      <c r="A109" s="669" t="s">
        <v>30</v>
      </c>
      <c r="B109" s="614" t="s">
        <v>25</v>
      </c>
      <c r="C109" s="668">
        <f>SUBTOTAL(9,C110)</f>
        <v>0.3</v>
      </c>
      <c r="D109" s="668">
        <f>SUBTOTAL(9,D110)</f>
        <v>0.3</v>
      </c>
      <c r="E109" s="668">
        <f>SUBTOTAL(9,E110)</f>
        <v>0</v>
      </c>
      <c r="F109" s="668">
        <f>SUBTOTAL(9,F110)</f>
        <v>0</v>
      </c>
      <c r="G109" s="672"/>
      <c r="H109" s="571"/>
      <c r="I109" s="677"/>
    </row>
    <row r="110" spans="1:9" s="649" customFormat="1" ht="52.5">
      <c r="A110" s="664">
        <v>1</v>
      </c>
      <c r="B110" s="601" t="s">
        <v>1709</v>
      </c>
      <c r="C110" s="607">
        <f>D110+E110+F110</f>
        <v>0.3</v>
      </c>
      <c r="D110" s="673">
        <v>0.3</v>
      </c>
      <c r="E110" s="674"/>
      <c r="F110" s="673"/>
      <c r="G110" s="675" t="s">
        <v>90</v>
      </c>
      <c r="H110" s="575" t="s">
        <v>1710</v>
      </c>
      <c r="I110" s="638"/>
    </row>
    <row r="111" spans="1:9" s="649" customFormat="1" ht="15">
      <c r="A111" s="570">
        <f>A79+A84+A86+A88+A91+A102+A106+A108+A110</f>
        <v>24</v>
      </c>
      <c r="B111" s="677" t="s">
        <v>1537</v>
      </c>
      <c r="C111" s="668">
        <f>SUBTOTAL(9,C79:C110)</f>
        <v>55.160000000000004</v>
      </c>
      <c r="D111" s="668">
        <f>SUBTOTAL(9,D79:D110)</f>
        <v>31.860000000000003</v>
      </c>
      <c r="E111" s="668">
        <f>SUBTOTAL(9,E79:E110)</f>
        <v>23.299999999999997</v>
      </c>
      <c r="F111" s="668">
        <f>SUBTOTAL(9,F79:F110)</f>
        <v>0</v>
      </c>
      <c r="G111" s="803"/>
      <c r="H111" s="575"/>
      <c r="I111" s="638"/>
    </row>
    <row r="112" spans="1:9" s="649" customFormat="1" ht="15">
      <c r="A112" s="570">
        <v>73</v>
      </c>
      <c r="B112" s="677" t="s">
        <v>1712</v>
      </c>
      <c r="C112" s="572">
        <f>C111+C76</f>
        <v>110.25</v>
      </c>
      <c r="D112" s="572">
        <f>D111+D76</f>
        <v>68.27999999999999</v>
      </c>
      <c r="E112" s="572">
        <f>E111+E76</f>
        <v>41.97</v>
      </c>
      <c r="F112" s="572">
        <f>F111+F76</f>
        <v>0</v>
      </c>
      <c r="G112" s="678"/>
      <c r="H112" s="678"/>
      <c r="I112" s="677"/>
    </row>
    <row r="114" spans="7:8" ht="15">
      <c r="G114" s="589"/>
      <c r="H114" s="679" t="s">
        <v>14</v>
      </c>
    </row>
  </sheetData>
  <sheetProtection/>
  <mergeCells count="17">
    <mergeCell ref="A5:I5"/>
    <mergeCell ref="A6:I6"/>
    <mergeCell ref="A1:C1"/>
    <mergeCell ref="D1:I1"/>
    <mergeCell ref="A2:C2"/>
    <mergeCell ref="D2:I2"/>
    <mergeCell ref="A3:I3"/>
    <mergeCell ref="A4:I4"/>
    <mergeCell ref="A77:I77"/>
    <mergeCell ref="A7:I7"/>
    <mergeCell ref="A8:A9"/>
    <mergeCell ref="B8:B9"/>
    <mergeCell ref="C8:C9"/>
    <mergeCell ref="D8:F8"/>
    <mergeCell ref="G8:G9"/>
    <mergeCell ref="H8:H9"/>
    <mergeCell ref="I8:I9"/>
  </mergeCells>
  <conditionalFormatting sqref="B78">
    <cfRule type="duplicateValues" priority="1" dxfId="30">
      <formula>AND(COUNTIF($B$78:$B$78,B78)&gt;1,NOT(ISBLANK(B78)))</formula>
    </cfRule>
  </conditionalFormatting>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11.xml><?xml version="1.0" encoding="utf-8"?>
<worksheet xmlns="http://schemas.openxmlformats.org/spreadsheetml/2006/main" xmlns:r="http://schemas.openxmlformats.org/officeDocument/2006/relationships">
  <sheetPr>
    <tabColor rgb="FFFFFF00"/>
  </sheetPr>
  <dimension ref="A1:I69"/>
  <sheetViews>
    <sheetView showZeros="0" zoomScale="85" zoomScaleNormal="85" zoomScalePageLayoutView="0" workbookViewId="0" topLeftCell="A1">
      <pane ySplit="10" topLeftCell="A56" activePane="bottomLeft" state="frozen"/>
      <selection pane="topLeft" activeCell="H142" sqref="H142"/>
      <selection pane="bottomLeft" activeCell="K65" sqref="K65"/>
    </sheetView>
  </sheetViews>
  <sheetFormatPr defaultColWidth="9.00390625" defaultRowHeight="15.75"/>
  <cols>
    <col min="1" max="1" width="5.50390625" style="54" customWidth="1"/>
    <col min="2" max="2" width="30.00390625" style="53" customWidth="1"/>
    <col min="3" max="3" width="12.125" style="54" customWidth="1"/>
    <col min="4" max="6" width="8.00390625" style="54" customWidth="1"/>
    <col min="7" max="7" width="16.125" style="54" customWidth="1"/>
    <col min="8" max="8" width="36.75390625" style="53" customWidth="1"/>
    <col min="9" max="9" width="7.25390625" style="54" customWidth="1"/>
  </cols>
  <sheetData>
    <row r="1" spans="1:9" s="71" customFormat="1" ht="15">
      <c r="A1" s="702" t="s">
        <v>38</v>
      </c>
      <c r="B1" s="702"/>
      <c r="C1" s="702"/>
      <c r="D1" s="703" t="s">
        <v>10</v>
      </c>
      <c r="E1" s="703"/>
      <c r="F1" s="703"/>
      <c r="G1" s="703"/>
      <c r="H1" s="703"/>
      <c r="I1" s="703"/>
    </row>
    <row r="2" spans="1:9" s="71" customFormat="1" ht="15">
      <c r="A2" s="703" t="s">
        <v>12</v>
      </c>
      <c r="B2" s="703"/>
      <c r="C2" s="703"/>
      <c r="D2" s="703" t="s">
        <v>11</v>
      </c>
      <c r="E2" s="703"/>
      <c r="F2" s="703"/>
      <c r="G2" s="703"/>
      <c r="H2" s="703"/>
      <c r="I2" s="703"/>
    </row>
    <row r="3" spans="1:9" s="71" customFormat="1" ht="15">
      <c r="A3" s="713"/>
      <c r="B3" s="713"/>
      <c r="C3" s="713"/>
      <c r="D3" s="713"/>
      <c r="E3" s="713"/>
      <c r="F3" s="713"/>
      <c r="G3" s="713"/>
      <c r="H3" s="713"/>
      <c r="I3" s="713"/>
    </row>
    <row r="4" spans="1:9" s="71" customFormat="1" ht="15">
      <c r="A4" s="702" t="s">
        <v>312</v>
      </c>
      <c r="B4" s="702"/>
      <c r="C4" s="702"/>
      <c r="D4" s="702"/>
      <c r="E4" s="702"/>
      <c r="F4" s="702"/>
      <c r="G4" s="702"/>
      <c r="H4" s="702"/>
      <c r="I4" s="702"/>
    </row>
    <row r="5" spans="1:9" s="71" customFormat="1" ht="15">
      <c r="A5" s="702" t="s">
        <v>313</v>
      </c>
      <c r="B5" s="702"/>
      <c r="C5" s="702"/>
      <c r="D5" s="702"/>
      <c r="E5" s="702"/>
      <c r="F5" s="702"/>
      <c r="G5" s="702"/>
      <c r="H5" s="702"/>
      <c r="I5" s="702"/>
    </row>
    <row r="6" spans="1:9" s="71" customFormat="1" ht="15">
      <c r="A6" s="712" t="str">
        <f>'Tong CMD'!A5:H5</f>
        <v>(Kèm theo Nghị quyết số 256/NQ-HĐND ngày 08 tháng 12 năm 2020 của Hội đồng nhân dân tỉnh)</v>
      </c>
      <c r="B6" s="712"/>
      <c r="C6" s="712"/>
      <c r="D6" s="712"/>
      <c r="E6" s="712"/>
      <c r="F6" s="712"/>
      <c r="G6" s="712"/>
      <c r="H6" s="712"/>
      <c r="I6" s="712"/>
    </row>
    <row r="7" spans="1:9" ht="15">
      <c r="A7" s="720"/>
      <c r="B7" s="720"/>
      <c r="C7" s="720"/>
      <c r="D7" s="720"/>
      <c r="E7" s="720"/>
      <c r="F7" s="720"/>
      <c r="G7" s="720"/>
      <c r="H7" s="720"/>
      <c r="I7" s="720"/>
    </row>
    <row r="8" spans="1:9" ht="24.75" customHeight="1">
      <c r="A8" s="721" t="s">
        <v>9</v>
      </c>
      <c r="B8" s="719" t="s">
        <v>15</v>
      </c>
      <c r="C8" s="717" t="s">
        <v>194</v>
      </c>
      <c r="D8" s="718" t="s">
        <v>8</v>
      </c>
      <c r="E8" s="718"/>
      <c r="F8" s="718"/>
      <c r="G8" s="719" t="s">
        <v>235</v>
      </c>
      <c r="H8" s="718" t="s">
        <v>144</v>
      </c>
      <c r="I8" s="718" t="s">
        <v>109</v>
      </c>
    </row>
    <row r="9" spans="1:9" ht="29.25" customHeight="1">
      <c r="A9" s="721"/>
      <c r="B9" s="719"/>
      <c r="C9" s="717"/>
      <c r="D9" s="57" t="s">
        <v>6</v>
      </c>
      <c r="E9" s="57" t="s">
        <v>5</v>
      </c>
      <c r="F9" s="57" t="s">
        <v>16</v>
      </c>
      <c r="G9" s="719"/>
      <c r="H9" s="718"/>
      <c r="I9" s="718"/>
    </row>
    <row r="10" spans="1:9" ht="17.25" customHeight="1">
      <c r="A10" s="58">
        <v>-1</v>
      </c>
      <c r="B10" s="58">
        <v>-2</v>
      </c>
      <c r="C10" s="58" t="s">
        <v>238</v>
      </c>
      <c r="D10" s="58">
        <v>-4</v>
      </c>
      <c r="E10" s="58">
        <v>-5</v>
      </c>
      <c r="F10" s="58">
        <v>-6</v>
      </c>
      <c r="G10" s="58">
        <v>-7</v>
      </c>
      <c r="H10" s="58">
        <v>-8</v>
      </c>
      <c r="I10" s="58">
        <v>-9</v>
      </c>
    </row>
    <row r="11" spans="1:9" ht="15">
      <c r="A11" s="759" t="s">
        <v>462</v>
      </c>
      <c r="B11" s="760"/>
      <c r="C11" s="760"/>
      <c r="D11" s="760"/>
      <c r="E11" s="760"/>
      <c r="F11" s="760"/>
      <c r="G11" s="760"/>
      <c r="H11" s="760"/>
      <c r="I11" s="761"/>
    </row>
    <row r="12" spans="1:9" ht="15">
      <c r="A12" s="74" t="s">
        <v>17</v>
      </c>
      <c r="B12" s="75" t="s">
        <v>1584</v>
      </c>
      <c r="C12" s="356">
        <f aca="true" t="shared" si="0" ref="C12:C31">D12+E12+F12</f>
        <v>0.39</v>
      </c>
      <c r="D12" s="356">
        <f>SUM(D13:D15)</f>
        <v>0.39</v>
      </c>
      <c r="E12" s="356">
        <v>0</v>
      </c>
      <c r="F12" s="356">
        <v>0</v>
      </c>
      <c r="G12" s="358"/>
      <c r="H12" s="368"/>
      <c r="I12" s="65"/>
    </row>
    <row r="13" spans="1:9" ht="26.25">
      <c r="A13" s="11">
        <v>1</v>
      </c>
      <c r="B13" s="6" t="s">
        <v>1585</v>
      </c>
      <c r="C13" s="67">
        <f t="shared" si="0"/>
        <v>0.2</v>
      </c>
      <c r="D13" s="67">
        <v>0.2</v>
      </c>
      <c r="E13" s="67"/>
      <c r="F13" s="67"/>
      <c r="G13" s="6" t="s">
        <v>1586</v>
      </c>
      <c r="H13" s="398" t="s">
        <v>1754</v>
      </c>
      <c r="I13" s="4"/>
    </row>
    <row r="14" spans="1:9" ht="26.25">
      <c r="A14" s="11">
        <v>2</v>
      </c>
      <c r="B14" s="6" t="s">
        <v>1585</v>
      </c>
      <c r="C14" s="67">
        <f t="shared" si="0"/>
        <v>0.08</v>
      </c>
      <c r="D14" s="67">
        <v>0.08</v>
      </c>
      <c r="E14" s="67"/>
      <c r="F14" s="67"/>
      <c r="G14" s="6" t="s">
        <v>1587</v>
      </c>
      <c r="H14" s="398" t="s">
        <v>1754</v>
      </c>
      <c r="I14" s="4"/>
    </row>
    <row r="15" spans="1:9" ht="26.25">
      <c r="A15" s="11">
        <v>3</v>
      </c>
      <c r="B15" s="6" t="s">
        <v>1585</v>
      </c>
      <c r="C15" s="67">
        <f t="shared" si="0"/>
        <v>0.11</v>
      </c>
      <c r="D15" s="67">
        <v>0.11</v>
      </c>
      <c r="E15" s="67"/>
      <c r="F15" s="67"/>
      <c r="G15" s="6" t="s">
        <v>1588</v>
      </c>
      <c r="H15" s="398" t="s">
        <v>1754</v>
      </c>
      <c r="I15" s="4"/>
    </row>
    <row r="16" spans="1:9" ht="15">
      <c r="A16" s="297" t="s">
        <v>19</v>
      </c>
      <c r="B16" s="12" t="s">
        <v>1538</v>
      </c>
      <c r="C16" s="356">
        <f t="shared" si="0"/>
        <v>2.3</v>
      </c>
      <c r="D16" s="356">
        <f>SUM(D17:D18)</f>
        <v>2.3</v>
      </c>
      <c r="E16" s="356">
        <f>SUM(E17:E18)</f>
        <v>0</v>
      </c>
      <c r="F16" s="356">
        <f>SUM(F17:F18)</f>
        <v>0</v>
      </c>
      <c r="G16" s="359"/>
      <c r="H16" s="369"/>
      <c r="I16" s="4"/>
    </row>
    <row r="17" spans="1:9" ht="66">
      <c r="A17" s="11">
        <v>1</v>
      </c>
      <c r="B17" s="6" t="s">
        <v>463</v>
      </c>
      <c r="C17" s="67">
        <f t="shared" si="0"/>
        <v>1.15</v>
      </c>
      <c r="D17" s="67">
        <v>1.15</v>
      </c>
      <c r="E17" s="67"/>
      <c r="F17" s="67"/>
      <c r="G17" s="6" t="s">
        <v>464</v>
      </c>
      <c r="H17" s="5" t="s">
        <v>465</v>
      </c>
      <c r="I17" s="4"/>
    </row>
    <row r="18" spans="1:9" ht="66">
      <c r="A18" s="11">
        <v>2</v>
      </c>
      <c r="B18" s="6" t="s">
        <v>466</v>
      </c>
      <c r="C18" s="67">
        <f t="shared" si="0"/>
        <v>1.15</v>
      </c>
      <c r="D18" s="67">
        <v>1.15</v>
      </c>
      <c r="E18" s="67"/>
      <c r="F18" s="67"/>
      <c r="G18" s="6" t="s">
        <v>467</v>
      </c>
      <c r="H18" s="5" t="s">
        <v>468</v>
      </c>
      <c r="I18" s="4"/>
    </row>
    <row r="19" spans="1:9" ht="15">
      <c r="A19" s="297" t="s">
        <v>21</v>
      </c>
      <c r="B19" s="12" t="s">
        <v>143</v>
      </c>
      <c r="C19" s="356">
        <f t="shared" si="0"/>
        <v>0.15000000000000002</v>
      </c>
      <c r="D19" s="356">
        <f>SUM(D20:D22)</f>
        <v>0.15000000000000002</v>
      </c>
      <c r="E19" s="356">
        <f>SUM(E20:E22)</f>
        <v>0</v>
      </c>
      <c r="F19" s="356">
        <f>SUM(F20:F22)</f>
        <v>0</v>
      </c>
      <c r="G19" s="360"/>
      <c r="H19" s="67"/>
      <c r="I19" s="4"/>
    </row>
    <row r="20" spans="1:9" ht="66">
      <c r="A20" s="11">
        <v>1</v>
      </c>
      <c r="B20" s="6" t="s">
        <v>1589</v>
      </c>
      <c r="C20" s="67">
        <f t="shared" si="0"/>
        <v>0.02</v>
      </c>
      <c r="D20" s="67">
        <v>0.02</v>
      </c>
      <c r="E20" s="67"/>
      <c r="F20" s="67"/>
      <c r="G20" s="6" t="s">
        <v>1590</v>
      </c>
      <c r="H20" s="5" t="s">
        <v>1591</v>
      </c>
      <c r="I20" s="4"/>
    </row>
    <row r="21" spans="1:9" ht="66">
      <c r="A21" s="11">
        <v>2</v>
      </c>
      <c r="B21" s="6" t="s">
        <v>1589</v>
      </c>
      <c r="C21" s="67">
        <f t="shared" si="0"/>
        <v>0.08</v>
      </c>
      <c r="D21" s="67">
        <v>0.08</v>
      </c>
      <c r="E21" s="67"/>
      <c r="F21" s="67"/>
      <c r="G21" s="6" t="s">
        <v>1592</v>
      </c>
      <c r="H21" s="5" t="s">
        <v>1591</v>
      </c>
      <c r="I21" s="4"/>
    </row>
    <row r="22" spans="1:9" ht="66">
      <c r="A22" s="11">
        <v>3</v>
      </c>
      <c r="B22" s="6" t="s">
        <v>1589</v>
      </c>
      <c r="C22" s="67">
        <f t="shared" si="0"/>
        <v>0.05</v>
      </c>
      <c r="D22" s="67">
        <v>0.05</v>
      </c>
      <c r="E22" s="67"/>
      <c r="F22" s="67"/>
      <c r="G22" s="6" t="s">
        <v>1593</v>
      </c>
      <c r="H22" s="5" t="s">
        <v>1591</v>
      </c>
      <c r="I22" s="4"/>
    </row>
    <row r="23" spans="1:9" ht="15">
      <c r="A23" s="8" t="s">
        <v>23</v>
      </c>
      <c r="B23" s="12" t="s">
        <v>29</v>
      </c>
      <c r="C23" s="356">
        <f t="shared" si="0"/>
        <v>0.27999999999999997</v>
      </c>
      <c r="D23" s="356">
        <f>SUM(D24:D27)</f>
        <v>0.27999999999999997</v>
      </c>
      <c r="E23" s="356">
        <f>SUM(E24:E27)</f>
        <v>0</v>
      </c>
      <c r="F23" s="356">
        <f>SUM(F24:F27)</f>
        <v>0</v>
      </c>
      <c r="G23" s="359"/>
      <c r="H23" s="370"/>
      <c r="I23" s="4"/>
    </row>
    <row r="24" spans="1:9" ht="92.25">
      <c r="A24" s="11">
        <v>1</v>
      </c>
      <c r="B24" s="6" t="s">
        <v>1594</v>
      </c>
      <c r="C24" s="67">
        <f t="shared" si="0"/>
        <v>0.04</v>
      </c>
      <c r="D24" s="67">
        <v>0.04</v>
      </c>
      <c r="E24" s="67"/>
      <c r="F24" s="67"/>
      <c r="G24" s="6" t="s">
        <v>1595</v>
      </c>
      <c r="H24" s="361" t="s">
        <v>1596</v>
      </c>
      <c r="I24" s="4"/>
    </row>
    <row r="25" spans="1:9" ht="61.5" customHeight="1">
      <c r="A25" s="11">
        <v>2</v>
      </c>
      <c r="B25" s="6" t="s">
        <v>1597</v>
      </c>
      <c r="C25" s="67">
        <f t="shared" si="0"/>
        <v>0.02</v>
      </c>
      <c r="D25" s="67">
        <v>0.02</v>
      </c>
      <c r="E25" s="67"/>
      <c r="F25" s="67"/>
      <c r="G25" s="6" t="s">
        <v>1598</v>
      </c>
      <c r="H25" s="361" t="s">
        <v>1599</v>
      </c>
      <c r="I25" s="4"/>
    </row>
    <row r="26" spans="1:9" ht="92.25">
      <c r="A26" s="11">
        <v>3</v>
      </c>
      <c r="B26" s="6" t="s">
        <v>1600</v>
      </c>
      <c r="C26" s="67">
        <f t="shared" si="0"/>
        <v>0.18</v>
      </c>
      <c r="D26" s="67">
        <v>0.18</v>
      </c>
      <c r="E26" s="67"/>
      <c r="F26" s="67"/>
      <c r="G26" s="6" t="s">
        <v>1601</v>
      </c>
      <c r="H26" s="361" t="s">
        <v>1602</v>
      </c>
      <c r="I26" s="4"/>
    </row>
    <row r="27" spans="1:9" ht="39">
      <c r="A27" s="11">
        <v>4</v>
      </c>
      <c r="B27" s="6" t="s">
        <v>1603</v>
      </c>
      <c r="C27" s="67">
        <f t="shared" si="0"/>
        <v>0.04</v>
      </c>
      <c r="D27" s="5">
        <v>0.04</v>
      </c>
      <c r="E27" s="371"/>
      <c r="F27" s="371"/>
      <c r="G27" s="6" t="s">
        <v>1601</v>
      </c>
      <c r="H27" s="5" t="s">
        <v>1604</v>
      </c>
      <c r="I27" s="4"/>
    </row>
    <row r="28" spans="1:9" ht="15">
      <c r="A28" s="8" t="s">
        <v>24</v>
      </c>
      <c r="B28" s="9" t="s">
        <v>142</v>
      </c>
      <c r="C28" s="356">
        <f>SUM(C29)</f>
        <v>2.3</v>
      </c>
      <c r="D28" s="356">
        <f>SUM(D29)</f>
        <v>2.3</v>
      </c>
      <c r="E28" s="356">
        <f>SUM(E29)</f>
        <v>0</v>
      </c>
      <c r="F28" s="356">
        <f>SUM(F29)</f>
        <v>0</v>
      </c>
      <c r="G28" s="9"/>
      <c r="H28" s="73"/>
      <c r="I28" s="4"/>
    </row>
    <row r="29" spans="1:9" ht="26.25">
      <c r="A29" s="11">
        <v>1</v>
      </c>
      <c r="B29" s="76" t="s">
        <v>469</v>
      </c>
      <c r="C29" s="67">
        <f t="shared" si="0"/>
        <v>2.3</v>
      </c>
      <c r="D29" s="357">
        <v>2.3</v>
      </c>
      <c r="E29" s="357"/>
      <c r="F29" s="357"/>
      <c r="G29" s="2" t="s">
        <v>470</v>
      </c>
      <c r="H29" s="5" t="s">
        <v>471</v>
      </c>
      <c r="I29" s="4"/>
    </row>
    <row r="30" spans="1:9" ht="15">
      <c r="A30" s="297" t="s">
        <v>27</v>
      </c>
      <c r="B30" s="9" t="s">
        <v>87</v>
      </c>
      <c r="C30" s="356">
        <f t="shared" si="0"/>
        <v>0.13</v>
      </c>
      <c r="D30" s="356">
        <f>D31</f>
        <v>0.13</v>
      </c>
      <c r="E30" s="356">
        <f>E31</f>
        <v>0</v>
      </c>
      <c r="F30" s="356">
        <f>F31</f>
        <v>0</v>
      </c>
      <c r="G30" s="359"/>
      <c r="H30" s="195"/>
      <c r="I30" s="4"/>
    </row>
    <row r="31" spans="1:9" ht="52.5">
      <c r="A31" s="11">
        <v>1</v>
      </c>
      <c r="B31" s="6" t="s">
        <v>472</v>
      </c>
      <c r="C31" s="67">
        <f t="shared" si="0"/>
        <v>0.13</v>
      </c>
      <c r="D31" s="67">
        <v>0.13</v>
      </c>
      <c r="E31" s="67"/>
      <c r="F31" s="67"/>
      <c r="G31" s="6" t="s">
        <v>1605</v>
      </c>
      <c r="H31" s="5" t="s">
        <v>473</v>
      </c>
      <c r="I31" s="4"/>
    </row>
    <row r="32" spans="1:9" ht="15">
      <c r="A32" s="8" t="s">
        <v>28</v>
      </c>
      <c r="B32" s="3" t="s">
        <v>84</v>
      </c>
      <c r="C32" s="356">
        <f>C33</f>
        <v>9.7</v>
      </c>
      <c r="D32" s="356">
        <f>D33</f>
        <v>9.7</v>
      </c>
      <c r="E32" s="356">
        <f>E33</f>
        <v>0</v>
      </c>
      <c r="F32" s="356">
        <f>F33</f>
        <v>0</v>
      </c>
      <c r="G32" s="359"/>
      <c r="H32" s="369"/>
      <c r="I32" s="4"/>
    </row>
    <row r="33" spans="1:9" ht="66">
      <c r="A33" s="11">
        <v>1</v>
      </c>
      <c r="B33" s="6" t="s">
        <v>474</v>
      </c>
      <c r="C33" s="67">
        <v>9.7</v>
      </c>
      <c r="D33" s="67">
        <v>9.7</v>
      </c>
      <c r="E33" s="67"/>
      <c r="F33" s="67"/>
      <c r="G33" s="304" t="s">
        <v>475</v>
      </c>
      <c r="H33" s="5" t="s">
        <v>476</v>
      </c>
      <c r="I33" s="4"/>
    </row>
    <row r="34" spans="1:9" s="697" customFormat="1" ht="15">
      <c r="A34" s="8" t="s">
        <v>30</v>
      </c>
      <c r="B34" s="9" t="s">
        <v>239</v>
      </c>
      <c r="C34" s="356">
        <f>C35</f>
        <v>7.5</v>
      </c>
      <c r="D34" s="356">
        <f>D35</f>
        <v>7.5</v>
      </c>
      <c r="E34" s="356">
        <f>E35</f>
        <v>0</v>
      </c>
      <c r="F34" s="356">
        <f>F35</f>
        <v>0</v>
      </c>
      <c r="G34" s="695"/>
      <c r="H34" s="73"/>
      <c r="I34" s="696"/>
    </row>
    <row r="35" spans="1:9" s="283" customFormat="1" ht="39">
      <c r="A35" s="11">
        <v>1</v>
      </c>
      <c r="B35" s="6" t="s">
        <v>1746</v>
      </c>
      <c r="C35" s="67">
        <v>7.5</v>
      </c>
      <c r="D35" s="67">
        <v>7.5</v>
      </c>
      <c r="E35" s="67"/>
      <c r="F35" s="67"/>
      <c r="G35" s="304" t="s">
        <v>1747</v>
      </c>
      <c r="H35" s="5" t="s">
        <v>1748</v>
      </c>
      <c r="I35" s="4"/>
    </row>
    <row r="36" spans="1:9" s="283" customFormat="1" ht="15">
      <c r="A36" s="8">
        <v>16</v>
      </c>
      <c r="B36" s="296" t="s">
        <v>1749</v>
      </c>
      <c r="C36" s="698">
        <f>C12+C16+C19+C23+C30+C32+C28+C34</f>
        <v>22.75</v>
      </c>
      <c r="D36" s="698">
        <f>D12+D16+D19+D23+D30+D32+D28+D34</f>
        <v>22.75</v>
      </c>
      <c r="E36" s="698">
        <f>E12+E16+E19+E23+E30+E32+E28</f>
        <v>0</v>
      </c>
      <c r="F36" s="698">
        <f>F12+F16+F19+F23+F30+F32+F28</f>
        <v>0</v>
      </c>
      <c r="G36" s="359"/>
      <c r="H36" s="699"/>
      <c r="I36" s="65"/>
    </row>
    <row r="37" spans="1:9" s="283" customFormat="1" ht="28.5" customHeight="1">
      <c r="A37" s="759" t="s">
        <v>1373</v>
      </c>
      <c r="B37" s="760"/>
      <c r="C37" s="760"/>
      <c r="D37" s="760"/>
      <c r="E37" s="760"/>
      <c r="F37" s="760"/>
      <c r="G37" s="760"/>
      <c r="H37" s="760"/>
      <c r="I37" s="761"/>
    </row>
    <row r="38" spans="1:9" s="283" customFormat="1" ht="15">
      <c r="A38" s="8" t="s">
        <v>17</v>
      </c>
      <c r="B38" s="77" t="s">
        <v>236</v>
      </c>
      <c r="C38" s="356">
        <f>C39</f>
        <v>0.25</v>
      </c>
      <c r="D38" s="356">
        <f>D39</f>
        <v>0.25</v>
      </c>
      <c r="E38" s="680"/>
      <c r="F38" s="680"/>
      <c r="G38" s="6"/>
      <c r="H38" s="6"/>
      <c r="I38" s="78"/>
    </row>
    <row r="39" spans="1:9" s="283" customFormat="1" ht="26.25">
      <c r="A39" s="4">
        <v>1</v>
      </c>
      <c r="B39" s="304" t="s">
        <v>270</v>
      </c>
      <c r="C39" s="681">
        <v>0.25</v>
      </c>
      <c r="D39" s="681">
        <v>0.25</v>
      </c>
      <c r="E39" s="686"/>
      <c r="F39" s="686"/>
      <c r="G39" s="76" t="s">
        <v>477</v>
      </c>
      <c r="H39" s="5" t="s">
        <v>322</v>
      </c>
      <c r="I39" s="11"/>
    </row>
    <row r="40" spans="1:9" ht="15">
      <c r="A40" s="373" t="s">
        <v>19</v>
      </c>
      <c r="B40" s="12" t="s">
        <v>478</v>
      </c>
      <c r="C40" s="683">
        <f>C41</f>
        <v>0.8</v>
      </c>
      <c r="D40" s="683">
        <f>D41</f>
        <v>0.8</v>
      </c>
      <c r="E40" s="684"/>
      <c r="F40" s="684"/>
      <c r="G40" s="372"/>
      <c r="H40" s="372"/>
      <c r="I40" s="362"/>
    </row>
    <row r="41" spans="1:9" ht="39">
      <c r="A41" s="4">
        <v>1</v>
      </c>
      <c r="B41" s="304" t="s">
        <v>271</v>
      </c>
      <c r="C41" s="681">
        <v>0.8</v>
      </c>
      <c r="D41" s="681">
        <v>0.8</v>
      </c>
      <c r="E41" s="682"/>
      <c r="F41" s="363"/>
      <c r="G41" s="76" t="s">
        <v>479</v>
      </c>
      <c r="H41" s="5" t="s">
        <v>322</v>
      </c>
      <c r="I41" s="318"/>
    </row>
    <row r="42" spans="1:9" ht="15">
      <c r="A42" s="364" t="s">
        <v>21</v>
      </c>
      <c r="B42" s="12" t="s">
        <v>1539</v>
      </c>
      <c r="C42" s="685">
        <f>C43</f>
        <v>0.7</v>
      </c>
      <c r="D42" s="685">
        <f>D43</f>
        <v>0.7</v>
      </c>
      <c r="E42" s="686"/>
      <c r="F42" s="365"/>
      <c r="G42" s="76"/>
      <c r="H42" s="366"/>
      <c r="I42" s="11"/>
    </row>
    <row r="43" spans="1:9" ht="26.25">
      <c r="A43" s="4">
        <v>1</v>
      </c>
      <c r="B43" s="304" t="s">
        <v>190</v>
      </c>
      <c r="C43" s="681">
        <v>0.7</v>
      </c>
      <c r="D43" s="681">
        <v>0.7</v>
      </c>
      <c r="E43" s="682"/>
      <c r="F43" s="682"/>
      <c r="G43" s="76" t="s">
        <v>178</v>
      </c>
      <c r="H43" s="5" t="s">
        <v>322</v>
      </c>
      <c r="I43" s="318"/>
    </row>
    <row r="44" spans="1:9" ht="15">
      <c r="A44" s="364" t="s">
        <v>23</v>
      </c>
      <c r="B44" s="73" t="s">
        <v>20</v>
      </c>
      <c r="C44" s="305">
        <f>C45</f>
        <v>2.39</v>
      </c>
      <c r="D44" s="305">
        <f>D45</f>
        <v>2.39</v>
      </c>
      <c r="E44" s="686"/>
      <c r="F44" s="365"/>
      <c r="G44" s="6"/>
      <c r="H44" s="5"/>
      <c r="I44" s="11"/>
    </row>
    <row r="45" spans="1:9" ht="26.25">
      <c r="A45" s="79">
        <v>1</v>
      </c>
      <c r="B45" s="6" t="s">
        <v>272</v>
      </c>
      <c r="C45" s="67">
        <v>2.39</v>
      </c>
      <c r="D45" s="67">
        <v>2.39</v>
      </c>
      <c r="E45" s="682"/>
      <c r="F45" s="363"/>
      <c r="G45" s="76" t="s">
        <v>273</v>
      </c>
      <c r="H45" s="5" t="s">
        <v>322</v>
      </c>
      <c r="I45" s="318"/>
    </row>
    <row r="46" spans="1:9" ht="15">
      <c r="A46" s="364" t="s">
        <v>24</v>
      </c>
      <c r="B46" s="12" t="s">
        <v>143</v>
      </c>
      <c r="C46" s="685">
        <f>C47</f>
        <v>0.2</v>
      </c>
      <c r="D46" s="685">
        <f>D47</f>
        <v>0.2</v>
      </c>
      <c r="E46" s="686"/>
      <c r="F46" s="365"/>
      <c r="G46" s="76"/>
      <c r="H46" s="366"/>
      <c r="I46" s="11"/>
    </row>
    <row r="47" spans="1:9" ht="26.25">
      <c r="A47" s="4">
        <v>1</v>
      </c>
      <c r="B47" s="304" t="s">
        <v>191</v>
      </c>
      <c r="C47" s="681">
        <v>0.2</v>
      </c>
      <c r="D47" s="681">
        <v>0.2</v>
      </c>
      <c r="E47" s="686"/>
      <c r="F47" s="365"/>
      <c r="G47" s="76" t="s">
        <v>275</v>
      </c>
      <c r="H47" s="5" t="s">
        <v>322</v>
      </c>
      <c r="I47" s="11"/>
    </row>
    <row r="48" spans="1:9" ht="15">
      <c r="A48" s="364" t="s">
        <v>27</v>
      </c>
      <c r="B48" s="9" t="s">
        <v>18</v>
      </c>
      <c r="C48" s="687">
        <f>SUM(C49:C57)</f>
        <v>3.02</v>
      </c>
      <c r="D48" s="687">
        <f>SUM(D49:D57)</f>
        <v>3.02</v>
      </c>
      <c r="E48" s="686"/>
      <c r="F48" s="365"/>
      <c r="G48" s="362"/>
      <c r="H48" s="367"/>
      <c r="I48" s="11"/>
    </row>
    <row r="49" spans="1:9" ht="26.25">
      <c r="A49" s="4">
        <v>1</v>
      </c>
      <c r="B49" s="304" t="s">
        <v>176</v>
      </c>
      <c r="C49" s="681">
        <v>0.25</v>
      </c>
      <c r="D49" s="681">
        <v>0.25</v>
      </c>
      <c r="E49" s="688"/>
      <c r="F49" s="688"/>
      <c r="G49" s="76" t="s">
        <v>480</v>
      </c>
      <c r="H49" s="5" t="s">
        <v>322</v>
      </c>
      <c r="I49" s="318"/>
    </row>
    <row r="50" spans="1:9" ht="26.25">
      <c r="A50" s="4">
        <v>2</v>
      </c>
      <c r="B50" s="304" t="s">
        <v>177</v>
      </c>
      <c r="C50" s="681">
        <v>1</v>
      </c>
      <c r="D50" s="681">
        <v>1</v>
      </c>
      <c r="E50" s="688"/>
      <c r="F50" s="688"/>
      <c r="G50" s="76" t="s">
        <v>481</v>
      </c>
      <c r="H50" s="5" t="s">
        <v>322</v>
      </c>
      <c r="I50" s="318"/>
    </row>
    <row r="51" spans="1:9" ht="26.25">
      <c r="A51" s="4">
        <v>3</v>
      </c>
      <c r="B51" s="304" t="s">
        <v>179</v>
      </c>
      <c r="C51" s="681">
        <v>0.5</v>
      </c>
      <c r="D51" s="681">
        <v>0.5</v>
      </c>
      <c r="E51" s="7"/>
      <c r="F51" s="7"/>
      <c r="G51" s="76" t="s">
        <v>175</v>
      </c>
      <c r="H51" s="5" t="s">
        <v>322</v>
      </c>
      <c r="I51" s="11"/>
    </row>
    <row r="52" spans="1:9" ht="26.25">
      <c r="A52" s="4">
        <v>4</v>
      </c>
      <c r="B52" s="304" t="s">
        <v>180</v>
      </c>
      <c r="C52" s="681">
        <v>0.15</v>
      </c>
      <c r="D52" s="681">
        <v>0.15</v>
      </c>
      <c r="E52" s="7"/>
      <c r="F52" s="7"/>
      <c r="G52" s="76" t="s">
        <v>181</v>
      </c>
      <c r="H52" s="5" t="s">
        <v>322</v>
      </c>
      <c r="I52" s="11"/>
    </row>
    <row r="53" spans="1:9" ht="26.25">
      <c r="A53" s="4">
        <v>5</v>
      </c>
      <c r="B53" s="304" t="s">
        <v>184</v>
      </c>
      <c r="C53" s="681">
        <v>0.22</v>
      </c>
      <c r="D53" s="681">
        <v>0.22</v>
      </c>
      <c r="E53" s="688"/>
      <c r="F53" s="688"/>
      <c r="G53" s="76" t="s">
        <v>482</v>
      </c>
      <c r="H53" s="5" t="s">
        <v>322</v>
      </c>
      <c r="I53" s="318"/>
    </row>
    <row r="54" spans="1:9" ht="26.25">
      <c r="A54" s="4">
        <v>6</v>
      </c>
      <c r="B54" s="5" t="s">
        <v>483</v>
      </c>
      <c r="C54" s="67">
        <v>0.19</v>
      </c>
      <c r="D54" s="67">
        <v>0.19</v>
      </c>
      <c r="E54" s="7"/>
      <c r="F54" s="7"/>
      <c r="G54" s="5" t="s">
        <v>484</v>
      </c>
      <c r="H54" s="5" t="s">
        <v>449</v>
      </c>
      <c r="I54" s="11"/>
    </row>
    <row r="55" spans="1:9" ht="26.25">
      <c r="A55" s="4">
        <v>7</v>
      </c>
      <c r="B55" s="2" t="s">
        <v>485</v>
      </c>
      <c r="C55" s="67">
        <v>0.14</v>
      </c>
      <c r="D55" s="67">
        <v>0.14</v>
      </c>
      <c r="E55" s="688"/>
      <c r="F55" s="688"/>
      <c r="G55" s="304" t="s">
        <v>486</v>
      </c>
      <c r="H55" s="5" t="s">
        <v>449</v>
      </c>
      <c r="I55" s="318"/>
    </row>
    <row r="56" spans="1:9" ht="26.25">
      <c r="A56" s="4">
        <v>8</v>
      </c>
      <c r="B56" s="2" t="s">
        <v>487</v>
      </c>
      <c r="C56" s="67">
        <v>0.03</v>
      </c>
      <c r="D56" s="67">
        <v>0.03</v>
      </c>
      <c r="E56" s="7"/>
      <c r="F56" s="7"/>
      <c r="G56" s="304" t="s">
        <v>488</v>
      </c>
      <c r="H56" s="5" t="s">
        <v>449</v>
      </c>
      <c r="I56" s="11"/>
    </row>
    <row r="57" spans="1:9" ht="26.25">
      <c r="A57" s="4">
        <v>9</v>
      </c>
      <c r="B57" s="80" t="s">
        <v>182</v>
      </c>
      <c r="C57" s="67">
        <v>0.54</v>
      </c>
      <c r="D57" s="67">
        <v>0.54</v>
      </c>
      <c r="E57" s="688"/>
      <c r="F57" s="688"/>
      <c r="G57" s="304" t="s">
        <v>183</v>
      </c>
      <c r="H57" s="5" t="s">
        <v>322</v>
      </c>
      <c r="I57" s="318"/>
    </row>
    <row r="58" spans="1:9" ht="15">
      <c r="A58" s="364" t="s">
        <v>28</v>
      </c>
      <c r="B58" s="9" t="s">
        <v>33</v>
      </c>
      <c r="C58" s="685">
        <f>C59</f>
        <v>0.35</v>
      </c>
      <c r="D58" s="685">
        <f>D59</f>
        <v>0.35</v>
      </c>
      <c r="E58" s="688"/>
      <c r="F58" s="688"/>
      <c r="G58" s="76"/>
      <c r="H58" s="366"/>
      <c r="I58" s="334"/>
    </row>
    <row r="59" spans="1:9" ht="26.25">
      <c r="A59" s="4">
        <v>1</v>
      </c>
      <c r="B59" s="304" t="s">
        <v>185</v>
      </c>
      <c r="C59" s="681">
        <v>0.35</v>
      </c>
      <c r="D59" s="681">
        <v>0.35</v>
      </c>
      <c r="E59" s="688"/>
      <c r="F59" s="688"/>
      <c r="G59" s="76" t="s">
        <v>274</v>
      </c>
      <c r="H59" s="5" t="s">
        <v>322</v>
      </c>
      <c r="I59" s="334"/>
    </row>
    <row r="60" spans="1:9" ht="15">
      <c r="A60" s="364" t="s">
        <v>30</v>
      </c>
      <c r="B60" s="73" t="s">
        <v>35</v>
      </c>
      <c r="C60" s="356">
        <f>C61+C62</f>
        <v>0.29000000000000004</v>
      </c>
      <c r="D60" s="356">
        <f>D61+D62</f>
        <v>0.29000000000000004</v>
      </c>
      <c r="E60" s="688"/>
      <c r="F60" s="688"/>
      <c r="G60" s="6"/>
      <c r="H60" s="5"/>
      <c r="I60" s="334"/>
    </row>
    <row r="61" spans="1:9" ht="34.5" customHeight="1">
      <c r="A61" s="4">
        <v>1</v>
      </c>
      <c r="B61" s="304" t="s">
        <v>186</v>
      </c>
      <c r="C61" s="681">
        <v>0.14</v>
      </c>
      <c r="D61" s="681">
        <v>0.14</v>
      </c>
      <c r="E61" s="7"/>
      <c r="F61" s="7"/>
      <c r="G61" s="76" t="s">
        <v>489</v>
      </c>
      <c r="H61" s="5" t="s">
        <v>322</v>
      </c>
      <c r="I61" s="5"/>
    </row>
    <row r="62" spans="1:9" ht="26.25">
      <c r="A62" s="11">
        <v>2</v>
      </c>
      <c r="B62" s="80" t="s">
        <v>276</v>
      </c>
      <c r="C62" s="67">
        <v>0.15</v>
      </c>
      <c r="D62" s="67">
        <v>0.15</v>
      </c>
      <c r="E62" s="688"/>
      <c r="F62" s="688"/>
      <c r="G62" s="6" t="s">
        <v>282</v>
      </c>
      <c r="H62" s="5" t="s">
        <v>322</v>
      </c>
      <c r="I62" s="334"/>
    </row>
    <row r="63" spans="1:9" ht="15">
      <c r="A63" s="364" t="s">
        <v>31</v>
      </c>
      <c r="B63" s="12" t="s">
        <v>187</v>
      </c>
      <c r="C63" s="356">
        <f>SUM(C64:C65)</f>
        <v>1.3</v>
      </c>
      <c r="D63" s="356">
        <f>SUM(D64:D65)</f>
        <v>1.3</v>
      </c>
      <c r="E63" s="7"/>
      <c r="F63" s="7"/>
      <c r="G63" s="6"/>
      <c r="H63" s="5"/>
      <c r="I63" s="5"/>
    </row>
    <row r="64" spans="1:9" ht="26.25">
      <c r="A64" s="11">
        <v>1</v>
      </c>
      <c r="B64" s="5" t="s">
        <v>189</v>
      </c>
      <c r="C64" s="67">
        <v>0.3</v>
      </c>
      <c r="D64" s="67">
        <v>0.3</v>
      </c>
      <c r="E64" s="688"/>
      <c r="F64" s="688"/>
      <c r="G64" s="6" t="s">
        <v>277</v>
      </c>
      <c r="H64" s="5" t="s">
        <v>322</v>
      </c>
      <c r="I64" s="334"/>
    </row>
    <row r="65" spans="1:9" ht="26.25">
      <c r="A65" s="4">
        <v>2</v>
      </c>
      <c r="B65" s="304" t="s">
        <v>188</v>
      </c>
      <c r="C65" s="681">
        <v>1</v>
      </c>
      <c r="D65" s="681">
        <v>1</v>
      </c>
      <c r="E65" s="689"/>
      <c r="F65" s="689"/>
      <c r="G65" s="76" t="s">
        <v>490</v>
      </c>
      <c r="H65" s="5" t="s">
        <v>322</v>
      </c>
      <c r="I65" s="11"/>
    </row>
    <row r="66" spans="1:9" ht="15">
      <c r="A66" s="374">
        <f>A39+A41+A43+A45+A47+A57+A59+A62+A65</f>
        <v>19</v>
      </c>
      <c r="B66" s="375" t="s">
        <v>901</v>
      </c>
      <c r="C66" s="376">
        <f>C38+C40+C42+C44+C46+C48+C58+C60+C63</f>
        <v>9.3</v>
      </c>
      <c r="D66" s="376">
        <f>D38+D40+D42+D44+D46+D48+D58+D60+D63</f>
        <v>9.3</v>
      </c>
      <c r="E66" s="376">
        <f>E38+E40+E42+E44+E46+E48+E58+E60+E63</f>
        <v>0</v>
      </c>
      <c r="F66" s="376">
        <f>F38+F40+F42+F44+F46+F48+F58+F60+F63</f>
        <v>0</v>
      </c>
      <c r="G66" s="6"/>
      <c r="H66" s="5"/>
      <c r="I66" s="371"/>
    </row>
    <row r="67" spans="1:9" s="283" customFormat="1" ht="15">
      <c r="A67" s="374">
        <f>A66+A36</f>
        <v>35</v>
      </c>
      <c r="B67" s="375" t="s">
        <v>1750</v>
      </c>
      <c r="C67" s="376">
        <f>C36+C66</f>
        <v>32.05</v>
      </c>
      <c r="D67" s="376">
        <f>D36+D66</f>
        <v>32.05</v>
      </c>
      <c r="E67" s="376">
        <f>E36+E66</f>
        <v>0</v>
      </c>
      <c r="F67" s="376">
        <f>F36+F66</f>
        <v>0</v>
      </c>
      <c r="G67" s="6"/>
      <c r="H67" s="6"/>
      <c r="I67" s="371"/>
    </row>
    <row r="69" ht="15">
      <c r="H69" s="490" t="s">
        <v>14</v>
      </c>
    </row>
  </sheetData>
  <sheetProtection/>
  <mergeCells count="18">
    <mergeCell ref="A11:I11"/>
    <mergeCell ref="A37:I37"/>
    <mergeCell ref="G8:G9"/>
    <mergeCell ref="H8:H9"/>
    <mergeCell ref="I8:I9"/>
    <mergeCell ref="A6:I6"/>
    <mergeCell ref="A7:I7"/>
    <mergeCell ref="A8:A9"/>
    <mergeCell ref="B8:B9"/>
    <mergeCell ref="C8:C9"/>
    <mergeCell ref="D8:F8"/>
    <mergeCell ref="A1:C1"/>
    <mergeCell ref="D1:I1"/>
    <mergeCell ref="A2:C2"/>
    <mergeCell ref="D2:I2"/>
    <mergeCell ref="A3:I3"/>
    <mergeCell ref="A5:I5"/>
    <mergeCell ref="A4:I4"/>
  </mergeCells>
  <printOptions horizontalCentered="1"/>
  <pageMargins left="0.32" right="0.26" top="0.75" bottom="0.38" header="0.3" footer="0.17"/>
  <pageSetup horizontalDpi="600" verticalDpi="600" orientation="landscape" paperSize="9" r:id="rId2"/>
  <headerFooter>
    <oddFooter>&amp;LPhụ lục &amp;A&amp;R&amp;P</oddFooter>
  </headerFooter>
  <drawing r:id="rId1"/>
</worksheet>
</file>

<file path=xl/worksheets/sheet12.xml><?xml version="1.0" encoding="utf-8"?>
<worksheet xmlns="http://schemas.openxmlformats.org/spreadsheetml/2006/main" xmlns:r="http://schemas.openxmlformats.org/officeDocument/2006/relationships">
  <sheetPr>
    <tabColor rgb="FFFFFF00"/>
  </sheetPr>
  <dimension ref="A1:I117"/>
  <sheetViews>
    <sheetView showZeros="0" zoomScale="85" zoomScaleNormal="85" zoomScalePageLayoutView="0" workbookViewId="0" topLeftCell="A1">
      <pane ySplit="10" topLeftCell="A101" activePane="bottomLeft" state="frozen"/>
      <selection pane="topLeft" activeCell="H142" sqref="H142"/>
      <selection pane="bottomLeft" activeCell="H102" sqref="H102"/>
    </sheetView>
  </sheetViews>
  <sheetFormatPr defaultColWidth="9.00390625" defaultRowHeight="15.75"/>
  <cols>
    <col min="1" max="1" width="5.50390625" style="54" customWidth="1"/>
    <col min="2" max="2" width="32.75390625" style="53" customWidth="1"/>
    <col min="3" max="3" width="12.125" style="54" customWidth="1"/>
    <col min="4" max="6" width="8.00390625" style="54" customWidth="1"/>
    <col min="7" max="7" width="17.625" style="54" customWidth="1"/>
    <col min="8" max="8" width="33.625" style="53" customWidth="1"/>
    <col min="9" max="9" width="7.25390625" style="54" customWidth="1"/>
  </cols>
  <sheetData>
    <row r="1" spans="1:9" s="71" customFormat="1" ht="15">
      <c r="A1" s="702" t="s">
        <v>38</v>
      </c>
      <c r="B1" s="702"/>
      <c r="C1" s="702"/>
      <c r="D1" s="703" t="s">
        <v>10</v>
      </c>
      <c r="E1" s="703"/>
      <c r="F1" s="703"/>
      <c r="G1" s="703"/>
      <c r="H1" s="703"/>
      <c r="I1" s="703"/>
    </row>
    <row r="2" spans="1:9" s="71" customFormat="1" ht="15">
      <c r="A2" s="703" t="s">
        <v>12</v>
      </c>
      <c r="B2" s="703"/>
      <c r="C2" s="703"/>
      <c r="D2" s="703" t="s">
        <v>11</v>
      </c>
      <c r="E2" s="703"/>
      <c r="F2" s="703"/>
      <c r="G2" s="703"/>
      <c r="H2" s="703"/>
      <c r="I2" s="703"/>
    </row>
    <row r="3" spans="1:9" s="71" customFormat="1" ht="15">
      <c r="A3" s="713"/>
      <c r="B3" s="713"/>
      <c r="C3" s="713"/>
      <c r="D3" s="713"/>
      <c r="E3" s="713"/>
      <c r="F3" s="713"/>
      <c r="G3" s="713"/>
      <c r="H3" s="713"/>
      <c r="I3" s="713"/>
    </row>
    <row r="4" spans="1:9" s="71" customFormat="1" ht="15">
      <c r="A4" s="702" t="s">
        <v>315</v>
      </c>
      <c r="B4" s="702"/>
      <c r="C4" s="702"/>
      <c r="D4" s="702"/>
      <c r="E4" s="702"/>
      <c r="F4" s="702"/>
      <c r="G4" s="702"/>
      <c r="H4" s="702"/>
      <c r="I4" s="702"/>
    </row>
    <row r="5" spans="1:9" s="71" customFormat="1" ht="15">
      <c r="A5" s="702" t="s">
        <v>314</v>
      </c>
      <c r="B5" s="702"/>
      <c r="C5" s="702"/>
      <c r="D5" s="702"/>
      <c r="E5" s="702"/>
      <c r="F5" s="702"/>
      <c r="G5" s="702"/>
      <c r="H5" s="702"/>
      <c r="I5" s="702"/>
    </row>
    <row r="6" spans="1:9" s="71" customFormat="1" ht="15">
      <c r="A6" s="712" t="str">
        <f>'Tong CMD'!A5:H5</f>
        <v>(Kèm theo Nghị quyết số 256/NQ-HĐND ngày 08 tháng 12 năm 2020 của Hội đồng nhân dân tỉnh)</v>
      </c>
      <c r="B6" s="712"/>
      <c r="C6" s="712"/>
      <c r="D6" s="712"/>
      <c r="E6" s="712"/>
      <c r="F6" s="712"/>
      <c r="G6" s="712"/>
      <c r="H6" s="712"/>
      <c r="I6" s="712"/>
    </row>
    <row r="7" spans="1:9" ht="15">
      <c r="A7" s="720"/>
      <c r="B7" s="720"/>
      <c r="C7" s="720"/>
      <c r="D7" s="720"/>
      <c r="E7" s="720"/>
      <c r="F7" s="720"/>
      <c r="G7" s="720"/>
      <c r="H7" s="720"/>
      <c r="I7" s="720"/>
    </row>
    <row r="8" spans="1:9" ht="24.75" customHeight="1">
      <c r="A8" s="721" t="s">
        <v>9</v>
      </c>
      <c r="B8" s="719" t="s">
        <v>15</v>
      </c>
      <c r="C8" s="717" t="s">
        <v>194</v>
      </c>
      <c r="D8" s="718" t="s">
        <v>8</v>
      </c>
      <c r="E8" s="718"/>
      <c r="F8" s="718"/>
      <c r="G8" s="719" t="s">
        <v>1466</v>
      </c>
      <c r="H8" s="718" t="s">
        <v>144</v>
      </c>
      <c r="I8" s="718" t="s">
        <v>109</v>
      </c>
    </row>
    <row r="9" spans="1:9" ht="29.25" customHeight="1">
      <c r="A9" s="721"/>
      <c r="B9" s="719"/>
      <c r="C9" s="717"/>
      <c r="D9" s="57" t="s">
        <v>6</v>
      </c>
      <c r="E9" s="57" t="s">
        <v>5</v>
      </c>
      <c r="F9" s="57" t="s">
        <v>16</v>
      </c>
      <c r="G9" s="719"/>
      <c r="H9" s="718"/>
      <c r="I9" s="718"/>
    </row>
    <row r="10" spans="1:9" ht="17.25" customHeight="1">
      <c r="A10" s="58">
        <v>-1</v>
      </c>
      <c r="B10" s="58">
        <v>-2</v>
      </c>
      <c r="C10" s="58" t="s">
        <v>238</v>
      </c>
      <c r="D10" s="58">
        <v>-4</v>
      </c>
      <c r="E10" s="58">
        <v>-5</v>
      </c>
      <c r="F10" s="58">
        <v>-6</v>
      </c>
      <c r="G10" s="58">
        <v>-7</v>
      </c>
      <c r="H10" s="58">
        <v>-8</v>
      </c>
      <c r="I10" s="58">
        <v>-9</v>
      </c>
    </row>
    <row r="11" spans="1:9" ht="15">
      <c r="A11" s="762" t="s">
        <v>462</v>
      </c>
      <c r="B11" s="763"/>
      <c r="C11" s="763"/>
      <c r="D11" s="763"/>
      <c r="E11" s="763"/>
      <c r="F11" s="763"/>
      <c r="G11" s="763"/>
      <c r="H11" s="763"/>
      <c r="I11" s="764"/>
    </row>
    <row r="12" spans="1:9" ht="15">
      <c r="A12" s="3" t="s">
        <v>1224</v>
      </c>
      <c r="B12" s="762" t="s">
        <v>1225</v>
      </c>
      <c r="C12" s="763"/>
      <c r="D12" s="763"/>
      <c r="E12" s="763"/>
      <c r="F12" s="763"/>
      <c r="G12" s="763"/>
      <c r="H12" s="763"/>
      <c r="I12" s="764"/>
    </row>
    <row r="13" spans="1:9" ht="15">
      <c r="A13" s="74" t="s">
        <v>17</v>
      </c>
      <c r="B13" s="75" t="s">
        <v>87</v>
      </c>
      <c r="C13" s="305">
        <f>D13+E13+F13</f>
        <v>3.28</v>
      </c>
      <c r="D13" s="305">
        <f>SUM(D14:D24)</f>
        <v>3.28</v>
      </c>
      <c r="E13" s="356">
        <f>SUM(E14:E24)</f>
        <v>0</v>
      </c>
      <c r="F13" s="356">
        <f>SUM(F14:F24)</f>
        <v>0</v>
      </c>
      <c r="G13" s="288"/>
      <c r="H13" s="337"/>
      <c r="I13" s="3"/>
    </row>
    <row r="14" spans="1:9" ht="26.25">
      <c r="A14" s="11">
        <v>1</v>
      </c>
      <c r="B14" s="289" t="s">
        <v>1226</v>
      </c>
      <c r="C14" s="7">
        <f aca="true" t="shared" si="0" ref="C14:C31">D14+E14+F14</f>
        <v>0.5</v>
      </c>
      <c r="D14" s="853">
        <v>0.5</v>
      </c>
      <c r="E14" s="67"/>
      <c r="F14" s="67"/>
      <c r="G14" s="6" t="s">
        <v>1467</v>
      </c>
      <c r="H14" s="354" t="s">
        <v>1468</v>
      </c>
      <c r="I14" s="3"/>
    </row>
    <row r="15" spans="1:9" ht="26.25">
      <c r="A15" s="11">
        <v>2</v>
      </c>
      <c r="B15" s="289" t="s">
        <v>1226</v>
      </c>
      <c r="C15" s="7">
        <f t="shared" si="0"/>
        <v>0.2</v>
      </c>
      <c r="D15" s="854">
        <v>0.2</v>
      </c>
      <c r="E15" s="67"/>
      <c r="F15" s="67"/>
      <c r="G15" s="867" t="s">
        <v>1469</v>
      </c>
      <c r="H15" s="354" t="s">
        <v>1468</v>
      </c>
      <c r="I15" s="3"/>
    </row>
    <row r="16" spans="1:9" ht="26.25">
      <c r="A16" s="11">
        <v>3</v>
      </c>
      <c r="B16" s="289" t="s">
        <v>1226</v>
      </c>
      <c r="C16" s="7">
        <f t="shared" si="0"/>
        <v>0.15</v>
      </c>
      <c r="D16" s="854">
        <v>0.15</v>
      </c>
      <c r="E16" s="67"/>
      <c r="F16" s="67"/>
      <c r="G16" s="867" t="s">
        <v>1470</v>
      </c>
      <c r="H16" s="354" t="s">
        <v>1468</v>
      </c>
      <c r="I16" s="3"/>
    </row>
    <row r="17" spans="1:9" ht="26.25">
      <c r="A17" s="11">
        <v>4</v>
      </c>
      <c r="B17" s="289" t="s">
        <v>1226</v>
      </c>
      <c r="C17" s="7">
        <f t="shared" si="0"/>
        <v>0.2</v>
      </c>
      <c r="D17" s="853">
        <v>0.2</v>
      </c>
      <c r="E17" s="67"/>
      <c r="F17" s="67"/>
      <c r="G17" s="6" t="s">
        <v>1471</v>
      </c>
      <c r="H17" s="354" t="s">
        <v>1468</v>
      </c>
      <c r="I17" s="3"/>
    </row>
    <row r="18" spans="1:9" ht="26.25">
      <c r="A18" s="11">
        <v>5</v>
      </c>
      <c r="B18" s="289" t="s">
        <v>1226</v>
      </c>
      <c r="C18" s="7">
        <f t="shared" si="0"/>
        <v>0.2</v>
      </c>
      <c r="D18" s="853">
        <v>0.2</v>
      </c>
      <c r="E18" s="67"/>
      <c r="F18" s="67"/>
      <c r="G18" s="6" t="s">
        <v>1472</v>
      </c>
      <c r="H18" s="354" t="s">
        <v>1468</v>
      </c>
      <c r="I18" s="3"/>
    </row>
    <row r="19" spans="1:9" ht="26.25">
      <c r="A19" s="11">
        <v>6</v>
      </c>
      <c r="B19" s="289" t="s">
        <v>1226</v>
      </c>
      <c r="C19" s="7">
        <f t="shared" si="0"/>
        <v>0.2</v>
      </c>
      <c r="D19" s="853">
        <v>0.2</v>
      </c>
      <c r="E19" s="67"/>
      <c r="F19" s="67"/>
      <c r="G19" s="6" t="s">
        <v>1473</v>
      </c>
      <c r="H19" s="354" t="s">
        <v>1468</v>
      </c>
      <c r="I19" s="3"/>
    </row>
    <row r="20" spans="1:9" ht="26.25">
      <c r="A20" s="11">
        <v>7</v>
      </c>
      <c r="B20" s="289" t="s">
        <v>1226</v>
      </c>
      <c r="C20" s="7">
        <f t="shared" si="0"/>
        <v>0.3</v>
      </c>
      <c r="D20" s="853">
        <v>0.3</v>
      </c>
      <c r="E20" s="67"/>
      <c r="F20" s="67"/>
      <c r="G20" s="6" t="s">
        <v>1474</v>
      </c>
      <c r="H20" s="354" t="s">
        <v>1468</v>
      </c>
      <c r="I20" s="3"/>
    </row>
    <row r="21" spans="1:9" ht="26.25">
      <c r="A21" s="11">
        <v>8</v>
      </c>
      <c r="B21" s="289" t="s">
        <v>1226</v>
      </c>
      <c r="C21" s="7">
        <f t="shared" si="0"/>
        <v>0.5</v>
      </c>
      <c r="D21" s="82">
        <v>0.5</v>
      </c>
      <c r="E21" s="67"/>
      <c r="F21" s="67"/>
      <c r="G21" s="6" t="s">
        <v>1475</v>
      </c>
      <c r="H21" s="354" t="s">
        <v>1468</v>
      </c>
      <c r="I21" s="3"/>
    </row>
    <row r="22" spans="1:9" ht="26.25">
      <c r="A22" s="11">
        <v>9</v>
      </c>
      <c r="B22" s="289" t="s">
        <v>1226</v>
      </c>
      <c r="C22" s="7">
        <f t="shared" si="0"/>
        <v>0.4</v>
      </c>
      <c r="D22" s="855">
        <v>0.4</v>
      </c>
      <c r="E22" s="67"/>
      <c r="F22" s="67"/>
      <c r="G22" s="868" t="s">
        <v>1476</v>
      </c>
      <c r="H22" s="354" t="s">
        <v>1468</v>
      </c>
      <c r="I22" s="3"/>
    </row>
    <row r="23" spans="1:9" ht="26.25">
      <c r="A23" s="11">
        <v>10</v>
      </c>
      <c r="B23" s="289" t="s">
        <v>1226</v>
      </c>
      <c r="C23" s="7">
        <f>D23+E23+F23</f>
        <v>0.4</v>
      </c>
      <c r="D23" s="855">
        <v>0.4</v>
      </c>
      <c r="E23" s="67"/>
      <c r="F23" s="67"/>
      <c r="G23" s="868" t="s">
        <v>1477</v>
      </c>
      <c r="H23" s="354" t="s">
        <v>1468</v>
      </c>
      <c r="I23" s="3"/>
    </row>
    <row r="24" spans="1:9" ht="39">
      <c r="A24" s="11">
        <v>11</v>
      </c>
      <c r="B24" s="289" t="s">
        <v>1226</v>
      </c>
      <c r="C24" s="7">
        <f t="shared" si="0"/>
        <v>0.23</v>
      </c>
      <c r="D24" s="853">
        <v>0.23</v>
      </c>
      <c r="E24" s="67"/>
      <c r="F24" s="67"/>
      <c r="G24" s="6" t="s">
        <v>1478</v>
      </c>
      <c r="H24" s="354" t="s">
        <v>1468</v>
      </c>
      <c r="I24" s="3"/>
    </row>
    <row r="25" spans="1:9" ht="15">
      <c r="A25" s="8" t="s">
        <v>19</v>
      </c>
      <c r="B25" s="291" t="s">
        <v>98</v>
      </c>
      <c r="C25" s="60">
        <f>F25+E25+D25</f>
        <v>0.3</v>
      </c>
      <c r="D25" s="60">
        <f>SUM(D26)</f>
        <v>0.3</v>
      </c>
      <c r="E25" s="83">
        <f>SUM(E26)</f>
        <v>0</v>
      </c>
      <c r="F25" s="83">
        <f>SUM(F26)</f>
        <v>0</v>
      </c>
      <c r="G25" s="9"/>
      <c r="H25" s="9"/>
      <c r="I25" s="3"/>
    </row>
    <row r="26" spans="1:9" ht="26.25">
      <c r="A26" s="11">
        <v>12</v>
      </c>
      <c r="B26" s="6" t="s">
        <v>1226</v>
      </c>
      <c r="C26" s="7">
        <f t="shared" si="0"/>
        <v>0.3</v>
      </c>
      <c r="D26" s="856">
        <v>0.3</v>
      </c>
      <c r="E26" s="67"/>
      <c r="F26" s="67"/>
      <c r="G26" s="868" t="s">
        <v>1479</v>
      </c>
      <c r="H26" s="354" t="s">
        <v>1468</v>
      </c>
      <c r="I26" s="3"/>
    </row>
    <row r="27" spans="1:9" ht="15">
      <c r="A27" s="14" t="s">
        <v>23</v>
      </c>
      <c r="B27" s="292" t="s">
        <v>26</v>
      </c>
      <c r="C27" s="60">
        <f>+C28</f>
        <v>9.7</v>
      </c>
      <c r="D27" s="305">
        <f>+D28</f>
        <v>9.7</v>
      </c>
      <c r="E27" s="81"/>
      <c r="F27" s="81"/>
      <c r="G27" s="336"/>
      <c r="H27" s="9"/>
      <c r="I27" s="287"/>
    </row>
    <row r="28" spans="1:9" ht="27">
      <c r="A28" s="11">
        <v>13</v>
      </c>
      <c r="B28" s="6" t="s">
        <v>1713</v>
      </c>
      <c r="C28" s="857">
        <v>9.7</v>
      </c>
      <c r="D28" s="7">
        <v>9.7</v>
      </c>
      <c r="E28" s="195"/>
      <c r="F28" s="195"/>
      <c r="G28" s="6" t="s">
        <v>1714</v>
      </c>
      <c r="H28" s="493" t="s">
        <v>1715</v>
      </c>
      <c r="I28" s="3"/>
    </row>
    <row r="29" spans="1:9" ht="15">
      <c r="A29" s="14" t="s">
        <v>21</v>
      </c>
      <c r="B29" s="292" t="s">
        <v>246</v>
      </c>
      <c r="C29" s="60">
        <f>D29+E29+F29</f>
        <v>1.14</v>
      </c>
      <c r="D29" s="60">
        <f>SUM(D30:D31)</f>
        <v>1.14</v>
      </c>
      <c r="E29" s="83">
        <f>SUM(E30:E31)</f>
        <v>0</v>
      </c>
      <c r="F29" s="83">
        <f>SUM(F30:F31)</f>
        <v>0</v>
      </c>
      <c r="G29" s="336">
        <f>SUM(G30:G31)</f>
        <v>0</v>
      </c>
      <c r="H29" s="336">
        <f>SUM(H30:H31)</f>
        <v>0</v>
      </c>
      <c r="I29" s="3"/>
    </row>
    <row r="30" spans="1:9" ht="26.25">
      <c r="A30" s="11">
        <v>14</v>
      </c>
      <c r="B30" s="287" t="s">
        <v>1230</v>
      </c>
      <c r="C30" s="7">
        <f t="shared" si="0"/>
        <v>0.94</v>
      </c>
      <c r="D30" s="7">
        <v>0.94</v>
      </c>
      <c r="E30" s="67"/>
      <c r="F30" s="67"/>
      <c r="G30" s="6" t="s">
        <v>1480</v>
      </c>
      <c r="H30" s="6" t="s">
        <v>1231</v>
      </c>
      <c r="I30" s="3"/>
    </row>
    <row r="31" spans="1:9" ht="39">
      <c r="A31" s="11">
        <v>15</v>
      </c>
      <c r="B31" s="5" t="s">
        <v>1232</v>
      </c>
      <c r="C31" s="7">
        <f t="shared" si="0"/>
        <v>0.2</v>
      </c>
      <c r="D31" s="857">
        <v>0.2</v>
      </c>
      <c r="E31" s="67"/>
      <c r="F31" s="67"/>
      <c r="G31" s="293" t="s">
        <v>1481</v>
      </c>
      <c r="H31" s="6" t="s">
        <v>1233</v>
      </c>
      <c r="I31" s="287"/>
    </row>
    <row r="32" spans="1:9" ht="15">
      <c r="A32" s="8">
        <v>15</v>
      </c>
      <c r="B32" s="9" t="s">
        <v>1716</v>
      </c>
      <c r="C32" s="305">
        <f>SUM(C29,C25,C13,C27)</f>
        <v>14.419999999999998</v>
      </c>
      <c r="D32" s="305">
        <f>SUM(D29,D25,D13,D27)</f>
        <v>14.419999999999998</v>
      </c>
      <c r="E32" s="81">
        <f>SUM(E29,E25,E13,E27)</f>
        <v>0</v>
      </c>
      <c r="F32" s="81">
        <f>SUM(F29,F25,F13)</f>
        <v>0</v>
      </c>
      <c r="G32" s="9"/>
      <c r="H32" s="336"/>
      <c r="I32" s="3"/>
    </row>
    <row r="33" spans="1:9" ht="15">
      <c r="A33" s="14" t="s">
        <v>1236</v>
      </c>
      <c r="B33" s="765" t="s">
        <v>1237</v>
      </c>
      <c r="C33" s="766"/>
      <c r="D33" s="766"/>
      <c r="E33" s="766"/>
      <c r="F33" s="766"/>
      <c r="G33" s="766"/>
      <c r="H33" s="766"/>
      <c r="I33" s="767"/>
    </row>
    <row r="34" spans="1:9" ht="15">
      <c r="A34" s="8" t="s">
        <v>17</v>
      </c>
      <c r="B34" s="9" t="s">
        <v>87</v>
      </c>
      <c r="C34" s="60">
        <f>SUM(C35:C61)</f>
        <v>10.139999999999999</v>
      </c>
      <c r="D34" s="60">
        <f>SUM(D35:D61)</f>
        <v>10.139999999999999</v>
      </c>
      <c r="E34" s="83">
        <f>SUM(E35:E61)</f>
        <v>0</v>
      </c>
      <c r="F34" s="83">
        <f>SUM(F35:F61)</f>
        <v>0</v>
      </c>
      <c r="G34" s="9"/>
      <c r="H34" s="9"/>
      <c r="I34" s="3"/>
    </row>
    <row r="35" spans="1:9" ht="39">
      <c r="A35" s="11">
        <v>1</v>
      </c>
      <c r="B35" s="289" t="s">
        <v>1226</v>
      </c>
      <c r="C35" s="7">
        <f aca="true" t="shared" si="1" ref="C35:C81">D35+E35+F35</f>
        <v>0.2</v>
      </c>
      <c r="D35" s="7">
        <v>0.2</v>
      </c>
      <c r="E35" s="67"/>
      <c r="F35" s="67"/>
      <c r="G35" s="867" t="s">
        <v>1482</v>
      </c>
      <c r="H35" s="354" t="s">
        <v>1468</v>
      </c>
      <c r="I35" s="3"/>
    </row>
    <row r="36" spans="1:9" ht="26.25">
      <c r="A36" s="11">
        <v>2</v>
      </c>
      <c r="B36" s="289" t="s">
        <v>1226</v>
      </c>
      <c r="C36" s="7">
        <f t="shared" si="1"/>
        <v>0.2</v>
      </c>
      <c r="D36" s="7">
        <v>0.2</v>
      </c>
      <c r="E36" s="67"/>
      <c r="F36" s="67"/>
      <c r="G36" s="868" t="s">
        <v>1483</v>
      </c>
      <c r="H36" s="354" t="s">
        <v>1468</v>
      </c>
      <c r="I36" s="3"/>
    </row>
    <row r="37" spans="1:9" ht="26.25">
      <c r="A37" s="11">
        <v>3</v>
      </c>
      <c r="B37" s="289" t="s">
        <v>1226</v>
      </c>
      <c r="C37" s="7">
        <f t="shared" si="1"/>
        <v>0.5</v>
      </c>
      <c r="D37" s="857">
        <v>0.5</v>
      </c>
      <c r="E37" s="67"/>
      <c r="F37" s="67"/>
      <c r="G37" s="6" t="s">
        <v>1484</v>
      </c>
      <c r="H37" s="354" t="s">
        <v>1468</v>
      </c>
      <c r="I37" s="3"/>
    </row>
    <row r="38" spans="1:9" ht="26.25">
      <c r="A38" s="11">
        <v>4</v>
      </c>
      <c r="B38" s="289" t="s">
        <v>1226</v>
      </c>
      <c r="C38" s="7">
        <f t="shared" si="1"/>
        <v>0.5</v>
      </c>
      <c r="D38" s="7">
        <v>0.5</v>
      </c>
      <c r="E38" s="67"/>
      <c r="F38" s="67"/>
      <c r="G38" s="6" t="s">
        <v>1485</v>
      </c>
      <c r="H38" s="354" t="s">
        <v>1468</v>
      </c>
      <c r="I38" s="3"/>
    </row>
    <row r="39" spans="1:9" ht="26.25">
      <c r="A39" s="11">
        <v>5</v>
      </c>
      <c r="B39" s="289" t="s">
        <v>1226</v>
      </c>
      <c r="C39" s="7">
        <f t="shared" si="1"/>
        <v>0.5</v>
      </c>
      <c r="D39" s="7">
        <v>0.5</v>
      </c>
      <c r="E39" s="67"/>
      <c r="F39" s="67"/>
      <c r="G39" s="6" t="s">
        <v>1486</v>
      </c>
      <c r="H39" s="354" t="s">
        <v>1468</v>
      </c>
      <c r="I39" s="3"/>
    </row>
    <row r="40" spans="1:9" ht="26.25">
      <c r="A40" s="11">
        <v>6</v>
      </c>
      <c r="B40" s="289" t="s">
        <v>1226</v>
      </c>
      <c r="C40" s="7">
        <f t="shared" si="1"/>
        <v>0.78</v>
      </c>
      <c r="D40" s="858">
        <v>0.78</v>
      </c>
      <c r="E40" s="67"/>
      <c r="F40" s="67"/>
      <c r="G40" s="868" t="s">
        <v>1487</v>
      </c>
      <c r="H40" s="354" t="s">
        <v>1468</v>
      </c>
      <c r="I40" s="3"/>
    </row>
    <row r="41" spans="1:9" ht="26.25">
      <c r="A41" s="11">
        <v>7</v>
      </c>
      <c r="B41" s="289" t="s">
        <v>1226</v>
      </c>
      <c r="C41" s="7">
        <f t="shared" si="1"/>
        <v>0.2</v>
      </c>
      <c r="D41" s="857">
        <v>0.2</v>
      </c>
      <c r="E41" s="67"/>
      <c r="F41" s="67"/>
      <c r="G41" s="6" t="s">
        <v>1488</v>
      </c>
      <c r="H41" s="354" t="s">
        <v>1468</v>
      </c>
      <c r="I41" s="3"/>
    </row>
    <row r="42" spans="1:9" ht="26.25">
      <c r="A42" s="11">
        <v>8</v>
      </c>
      <c r="B42" s="289" t="s">
        <v>1226</v>
      </c>
      <c r="C42" s="7">
        <f t="shared" si="1"/>
        <v>0.5</v>
      </c>
      <c r="D42" s="857">
        <v>0.5</v>
      </c>
      <c r="E42" s="67"/>
      <c r="F42" s="67"/>
      <c r="G42" s="6" t="s">
        <v>1489</v>
      </c>
      <c r="H42" s="354" t="s">
        <v>1468</v>
      </c>
      <c r="I42" s="3"/>
    </row>
    <row r="43" spans="1:9" ht="39">
      <c r="A43" s="11">
        <v>9</v>
      </c>
      <c r="B43" s="289" t="s">
        <v>1226</v>
      </c>
      <c r="C43" s="7">
        <f t="shared" si="1"/>
        <v>0.3</v>
      </c>
      <c r="D43" s="857">
        <v>0.3</v>
      </c>
      <c r="E43" s="67"/>
      <c r="F43" s="67"/>
      <c r="G43" s="6" t="s">
        <v>1490</v>
      </c>
      <c r="H43" s="354" t="s">
        <v>1468</v>
      </c>
      <c r="I43" s="3"/>
    </row>
    <row r="44" spans="1:9" ht="26.25">
      <c r="A44" s="11">
        <v>10</v>
      </c>
      <c r="B44" s="289" t="s">
        <v>1226</v>
      </c>
      <c r="C44" s="7">
        <f t="shared" si="1"/>
        <v>0.05</v>
      </c>
      <c r="D44" s="857">
        <v>0.05</v>
      </c>
      <c r="E44" s="67"/>
      <c r="F44" s="67"/>
      <c r="G44" s="6" t="s">
        <v>1491</v>
      </c>
      <c r="H44" s="354" t="s">
        <v>1468</v>
      </c>
      <c r="I44" s="3"/>
    </row>
    <row r="45" spans="1:9" ht="26.25">
      <c r="A45" s="11">
        <v>11</v>
      </c>
      <c r="B45" s="289" t="s">
        <v>1226</v>
      </c>
      <c r="C45" s="7">
        <f t="shared" si="1"/>
        <v>0.3</v>
      </c>
      <c r="D45" s="857">
        <v>0.3</v>
      </c>
      <c r="E45" s="67"/>
      <c r="F45" s="67"/>
      <c r="G45" s="6" t="s">
        <v>1492</v>
      </c>
      <c r="H45" s="354" t="s">
        <v>1468</v>
      </c>
      <c r="I45" s="3"/>
    </row>
    <row r="46" spans="1:9" ht="26.25">
      <c r="A46" s="11">
        <v>12</v>
      </c>
      <c r="B46" s="289" t="s">
        <v>1226</v>
      </c>
      <c r="C46" s="7">
        <f t="shared" si="1"/>
        <v>0.3</v>
      </c>
      <c r="D46" s="857">
        <v>0.3</v>
      </c>
      <c r="E46" s="67"/>
      <c r="F46" s="67"/>
      <c r="G46" s="6" t="s">
        <v>1493</v>
      </c>
      <c r="H46" s="354" t="s">
        <v>1468</v>
      </c>
      <c r="I46" s="3"/>
    </row>
    <row r="47" spans="1:9" ht="26.25">
      <c r="A47" s="11">
        <v>13</v>
      </c>
      <c r="B47" s="289" t="s">
        <v>1226</v>
      </c>
      <c r="C47" s="7">
        <f t="shared" si="1"/>
        <v>0.4</v>
      </c>
      <c r="D47" s="7">
        <v>0.4</v>
      </c>
      <c r="E47" s="67"/>
      <c r="F47" s="67"/>
      <c r="G47" s="6" t="s">
        <v>1494</v>
      </c>
      <c r="H47" s="354" t="s">
        <v>1468</v>
      </c>
      <c r="I47" s="3"/>
    </row>
    <row r="48" spans="1:9" ht="26.25">
      <c r="A48" s="11">
        <v>14</v>
      </c>
      <c r="B48" s="289" t="s">
        <v>1226</v>
      </c>
      <c r="C48" s="7">
        <f t="shared" si="1"/>
        <v>0.3</v>
      </c>
      <c r="D48" s="856">
        <v>0.3</v>
      </c>
      <c r="E48" s="67"/>
      <c r="F48" s="67"/>
      <c r="G48" s="868" t="s">
        <v>1495</v>
      </c>
      <c r="H48" s="354" t="s">
        <v>1468</v>
      </c>
      <c r="I48" s="3"/>
    </row>
    <row r="49" spans="1:9" ht="26.25">
      <c r="A49" s="11">
        <v>15</v>
      </c>
      <c r="B49" s="289" t="s">
        <v>1226</v>
      </c>
      <c r="C49" s="7">
        <f t="shared" si="1"/>
        <v>0.3</v>
      </c>
      <c r="D49" s="7">
        <v>0.3</v>
      </c>
      <c r="E49" s="67"/>
      <c r="F49" s="67"/>
      <c r="G49" s="6" t="s">
        <v>1496</v>
      </c>
      <c r="H49" s="354" t="s">
        <v>1468</v>
      </c>
      <c r="I49" s="3"/>
    </row>
    <row r="50" spans="1:9" ht="26.25">
      <c r="A50" s="11">
        <v>16</v>
      </c>
      <c r="B50" s="289" t="s">
        <v>1226</v>
      </c>
      <c r="C50" s="7">
        <f t="shared" si="1"/>
        <v>0.4</v>
      </c>
      <c r="D50" s="859">
        <v>0.4</v>
      </c>
      <c r="E50" s="67"/>
      <c r="F50" s="67"/>
      <c r="G50" s="868" t="s">
        <v>1497</v>
      </c>
      <c r="H50" s="354" t="s">
        <v>1468</v>
      </c>
      <c r="I50" s="3"/>
    </row>
    <row r="51" spans="1:9" ht="26.25">
      <c r="A51" s="11">
        <v>17</v>
      </c>
      <c r="B51" s="289" t="s">
        <v>1226</v>
      </c>
      <c r="C51" s="7">
        <f t="shared" si="1"/>
        <v>0.15</v>
      </c>
      <c r="D51" s="858">
        <v>0.15</v>
      </c>
      <c r="E51" s="67"/>
      <c r="F51" s="67"/>
      <c r="G51" s="868" t="s">
        <v>1498</v>
      </c>
      <c r="H51" s="354" t="s">
        <v>1468</v>
      </c>
      <c r="I51" s="3"/>
    </row>
    <row r="52" spans="1:9" ht="26.25">
      <c r="A52" s="11">
        <v>18</v>
      </c>
      <c r="B52" s="289" t="s">
        <v>1226</v>
      </c>
      <c r="C52" s="7">
        <f t="shared" si="1"/>
        <v>0.4</v>
      </c>
      <c r="D52" s="859">
        <v>0.4</v>
      </c>
      <c r="E52" s="67"/>
      <c r="F52" s="67"/>
      <c r="G52" s="868" t="s">
        <v>1499</v>
      </c>
      <c r="H52" s="354" t="s">
        <v>1468</v>
      </c>
      <c r="I52" s="3"/>
    </row>
    <row r="53" spans="1:9" ht="26.25">
      <c r="A53" s="11">
        <v>19</v>
      </c>
      <c r="B53" s="289" t="s">
        <v>1226</v>
      </c>
      <c r="C53" s="7">
        <f t="shared" si="1"/>
        <v>2.2</v>
      </c>
      <c r="D53" s="7">
        <v>2.2</v>
      </c>
      <c r="E53" s="67"/>
      <c r="F53" s="67"/>
      <c r="G53" s="6" t="s">
        <v>1500</v>
      </c>
      <c r="H53" s="354" t="s">
        <v>1228</v>
      </c>
      <c r="I53" s="3"/>
    </row>
    <row r="54" spans="1:9" ht="26.25">
      <c r="A54" s="11">
        <v>20</v>
      </c>
      <c r="B54" s="289" t="s">
        <v>1226</v>
      </c>
      <c r="C54" s="7">
        <f t="shared" si="1"/>
        <v>0.5</v>
      </c>
      <c r="D54" s="857">
        <v>0.5</v>
      </c>
      <c r="E54" s="67"/>
      <c r="F54" s="67"/>
      <c r="G54" s="6" t="s">
        <v>1501</v>
      </c>
      <c r="H54" s="354" t="s">
        <v>1468</v>
      </c>
      <c r="I54" s="3"/>
    </row>
    <row r="55" spans="1:9" ht="26.25">
      <c r="A55" s="11">
        <v>21</v>
      </c>
      <c r="B55" s="289" t="s">
        <v>1226</v>
      </c>
      <c r="C55" s="7">
        <f t="shared" si="1"/>
        <v>0.12</v>
      </c>
      <c r="D55" s="857">
        <v>0.12</v>
      </c>
      <c r="E55" s="67"/>
      <c r="F55" s="67"/>
      <c r="G55" s="6" t="s">
        <v>1502</v>
      </c>
      <c r="H55" s="354" t="s">
        <v>1468</v>
      </c>
      <c r="I55" s="3"/>
    </row>
    <row r="56" spans="1:9" ht="26.25">
      <c r="A56" s="11">
        <v>22</v>
      </c>
      <c r="B56" s="289" t="s">
        <v>1226</v>
      </c>
      <c r="C56" s="7">
        <f t="shared" si="1"/>
        <v>0.12</v>
      </c>
      <c r="D56" s="857">
        <v>0.12</v>
      </c>
      <c r="E56" s="67"/>
      <c r="F56" s="67"/>
      <c r="G56" s="6" t="s">
        <v>1503</v>
      </c>
      <c r="H56" s="354" t="s">
        <v>1468</v>
      </c>
      <c r="I56" s="3"/>
    </row>
    <row r="57" spans="1:9" ht="26.25">
      <c r="A57" s="11">
        <v>23</v>
      </c>
      <c r="B57" s="289" t="s">
        <v>1226</v>
      </c>
      <c r="C57" s="7">
        <f t="shared" si="1"/>
        <v>0.16</v>
      </c>
      <c r="D57" s="857">
        <v>0.16</v>
      </c>
      <c r="E57" s="67"/>
      <c r="F57" s="67"/>
      <c r="G57" s="6" t="s">
        <v>1504</v>
      </c>
      <c r="H57" s="354" t="s">
        <v>1468</v>
      </c>
      <c r="I57" s="3"/>
    </row>
    <row r="58" spans="1:9" ht="26.25">
      <c r="A58" s="11">
        <v>24</v>
      </c>
      <c r="B58" s="289" t="s">
        <v>1226</v>
      </c>
      <c r="C58" s="7">
        <f t="shared" si="1"/>
        <v>0.1</v>
      </c>
      <c r="D58" s="857">
        <v>0.1</v>
      </c>
      <c r="E58" s="67"/>
      <c r="F58" s="67"/>
      <c r="G58" s="6" t="s">
        <v>1505</v>
      </c>
      <c r="H58" s="354" t="s">
        <v>1468</v>
      </c>
      <c r="I58" s="3"/>
    </row>
    <row r="59" spans="1:9" ht="26.25">
      <c r="A59" s="11">
        <v>25</v>
      </c>
      <c r="B59" s="289" t="s">
        <v>1226</v>
      </c>
      <c r="C59" s="7">
        <f t="shared" si="1"/>
        <v>0.2</v>
      </c>
      <c r="D59" s="857">
        <v>0.2</v>
      </c>
      <c r="E59" s="67"/>
      <c r="F59" s="67"/>
      <c r="G59" s="6" t="s">
        <v>1506</v>
      </c>
      <c r="H59" s="354" t="s">
        <v>1468</v>
      </c>
      <c r="I59" s="3"/>
    </row>
    <row r="60" spans="1:9" ht="26.25">
      <c r="A60" s="11">
        <v>26</v>
      </c>
      <c r="B60" s="289" t="s">
        <v>1226</v>
      </c>
      <c r="C60" s="7">
        <f t="shared" si="1"/>
        <v>0.21</v>
      </c>
      <c r="D60" s="857">
        <v>0.21</v>
      </c>
      <c r="E60" s="67"/>
      <c r="F60" s="67"/>
      <c r="G60" s="6" t="s">
        <v>1507</v>
      </c>
      <c r="H60" s="354" t="s">
        <v>1468</v>
      </c>
      <c r="I60" s="3"/>
    </row>
    <row r="61" spans="1:9" ht="39">
      <c r="A61" s="11">
        <v>27</v>
      </c>
      <c r="B61" s="289" t="s">
        <v>1226</v>
      </c>
      <c r="C61" s="7">
        <f t="shared" si="1"/>
        <v>0.25</v>
      </c>
      <c r="D61" s="857">
        <v>0.25</v>
      </c>
      <c r="E61" s="67"/>
      <c r="F61" s="67"/>
      <c r="G61" s="6" t="s">
        <v>1508</v>
      </c>
      <c r="H61" s="354" t="s">
        <v>1468</v>
      </c>
      <c r="I61" s="3"/>
    </row>
    <row r="62" spans="1:9" ht="15">
      <c r="A62" s="8" t="s">
        <v>19</v>
      </c>
      <c r="B62" s="9" t="s">
        <v>98</v>
      </c>
      <c r="C62" s="305">
        <f>E62+D62+F62</f>
        <v>0.45</v>
      </c>
      <c r="D62" s="60">
        <f>SUM(D63:D64)</f>
        <v>0.45</v>
      </c>
      <c r="E62" s="83">
        <f>SUM(E63:E64)</f>
        <v>0</v>
      </c>
      <c r="F62" s="83">
        <f>SUM(F63:F64)</f>
        <v>0</v>
      </c>
      <c r="G62" s="9"/>
      <c r="H62" s="9"/>
      <c r="I62" s="3"/>
    </row>
    <row r="63" spans="1:9" ht="26.25">
      <c r="A63" s="11">
        <v>28</v>
      </c>
      <c r="B63" s="6" t="s">
        <v>1226</v>
      </c>
      <c r="C63" s="7">
        <f t="shared" si="1"/>
        <v>0.25</v>
      </c>
      <c r="D63" s="7">
        <v>0.25</v>
      </c>
      <c r="E63" s="67"/>
      <c r="F63" s="67"/>
      <c r="G63" s="6" t="s">
        <v>1509</v>
      </c>
      <c r="H63" s="354" t="s">
        <v>1468</v>
      </c>
      <c r="I63" s="3"/>
    </row>
    <row r="64" spans="1:9" ht="26.25">
      <c r="A64" s="11">
        <v>29</v>
      </c>
      <c r="B64" s="6" t="s">
        <v>1226</v>
      </c>
      <c r="C64" s="7">
        <f t="shared" si="1"/>
        <v>0.2</v>
      </c>
      <c r="D64" s="7">
        <v>0.2</v>
      </c>
      <c r="E64" s="67"/>
      <c r="F64" s="67"/>
      <c r="G64" s="6" t="s">
        <v>1510</v>
      </c>
      <c r="H64" s="354" t="s">
        <v>1468</v>
      </c>
      <c r="I64" s="3"/>
    </row>
    <row r="65" spans="1:9" ht="15">
      <c r="A65" s="8" t="s">
        <v>21</v>
      </c>
      <c r="B65" s="9" t="s">
        <v>1234</v>
      </c>
      <c r="C65" s="305">
        <f>D65+E65+F65</f>
        <v>0.5</v>
      </c>
      <c r="D65" s="60">
        <f>SUM(D66)</f>
        <v>0.5</v>
      </c>
      <c r="E65" s="83">
        <f>SUM(E66)</f>
        <v>0</v>
      </c>
      <c r="F65" s="83">
        <f>SUM(F66)</f>
        <v>0</v>
      </c>
      <c r="G65" s="9"/>
      <c r="H65" s="9"/>
      <c r="I65" s="3"/>
    </row>
    <row r="66" spans="1:9" ht="39">
      <c r="A66" s="11">
        <v>30</v>
      </c>
      <c r="B66" s="293" t="s">
        <v>1240</v>
      </c>
      <c r="C66" s="7">
        <f t="shared" si="1"/>
        <v>0.5</v>
      </c>
      <c r="D66" s="857">
        <v>0.5</v>
      </c>
      <c r="E66" s="67"/>
      <c r="F66" s="67"/>
      <c r="G66" s="293" t="s">
        <v>1511</v>
      </c>
      <c r="H66" s="6" t="s">
        <v>1512</v>
      </c>
      <c r="I66" s="3"/>
    </row>
    <row r="67" spans="1:9" ht="15">
      <c r="A67" s="8" t="s">
        <v>23</v>
      </c>
      <c r="B67" s="292" t="s">
        <v>1241</v>
      </c>
      <c r="C67" s="305">
        <f>D67+E67+F67</f>
        <v>0.6300000000000001</v>
      </c>
      <c r="D67" s="305">
        <f>SUM(D68:D73)</f>
        <v>0.6300000000000001</v>
      </c>
      <c r="E67" s="81">
        <f>SUM(E68:E73)</f>
        <v>0</v>
      </c>
      <c r="F67" s="81">
        <f>SUM(F68:F73)</f>
        <v>0</v>
      </c>
      <c r="G67" s="9"/>
      <c r="H67" s="9"/>
      <c r="I67" s="3"/>
    </row>
    <row r="68" spans="1:9" ht="39">
      <c r="A68" s="11">
        <v>31</v>
      </c>
      <c r="B68" s="6" t="s">
        <v>1242</v>
      </c>
      <c r="C68" s="7">
        <f t="shared" si="1"/>
        <v>0.01</v>
      </c>
      <c r="D68" s="857">
        <v>0.01</v>
      </c>
      <c r="E68" s="287"/>
      <c r="F68" s="287"/>
      <c r="G68" s="6" t="s">
        <v>1243</v>
      </c>
      <c r="H68" s="6" t="s">
        <v>1244</v>
      </c>
      <c r="I68" s="3"/>
    </row>
    <row r="69" spans="1:9" ht="26.25">
      <c r="A69" s="11">
        <v>32</v>
      </c>
      <c r="B69" s="6" t="s">
        <v>1245</v>
      </c>
      <c r="C69" s="7">
        <f t="shared" si="1"/>
        <v>0.3</v>
      </c>
      <c r="D69" s="857">
        <v>0.3</v>
      </c>
      <c r="E69" s="287"/>
      <c r="F69" s="287"/>
      <c r="G69" s="869" t="s">
        <v>1246</v>
      </c>
      <c r="H69" s="6" t="s">
        <v>1513</v>
      </c>
      <c r="I69" s="3"/>
    </row>
    <row r="70" spans="1:9" ht="39">
      <c r="A70" s="11">
        <v>33</v>
      </c>
      <c r="B70" s="6" t="s">
        <v>1248</v>
      </c>
      <c r="C70" s="7">
        <f t="shared" si="1"/>
        <v>0.2</v>
      </c>
      <c r="D70" s="857">
        <v>0.2</v>
      </c>
      <c r="E70" s="287"/>
      <c r="F70" s="287"/>
      <c r="G70" s="6" t="s">
        <v>1227</v>
      </c>
      <c r="H70" s="6" t="s">
        <v>1247</v>
      </c>
      <c r="I70" s="3"/>
    </row>
    <row r="71" spans="1:9" ht="39">
      <c r="A71" s="11">
        <v>34</v>
      </c>
      <c r="B71" s="6" t="s">
        <v>1249</v>
      </c>
      <c r="C71" s="7">
        <f t="shared" si="1"/>
        <v>0.06</v>
      </c>
      <c r="D71" s="857">
        <v>0.06</v>
      </c>
      <c r="E71" s="287"/>
      <c r="F71" s="287"/>
      <c r="G71" s="6" t="s">
        <v>1717</v>
      </c>
      <c r="H71" s="6" t="s">
        <v>1247</v>
      </c>
      <c r="I71" s="3"/>
    </row>
    <row r="72" spans="1:9" ht="39">
      <c r="A72" s="11">
        <v>35</v>
      </c>
      <c r="B72" s="6" t="s">
        <v>1250</v>
      </c>
      <c r="C72" s="7">
        <f t="shared" si="1"/>
        <v>0.02</v>
      </c>
      <c r="D72" s="857">
        <v>0.02</v>
      </c>
      <c r="E72" s="287"/>
      <c r="F72" s="287"/>
      <c r="G72" s="6" t="s">
        <v>1251</v>
      </c>
      <c r="H72" s="6" t="s">
        <v>1247</v>
      </c>
      <c r="I72" s="3"/>
    </row>
    <row r="73" spans="1:9" ht="39">
      <c r="A73" s="11">
        <v>36</v>
      </c>
      <c r="B73" s="6" t="s">
        <v>1250</v>
      </c>
      <c r="C73" s="7">
        <f t="shared" si="1"/>
        <v>0.04</v>
      </c>
      <c r="D73" s="857">
        <v>0.04</v>
      </c>
      <c r="E73" s="357"/>
      <c r="F73" s="357"/>
      <c r="G73" s="6" t="s">
        <v>1251</v>
      </c>
      <c r="H73" s="6" t="s">
        <v>1247</v>
      </c>
      <c r="I73" s="3"/>
    </row>
    <row r="74" spans="1:9" ht="15">
      <c r="A74" s="8" t="s">
        <v>24</v>
      </c>
      <c r="B74" s="292" t="s">
        <v>20</v>
      </c>
      <c r="C74" s="305">
        <f t="shared" si="1"/>
        <v>20.5</v>
      </c>
      <c r="D74" s="60">
        <f>SUM(D75:D77)</f>
        <v>20.5</v>
      </c>
      <c r="E74" s="83">
        <f>SUM(E75:E77)</f>
        <v>0</v>
      </c>
      <c r="F74" s="83">
        <f>SUM(F75:F77)</f>
        <v>0</v>
      </c>
      <c r="G74" s="9"/>
      <c r="H74" s="9"/>
      <c r="I74" s="3"/>
    </row>
    <row r="75" spans="1:9" ht="52.5">
      <c r="A75" s="11">
        <v>37</v>
      </c>
      <c r="B75" s="6" t="s">
        <v>1252</v>
      </c>
      <c r="C75" s="7">
        <f t="shared" si="1"/>
        <v>9.8</v>
      </c>
      <c r="D75" s="858">
        <v>9.8</v>
      </c>
      <c r="E75" s="357"/>
      <c r="F75" s="357"/>
      <c r="G75" s="868" t="s">
        <v>1253</v>
      </c>
      <c r="H75" s="6" t="s">
        <v>1514</v>
      </c>
      <c r="I75" s="3"/>
    </row>
    <row r="76" spans="1:9" ht="15">
      <c r="A76" s="11">
        <v>38</v>
      </c>
      <c r="B76" s="294" t="s">
        <v>1254</v>
      </c>
      <c r="C76" s="7">
        <f t="shared" si="1"/>
        <v>3</v>
      </c>
      <c r="D76" s="860">
        <v>3</v>
      </c>
      <c r="E76" s="357"/>
      <c r="F76" s="357"/>
      <c r="G76" s="294" t="s">
        <v>1238</v>
      </c>
      <c r="H76" s="6"/>
      <c r="I76" s="3"/>
    </row>
    <row r="77" spans="1:9" ht="26.25">
      <c r="A77" s="11">
        <v>39</v>
      </c>
      <c r="B77" s="6" t="s">
        <v>1255</v>
      </c>
      <c r="C77" s="7">
        <f t="shared" si="1"/>
        <v>7.7</v>
      </c>
      <c r="D77" s="7">
        <v>7.7</v>
      </c>
      <c r="E77" s="357"/>
      <c r="F77" s="357"/>
      <c r="G77" s="6" t="s">
        <v>1515</v>
      </c>
      <c r="H77" s="6" t="s">
        <v>1516</v>
      </c>
      <c r="I77" s="3"/>
    </row>
    <row r="78" spans="1:9" ht="15">
      <c r="A78" s="8" t="s">
        <v>27</v>
      </c>
      <c r="B78" s="292" t="s">
        <v>22</v>
      </c>
      <c r="C78" s="305">
        <f t="shared" si="1"/>
        <v>4.2</v>
      </c>
      <c r="D78" s="60">
        <f>SUM(D79:D81)</f>
        <v>4.2</v>
      </c>
      <c r="E78" s="83">
        <f>SUM(E79:E81)</f>
        <v>0</v>
      </c>
      <c r="F78" s="83">
        <f>SUM(F79:F81)</f>
        <v>0</v>
      </c>
      <c r="G78" s="9"/>
      <c r="H78" s="9"/>
      <c r="I78" s="3"/>
    </row>
    <row r="79" spans="1:9" ht="66">
      <c r="A79" s="11">
        <v>40</v>
      </c>
      <c r="B79" s="67" t="s">
        <v>1256</v>
      </c>
      <c r="C79" s="7">
        <f t="shared" si="1"/>
        <v>1</v>
      </c>
      <c r="D79" s="7">
        <v>1</v>
      </c>
      <c r="E79" s="357"/>
      <c r="F79" s="357"/>
      <c r="G79" s="6" t="s">
        <v>1257</v>
      </c>
      <c r="H79" s="6" t="s">
        <v>1718</v>
      </c>
      <c r="I79" s="3"/>
    </row>
    <row r="80" spans="1:9" ht="15">
      <c r="A80" s="11">
        <v>41</v>
      </c>
      <c r="B80" s="295" t="s">
        <v>1258</v>
      </c>
      <c r="C80" s="7">
        <f t="shared" si="1"/>
        <v>0.7</v>
      </c>
      <c r="D80" s="860">
        <v>0.7</v>
      </c>
      <c r="E80" s="357"/>
      <c r="F80" s="357"/>
      <c r="G80" s="6" t="s">
        <v>1227</v>
      </c>
      <c r="H80" s="6"/>
      <c r="I80" s="3"/>
    </row>
    <row r="81" spans="1:9" ht="15">
      <c r="A81" s="11">
        <v>42</v>
      </c>
      <c r="B81" s="5" t="s">
        <v>1259</v>
      </c>
      <c r="C81" s="7">
        <f t="shared" si="1"/>
        <v>2.5</v>
      </c>
      <c r="D81" s="7">
        <v>2.5</v>
      </c>
      <c r="E81" s="357"/>
      <c r="F81" s="357"/>
      <c r="G81" s="870" t="s">
        <v>1239</v>
      </c>
      <c r="H81" s="6"/>
      <c r="I81" s="287"/>
    </row>
    <row r="82" spans="1:9" ht="15">
      <c r="A82" s="297">
        <v>42</v>
      </c>
      <c r="B82" s="296" t="s">
        <v>1536</v>
      </c>
      <c r="C82" s="861">
        <f>SUM(C34,C62,C65,C67,C74,C78)</f>
        <v>36.42</v>
      </c>
      <c r="D82" s="861">
        <f>SUM(D34,D62,D65,D67,D74,D78)</f>
        <v>36.42</v>
      </c>
      <c r="E82" s="370">
        <f>SUM(E34,E62,E65,E67,E74,E78)</f>
        <v>0</v>
      </c>
      <c r="F82" s="370">
        <f>SUM(F34,F62,F65,F67,F74,F78)</f>
        <v>0</v>
      </c>
      <c r="G82" s="2"/>
      <c r="H82" s="337"/>
      <c r="I82" s="287"/>
    </row>
    <row r="83" spans="1:9" ht="33" customHeight="1">
      <c r="A83" s="762" t="s">
        <v>1517</v>
      </c>
      <c r="B83" s="763"/>
      <c r="C83" s="763"/>
      <c r="D83" s="763"/>
      <c r="E83" s="763"/>
      <c r="F83" s="763"/>
      <c r="G83" s="763"/>
      <c r="H83" s="763"/>
      <c r="I83" s="764"/>
    </row>
    <row r="84" spans="1:9" ht="15">
      <c r="A84" s="14" t="s">
        <v>17</v>
      </c>
      <c r="B84" s="292" t="s">
        <v>84</v>
      </c>
      <c r="C84" s="60">
        <f>D84+E84+F84</f>
        <v>10.62</v>
      </c>
      <c r="D84" s="60">
        <f>SUM(D85:D88)</f>
        <v>10.62</v>
      </c>
      <c r="E84" s="83">
        <f>SUM(E85:E88)</f>
        <v>0</v>
      </c>
      <c r="F84" s="83">
        <f>SUM(F85:F88)</f>
        <v>0</v>
      </c>
      <c r="G84" s="6"/>
      <c r="H84" s="6"/>
      <c r="I84" s="287"/>
    </row>
    <row r="85" spans="1:9" ht="26.25">
      <c r="A85" s="59">
        <v>1</v>
      </c>
      <c r="B85" s="6" t="s">
        <v>1226</v>
      </c>
      <c r="C85" s="7">
        <f>D85+E85+F85</f>
        <v>0.6</v>
      </c>
      <c r="D85" s="857">
        <v>0.6</v>
      </c>
      <c r="E85" s="290"/>
      <c r="F85" s="14"/>
      <c r="G85" s="6" t="s">
        <v>1518</v>
      </c>
      <c r="H85" s="171" t="s">
        <v>322</v>
      </c>
      <c r="I85" s="287"/>
    </row>
    <row r="86" spans="1:9" ht="26.25">
      <c r="A86" s="59">
        <v>2</v>
      </c>
      <c r="B86" s="6" t="s">
        <v>1226</v>
      </c>
      <c r="C86" s="7">
        <f>D86+E86+F86</f>
        <v>0.3</v>
      </c>
      <c r="D86" s="7">
        <v>0.3</v>
      </c>
      <c r="E86" s="290"/>
      <c r="F86" s="14"/>
      <c r="G86" s="6" t="s">
        <v>1519</v>
      </c>
      <c r="H86" s="171" t="s">
        <v>322</v>
      </c>
      <c r="I86" s="287"/>
    </row>
    <row r="87" spans="1:9" ht="26.25">
      <c r="A87" s="59">
        <v>3</v>
      </c>
      <c r="B87" s="6" t="s">
        <v>1226</v>
      </c>
      <c r="C87" s="857">
        <v>0.22</v>
      </c>
      <c r="D87" s="857">
        <v>0.22</v>
      </c>
      <c r="E87" s="290"/>
      <c r="F87" s="14"/>
      <c r="G87" s="6" t="s">
        <v>1520</v>
      </c>
      <c r="H87" s="171"/>
      <c r="I87" s="66"/>
    </row>
    <row r="88" spans="1:9" ht="26.25">
      <c r="A88" s="59">
        <v>4</v>
      </c>
      <c r="B88" s="6" t="s">
        <v>1226</v>
      </c>
      <c r="C88" s="7">
        <f>D88+E88+F88</f>
        <v>9.5</v>
      </c>
      <c r="D88" s="7">
        <v>9.5</v>
      </c>
      <c r="E88" s="290"/>
      <c r="F88" s="14"/>
      <c r="G88" s="6" t="s">
        <v>1521</v>
      </c>
      <c r="H88" s="6" t="s">
        <v>449</v>
      </c>
      <c r="I88" s="287"/>
    </row>
    <row r="89" spans="1:9" ht="15">
      <c r="A89" s="14" t="s">
        <v>19</v>
      </c>
      <c r="B89" s="292" t="s">
        <v>18</v>
      </c>
      <c r="C89" s="60">
        <f>D89+E89+F89</f>
        <v>26.56</v>
      </c>
      <c r="D89" s="60">
        <f>SUM(D90:D102)</f>
        <v>26.56</v>
      </c>
      <c r="E89" s="14">
        <f>SUM(E90:E102)</f>
        <v>0</v>
      </c>
      <c r="F89" s="14">
        <f>SUM(F90:F102)</f>
        <v>0</v>
      </c>
      <c r="G89" s="9"/>
      <c r="H89" s="9"/>
      <c r="I89" s="287"/>
    </row>
    <row r="90" spans="1:9" ht="39">
      <c r="A90" s="59">
        <v>5</v>
      </c>
      <c r="B90" s="6" t="s">
        <v>1226</v>
      </c>
      <c r="C90" s="7">
        <f aca="true" t="shared" si="2" ref="C90:C110">D90+E90+F90</f>
        <v>0.3</v>
      </c>
      <c r="D90" s="7">
        <v>0.3</v>
      </c>
      <c r="E90" s="355"/>
      <c r="F90" s="287"/>
      <c r="G90" s="867" t="s">
        <v>1522</v>
      </c>
      <c r="H90" s="6" t="s">
        <v>322</v>
      </c>
      <c r="I90" s="287"/>
    </row>
    <row r="91" spans="1:9" ht="39">
      <c r="A91" s="59">
        <v>6</v>
      </c>
      <c r="B91" s="6" t="s">
        <v>1226</v>
      </c>
      <c r="C91" s="7">
        <f t="shared" si="2"/>
        <v>3.6</v>
      </c>
      <c r="D91" s="7">
        <v>3.6</v>
      </c>
      <c r="E91" s="355"/>
      <c r="F91" s="287"/>
      <c r="G91" s="6" t="s">
        <v>1523</v>
      </c>
      <c r="H91" s="6" t="s">
        <v>449</v>
      </c>
      <c r="I91" s="287"/>
    </row>
    <row r="92" spans="1:9" ht="39">
      <c r="A92" s="59">
        <v>7</v>
      </c>
      <c r="B92" s="6" t="s">
        <v>1226</v>
      </c>
      <c r="C92" s="7">
        <f t="shared" si="2"/>
        <v>0.3</v>
      </c>
      <c r="D92" s="857">
        <v>0.3</v>
      </c>
      <c r="E92" s="355"/>
      <c r="F92" s="494"/>
      <c r="G92" s="293" t="s">
        <v>1524</v>
      </c>
      <c r="H92" s="6" t="s">
        <v>322</v>
      </c>
      <c r="I92" s="287"/>
    </row>
    <row r="93" spans="1:9" ht="26.25">
      <c r="A93" s="59">
        <v>8</v>
      </c>
      <c r="B93" s="6" t="s">
        <v>1226</v>
      </c>
      <c r="C93" s="7">
        <f t="shared" si="2"/>
        <v>0.2</v>
      </c>
      <c r="D93" s="857">
        <v>0.2</v>
      </c>
      <c r="E93" s="355"/>
      <c r="F93" s="287"/>
      <c r="G93" s="6" t="s">
        <v>1525</v>
      </c>
      <c r="H93" s="6" t="s">
        <v>322</v>
      </c>
      <c r="I93" s="287"/>
    </row>
    <row r="94" spans="1:9" ht="26.25">
      <c r="A94" s="59">
        <v>9</v>
      </c>
      <c r="B94" s="6" t="s">
        <v>1226</v>
      </c>
      <c r="C94" s="7">
        <f t="shared" si="2"/>
        <v>0.2</v>
      </c>
      <c r="D94" s="862">
        <v>0.2</v>
      </c>
      <c r="E94" s="355"/>
      <c r="F94" s="287"/>
      <c r="G94" s="867" t="s">
        <v>1470</v>
      </c>
      <c r="H94" s="6" t="s">
        <v>322</v>
      </c>
      <c r="I94" s="287"/>
    </row>
    <row r="95" spans="1:9" ht="39">
      <c r="A95" s="59">
        <v>10</v>
      </c>
      <c r="B95" s="6" t="s">
        <v>1226</v>
      </c>
      <c r="C95" s="7">
        <f t="shared" si="2"/>
        <v>9.04</v>
      </c>
      <c r="D95" s="7">
        <v>9.04</v>
      </c>
      <c r="E95" s="355"/>
      <c r="F95" s="287"/>
      <c r="G95" s="871" t="s">
        <v>1526</v>
      </c>
      <c r="H95" s="6" t="s">
        <v>449</v>
      </c>
      <c r="I95" s="287"/>
    </row>
    <row r="96" spans="1:9" ht="26.25">
      <c r="A96" s="59">
        <v>11</v>
      </c>
      <c r="B96" s="6" t="s">
        <v>1226</v>
      </c>
      <c r="C96" s="7">
        <f t="shared" si="2"/>
        <v>0.5</v>
      </c>
      <c r="D96" s="7">
        <v>0.5</v>
      </c>
      <c r="E96" s="355"/>
      <c r="F96" s="287"/>
      <c r="G96" s="6" t="s">
        <v>1488</v>
      </c>
      <c r="H96" s="6" t="s">
        <v>322</v>
      </c>
      <c r="I96" s="287"/>
    </row>
    <row r="97" spans="1:9" ht="26.25">
      <c r="A97" s="59">
        <v>12</v>
      </c>
      <c r="B97" s="6" t="s">
        <v>1226</v>
      </c>
      <c r="C97" s="7">
        <f t="shared" si="2"/>
        <v>5</v>
      </c>
      <c r="D97" s="857">
        <v>5</v>
      </c>
      <c r="E97" s="355"/>
      <c r="F97" s="287"/>
      <c r="G97" s="6" t="s">
        <v>1527</v>
      </c>
      <c r="H97" s="6" t="s">
        <v>449</v>
      </c>
      <c r="I97" s="287"/>
    </row>
    <row r="98" spans="1:9" ht="26.25">
      <c r="A98" s="59">
        <v>13</v>
      </c>
      <c r="B98" s="6" t="s">
        <v>1226</v>
      </c>
      <c r="C98" s="7">
        <f t="shared" si="2"/>
        <v>6.62</v>
      </c>
      <c r="D98" s="7">
        <v>6.62</v>
      </c>
      <c r="E98" s="355"/>
      <c r="F98" s="287"/>
      <c r="G98" s="6" t="s">
        <v>1500</v>
      </c>
      <c r="H98" s="6" t="s">
        <v>449</v>
      </c>
      <c r="I98" s="287"/>
    </row>
    <row r="99" spans="1:9" ht="39">
      <c r="A99" s="59">
        <v>14</v>
      </c>
      <c r="B99" s="6" t="s">
        <v>1226</v>
      </c>
      <c r="C99" s="7">
        <f t="shared" si="2"/>
        <v>0.2</v>
      </c>
      <c r="D99" s="859">
        <v>0.2</v>
      </c>
      <c r="E99" s="355"/>
      <c r="F99" s="287"/>
      <c r="G99" s="868" t="s">
        <v>1528</v>
      </c>
      <c r="H99" s="6" t="s">
        <v>322</v>
      </c>
      <c r="I99" s="287"/>
    </row>
    <row r="100" spans="1:9" ht="39">
      <c r="A100" s="59">
        <v>15</v>
      </c>
      <c r="B100" s="6" t="s">
        <v>1226</v>
      </c>
      <c r="C100" s="7">
        <f t="shared" si="2"/>
        <v>0.2</v>
      </c>
      <c r="D100" s="857">
        <v>0.2</v>
      </c>
      <c r="E100" s="355"/>
      <c r="F100" s="287"/>
      <c r="G100" s="6" t="s">
        <v>1260</v>
      </c>
      <c r="H100" s="6" t="s">
        <v>322</v>
      </c>
      <c r="I100" s="287"/>
    </row>
    <row r="101" spans="1:9" ht="26.25">
      <c r="A101" s="59">
        <v>16</v>
      </c>
      <c r="B101" s="6" t="s">
        <v>1226</v>
      </c>
      <c r="C101" s="7">
        <f t="shared" si="2"/>
        <v>0.2</v>
      </c>
      <c r="D101" s="7">
        <v>0.2</v>
      </c>
      <c r="E101" s="355"/>
      <c r="F101" s="287"/>
      <c r="G101" s="6" t="s">
        <v>1529</v>
      </c>
      <c r="H101" s="6" t="s">
        <v>322</v>
      </c>
      <c r="I101" s="66"/>
    </row>
    <row r="102" spans="1:9" ht="52.5">
      <c r="A102" s="59">
        <v>17</v>
      </c>
      <c r="B102" s="6" t="s">
        <v>1226</v>
      </c>
      <c r="C102" s="7">
        <f t="shared" si="2"/>
        <v>0.2</v>
      </c>
      <c r="D102" s="7">
        <v>0.2</v>
      </c>
      <c r="E102" s="287"/>
      <c r="F102" s="287"/>
      <c r="G102" s="6" t="s">
        <v>1530</v>
      </c>
      <c r="H102" s="6" t="s">
        <v>322</v>
      </c>
      <c r="I102" s="287"/>
    </row>
    <row r="103" spans="1:9" ht="15">
      <c r="A103" s="14" t="s">
        <v>21</v>
      </c>
      <c r="B103" s="292" t="s">
        <v>138</v>
      </c>
      <c r="C103" s="863">
        <f t="shared" si="2"/>
        <v>0.4</v>
      </c>
      <c r="D103" s="60">
        <f>SUM(D104:D105)</f>
        <v>0.4</v>
      </c>
      <c r="E103" s="14">
        <f>SUM(E104:E105)</f>
        <v>0</v>
      </c>
      <c r="F103" s="14">
        <f>SUM(F104:F105)</f>
        <v>0</v>
      </c>
      <c r="G103" s="9"/>
      <c r="H103" s="9"/>
      <c r="I103" s="287"/>
    </row>
    <row r="104" spans="1:9" ht="26.25">
      <c r="A104" s="290">
        <v>18</v>
      </c>
      <c r="B104" s="5" t="s">
        <v>1261</v>
      </c>
      <c r="C104" s="7">
        <f t="shared" si="2"/>
        <v>0.2</v>
      </c>
      <c r="D104" s="857">
        <v>0.2</v>
      </c>
      <c r="E104" s="355"/>
      <c r="F104" s="287"/>
      <c r="G104" s="6" t="s">
        <v>1229</v>
      </c>
      <c r="H104" s="171" t="s">
        <v>322</v>
      </c>
      <c r="I104" s="66"/>
    </row>
    <row r="105" spans="1:9" ht="26.25">
      <c r="A105" s="290">
        <v>19</v>
      </c>
      <c r="B105" s="5" t="s">
        <v>1262</v>
      </c>
      <c r="C105" s="7">
        <f t="shared" si="2"/>
        <v>0.2</v>
      </c>
      <c r="D105" s="857">
        <v>0.2</v>
      </c>
      <c r="E105" s="355"/>
      <c r="F105" s="287"/>
      <c r="G105" s="6" t="s">
        <v>1229</v>
      </c>
      <c r="H105" s="171" t="s">
        <v>322</v>
      </c>
      <c r="I105" s="287"/>
    </row>
    <row r="106" spans="1:9" ht="15">
      <c r="A106" s="14" t="s">
        <v>23</v>
      </c>
      <c r="B106" s="292" t="s">
        <v>1241</v>
      </c>
      <c r="C106" s="305">
        <f t="shared" si="2"/>
        <v>0.21000000000000002</v>
      </c>
      <c r="D106" s="305">
        <f>D107+D108</f>
        <v>0.21000000000000002</v>
      </c>
      <c r="E106" s="81"/>
      <c r="F106" s="81"/>
      <c r="G106" s="9"/>
      <c r="H106" s="9"/>
      <c r="I106" s="287"/>
    </row>
    <row r="107" spans="1:9" ht="26.25">
      <c r="A107" s="59">
        <v>20</v>
      </c>
      <c r="B107" s="6" t="s">
        <v>1248</v>
      </c>
      <c r="C107" s="7">
        <f t="shared" si="2"/>
        <v>0.2</v>
      </c>
      <c r="D107" s="864">
        <v>0.2</v>
      </c>
      <c r="E107" s="195"/>
      <c r="F107" s="195"/>
      <c r="G107" s="867" t="s">
        <v>1263</v>
      </c>
      <c r="H107" s="171" t="s">
        <v>322</v>
      </c>
      <c r="I107" s="66"/>
    </row>
    <row r="108" spans="1:9" ht="39">
      <c r="A108" s="59">
        <v>21</v>
      </c>
      <c r="B108" s="6" t="s">
        <v>1242</v>
      </c>
      <c r="C108" s="7">
        <f t="shared" si="2"/>
        <v>0.01</v>
      </c>
      <c r="D108" s="865">
        <v>0.01</v>
      </c>
      <c r="E108" s="195"/>
      <c r="F108" s="195"/>
      <c r="G108" s="6" t="s">
        <v>1243</v>
      </c>
      <c r="H108" s="6" t="s">
        <v>1244</v>
      </c>
      <c r="I108" s="287"/>
    </row>
    <row r="109" spans="1:9" ht="15">
      <c r="A109" s="14" t="s">
        <v>24</v>
      </c>
      <c r="B109" s="292" t="s">
        <v>1235</v>
      </c>
      <c r="C109" s="60">
        <f t="shared" si="2"/>
        <v>0.86</v>
      </c>
      <c r="D109" s="60">
        <v>0.86</v>
      </c>
      <c r="E109" s="66">
        <v>0</v>
      </c>
      <c r="F109" s="66">
        <v>0</v>
      </c>
      <c r="G109" s="9"/>
      <c r="H109" s="9"/>
      <c r="I109" s="66"/>
    </row>
    <row r="110" spans="1:9" ht="26.25">
      <c r="A110" s="290">
        <v>22</v>
      </c>
      <c r="B110" s="5" t="s">
        <v>1264</v>
      </c>
      <c r="C110" s="7">
        <f t="shared" si="2"/>
        <v>0.86</v>
      </c>
      <c r="D110" s="857">
        <v>0.86</v>
      </c>
      <c r="E110" s="287"/>
      <c r="F110" s="287"/>
      <c r="G110" s="6" t="s">
        <v>1229</v>
      </c>
      <c r="H110" s="171" t="s">
        <v>322</v>
      </c>
      <c r="I110" s="287"/>
    </row>
    <row r="111" spans="1:9" ht="15">
      <c r="A111" s="495" t="s">
        <v>27</v>
      </c>
      <c r="B111" s="73" t="s">
        <v>246</v>
      </c>
      <c r="C111" s="60">
        <f>C112+C113</f>
        <v>1.14</v>
      </c>
      <c r="D111" s="60">
        <f>D112+D113</f>
        <v>1.14</v>
      </c>
      <c r="E111" s="66"/>
      <c r="F111" s="66"/>
      <c r="G111" s="9"/>
      <c r="H111" s="496"/>
      <c r="I111" s="287"/>
    </row>
    <row r="112" spans="1:9" ht="26.25">
      <c r="A112" s="290">
        <v>23</v>
      </c>
      <c r="B112" s="5" t="s">
        <v>1531</v>
      </c>
      <c r="C112" s="7">
        <f>D112+E112+F112</f>
        <v>0.94</v>
      </c>
      <c r="D112" s="866">
        <v>0.94</v>
      </c>
      <c r="E112" s="287"/>
      <c r="F112" s="287"/>
      <c r="G112" s="6" t="s">
        <v>1532</v>
      </c>
      <c r="H112" s="6" t="s">
        <v>1533</v>
      </c>
      <c r="I112" s="83">
        <f>SUM(I107,I104,I101,I87,I82)</f>
        <v>0</v>
      </c>
    </row>
    <row r="113" spans="1:9" ht="52.5">
      <c r="A113" s="290">
        <v>24</v>
      </c>
      <c r="B113" s="5" t="s">
        <v>1534</v>
      </c>
      <c r="C113" s="7">
        <f>D113+E113+F113</f>
        <v>0.2</v>
      </c>
      <c r="D113" s="866">
        <v>0.2</v>
      </c>
      <c r="E113" s="287"/>
      <c r="F113" s="287"/>
      <c r="G113" s="6" t="s">
        <v>1535</v>
      </c>
      <c r="H113" s="6" t="s">
        <v>1719</v>
      </c>
      <c r="I113" s="66"/>
    </row>
    <row r="114" spans="1:9" ht="15">
      <c r="A114" s="14">
        <v>24</v>
      </c>
      <c r="B114" s="66" t="s">
        <v>1537</v>
      </c>
      <c r="C114" s="60">
        <f>D114+E114+F114</f>
        <v>39.79</v>
      </c>
      <c r="D114" s="60">
        <f>SUM(D109,D106,D103,D89,D84,D111)</f>
        <v>39.79</v>
      </c>
      <c r="E114" s="83">
        <f>SUM(E109,E106,E103,E89,E84,E111)</f>
        <v>0</v>
      </c>
      <c r="F114" s="83">
        <f>SUM(F109,F106,F103,F89,F84,F111)</f>
        <v>0</v>
      </c>
      <c r="G114" s="336">
        <f>SUM(G109,G106,G103,G89,G84)</f>
        <v>0</v>
      </c>
      <c r="H114" s="336">
        <f>SUM(H109,H106,H103,H89,H84)</f>
        <v>0</v>
      </c>
      <c r="I114" s="287"/>
    </row>
    <row r="115" spans="1:9" ht="15">
      <c r="A115" s="14">
        <v>81</v>
      </c>
      <c r="B115" s="9" t="s">
        <v>1720</v>
      </c>
      <c r="C115" s="60">
        <f>C114+C82+C32</f>
        <v>90.63000000000001</v>
      </c>
      <c r="D115" s="60">
        <f>D114+D82+D32</f>
        <v>90.63000000000001</v>
      </c>
      <c r="E115" s="83">
        <f>E114+E82+E32</f>
        <v>0</v>
      </c>
      <c r="F115" s="83">
        <f>F114+F82+F32</f>
        <v>0</v>
      </c>
      <c r="G115" s="9"/>
      <c r="H115" s="9"/>
      <c r="I115" s="287"/>
    </row>
    <row r="117" ht="15">
      <c r="H117" s="490" t="s">
        <v>14</v>
      </c>
    </row>
  </sheetData>
  <sheetProtection/>
  <mergeCells count="20">
    <mergeCell ref="A7:I7"/>
    <mergeCell ref="B12:I12"/>
    <mergeCell ref="B33:I33"/>
    <mergeCell ref="A83:I83"/>
    <mergeCell ref="C8:C9"/>
    <mergeCell ref="A5:I5"/>
    <mergeCell ref="I8:I9"/>
    <mergeCell ref="A11:I11"/>
    <mergeCell ref="B8:B9"/>
    <mergeCell ref="G8:G9"/>
    <mergeCell ref="A1:C1"/>
    <mergeCell ref="D1:I1"/>
    <mergeCell ref="A2:C2"/>
    <mergeCell ref="D2:I2"/>
    <mergeCell ref="A3:I3"/>
    <mergeCell ref="A8:A9"/>
    <mergeCell ref="A6:I6"/>
    <mergeCell ref="H8:H9"/>
    <mergeCell ref="D8:F8"/>
    <mergeCell ref="A4:I4"/>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13.xml><?xml version="1.0" encoding="utf-8"?>
<worksheet xmlns="http://schemas.openxmlformats.org/spreadsheetml/2006/main" xmlns:r="http://schemas.openxmlformats.org/officeDocument/2006/relationships">
  <sheetPr>
    <tabColor rgb="FFFFFF00"/>
  </sheetPr>
  <dimension ref="A1:I94"/>
  <sheetViews>
    <sheetView showZeros="0" zoomScale="85" zoomScaleNormal="85" zoomScalePageLayoutView="0" workbookViewId="0" topLeftCell="A1">
      <pane ySplit="10" topLeftCell="A74" activePane="bottomLeft" state="frozen"/>
      <selection pane="topLeft" activeCell="H142" sqref="H142"/>
      <selection pane="bottomLeft" activeCell="G75" sqref="G75"/>
    </sheetView>
  </sheetViews>
  <sheetFormatPr defaultColWidth="9.00390625" defaultRowHeight="15.75"/>
  <cols>
    <col min="1" max="1" width="5.50390625" style="54" customWidth="1"/>
    <col min="2" max="2" width="30.00390625" style="53" customWidth="1"/>
    <col min="3" max="3" width="12.125" style="54" customWidth="1"/>
    <col min="4" max="6" width="8.00390625" style="54" customWidth="1"/>
    <col min="7" max="7" width="16.125" style="53" customWidth="1"/>
    <col min="8" max="8" width="37.75390625" style="53" customWidth="1"/>
    <col min="9" max="9" width="7.25390625" style="54" customWidth="1"/>
  </cols>
  <sheetData>
    <row r="1" spans="1:9" s="71" customFormat="1" ht="15">
      <c r="A1" s="702" t="s">
        <v>38</v>
      </c>
      <c r="B1" s="702"/>
      <c r="C1" s="702"/>
      <c r="D1" s="703" t="s">
        <v>10</v>
      </c>
      <c r="E1" s="703"/>
      <c r="F1" s="703"/>
      <c r="G1" s="703"/>
      <c r="H1" s="703"/>
      <c r="I1" s="703"/>
    </row>
    <row r="2" spans="1:9" s="71" customFormat="1" ht="15">
      <c r="A2" s="703" t="s">
        <v>12</v>
      </c>
      <c r="B2" s="703"/>
      <c r="C2" s="703"/>
      <c r="D2" s="703" t="s">
        <v>11</v>
      </c>
      <c r="E2" s="703"/>
      <c r="F2" s="703"/>
      <c r="G2" s="703"/>
      <c r="H2" s="703"/>
      <c r="I2" s="703"/>
    </row>
    <row r="3" spans="1:9" s="71" customFormat="1" ht="15">
      <c r="A3" s="713"/>
      <c r="B3" s="713"/>
      <c r="C3" s="713"/>
      <c r="D3" s="713"/>
      <c r="E3" s="713"/>
      <c r="F3" s="713"/>
      <c r="G3" s="713"/>
      <c r="H3" s="713"/>
      <c r="I3" s="713"/>
    </row>
    <row r="4" spans="1:9" s="71" customFormat="1" ht="15">
      <c r="A4" s="702" t="s">
        <v>316</v>
      </c>
      <c r="B4" s="702"/>
      <c r="C4" s="702"/>
      <c r="D4" s="702"/>
      <c r="E4" s="702"/>
      <c r="F4" s="702"/>
      <c r="G4" s="702"/>
      <c r="H4" s="702"/>
      <c r="I4" s="702"/>
    </row>
    <row r="5" spans="1:9" s="71" customFormat="1" ht="15">
      <c r="A5" s="702" t="s">
        <v>317</v>
      </c>
      <c r="B5" s="702"/>
      <c r="C5" s="702"/>
      <c r="D5" s="702"/>
      <c r="E5" s="702"/>
      <c r="F5" s="702"/>
      <c r="G5" s="702"/>
      <c r="H5" s="702"/>
      <c r="I5" s="702"/>
    </row>
    <row r="6" spans="1:9" s="71" customFormat="1" ht="15">
      <c r="A6" s="712" t="str">
        <f>'Tong CMD'!A5:H5</f>
        <v>(Kèm theo Nghị quyết số 256/NQ-HĐND ngày 08 tháng 12 năm 2020 của Hội đồng nhân dân tỉnh)</v>
      </c>
      <c r="B6" s="712"/>
      <c r="C6" s="712"/>
      <c r="D6" s="712"/>
      <c r="E6" s="712"/>
      <c r="F6" s="712"/>
      <c r="G6" s="712"/>
      <c r="H6" s="712"/>
      <c r="I6" s="712"/>
    </row>
    <row r="7" spans="1:9" ht="15">
      <c r="A7" s="720"/>
      <c r="B7" s="720"/>
      <c r="C7" s="720"/>
      <c r="D7" s="720"/>
      <c r="E7" s="720"/>
      <c r="F7" s="720"/>
      <c r="G7" s="720"/>
      <c r="H7" s="720"/>
      <c r="I7" s="720"/>
    </row>
    <row r="8" spans="1:9" ht="24.75" customHeight="1">
      <c r="A8" s="721" t="s">
        <v>9</v>
      </c>
      <c r="B8" s="719" t="s">
        <v>15</v>
      </c>
      <c r="C8" s="717" t="s">
        <v>194</v>
      </c>
      <c r="D8" s="718" t="s">
        <v>8</v>
      </c>
      <c r="E8" s="718"/>
      <c r="F8" s="718"/>
      <c r="G8" s="719" t="s">
        <v>235</v>
      </c>
      <c r="H8" s="718" t="s">
        <v>144</v>
      </c>
      <c r="I8" s="718" t="s">
        <v>109</v>
      </c>
    </row>
    <row r="9" spans="1:9" ht="29.25" customHeight="1">
      <c r="A9" s="721"/>
      <c r="B9" s="719"/>
      <c r="C9" s="717"/>
      <c r="D9" s="57" t="s">
        <v>6</v>
      </c>
      <c r="E9" s="57" t="s">
        <v>5</v>
      </c>
      <c r="F9" s="57" t="s">
        <v>16</v>
      </c>
      <c r="G9" s="719"/>
      <c r="H9" s="718"/>
      <c r="I9" s="718"/>
    </row>
    <row r="10" spans="1:9" ht="17.25" customHeight="1">
      <c r="A10" s="58">
        <v>-1</v>
      </c>
      <c r="B10" s="58">
        <v>-2</v>
      </c>
      <c r="C10" s="58" t="s">
        <v>238</v>
      </c>
      <c r="D10" s="58">
        <v>-4</v>
      </c>
      <c r="E10" s="58">
        <v>-5</v>
      </c>
      <c r="F10" s="58">
        <v>-6</v>
      </c>
      <c r="G10" s="58">
        <v>-7</v>
      </c>
      <c r="H10" s="58">
        <v>-8</v>
      </c>
      <c r="I10" s="58">
        <v>-9</v>
      </c>
    </row>
    <row r="11" spans="1:9" ht="15.75" customHeight="1">
      <c r="A11" s="771" t="s">
        <v>1090</v>
      </c>
      <c r="B11" s="772"/>
      <c r="C11" s="772"/>
      <c r="D11" s="772"/>
      <c r="E11" s="772"/>
      <c r="F11" s="772"/>
      <c r="G11" s="772"/>
      <c r="H11" s="772"/>
      <c r="I11" s="773"/>
    </row>
    <row r="12" spans="1:9" ht="15">
      <c r="A12" s="200" t="s">
        <v>17</v>
      </c>
      <c r="B12" s="201" t="s">
        <v>261</v>
      </c>
      <c r="C12" s="202">
        <f>SUM(C13:C14)</f>
        <v>0.11</v>
      </c>
      <c r="D12" s="202">
        <f>SUM(D13:D14)</f>
        <v>0.11</v>
      </c>
      <c r="E12" s="202">
        <f>SUM(E13:E14)</f>
        <v>0</v>
      </c>
      <c r="F12" s="202">
        <f>SUM(F13:F14)</f>
        <v>0</v>
      </c>
      <c r="G12" s="491"/>
      <c r="H12" s="492"/>
      <c r="I12" s="203"/>
    </row>
    <row r="13" spans="1:9" ht="63.75" customHeight="1">
      <c r="A13" s="204" t="s">
        <v>906</v>
      </c>
      <c r="B13" s="205" t="s">
        <v>1091</v>
      </c>
      <c r="C13" s="206">
        <f aca="true" t="shared" si="0" ref="C13:C24">D13+E13+F13</f>
        <v>0.1</v>
      </c>
      <c r="D13" s="207">
        <v>0.1</v>
      </c>
      <c r="E13" s="207"/>
      <c r="F13" s="207"/>
      <c r="G13" s="208" t="s">
        <v>1092</v>
      </c>
      <c r="H13" s="209" t="s">
        <v>1611</v>
      </c>
      <c r="I13" s="210" t="s">
        <v>1742</v>
      </c>
    </row>
    <row r="14" spans="1:9" ht="56.25" customHeight="1">
      <c r="A14" s="204" t="s">
        <v>917</v>
      </c>
      <c r="B14" s="211" t="s">
        <v>1093</v>
      </c>
      <c r="C14" s="206">
        <f t="shared" si="0"/>
        <v>0.01</v>
      </c>
      <c r="D14" s="267">
        <v>0.01</v>
      </c>
      <c r="E14" s="267"/>
      <c r="F14" s="267"/>
      <c r="G14" s="205" t="s">
        <v>1094</v>
      </c>
      <c r="H14" s="205" t="s">
        <v>1095</v>
      </c>
      <c r="I14" s="210" t="s">
        <v>1742</v>
      </c>
    </row>
    <row r="15" spans="1:9" ht="15">
      <c r="A15" s="212" t="s">
        <v>19</v>
      </c>
      <c r="B15" s="213" t="s">
        <v>20</v>
      </c>
      <c r="C15" s="202">
        <f>SUM(C16:C17)</f>
        <v>1.05</v>
      </c>
      <c r="D15" s="202">
        <f>SUM(D16:D17)</f>
        <v>0.05</v>
      </c>
      <c r="E15" s="202">
        <f>SUM(E16:E17)</f>
        <v>1</v>
      </c>
      <c r="F15" s="202">
        <f>SUM(F16:F17)</f>
        <v>0</v>
      </c>
      <c r="G15" s="201"/>
      <c r="H15" s="201"/>
      <c r="I15" s="213"/>
    </row>
    <row r="16" spans="1:9" ht="61.5" customHeight="1">
      <c r="A16" s="204" t="s">
        <v>906</v>
      </c>
      <c r="B16" s="205" t="s">
        <v>1096</v>
      </c>
      <c r="C16" s="206">
        <f t="shared" si="0"/>
        <v>0.05</v>
      </c>
      <c r="D16" s="207">
        <v>0.05</v>
      </c>
      <c r="E16" s="207"/>
      <c r="F16" s="207"/>
      <c r="G16" s="208" t="s">
        <v>1097</v>
      </c>
      <c r="H16" s="208" t="s">
        <v>1098</v>
      </c>
      <c r="I16" s="210" t="s">
        <v>1742</v>
      </c>
    </row>
    <row r="17" spans="1:9" ht="72.75" customHeight="1">
      <c r="A17" s="204" t="s">
        <v>917</v>
      </c>
      <c r="B17" s="205" t="s">
        <v>1099</v>
      </c>
      <c r="C17" s="206">
        <f t="shared" si="0"/>
        <v>1</v>
      </c>
      <c r="D17" s="267"/>
      <c r="E17" s="267">
        <v>1</v>
      </c>
      <c r="F17" s="267"/>
      <c r="G17" s="205" t="s">
        <v>1100</v>
      </c>
      <c r="H17" s="209" t="s">
        <v>1101</v>
      </c>
      <c r="I17" s="210" t="s">
        <v>1742</v>
      </c>
    </row>
    <row r="18" spans="1:9" ht="15">
      <c r="A18" s="212" t="s">
        <v>21</v>
      </c>
      <c r="B18" s="213" t="s">
        <v>142</v>
      </c>
      <c r="C18" s="202">
        <f>SUM(C19:C19)</f>
        <v>0.07</v>
      </c>
      <c r="D18" s="202">
        <f>SUM(D19:D19)</f>
        <v>0.07</v>
      </c>
      <c r="E18" s="202">
        <f>SUM(E19:E19)</f>
        <v>0</v>
      </c>
      <c r="F18" s="202">
        <f>SUM(F19:F19)</f>
        <v>0</v>
      </c>
      <c r="G18" s="201"/>
      <c r="H18" s="220"/>
      <c r="I18" s="213"/>
    </row>
    <row r="19" spans="1:9" ht="69.75" customHeight="1">
      <c r="A19" s="204" t="s">
        <v>906</v>
      </c>
      <c r="B19" s="205" t="s">
        <v>1102</v>
      </c>
      <c r="C19" s="206">
        <f t="shared" si="0"/>
        <v>0.07</v>
      </c>
      <c r="D19" s="207">
        <v>0.07</v>
      </c>
      <c r="E19" s="207"/>
      <c r="F19" s="207"/>
      <c r="G19" s="205" t="s">
        <v>1103</v>
      </c>
      <c r="H19" s="214" t="s">
        <v>1104</v>
      </c>
      <c r="I19" s="210" t="s">
        <v>1742</v>
      </c>
    </row>
    <row r="20" spans="1:9" ht="15">
      <c r="A20" s="200" t="s">
        <v>23</v>
      </c>
      <c r="B20" s="201" t="s">
        <v>18</v>
      </c>
      <c r="C20" s="202">
        <f>SUM(C21:C24)</f>
        <v>3.16</v>
      </c>
      <c r="D20" s="202">
        <f>SUM(D21:D24)</f>
        <v>3.16</v>
      </c>
      <c r="E20" s="202">
        <f>SUM(E21:E24)</f>
        <v>0</v>
      </c>
      <c r="F20" s="202">
        <f>SUM(F21:F24)</f>
        <v>0</v>
      </c>
      <c r="G20" s="201"/>
      <c r="H20" s="220"/>
      <c r="I20" s="203"/>
    </row>
    <row r="21" spans="1:9" ht="26.25">
      <c r="A21" s="215">
        <v>1</v>
      </c>
      <c r="B21" s="205" t="s">
        <v>1105</v>
      </c>
      <c r="C21" s="206">
        <f t="shared" si="0"/>
        <v>0.56</v>
      </c>
      <c r="D21" s="207">
        <v>0.56</v>
      </c>
      <c r="E21" s="207"/>
      <c r="F21" s="207"/>
      <c r="G21" s="216" t="s">
        <v>1092</v>
      </c>
      <c r="H21" s="250" t="s">
        <v>1106</v>
      </c>
      <c r="I21" s="218"/>
    </row>
    <row r="22" spans="1:9" ht="15">
      <c r="A22" s="215">
        <v>2</v>
      </c>
      <c r="B22" s="205" t="s">
        <v>1107</v>
      </c>
      <c r="C22" s="206">
        <f t="shared" si="0"/>
        <v>0.5</v>
      </c>
      <c r="D22" s="207">
        <v>0.5</v>
      </c>
      <c r="E22" s="207"/>
      <c r="F22" s="207"/>
      <c r="G22" s="216" t="s">
        <v>1108</v>
      </c>
      <c r="H22" s="250"/>
      <c r="I22" s="218"/>
    </row>
    <row r="23" spans="1:9" ht="52.5">
      <c r="A23" s="215">
        <v>3</v>
      </c>
      <c r="B23" s="205" t="s">
        <v>1109</v>
      </c>
      <c r="C23" s="206">
        <f t="shared" si="0"/>
        <v>0.8</v>
      </c>
      <c r="D23" s="207">
        <v>0.8</v>
      </c>
      <c r="E23" s="207"/>
      <c r="F23" s="207"/>
      <c r="G23" s="205" t="s">
        <v>1110</v>
      </c>
      <c r="H23" s="208" t="s">
        <v>1111</v>
      </c>
      <c r="I23" s="210" t="s">
        <v>1742</v>
      </c>
    </row>
    <row r="24" spans="1:9" ht="52.5">
      <c r="A24" s="215">
        <v>4</v>
      </c>
      <c r="B24" s="209" t="s">
        <v>1112</v>
      </c>
      <c r="C24" s="206">
        <f t="shared" si="0"/>
        <v>1.3</v>
      </c>
      <c r="D24" s="268">
        <v>1.3</v>
      </c>
      <c r="E24" s="269"/>
      <c r="F24" s="269"/>
      <c r="G24" s="219" t="s">
        <v>1113</v>
      </c>
      <c r="H24" s="209" t="s">
        <v>1114</v>
      </c>
      <c r="I24" s="210" t="s">
        <v>1742</v>
      </c>
    </row>
    <row r="25" spans="1:9" ht="15">
      <c r="A25" s="212" t="s">
        <v>24</v>
      </c>
      <c r="B25" s="220" t="s">
        <v>25</v>
      </c>
      <c r="C25" s="202">
        <f>SUM(C26:C28)</f>
        <v>1.44</v>
      </c>
      <c r="D25" s="202">
        <f>SUM(D26:D28)</f>
        <v>1.44</v>
      </c>
      <c r="E25" s="202">
        <f>SUM(E26:E28)</f>
        <v>0</v>
      </c>
      <c r="F25" s="202">
        <f>SUM(F26:F28)</f>
        <v>0</v>
      </c>
      <c r="G25" s="221"/>
      <c r="H25" s="220"/>
      <c r="I25" s="222"/>
    </row>
    <row r="26" spans="1:9" ht="48.75" customHeight="1">
      <c r="A26" s="204" t="s">
        <v>906</v>
      </c>
      <c r="B26" s="205" t="s">
        <v>1115</v>
      </c>
      <c r="C26" s="206">
        <f>D26+E26+F26</f>
        <v>0.15</v>
      </c>
      <c r="D26" s="207">
        <v>0.15</v>
      </c>
      <c r="E26" s="207"/>
      <c r="F26" s="207"/>
      <c r="G26" s="205" t="s">
        <v>1116</v>
      </c>
      <c r="H26" s="209" t="s">
        <v>1117</v>
      </c>
      <c r="I26" s="210" t="s">
        <v>1742</v>
      </c>
    </row>
    <row r="27" spans="1:9" ht="47.25" customHeight="1">
      <c r="A27" s="223">
        <v>2</v>
      </c>
      <c r="B27" s="70" t="s">
        <v>1118</v>
      </c>
      <c r="C27" s="224">
        <v>0.29</v>
      </c>
      <c r="D27" s="224">
        <v>0.29</v>
      </c>
      <c r="E27" s="224"/>
      <c r="F27" s="224"/>
      <c r="G27" s="225" t="s">
        <v>1097</v>
      </c>
      <c r="H27" s="226" t="s">
        <v>1119</v>
      </c>
      <c r="I27" s="215"/>
    </row>
    <row r="28" spans="1:9" ht="48" customHeight="1">
      <c r="A28" s="223">
        <v>3</v>
      </c>
      <c r="B28" s="226" t="s">
        <v>1120</v>
      </c>
      <c r="C28" s="270">
        <v>1</v>
      </c>
      <c r="D28" s="227">
        <v>1</v>
      </c>
      <c r="E28" s="227"/>
      <c r="F28" s="227"/>
      <c r="G28" s="225" t="s">
        <v>1121</v>
      </c>
      <c r="H28" s="226" t="s">
        <v>1122</v>
      </c>
      <c r="I28" s="215"/>
    </row>
    <row r="29" spans="1:9" ht="15">
      <c r="A29" s="228" t="s">
        <v>27</v>
      </c>
      <c r="B29" s="229" t="s">
        <v>239</v>
      </c>
      <c r="C29" s="227">
        <f>SUM(C30)</f>
        <v>2.5</v>
      </c>
      <c r="D29" s="227">
        <f>SUM(D30)</f>
        <v>2.5</v>
      </c>
      <c r="E29" s="227">
        <f>SUM(E30)</f>
        <v>0</v>
      </c>
      <c r="F29" s="227">
        <f>SUM(F30)</f>
        <v>0</v>
      </c>
      <c r="G29" s="230"/>
      <c r="H29" s="229"/>
      <c r="I29" s="200"/>
    </row>
    <row r="30" spans="1:9" ht="52.5">
      <c r="A30" s="223">
        <v>1</v>
      </c>
      <c r="B30" s="226" t="s">
        <v>1123</v>
      </c>
      <c r="C30" s="270">
        <v>2.5</v>
      </c>
      <c r="D30" s="224">
        <v>2.5</v>
      </c>
      <c r="E30" s="224"/>
      <c r="F30" s="224"/>
      <c r="G30" s="225" t="s">
        <v>1124</v>
      </c>
      <c r="H30" s="226" t="s">
        <v>1611</v>
      </c>
      <c r="I30" s="210" t="s">
        <v>1742</v>
      </c>
    </row>
    <row r="31" spans="1:9" ht="15">
      <c r="A31" s="285">
        <v>13</v>
      </c>
      <c r="B31" s="201" t="s">
        <v>1406</v>
      </c>
      <c r="C31" s="202">
        <f>C29+C25+C20+C18+C15+C12</f>
        <v>8.33</v>
      </c>
      <c r="D31" s="202">
        <f>D29+D25+D20+D18+D15+D12</f>
        <v>7.33</v>
      </c>
      <c r="E31" s="202">
        <f>E29+E25+E20+E18+E15+E12</f>
        <v>1</v>
      </c>
      <c r="F31" s="202">
        <f>F29+F25+F20+F18+F15+F12</f>
        <v>0</v>
      </c>
      <c r="G31" s="201"/>
      <c r="H31" s="220"/>
      <c r="I31" s="200"/>
    </row>
    <row r="32" spans="1:9" ht="30.75" customHeight="1">
      <c r="A32" s="768" t="s">
        <v>1125</v>
      </c>
      <c r="B32" s="769"/>
      <c r="C32" s="769"/>
      <c r="D32" s="769"/>
      <c r="E32" s="769"/>
      <c r="F32" s="769"/>
      <c r="G32" s="769"/>
      <c r="H32" s="769"/>
      <c r="I32" s="770"/>
    </row>
    <row r="33" spans="1:9" ht="15">
      <c r="A33" s="231" t="s">
        <v>17</v>
      </c>
      <c r="B33" s="233" t="s">
        <v>1126</v>
      </c>
      <c r="C33" s="271">
        <f>SUM(C34)</f>
        <v>0.8</v>
      </c>
      <c r="D33" s="271">
        <f>SUM(D34)</f>
        <v>0.8</v>
      </c>
      <c r="E33" s="271">
        <f>SUM(E34)</f>
        <v>0</v>
      </c>
      <c r="F33" s="271">
        <f>SUM(F34)</f>
        <v>0</v>
      </c>
      <c r="G33" s="233"/>
      <c r="H33" s="233"/>
      <c r="I33" s="234"/>
    </row>
    <row r="34" spans="1:9" ht="26.25">
      <c r="A34" s="235">
        <v>1</v>
      </c>
      <c r="B34" s="70" t="s">
        <v>1127</v>
      </c>
      <c r="C34" s="249">
        <v>0.8</v>
      </c>
      <c r="D34" s="272">
        <v>0.8</v>
      </c>
      <c r="E34" s="273"/>
      <c r="F34" s="273"/>
      <c r="G34" s="236" t="s">
        <v>1128</v>
      </c>
      <c r="H34" s="237" t="s">
        <v>322</v>
      </c>
      <c r="I34" s="238"/>
    </row>
    <row r="35" spans="1:9" ht="15">
      <c r="A35" s="231" t="s">
        <v>19</v>
      </c>
      <c r="B35" s="233" t="s">
        <v>236</v>
      </c>
      <c r="C35" s="271">
        <f>SUM(C36:C43)</f>
        <v>25.509999999999998</v>
      </c>
      <c r="D35" s="271">
        <f>SUM(D36:D43)</f>
        <v>4.8100000000000005</v>
      </c>
      <c r="E35" s="271">
        <f>SUM(E36:E43)</f>
        <v>20.7</v>
      </c>
      <c r="F35" s="271">
        <f>SUM(F36:F43)</f>
        <v>0</v>
      </c>
      <c r="G35" s="232">
        <f>SUM(G36:G43)</f>
        <v>0</v>
      </c>
      <c r="H35" s="233"/>
      <c r="I35" s="234"/>
    </row>
    <row r="36" spans="1:9" ht="26.25">
      <c r="A36" s="239">
        <v>1</v>
      </c>
      <c r="B36" s="13" t="s">
        <v>1129</v>
      </c>
      <c r="C36" s="274">
        <v>0.16</v>
      </c>
      <c r="D36" s="274">
        <v>0.16</v>
      </c>
      <c r="E36" s="275"/>
      <c r="F36" s="275"/>
      <c r="G36" s="70" t="s">
        <v>1130</v>
      </c>
      <c r="H36" s="70" t="s">
        <v>449</v>
      </c>
      <c r="I36" s="237"/>
    </row>
    <row r="37" spans="1:9" ht="26.25">
      <c r="A37" s="239">
        <v>2</v>
      </c>
      <c r="B37" s="70" t="s">
        <v>1131</v>
      </c>
      <c r="C37" s="272">
        <v>0.45</v>
      </c>
      <c r="D37" s="272">
        <v>0.45</v>
      </c>
      <c r="E37" s="237"/>
      <c r="F37" s="237"/>
      <c r="G37" s="240" t="s">
        <v>1132</v>
      </c>
      <c r="H37" s="226" t="s">
        <v>322</v>
      </c>
      <c r="I37" s="241"/>
    </row>
    <row r="38" spans="1:9" ht="26.25">
      <c r="A38" s="239">
        <v>3</v>
      </c>
      <c r="B38" s="70" t="s">
        <v>1133</v>
      </c>
      <c r="C38" s="272">
        <v>0.5</v>
      </c>
      <c r="D38" s="272">
        <v>0.5</v>
      </c>
      <c r="E38" s="237"/>
      <c r="F38" s="237"/>
      <c r="G38" s="240" t="s">
        <v>1134</v>
      </c>
      <c r="H38" s="226" t="s">
        <v>322</v>
      </c>
      <c r="I38" s="241"/>
    </row>
    <row r="39" spans="1:9" ht="26.25">
      <c r="A39" s="239">
        <v>4</v>
      </c>
      <c r="B39" s="242" t="s">
        <v>1135</v>
      </c>
      <c r="C39" s="272">
        <v>1.1</v>
      </c>
      <c r="D39" s="272">
        <v>1.1</v>
      </c>
      <c r="E39" s="249"/>
      <c r="F39" s="249"/>
      <c r="G39" s="243" t="s">
        <v>1136</v>
      </c>
      <c r="H39" s="226" t="s">
        <v>322</v>
      </c>
      <c r="I39" s="241"/>
    </row>
    <row r="40" spans="1:9" ht="15">
      <c r="A40" s="239">
        <v>5</v>
      </c>
      <c r="B40" s="242" t="s">
        <v>1137</v>
      </c>
      <c r="C40" s="272">
        <v>0.1</v>
      </c>
      <c r="D40" s="272">
        <v>0.1</v>
      </c>
      <c r="E40" s="249"/>
      <c r="F40" s="249"/>
      <c r="G40" s="243" t="s">
        <v>1138</v>
      </c>
      <c r="H40" s="226" t="s">
        <v>322</v>
      </c>
      <c r="I40" s="241"/>
    </row>
    <row r="41" spans="1:9" ht="39">
      <c r="A41" s="239">
        <v>6</v>
      </c>
      <c r="B41" s="70" t="s">
        <v>1139</v>
      </c>
      <c r="C41" s="272">
        <v>2.5</v>
      </c>
      <c r="D41" s="272">
        <v>2.5</v>
      </c>
      <c r="E41" s="237"/>
      <c r="F41" s="237"/>
      <c r="G41" s="240" t="s">
        <v>1136</v>
      </c>
      <c r="H41" s="226" t="s">
        <v>322</v>
      </c>
      <c r="I41" s="241"/>
    </row>
    <row r="42" spans="1:9" ht="26.25">
      <c r="A42" s="239">
        <v>7</v>
      </c>
      <c r="B42" s="70" t="s">
        <v>1140</v>
      </c>
      <c r="C42" s="272">
        <v>19.8</v>
      </c>
      <c r="D42" s="272"/>
      <c r="E42" s="237">
        <v>19.8</v>
      </c>
      <c r="F42" s="237"/>
      <c r="G42" s="240" t="s">
        <v>1130</v>
      </c>
      <c r="H42" s="226" t="s">
        <v>1141</v>
      </c>
      <c r="I42" s="241"/>
    </row>
    <row r="43" spans="1:9" ht="26.25">
      <c r="A43" s="239">
        <v>8</v>
      </c>
      <c r="B43" s="70" t="s">
        <v>1142</v>
      </c>
      <c r="C43" s="272">
        <v>0.9</v>
      </c>
      <c r="D43" s="272"/>
      <c r="E43" s="237">
        <v>0.9</v>
      </c>
      <c r="F43" s="237"/>
      <c r="G43" s="240" t="s">
        <v>1130</v>
      </c>
      <c r="H43" s="226" t="s">
        <v>1141</v>
      </c>
      <c r="I43" s="241"/>
    </row>
    <row r="44" spans="1:9" ht="15">
      <c r="A44" s="244" t="s">
        <v>21</v>
      </c>
      <c r="B44" s="233" t="s">
        <v>20</v>
      </c>
      <c r="C44" s="271">
        <f>SUM(C45:C54)</f>
        <v>28.090000000000003</v>
      </c>
      <c r="D44" s="271">
        <f>SUM(D45:D54)</f>
        <v>25.09</v>
      </c>
      <c r="E44" s="271">
        <f>SUM(E45:E54)</f>
        <v>3</v>
      </c>
      <c r="F44" s="271">
        <f>SUM(F45:F54)</f>
        <v>0</v>
      </c>
      <c r="G44" s="233"/>
      <c r="H44" s="233"/>
      <c r="I44" s="233"/>
    </row>
    <row r="45" spans="1:9" ht="42.75" customHeight="1">
      <c r="A45" s="239">
        <v>1</v>
      </c>
      <c r="B45" s="13" t="s">
        <v>1143</v>
      </c>
      <c r="C45" s="249">
        <v>0.4</v>
      </c>
      <c r="D45" s="249">
        <v>0.4</v>
      </c>
      <c r="E45" s="272"/>
      <c r="F45" s="249"/>
      <c r="G45" s="241" t="s">
        <v>1138</v>
      </c>
      <c r="H45" s="70" t="s">
        <v>449</v>
      </c>
      <c r="I45" s="237"/>
    </row>
    <row r="46" spans="1:9" ht="26.25">
      <c r="A46" s="239">
        <v>2</v>
      </c>
      <c r="B46" s="13" t="s">
        <v>1144</v>
      </c>
      <c r="C46" s="249">
        <v>0.6</v>
      </c>
      <c r="D46" s="249">
        <v>0.6</v>
      </c>
      <c r="E46" s="272"/>
      <c r="F46" s="249"/>
      <c r="G46" s="241" t="s">
        <v>1145</v>
      </c>
      <c r="H46" s="70" t="s">
        <v>449</v>
      </c>
      <c r="I46" s="237"/>
    </row>
    <row r="47" spans="1:9" ht="26.25">
      <c r="A47" s="239">
        <v>3</v>
      </c>
      <c r="B47" s="13" t="s">
        <v>1146</v>
      </c>
      <c r="C47" s="249">
        <v>11</v>
      </c>
      <c r="D47" s="249">
        <v>9</v>
      </c>
      <c r="E47" s="272">
        <v>2</v>
      </c>
      <c r="F47" s="249"/>
      <c r="G47" s="241" t="s">
        <v>1147</v>
      </c>
      <c r="H47" s="70" t="s">
        <v>449</v>
      </c>
      <c r="I47" s="237"/>
    </row>
    <row r="48" spans="1:9" ht="15">
      <c r="A48" s="239">
        <v>4</v>
      </c>
      <c r="B48" s="13" t="s">
        <v>1148</v>
      </c>
      <c r="C48" s="249">
        <v>0.15</v>
      </c>
      <c r="D48" s="249">
        <v>0.15</v>
      </c>
      <c r="E48" s="272"/>
      <c r="F48" s="249"/>
      <c r="G48" s="241" t="s">
        <v>1138</v>
      </c>
      <c r="H48" s="70" t="s">
        <v>449</v>
      </c>
      <c r="I48" s="237"/>
    </row>
    <row r="49" spans="1:9" ht="39">
      <c r="A49" s="239">
        <v>5</v>
      </c>
      <c r="B49" s="241" t="s">
        <v>1149</v>
      </c>
      <c r="C49" s="272">
        <v>1.5</v>
      </c>
      <c r="D49" s="272">
        <v>1.5</v>
      </c>
      <c r="E49" s="272"/>
      <c r="F49" s="272"/>
      <c r="G49" s="236" t="s">
        <v>1134</v>
      </c>
      <c r="H49" s="205" t="s">
        <v>1150</v>
      </c>
      <c r="I49" s="245"/>
    </row>
    <row r="50" spans="1:9" ht="39">
      <c r="A50" s="239">
        <v>6</v>
      </c>
      <c r="B50" s="241" t="s">
        <v>1151</v>
      </c>
      <c r="C50" s="272">
        <v>0.5</v>
      </c>
      <c r="D50" s="272">
        <v>0.5</v>
      </c>
      <c r="E50" s="272"/>
      <c r="F50" s="272"/>
      <c r="G50" s="236" t="s">
        <v>1130</v>
      </c>
      <c r="H50" s="205" t="s">
        <v>322</v>
      </c>
      <c r="I50" s="245"/>
    </row>
    <row r="51" spans="1:9" ht="26.25">
      <c r="A51" s="239">
        <v>7</v>
      </c>
      <c r="B51" s="246" t="s">
        <v>1152</v>
      </c>
      <c r="C51" s="272">
        <v>1.34</v>
      </c>
      <c r="D51" s="272">
        <v>1.34</v>
      </c>
      <c r="E51" s="272"/>
      <c r="F51" s="207"/>
      <c r="G51" s="243" t="s">
        <v>1136</v>
      </c>
      <c r="H51" s="226" t="s">
        <v>322</v>
      </c>
      <c r="I51" s="216"/>
    </row>
    <row r="52" spans="1:9" ht="26.25">
      <c r="A52" s="239">
        <v>8</v>
      </c>
      <c r="B52" s="70" t="s">
        <v>1153</v>
      </c>
      <c r="C52" s="272">
        <v>1</v>
      </c>
      <c r="D52" s="272">
        <v>1</v>
      </c>
      <c r="E52" s="272"/>
      <c r="F52" s="249"/>
      <c r="G52" s="240" t="s">
        <v>1154</v>
      </c>
      <c r="H52" s="226" t="s">
        <v>322</v>
      </c>
      <c r="I52" s="241"/>
    </row>
    <row r="53" spans="1:9" ht="26.25">
      <c r="A53" s="239">
        <v>9</v>
      </c>
      <c r="B53" s="226" t="s">
        <v>1155</v>
      </c>
      <c r="C53" s="272">
        <v>0.6</v>
      </c>
      <c r="D53" s="272">
        <v>0.6</v>
      </c>
      <c r="E53" s="272"/>
      <c r="F53" s="249"/>
      <c r="G53" s="240" t="s">
        <v>1156</v>
      </c>
      <c r="H53" s="226" t="s">
        <v>322</v>
      </c>
      <c r="I53" s="241"/>
    </row>
    <row r="54" spans="1:9" ht="39">
      <c r="A54" s="239">
        <v>10</v>
      </c>
      <c r="B54" s="70" t="s">
        <v>1157</v>
      </c>
      <c r="C54" s="272">
        <v>11</v>
      </c>
      <c r="D54" s="272">
        <v>10</v>
      </c>
      <c r="E54" s="224">
        <v>1</v>
      </c>
      <c r="F54" s="276"/>
      <c r="G54" s="247" t="s">
        <v>1158</v>
      </c>
      <c r="H54" s="226" t="s">
        <v>322</v>
      </c>
      <c r="I54" s="241"/>
    </row>
    <row r="55" spans="1:9" ht="15">
      <c r="A55" s="244" t="s">
        <v>23</v>
      </c>
      <c r="B55" s="64" t="s">
        <v>29</v>
      </c>
      <c r="C55" s="277">
        <f>SUM(C56:C65)</f>
        <v>2.22</v>
      </c>
      <c r="D55" s="277">
        <f>SUM(D56:D65)</f>
        <v>0.67</v>
      </c>
      <c r="E55" s="277">
        <f>SUM(E56:E65)</f>
        <v>1.55</v>
      </c>
      <c r="F55" s="277">
        <f>SUM(F56:F65)</f>
        <v>0</v>
      </c>
      <c r="G55" s="248"/>
      <c r="H55" s="229"/>
      <c r="I55" s="241"/>
    </row>
    <row r="56" spans="1:9" ht="52.5">
      <c r="A56" s="239">
        <v>1</v>
      </c>
      <c r="B56" s="217" t="s">
        <v>1159</v>
      </c>
      <c r="C56" s="249">
        <f>SUM(D56:F56)</f>
        <v>0.07</v>
      </c>
      <c r="D56" s="249">
        <v>0.07</v>
      </c>
      <c r="E56" s="249"/>
      <c r="F56" s="275"/>
      <c r="G56" s="250" t="s">
        <v>1160</v>
      </c>
      <c r="H56" s="250" t="s">
        <v>1161</v>
      </c>
      <c r="I56" s="241"/>
    </row>
    <row r="57" spans="1:9" ht="66">
      <c r="A57" s="239">
        <v>2</v>
      </c>
      <c r="B57" s="217" t="s">
        <v>1162</v>
      </c>
      <c r="C57" s="249">
        <v>0.07</v>
      </c>
      <c r="D57" s="249">
        <v>0.07</v>
      </c>
      <c r="E57" s="249"/>
      <c r="F57" s="275"/>
      <c r="G57" s="250" t="s">
        <v>1163</v>
      </c>
      <c r="H57" s="250" t="s">
        <v>1164</v>
      </c>
      <c r="I57" s="241"/>
    </row>
    <row r="58" spans="1:9" ht="39">
      <c r="A58" s="239">
        <v>3</v>
      </c>
      <c r="B58" s="217" t="s">
        <v>1165</v>
      </c>
      <c r="C58" s="249">
        <v>0.09</v>
      </c>
      <c r="D58" s="249">
        <v>0.09</v>
      </c>
      <c r="E58" s="249"/>
      <c r="F58" s="275"/>
      <c r="G58" s="250" t="s">
        <v>1166</v>
      </c>
      <c r="H58" s="250" t="s">
        <v>1167</v>
      </c>
      <c r="I58" s="241"/>
    </row>
    <row r="59" spans="1:9" ht="78.75">
      <c r="A59" s="239">
        <v>4</v>
      </c>
      <c r="B59" s="13" t="s">
        <v>1168</v>
      </c>
      <c r="C59" s="249">
        <v>0.06</v>
      </c>
      <c r="D59" s="249">
        <v>0.06</v>
      </c>
      <c r="E59" s="272"/>
      <c r="F59" s="275"/>
      <c r="G59" s="241" t="s">
        <v>1169</v>
      </c>
      <c r="H59" s="70" t="s">
        <v>449</v>
      </c>
      <c r="I59" s="241"/>
    </row>
    <row r="60" spans="1:9" ht="15">
      <c r="A60" s="239">
        <v>5</v>
      </c>
      <c r="B60" s="13" t="s">
        <v>1170</v>
      </c>
      <c r="C60" s="249">
        <v>1.55</v>
      </c>
      <c r="D60" s="249"/>
      <c r="E60" s="272">
        <v>1.55</v>
      </c>
      <c r="F60" s="275"/>
      <c r="G60" s="241" t="s">
        <v>1154</v>
      </c>
      <c r="H60" s="70" t="s">
        <v>449</v>
      </c>
      <c r="I60" s="241"/>
    </row>
    <row r="61" spans="1:9" ht="39">
      <c r="A61" s="239">
        <v>6</v>
      </c>
      <c r="B61" s="241" t="s">
        <v>1171</v>
      </c>
      <c r="C61" s="272">
        <v>0.1</v>
      </c>
      <c r="D61" s="272">
        <v>0.1</v>
      </c>
      <c r="E61" s="278"/>
      <c r="F61" s="249"/>
      <c r="G61" s="241" t="s">
        <v>1172</v>
      </c>
      <c r="H61" s="241" t="s">
        <v>322</v>
      </c>
      <c r="I61" s="240"/>
    </row>
    <row r="62" spans="1:9" ht="52.5">
      <c r="A62" s="239">
        <v>7</v>
      </c>
      <c r="B62" s="241" t="s">
        <v>1173</v>
      </c>
      <c r="C62" s="272">
        <v>0.07</v>
      </c>
      <c r="D62" s="272">
        <v>0.07</v>
      </c>
      <c r="E62" s="272"/>
      <c r="F62" s="237"/>
      <c r="G62" s="240" t="s">
        <v>1174</v>
      </c>
      <c r="H62" s="226" t="s">
        <v>322</v>
      </c>
      <c r="I62" s="241"/>
    </row>
    <row r="63" spans="1:9" ht="52.5">
      <c r="A63" s="239">
        <v>8</v>
      </c>
      <c r="B63" s="241" t="s">
        <v>1175</v>
      </c>
      <c r="C63" s="272">
        <v>0.04</v>
      </c>
      <c r="D63" s="272">
        <v>0.04</v>
      </c>
      <c r="E63" s="272"/>
      <c r="F63" s="237"/>
      <c r="G63" s="240" t="s">
        <v>1176</v>
      </c>
      <c r="H63" s="226" t="s">
        <v>322</v>
      </c>
      <c r="I63" s="241"/>
    </row>
    <row r="64" spans="1:9" s="283" customFormat="1" ht="66">
      <c r="A64" s="239">
        <v>9</v>
      </c>
      <c r="B64" s="205" t="s">
        <v>1177</v>
      </c>
      <c r="C64" s="272">
        <v>0.15</v>
      </c>
      <c r="D64" s="272">
        <v>0.15</v>
      </c>
      <c r="E64" s="272"/>
      <c r="F64" s="279"/>
      <c r="G64" s="243" t="s">
        <v>1178</v>
      </c>
      <c r="H64" s="226" t="s">
        <v>1179</v>
      </c>
      <c r="I64" s="241"/>
    </row>
    <row r="65" spans="1:9" ht="26.25">
      <c r="A65" s="239">
        <v>10</v>
      </c>
      <c r="B65" s="250" t="s">
        <v>1180</v>
      </c>
      <c r="C65" s="249">
        <v>0.02</v>
      </c>
      <c r="D65" s="249">
        <v>0.02</v>
      </c>
      <c r="E65" s="272"/>
      <c r="F65" s="279"/>
      <c r="G65" s="251" t="s">
        <v>1181</v>
      </c>
      <c r="H65" s="226" t="s">
        <v>1179</v>
      </c>
      <c r="I65" s="241"/>
    </row>
    <row r="66" spans="1:9" ht="15">
      <c r="A66" s="244" t="s">
        <v>24</v>
      </c>
      <c r="B66" s="201" t="s">
        <v>129</v>
      </c>
      <c r="C66" s="277">
        <f>SUM(C67)</f>
        <v>3.5</v>
      </c>
      <c r="D66" s="277">
        <f>SUM(D67)</f>
        <v>0</v>
      </c>
      <c r="E66" s="277">
        <f>SUM(E67)</f>
        <v>3.5</v>
      </c>
      <c r="F66" s="277">
        <f>SUM(F67)</f>
        <v>0</v>
      </c>
      <c r="G66" s="252"/>
      <c r="H66" s="229"/>
      <c r="I66" s="241"/>
    </row>
    <row r="67" spans="1:9" ht="26.25">
      <c r="A67" s="239">
        <v>1</v>
      </c>
      <c r="B67" s="13" t="s">
        <v>1182</v>
      </c>
      <c r="C67" s="249">
        <v>3.5</v>
      </c>
      <c r="D67" s="249"/>
      <c r="E67" s="272">
        <v>3.5</v>
      </c>
      <c r="F67" s="249"/>
      <c r="G67" s="241" t="s">
        <v>1154</v>
      </c>
      <c r="H67" s="70" t="s">
        <v>449</v>
      </c>
      <c r="I67" s="237"/>
    </row>
    <row r="68" spans="1:9" ht="15">
      <c r="A68" s="231" t="s">
        <v>27</v>
      </c>
      <c r="B68" s="233" t="s">
        <v>18</v>
      </c>
      <c r="C68" s="277">
        <f>SUM(C69:C80)</f>
        <v>12.22</v>
      </c>
      <c r="D68" s="277">
        <f>SUM(D69:D80)</f>
        <v>12.22</v>
      </c>
      <c r="E68" s="277">
        <f>SUM(E69:E80)</f>
        <v>0</v>
      </c>
      <c r="F68" s="277">
        <f>SUM(F69:F80)</f>
        <v>0</v>
      </c>
      <c r="G68" s="233"/>
      <c r="H68" s="233"/>
      <c r="I68" s="234"/>
    </row>
    <row r="69" spans="1:9" ht="39">
      <c r="A69" s="239">
        <v>1</v>
      </c>
      <c r="B69" s="13" t="s">
        <v>1183</v>
      </c>
      <c r="C69" s="249">
        <v>1.8</v>
      </c>
      <c r="D69" s="249">
        <v>1.8</v>
      </c>
      <c r="E69" s="272"/>
      <c r="F69" s="275"/>
      <c r="G69" s="241" t="s">
        <v>1184</v>
      </c>
      <c r="H69" s="70" t="s">
        <v>1185</v>
      </c>
      <c r="I69" s="237"/>
    </row>
    <row r="70" spans="1:9" ht="26.25">
      <c r="A70" s="239">
        <v>2</v>
      </c>
      <c r="B70" s="70" t="s">
        <v>1186</v>
      </c>
      <c r="C70" s="273">
        <v>0.45</v>
      </c>
      <c r="D70" s="273">
        <v>0.45</v>
      </c>
      <c r="E70" s="268"/>
      <c r="F70" s="280"/>
      <c r="G70" s="240" t="s">
        <v>1187</v>
      </c>
      <c r="H70" s="226" t="s">
        <v>322</v>
      </c>
      <c r="I70" s="253"/>
    </row>
    <row r="71" spans="1:9" ht="26.25">
      <c r="A71" s="239">
        <v>3</v>
      </c>
      <c r="B71" s="226" t="s">
        <v>1188</v>
      </c>
      <c r="C71" s="273">
        <v>0.3</v>
      </c>
      <c r="D71" s="273">
        <v>0.3</v>
      </c>
      <c r="E71" s="267"/>
      <c r="F71" s="207"/>
      <c r="G71" s="254" t="s">
        <v>1121</v>
      </c>
      <c r="H71" s="226" t="s">
        <v>322</v>
      </c>
      <c r="I71" s="216"/>
    </row>
    <row r="72" spans="1:9" ht="39">
      <c r="A72" s="239">
        <v>4</v>
      </c>
      <c r="B72" s="70" t="s">
        <v>1189</v>
      </c>
      <c r="C72" s="273">
        <v>0.8</v>
      </c>
      <c r="D72" s="273">
        <v>0.8</v>
      </c>
      <c r="E72" s="264"/>
      <c r="F72" s="224"/>
      <c r="G72" s="255" t="s">
        <v>1132</v>
      </c>
      <c r="H72" s="226" t="s">
        <v>322</v>
      </c>
      <c r="I72" s="256"/>
    </row>
    <row r="73" spans="1:9" ht="26.25">
      <c r="A73" s="239">
        <v>5</v>
      </c>
      <c r="B73" s="216" t="s">
        <v>1190</v>
      </c>
      <c r="C73" s="273">
        <v>0.5</v>
      </c>
      <c r="D73" s="273">
        <v>0.5</v>
      </c>
      <c r="E73" s="267"/>
      <c r="F73" s="207"/>
      <c r="G73" s="240" t="s">
        <v>1132</v>
      </c>
      <c r="H73" s="226" t="s">
        <v>322</v>
      </c>
      <c r="I73" s="216"/>
    </row>
    <row r="74" spans="1:9" ht="15">
      <c r="A74" s="239">
        <v>6</v>
      </c>
      <c r="B74" s="216" t="s">
        <v>1191</v>
      </c>
      <c r="C74" s="273">
        <v>0.5</v>
      </c>
      <c r="D74" s="273">
        <v>0.5</v>
      </c>
      <c r="E74" s="267"/>
      <c r="F74" s="207"/>
      <c r="G74" s="205" t="s">
        <v>1138</v>
      </c>
      <c r="H74" s="226" t="s">
        <v>322</v>
      </c>
      <c r="I74" s="216"/>
    </row>
    <row r="75" spans="1:9" ht="26.25">
      <c r="A75" s="239">
        <v>7</v>
      </c>
      <c r="B75" s="242" t="s">
        <v>1192</v>
      </c>
      <c r="C75" s="273">
        <v>0.57</v>
      </c>
      <c r="D75" s="273">
        <v>0.57</v>
      </c>
      <c r="E75" s="274"/>
      <c r="F75" s="249"/>
      <c r="G75" s="242" t="s">
        <v>1145</v>
      </c>
      <c r="H75" s="226" t="s">
        <v>322</v>
      </c>
      <c r="I75" s="216"/>
    </row>
    <row r="76" spans="1:9" ht="26.25">
      <c r="A76" s="239">
        <v>8</v>
      </c>
      <c r="B76" s="242" t="s">
        <v>1193</v>
      </c>
      <c r="C76" s="273">
        <v>0.8</v>
      </c>
      <c r="D76" s="273">
        <v>0.8</v>
      </c>
      <c r="E76" s="274"/>
      <c r="F76" s="249"/>
      <c r="G76" s="205" t="s">
        <v>1187</v>
      </c>
      <c r="H76" s="226" t="s">
        <v>322</v>
      </c>
      <c r="I76" s="216"/>
    </row>
    <row r="77" spans="1:9" ht="15">
      <c r="A77" s="239">
        <v>9</v>
      </c>
      <c r="B77" s="70" t="s">
        <v>1194</v>
      </c>
      <c r="C77" s="273">
        <v>0.2</v>
      </c>
      <c r="D77" s="273">
        <v>0.2</v>
      </c>
      <c r="E77" s="267"/>
      <c r="F77" s="207"/>
      <c r="G77" s="205" t="s">
        <v>1195</v>
      </c>
      <c r="H77" s="226" t="s">
        <v>322</v>
      </c>
      <c r="I77" s="216"/>
    </row>
    <row r="78" spans="1:9" ht="26.25">
      <c r="A78" s="239">
        <v>10</v>
      </c>
      <c r="B78" s="205" t="s">
        <v>1196</v>
      </c>
      <c r="C78" s="273">
        <v>3</v>
      </c>
      <c r="D78" s="273">
        <v>3</v>
      </c>
      <c r="E78" s="281"/>
      <c r="F78" s="207"/>
      <c r="G78" s="240" t="s">
        <v>1187</v>
      </c>
      <c r="H78" s="226" t="s">
        <v>322</v>
      </c>
      <c r="I78" s="205"/>
    </row>
    <row r="79" spans="1:9" ht="26.25">
      <c r="A79" s="239">
        <v>11</v>
      </c>
      <c r="B79" s="242" t="s">
        <v>1197</v>
      </c>
      <c r="C79" s="273">
        <v>1.3</v>
      </c>
      <c r="D79" s="273">
        <v>1.3</v>
      </c>
      <c r="E79" s="281"/>
      <c r="F79" s="207"/>
      <c r="G79" s="240" t="s">
        <v>1198</v>
      </c>
      <c r="H79" s="226" t="s">
        <v>322</v>
      </c>
      <c r="I79" s="205"/>
    </row>
    <row r="80" spans="1:9" ht="26.25">
      <c r="A80" s="239">
        <v>12</v>
      </c>
      <c r="B80" s="242" t="s">
        <v>1199</v>
      </c>
      <c r="C80" s="273">
        <v>2</v>
      </c>
      <c r="D80" s="273">
        <v>2</v>
      </c>
      <c r="E80" s="281"/>
      <c r="F80" s="207"/>
      <c r="G80" s="240" t="s">
        <v>1200</v>
      </c>
      <c r="H80" s="226" t="s">
        <v>322</v>
      </c>
      <c r="I80" s="205"/>
    </row>
    <row r="81" spans="1:9" ht="15">
      <c r="A81" s="231" t="s">
        <v>28</v>
      </c>
      <c r="B81" s="233" t="s">
        <v>138</v>
      </c>
      <c r="C81" s="277">
        <f>SUM(C82:C82)</f>
        <v>3.6</v>
      </c>
      <c r="D81" s="277">
        <f>SUM(D82:D82)</f>
        <v>3.6</v>
      </c>
      <c r="E81" s="277">
        <f>SUM(E82:E82)</f>
        <v>0</v>
      </c>
      <c r="F81" s="277">
        <f>SUM(F82:F82)</f>
        <v>0</v>
      </c>
      <c r="G81" s="233"/>
      <c r="H81" s="233"/>
      <c r="I81" s="234"/>
    </row>
    <row r="82" spans="1:9" ht="26.25">
      <c r="A82" s="257">
        <v>1</v>
      </c>
      <c r="B82" s="226" t="s">
        <v>1201</v>
      </c>
      <c r="C82" s="272">
        <v>3.6</v>
      </c>
      <c r="D82" s="272">
        <v>3.6</v>
      </c>
      <c r="E82" s="282"/>
      <c r="F82" s="207"/>
      <c r="G82" s="240" t="s">
        <v>1132</v>
      </c>
      <c r="H82" s="226" t="s">
        <v>1179</v>
      </c>
      <c r="I82" s="205"/>
    </row>
    <row r="83" spans="1:9" ht="15">
      <c r="A83" s="258" t="s">
        <v>30</v>
      </c>
      <c r="B83" s="229" t="s">
        <v>147</v>
      </c>
      <c r="C83" s="277">
        <f>SUM(C84)</f>
        <v>2.5</v>
      </c>
      <c r="D83" s="277">
        <f>SUM(D84)</f>
        <v>2.5</v>
      </c>
      <c r="E83" s="277">
        <f>SUM(E84)</f>
        <v>0</v>
      </c>
      <c r="F83" s="277">
        <f>SUM(F84)</f>
        <v>0</v>
      </c>
      <c r="G83" s="259"/>
      <c r="H83" s="229"/>
      <c r="I83" s="201"/>
    </row>
    <row r="84" spans="1:9" ht="52.5">
      <c r="A84" s="257">
        <v>1</v>
      </c>
      <c r="B84" s="226" t="s">
        <v>1202</v>
      </c>
      <c r="C84" s="272">
        <v>2.5</v>
      </c>
      <c r="D84" s="272">
        <v>2.5</v>
      </c>
      <c r="E84" s="282"/>
      <c r="F84" s="207"/>
      <c r="G84" s="240" t="s">
        <v>1203</v>
      </c>
      <c r="H84" s="226" t="s">
        <v>322</v>
      </c>
      <c r="I84" s="205"/>
    </row>
    <row r="85" spans="1:9" ht="15">
      <c r="A85" s="258" t="s">
        <v>31</v>
      </c>
      <c r="B85" s="229" t="s">
        <v>65</v>
      </c>
      <c r="C85" s="277">
        <f>SUM(C86)</f>
        <v>1.54</v>
      </c>
      <c r="D85" s="277">
        <f>SUM(D86)</f>
        <v>1.54</v>
      </c>
      <c r="E85" s="277">
        <f>SUM(E86)</f>
        <v>0</v>
      </c>
      <c r="F85" s="277">
        <f>SUM(F86)</f>
        <v>0</v>
      </c>
      <c r="G85" s="259"/>
      <c r="H85" s="229"/>
      <c r="I85" s="201"/>
    </row>
    <row r="86" spans="1:9" ht="26.25">
      <c r="A86" s="257">
        <v>3</v>
      </c>
      <c r="B86" s="226" t="s">
        <v>1204</v>
      </c>
      <c r="C86" s="272">
        <v>1.54</v>
      </c>
      <c r="D86" s="272">
        <v>1.54</v>
      </c>
      <c r="E86" s="282"/>
      <c r="F86" s="207"/>
      <c r="G86" s="240" t="s">
        <v>1205</v>
      </c>
      <c r="H86" s="226" t="s">
        <v>322</v>
      </c>
      <c r="I86" s="205"/>
    </row>
    <row r="87" spans="1:9" ht="15">
      <c r="A87" s="260" t="s">
        <v>32</v>
      </c>
      <c r="B87" s="261" t="s">
        <v>107</v>
      </c>
      <c r="C87" s="271">
        <f>SUM(C88:C90)</f>
        <v>3.52</v>
      </c>
      <c r="D87" s="271">
        <f>SUM(D88:D90)</f>
        <v>3.52</v>
      </c>
      <c r="E87" s="271">
        <f>SUM(E88:E90)</f>
        <v>0</v>
      </c>
      <c r="F87" s="271">
        <f>SUM(F88:F90)</f>
        <v>0</v>
      </c>
      <c r="G87" s="262">
        <f>SUM(G88:G90)</f>
        <v>0</v>
      </c>
      <c r="H87" s="261"/>
      <c r="I87" s="260"/>
    </row>
    <row r="88" spans="1:9" ht="15">
      <c r="A88" s="223">
        <v>1</v>
      </c>
      <c r="B88" s="263" t="s">
        <v>1206</v>
      </c>
      <c r="C88" s="270">
        <v>0.3</v>
      </c>
      <c r="D88" s="224">
        <v>0.3</v>
      </c>
      <c r="E88" s="227"/>
      <c r="F88" s="227"/>
      <c r="G88" s="264" t="s">
        <v>1130</v>
      </c>
      <c r="H88" s="226" t="s">
        <v>322</v>
      </c>
      <c r="I88" s="224"/>
    </row>
    <row r="89" spans="1:9" ht="26.25">
      <c r="A89" s="223">
        <v>2</v>
      </c>
      <c r="B89" s="263" t="s">
        <v>1207</v>
      </c>
      <c r="C89" s="270">
        <v>0.22</v>
      </c>
      <c r="D89" s="224">
        <v>0.22</v>
      </c>
      <c r="E89" s="227"/>
      <c r="F89" s="227"/>
      <c r="G89" s="265" t="s">
        <v>1187</v>
      </c>
      <c r="H89" s="226" t="s">
        <v>322</v>
      </c>
      <c r="I89" s="224"/>
    </row>
    <row r="90" spans="1:9" ht="15">
      <c r="A90" s="223">
        <v>3</v>
      </c>
      <c r="B90" s="263" t="s">
        <v>1208</v>
      </c>
      <c r="C90" s="270">
        <v>3</v>
      </c>
      <c r="D90" s="224">
        <v>3</v>
      </c>
      <c r="E90" s="227"/>
      <c r="F90" s="227"/>
      <c r="G90" s="225" t="s">
        <v>1132</v>
      </c>
      <c r="H90" s="226" t="s">
        <v>322</v>
      </c>
      <c r="I90" s="224"/>
    </row>
    <row r="91" spans="1:9" ht="15">
      <c r="A91" s="231">
        <v>48</v>
      </c>
      <c r="B91" s="233" t="s">
        <v>1576</v>
      </c>
      <c r="C91" s="277">
        <f>C87+C85+C83+C81+C68+C66+C55+C44+C35+C33</f>
        <v>83.5</v>
      </c>
      <c r="D91" s="277">
        <f>D87+D85+D83+D81+D68+D66+D55+D44+D35+D33</f>
        <v>54.75</v>
      </c>
      <c r="E91" s="277">
        <f>E87+E85+E83+E81+E68+E66+E55+E44+E35+E33</f>
        <v>28.75</v>
      </c>
      <c r="F91" s="277">
        <f>F81+F68+F66+F55+F44+F35+F33</f>
        <v>0</v>
      </c>
      <c r="G91" s="233"/>
      <c r="H91" s="233"/>
      <c r="I91" s="234"/>
    </row>
    <row r="92" spans="1:9" ht="15">
      <c r="A92" s="266">
        <v>61</v>
      </c>
      <c r="B92" s="64" t="s">
        <v>1577</v>
      </c>
      <c r="C92" s="277">
        <f>C91+C31</f>
        <v>91.83</v>
      </c>
      <c r="D92" s="277">
        <f>D91+D31</f>
        <v>62.08</v>
      </c>
      <c r="E92" s="277">
        <f>E91+E31</f>
        <v>29.75</v>
      </c>
      <c r="F92" s="277">
        <f>F91+F31</f>
        <v>0</v>
      </c>
      <c r="G92" s="243"/>
      <c r="H92" s="64"/>
      <c r="I92" s="70"/>
    </row>
    <row r="94" ht="15">
      <c r="H94" s="307" t="s">
        <v>14</v>
      </c>
    </row>
  </sheetData>
  <sheetProtection/>
  <mergeCells count="18">
    <mergeCell ref="A5:I5"/>
    <mergeCell ref="A6:I6"/>
    <mergeCell ref="A7:I7"/>
    <mergeCell ref="A1:C1"/>
    <mergeCell ref="D1:I1"/>
    <mergeCell ref="A2:C2"/>
    <mergeCell ref="D2:I2"/>
    <mergeCell ref="A3:I3"/>
    <mergeCell ref="A4:I4"/>
    <mergeCell ref="A32:I32"/>
    <mergeCell ref="I8:I9"/>
    <mergeCell ref="A8:A9"/>
    <mergeCell ref="B8:B9"/>
    <mergeCell ref="C8:C9"/>
    <mergeCell ref="D8:F8"/>
    <mergeCell ref="G8:G9"/>
    <mergeCell ref="H8:H9"/>
    <mergeCell ref="A11:I11"/>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14.xml><?xml version="1.0" encoding="utf-8"?>
<worksheet xmlns="http://schemas.openxmlformats.org/spreadsheetml/2006/main" xmlns:r="http://schemas.openxmlformats.org/officeDocument/2006/relationships">
  <sheetPr>
    <tabColor rgb="FFFFFF00"/>
  </sheetPr>
  <dimension ref="A1:I53"/>
  <sheetViews>
    <sheetView showZeros="0" zoomScale="70" zoomScaleNormal="70" zoomScalePageLayoutView="0" workbookViewId="0" topLeftCell="A1">
      <pane ySplit="10" topLeftCell="A38" activePane="bottomLeft" state="frozen"/>
      <selection pane="topLeft" activeCell="H142" sqref="H142"/>
      <selection pane="bottomLeft" activeCell="H18" sqref="H18"/>
    </sheetView>
  </sheetViews>
  <sheetFormatPr defaultColWidth="9.00390625" defaultRowHeight="15.75"/>
  <cols>
    <col min="1" max="1" width="5.50390625" style="54" customWidth="1"/>
    <col min="2" max="2" width="30.00390625" style="53" customWidth="1"/>
    <col min="3" max="3" width="12.125" style="54" customWidth="1"/>
    <col min="4" max="6" width="8.00390625" style="54" customWidth="1"/>
    <col min="7" max="7" width="16.125" style="54" customWidth="1"/>
    <col min="8" max="8" width="35.75390625" style="53" customWidth="1"/>
    <col min="9" max="9" width="7.25390625" style="54" customWidth="1"/>
    <col min="10" max="16384" width="8.75390625" style="71" customWidth="1"/>
  </cols>
  <sheetData>
    <row r="1" spans="1:9" ht="15">
      <c r="A1" s="702" t="s">
        <v>38</v>
      </c>
      <c r="B1" s="702"/>
      <c r="C1" s="702"/>
      <c r="D1" s="703" t="s">
        <v>10</v>
      </c>
      <c r="E1" s="703"/>
      <c r="F1" s="703"/>
      <c r="G1" s="703"/>
      <c r="H1" s="703"/>
      <c r="I1" s="703"/>
    </row>
    <row r="2" spans="1:9" ht="15">
      <c r="A2" s="703" t="s">
        <v>12</v>
      </c>
      <c r="B2" s="703"/>
      <c r="C2" s="703"/>
      <c r="D2" s="703" t="s">
        <v>11</v>
      </c>
      <c r="E2" s="703"/>
      <c r="F2" s="703"/>
      <c r="G2" s="703"/>
      <c r="H2" s="703"/>
      <c r="I2" s="703"/>
    </row>
    <row r="3" spans="1:9" ht="15">
      <c r="A3" s="713"/>
      <c r="B3" s="713"/>
      <c r="C3" s="713"/>
      <c r="D3" s="713"/>
      <c r="E3" s="713"/>
      <c r="F3" s="713"/>
      <c r="G3" s="713"/>
      <c r="H3" s="713"/>
      <c r="I3" s="713"/>
    </row>
    <row r="4" spans="1:9" ht="15">
      <c r="A4" s="702" t="s">
        <v>283</v>
      </c>
      <c r="B4" s="702"/>
      <c r="C4" s="702"/>
      <c r="D4" s="702"/>
      <c r="E4" s="702"/>
      <c r="F4" s="702"/>
      <c r="G4" s="702"/>
      <c r="H4" s="702"/>
      <c r="I4" s="702"/>
    </row>
    <row r="5" spans="1:9" ht="15">
      <c r="A5" s="702" t="s">
        <v>318</v>
      </c>
      <c r="B5" s="702"/>
      <c r="C5" s="702"/>
      <c r="D5" s="702"/>
      <c r="E5" s="702"/>
      <c r="F5" s="702"/>
      <c r="G5" s="702"/>
      <c r="H5" s="702"/>
      <c r="I5" s="702"/>
    </row>
    <row r="6" spans="1:9" ht="15">
      <c r="A6" s="712" t="str">
        <f>'Tong CMD'!A5:H5</f>
        <v>(Kèm theo Nghị quyết số 256/NQ-HĐND ngày 08 tháng 12 năm 2020 của Hội đồng nhân dân tỉnh)</v>
      </c>
      <c r="B6" s="712"/>
      <c r="C6" s="712"/>
      <c r="D6" s="712"/>
      <c r="E6" s="712"/>
      <c r="F6" s="712"/>
      <c r="G6" s="712"/>
      <c r="H6" s="712"/>
      <c r="I6" s="712"/>
    </row>
    <row r="7" spans="1:9" ht="15">
      <c r="A7" s="720"/>
      <c r="B7" s="720"/>
      <c r="C7" s="720"/>
      <c r="D7" s="720"/>
      <c r="E7" s="720"/>
      <c r="F7" s="720"/>
      <c r="G7" s="720"/>
      <c r="H7" s="720"/>
      <c r="I7" s="720"/>
    </row>
    <row r="8" spans="1:9" ht="24.75" customHeight="1">
      <c r="A8" s="721" t="s">
        <v>9</v>
      </c>
      <c r="B8" s="719" t="s">
        <v>15</v>
      </c>
      <c r="C8" s="717" t="s">
        <v>194</v>
      </c>
      <c r="D8" s="718" t="s">
        <v>8</v>
      </c>
      <c r="E8" s="718"/>
      <c r="F8" s="718"/>
      <c r="G8" s="719" t="s">
        <v>235</v>
      </c>
      <c r="H8" s="718" t="s">
        <v>144</v>
      </c>
      <c r="I8" s="718" t="s">
        <v>109</v>
      </c>
    </row>
    <row r="9" spans="1:9" ht="29.25" customHeight="1">
      <c r="A9" s="721"/>
      <c r="B9" s="719"/>
      <c r="C9" s="717"/>
      <c r="D9" s="57" t="s">
        <v>6</v>
      </c>
      <c r="E9" s="57" t="s">
        <v>5</v>
      </c>
      <c r="F9" s="57" t="s">
        <v>16</v>
      </c>
      <c r="G9" s="719"/>
      <c r="H9" s="718"/>
      <c r="I9" s="718"/>
    </row>
    <row r="10" spans="1:9" ht="17.25" customHeight="1">
      <c r="A10" s="88">
        <v>-1</v>
      </c>
      <c r="B10" s="88">
        <v>-2</v>
      </c>
      <c r="C10" s="88" t="s">
        <v>238</v>
      </c>
      <c r="D10" s="88">
        <v>-4</v>
      </c>
      <c r="E10" s="88">
        <v>-5</v>
      </c>
      <c r="F10" s="88">
        <v>-6</v>
      </c>
      <c r="G10" s="88">
        <v>-7</v>
      </c>
      <c r="H10" s="88">
        <v>-8</v>
      </c>
      <c r="I10" s="88">
        <v>-9</v>
      </c>
    </row>
    <row r="11" spans="1:9" ht="15.75" customHeight="1">
      <c r="A11" s="872" t="s">
        <v>321</v>
      </c>
      <c r="B11" s="872"/>
      <c r="C11" s="872"/>
      <c r="D11" s="872"/>
      <c r="E11" s="872"/>
      <c r="F11" s="872"/>
      <c r="G11" s="872"/>
      <c r="H11" s="872"/>
      <c r="I11" s="872"/>
    </row>
    <row r="12" spans="1:9" ht="15">
      <c r="A12" s="389" t="s">
        <v>17</v>
      </c>
      <c r="B12" s="873" t="s">
        <v>598</v>
      </c>
      <c r="C12" s="390">
        <f>C13</f>
        <v>0.01</v>
      </c>
      <c r="D12" s="390">
        <f>D13</f>
        <v>0.01</v>
      </c>
      <c r="E12" s="390"/>
      <c r="F12" s="390"/>
      <c r="G12" s="391"/>
      <c r="H12" s="391"/>
      <c r="I12" s="391"/>
    </row>
    <row r="13" spans="1:9" ht="39">
      <c r="A13" s="384">
        <v>1</v>
      </c>
      <c r="B13" s="519" t="s">
        <v>599</v>
      </c>
      <c r="C13" s="385">
        <f aca="true" t="shared" si="0" ref="C13:C22">SUM(D13:F13)</f>
        <v>0.01</v>
      </c>
      <c r="D13" s="874">
        <v>0.01</v>
      </c>
      <c r="E13" s="875"/>
      <c r="F13" s="875"/>
      <c r="G13" s="63" t="s">
        <v>600</v>
      </c>
      <c r="H13" s="875" t="s">
        <v>1400</v>
      </c>
      <c r="I13" s="875"/>
    </row>
    <row r="14" spans="1:9" ht="15">
      <c r="A14" s="389" t="s">
        <v>19</v>
      </c>
      <c r="B14" s="314" t="s">
        <v>239</v>
      </c>
      <c r="C14" s="390">
        <v>8</v>
      </c>
      <c r="D14" s="390">
        <v>8</v>
      </c>
      <c r="E14" s="390">
        <f>SUM(E15:E17)</f>
        <v>0</v>
      </c>
      <c r="F14" s="390">
        <f>SUM(F15:F17)</f>
        <v>0</v>
      </c>
      <c r="G14" s="315"/>
      <c r="H14" s="876"/>
      <c r="I14" s="391"/>
    </row>
    <row r="15" spans="1:9" ht="30" customHeight="1">
      <c r="A15" s="384">
        <v>1</v>
      </c>
      <c r="B15" s="519" t="s">
        <v>1375</v>
      </c>
      <c r="C15" s="385">
        <v>8</v>
      </c>
      <c r="D15" s="874">
        <v>8</v>
      </c>
      <c r="E15" s="875"/>
      <c r="F15" s="875"/>
      <c r="G15" s="875" t="s">
        <v>1376</v>
      </c>
      <c r="H15" s="875" t="s">
        <v>1401</v>
      </c>
      <c r="I15" s="875"/>
    </row>
    <row r="16" spans="1:9" ht="15">
      <c r="A16" s="389" t="s">
        <v>21</v>
      </c>
      <c r="B16" s="314" t="s">
        <v>601</v>
      </c>
      <c r="C16" s="390">
        <f>SUM(C17:C18)</f>
        <v>0.44999999999999996</v>
      </c>
      <c r="D16" s="390">
        <f>SUM(D17:D18)</f>
        <v>0.44999999999999996</v>
      </c>
      <c r="E16" s="390">
        <f>SUM(E17:E18)</f>
        <v>0</v>
      </c>
      <c r="F16" s="390">
        <f>SUM(F17:F18)</f>
        <v>0</v>
      </c>
      <c r="G16" s="315"/>
      <c r="H16" s="876"/>
      <c r="I16" s="391"/>
    </row>
    <row r="17" spans="1:9" ht="30" customHeight="1">
      <c r="A17" s="384">
        <v>1</v>
      </c>
      <c r="B17" s="63" t="s">
        <v>1402</v>
      </c>
      <c r="C17" s="385">
        <f t="shared" si="0"/>
        <v>0.15</v>
      </c>
      <c r="D17" s="877">
        <v>0.15</v>
      </c>
      <c r="E17" s="875"/>
      <c r="F17" s="875"/>
      <c r="G17" s="878" t="s">
        <v>1403</v>
      </c>
      <c r="H17" s="84" t="s">
        <v>1401</v>
      </c>
      <c r="I17" s="875"/>
    </row>
    <row r="18" spans="1:9" ht="30" customHeight="1">
      <c r="A18" s="384">
        <v>2</v>
      </c>
      <c r="B18" s="63" t="s">
        <v>602</v>
      </c>
      <c r="C18" s="385">
        <f t="shared" si="0"/>
        <v>0.3</v>
      </c>
      <c r="D18" s="877">
        <v>0.3</v>
      </c>
      <c r="E18" s="875"/>
      <c r="F18" s="875"/>
      <c r="G18" s="878" t="s">
        <v>603</v>
      </c>
      <c r="H18" s="84" t="s">
        <v>1401</v>
      </c>
      <c r="I18" s="875"/>
    </row>
    <row r="19" spans="1:9" ht="15">
      <c r="A19" s="389" t="s">
        <v>23</v>
      </c>
      <c r="B19" s="315" t="s">
        <v>236</v>
      </c>
      <c r="C19" s="390">
        <f>SUM(C20:C22)</f>
        <v>0.54</v>
      </c>
      <c r="D19" s="390">
        <f>SUM(D20:D22)</f>
        <v>0.54</v>
      </c>
      <c r="E19" s="390"/>
      <c r="F19" s="390"/>
      <c r="G19" s="314"/>
      <c r="H19" s="876"/>
      <c r="I19" s="391"/>
    </row>
    <row r="20" spans="1:9" ht="30.75" customHeight="1">
      <c r="A20" s="384">
        <v>1</v>
      </c>
      <c r="B20" s="879" t="s">
        <v>1404</v>
      </c>
      <c r="C20" s="385">
        <f t="shared" si="0"/>
        <v>0.04</v>
      </c>
      <c r="D20" s="385">
        <v>0.04</v>
      </c>
      <c r="E20" s="875"/>
      <c r="F20" s="875"/>
      <c r="G20" s="519" t="s">
        <v>604</v>
      </c>
      <c r="H20" s="875" t="s">
        <v>1401</v>
      </c>
      <c r="I20" s="875"/>
    </row>
    <row r="21" spans="1:9" ht="30.75" customHeight="1">
      <c r="A21" s="384">
        <v>2</v>
      </c>
      <c r="B21" s="519" t="s">
        <v>1405</v>
      </c>
      <c r="C21" s="385">
        <f t="shared" si="0"/>
        <v>0.2</v>
      </c>
      <c r="D21" s="385">
        <v>0.2</v>
      </c>
      <c r="E21" s="875"/>
      <c r="F21" s="875"/>
      <c r="G21" s="519" t="s">
        <v>609</v>
      </c>
      <c r="H21" s="875" t="s">
        <v>1401</v>
      </c>
      <c r="I21" s="875"/>
    </row>
    <row r="22" spans="1:9" ht="30.75" customHeight="1">
      <c r="A22" s="384">
        <v>3</v>
      </c>
      <c r="B22" s="880" t="s">
        <v>605</v>
      </c>
      <c r="C22" s="385">
        <f t="shared" si="0"/>
        <v>0.3</v>
      </c>
      <c r="D22" s="385">
        <v>0.3</v>
      </c>
      <c r="E22" s="875"/>
      <c r="F22" s="875"/>
      <c r="G22" s="519" t="s">
        <v>606</v>
      </c>
      <c r="H22" s="875" t="s">
        <v>1401</v>
      </c>
      <c r="I22" s="875"/>
    </row>
    <row r="23" spans="1:9" ht="15">
      <c r="A23" s="389" t="s">
        <v>24</v>
      </c>
      <c r="B23" s="881" t="s">
        <v>607</v>
      </c>
      <c r="C23" s="390">
        <f>C24</f>
        <v>1</v>
      </c>
      <c r="D23" s="390">
        <f>D24</f>
        <v>1</v>
      </c>
      <c r="E23" s="390"/>
      <c r="F23" s="390"/>
      <c r="G23" s="882"/>
      <c r="H23" s="876"/>
      <c r="I23" s="392"/>
    </row>
    <row r="24" spans="1:9" ht="30.75" customHeight="1">
      <c r="A24" s="384">
        <v>1</v>
      </c>
      <c r="B24" s="519" t="s">
        <v>608</v>
      </c>
      <c r="C24" s="385">
        <f>SUM(D24:F24)</f>
        <v>1</v>
      </c>
      <c r="D24" s="385">
        <v>1</v>
      </c>
      <c r="E24" s="874"/>
      <c r="F24" s="390"/>
      <c r="G24" s="519" t="s">
        <v>609</v>
      </c>
      <c r="H24" s="875" t="s">
        <v>1401</v>
      </c>
      <c r="I24" s="392"/>
    </row>
    <row r="25" spans="1:9" ht="15">
      <c r="A25" s="389" t="s">
        <v>27</v>
      </c>
      <c r="B25" s="315" t="s">
        <v>20</v>
      </c>
      <c r="C25" s="390">
        <f>SUM(C26:C29)</f>
        <v>7.18</v>
      </c>
      <c r="D25" s="390">
        <f>SUM(D26:D29)</f>
        <v>2.58</v>
      </c>
      <c r="E25" s="390">
        <f>SUM(E26:E29)</f>
        <v>4.6</v>
      </c>
      <c r="F25" s="390">
        <f>SUM(F26:F29)</f>
        <v>0</v>
      </c>
      <c r="G25" s="882"/>
      <c r="H25" s="876"/>
      <c r="I25" s="392"/>
    </row>
    <row r="26" spans="1:9" ht="37.5" customHeight="1">
      <c r="A26" s="384">
        <v>1</v>
      </c>
      <c r="B26" s="519" t="s">
        <v>610</v>
      </c>
      <c r="C26" s="385">
        <f>SUM(D26:F26)</f>
        <v>0.18</v>
      </c>
      <c r="D26" s="874">
        <v>0.18</v>
      </c>
      <c r="E26" s="874"/>
      <c r="F26" s="390"/>
      <c r="G26" s="519" t="s">
        <v>606</v>
      </c>
      <c r="H26" s="875" t="s">
        <v>1401</v>
      </c>
      <c r="I26" s="392"/>
    </row>
    <row r="27" spans="1:9" ht="66">
      <c r="A27" s="384">
        <v>2</v>
      </c>
      <c r="B27" s="63" t="s">
        <v>611</v>
      </c>
      <c r="C27" s="385">
        <f>SUM(D27:F27)</f>
        <v>0.5</v>
      </c>
      <c r="D27" s="874">
        <v>0.5</v>
      </c>
      <c r="E27" s="874"/>
      <c r="F27" s="390"/>
      <c r="G27" s="519" t="s">
        <v>612</v>
      </c>
      <c r="H27" s="875" t="s">
        <v>1401</v>
      </c>
      <c r="I27" s="392"/>
    </row>
    <row r="28" spans="1:9" ht="52.5">
      <c r="A28" s="384">
        <v>3</v>
      </c>
      <c r="B28" s="883" t="s">
        <v>613</v>
      </c>
      <c r="C28" s="385">
        <f>SUM(D28:F28)</f>
        <v>3.4</v>
      </c>
      <c r="D28" s="874"/>
      <c r="E28" s="874">
        <v>3.4</v>
      </c>
      <c r="F28" s="874"/>
      <c r="G28" s="884" t="s">
        <v>1374</v>
      </c>
      <c r="H28" s="875" t="s">
        <v>1401</v>
      </c>
      <c r="I28" s="392"/>
    </row>
    <row r="29" spans="1:9" ht="39">
      <c r="A29" s="384">
        <v>4</v>
      </c>
      <c r="B29" s="883" t="s">
        <v>614</v>
      </c>
      <c r="C29" s="385">
        <f>SUM(D29:F29)</f>
        <v>3.0999999999999996</v>
      </c>
      <c r="D29" s="874">
        <v>1.9</v>
      </c>
      <c r="E29" s="874">
        <v>1.2</v>
      </c>
      <c r="F29" s="874"/>
      <c r="G29" s="884" t="s">
        <v>1374</v>
      </c>
      <c r="H29" s="875" t="s">
        <v>1401</v>
      </c>
      <c r="I29" s="392"/>
    </row>
    <row r="30" spans="1:9" ht="15">
      <c r="A30" s="389" t="s">
        <v>28</v>
      </c>
      <c r="B30" s="315" t="s">
        <v>87</v>
      </c>
      <c r="C30" s="390">
        <f>SUM(C31:C33)</f>
        <v>2.5400000000000005</v>
      </c>
      <c r="D30" s="390">
        <f>SUM(D31:D33)</f>
        <v>2.5400000000000005</v>
      </c>
      <c r="E30" s="390">
        <f>SUM(E31:E33)</f>
        <v>0</v>
      </c>
      <c r="F30" s="390">
        <f>SUM(F31:F33)</f>
        <v>0</v>
      </c>
      <c r="G30" s="885"/>
      <c r="H30" s="876"/>
      <c r="I30" s="392"/>
    </row>
    <row r="31" spans="1:9" ht="37.5" customHeight="1">
      <c r="A31" s="384">
        <v>1</v>
      </c>
      <c r="B31" s="63" t="s">
        <v>1612</v>
      </c>
      <c r="C31" s="385">
        <f>SUM(D31:F31)</f>
        <v>0.14</v>
      </c>
      <c r="D31" s="385">
        <v>0.14</v>
      </c>
      <c r="E31" s="385"/>
      <c r="F31" s="385"/>
      <c r="G31" s="386" t="s">
        <v>1613</v>
      </c>
      <c r="H31" s="387" t="s">
        <v>1614</v>
      </c>
      <c r="I31" s="388"/>
    </row>
    <row r="32" spans="1:9" ht="35.25" customHeight="1">
      <c r="A32" s="384">
        <v>2</v>
      </c>
      <c r="B32" s="63" t="s">
        <v>1615</v>
      </c>
      <c r="C32" s="385">
        <f>SUM(D32:F32)</f>
        <v>2.2</v>
      </c>
      <c r="D32" s="385">
        <v>2.2</v>
      </c>
      <c r="E32" s="385"/>
      <c r="F32" s="385"/>
      <c r="G32" s="386" t="s">
        <v>1616</v>
      </c>
      <c r="H32" s="387" t="s">
        <v>1617</v>
      </c>
      <c r="I32" s="388"/>
    </row>
    <row r="33" spans="1:9" ht="34.5" customHeight="1">
      <c r="A33" s="384">
        <v>3</v>
      </c>
      <c r="B33" s="880" t="s">
        <v>616</v>
      </c>
      <c r="C33" s="385">
        <f>SUM(D33:F33)</f>
        <v>0.2</v>
      </c>
      <c r="D33" s="874">
        <v>0.2</v>
      </c>
      <c r="E33" s="390"/>
      <c r="F33" s="390"/>
      <c r="G33" s="519" t="s">
        <v>609</v>
      </c>
      <c r="H33" s="875" t="s">
        <v>1401</v>
      </c>
      <c r="I33" s="392"/>
    </row>
    <row r="34" spans="1:9" ht="15">
      <c r="A34" s="389" t="s">
        <v>30</v>
      </c>
      <c r="B34" s="315" t="s">
        <v>1618</v>
      </c>
      <c r="C34" s="390">
        <f>C35</f>
        <v>1</v>
      </c>
      <c r="D34" s="390">
        <f>D35</f>
        <v>1</v>
      </c>
      <c r="E34" s="390">
        <f>E35</f>
        <v>0</v>
      </c>
      <c r="F34" s="390">
        <f>F35</f>
        <v>0</v>
      </c>
      <c r="G34" s="314"/>
      <c r="H34" s="391"/>
      <c r="I34" s="392"/>
    </row>
    <row r="35" spans="1:9" ht="26.25">
      <c r="A35" s="384">
        <v>1</v>
      </c>
      <c r="B35" s="880" t="s">
        <v>1619</v>
      </c>
      <c r="C35" s="385">
        <f>SUM(D35:F35)</f>
        <v>1</v>
      </c>
      <c r="D35" s="874">
        <v>1</v>
      </c>
      <c r="E35" s="390"/>
      <c r="F35" s="390"/>
      <c r="G35" s="519" t="s">
        <v>1620</v>
      </c>
      <c r="H35" s="387" t="s">
        <v>1614</v>
      </c>
      <c r="I35" s="392"/>
    </row>
    <row r="36" spans="1:9" ht="15">
      <c r="A36" s="389" t="s">
        <v>31</v>
      </c>
      <c r="B36" s="315" t="s">
        <v>1621</v>
      </c>
      <c r="C36" s="390">
        <f>C37</f>
        <v>0.36</v>
      </c>
      <c r="D36" s="390">
        <f>D37</f>
        <v>0.36</v>
      </c>
      <c r="E36" s="390">
        <f>E37</f>
        <v>0</v>
      </c>
      <c r="F36" s="390">
        <f>F37</f>
        <v>0</v>
      </c>
      <c r="G36" s="314"/>
      <c r="H36" s="393"/>
      <c r="I36" s="392"/>
    </row>
    <row r="37" spans="1:9" ht="26.25">
      <c r="A37" s="384">
        <v>1</v>
      </c>
      <c r="B37" s="519" t="s">
        <v>1622</v>
      </c>
      <c r="C37" s="385">
        <f>SUM(D37:F37)</f>
        <v>0.36</v>
      </c>
      <c r="D37" s="874">
        <v>0.36</v>
      </c>
      <c r="E37" s="390"/>
      <c r="F37" s="390"/>
      <c r="G37" s="519" t="s">
        <v>1623</v>
      </c>
      <c r="H37" s="387" t="s">
        <v>1614</v>
      </c>
      <c r="I37" s="392"/>
    </row>
    <row r="38" spans="1:9" ht="15">
      <c r="A38" s="389">
        <f>A13+A15+A18+A22+A24+A29+A33+A35+A37</f>
        <v>17</v>
      </c>
      <c r="B38" s="886" t="s">
        <v>1624</v>
      </c>
      <c r="C38" s="887">
        <f>C12+C14+C16+C19+C23+C25+C30+C34+C36</f>
        <v>21.08</v>
      </c>
      <c r="D38" s="887">
        <f>D12+D14+D16+D19+D23+D25+D30+D34+D36</f>
        <v>16.48</v>
      </c>
      <c r="E38" s="887">
        <f>E12+E14+E16+E19+E23+E25+E30+E34+E36</f>
        <v>4.6</v>
      </c>
      <c r="F38" s="887">
        <f>F12+F14+F16+F19+F23+F25+F30+F34+F36</f>
        <v>0</v>
      </c>
      <c r="G38" s="391"/>
      <c r="H38" s="876"/>
      <c r="I38" s="314"/>
    </row>
    <row r="39" spans="1:9" ht="21" customHeight="1">
      <c r="A39" s="888" t="s">
        <v>902</v>
      </c>
      <c r="B39" s="888"/>
      <c r="C39" s="888"/>
      <c r="D39" s="888"/>
      <c r="E39" s="888"/>
      <c r="F39" s="888"/>
      <c r="G39" s="888"/>
      <c r="H39" s="888"/>
      <c r="I39" s="888"/>
    </row>
    <row r="40" spans="1:9" ht="15">
      <c r="A40" s="889" t="s">
        <v>17</v>
      </c>
      <c r="B40" s="890" t="s">
        <v>20</v>
      </c>
      <c r="C40" s="812">
        <f>SUM(C41:C41)</f>
        <v>0.05</v>
      </c>
      <c r="D40" s="812">
        <f>SUM(D41:D41)</f>
        <v>0.05</v>
      </c>
      <c r="E40" s="812"/>
      <c r="F40" s="812"/>
      <c r="G40" s="891"/>
      <c r="H40" s="892"/>
      <c r="I40" s="893"/>
    </row>
    <row r="41" spans="1:9" ht="39">
      <c r="A41" s="894">
        <v>1</v>
      </c>
      <c r="B41" s="63" t="s">
        <v>146</v>
      </c>
      <c r="C41" s="895">
        <f>SUM(D41:F41)</f>
        <v>0.05</v>
      </c>
      <c r="D41" s="896">
        <v>0.05</v>
      </c>
      <c r="E41" s="897"/>
      <c r="F41" s="895"/>
      <c r="G41" s="878" t="s">
        <v>149</v>
      </c>
      <c r="H41" s="898" t="s">
        <v>322</v>
      </c>
      <c r="I41" s="899"/>
    </row>
    <row r="42" spans="1:9" ht="15">
      <c r="A42" s="900" t="s">
        <v>19</v>
      </c>
      <c r="B42" s="890" t="s">
        <v>22</v>
      </c>
      <c r="C42" s="812">
        <f>C43</f>
        <v>0.8</v>
      </c>
      <c r="D42" s="812">
        <f>D43</f>
        <v>0.8</v>
      </c>
      <c r="E42" s="812"/>
      <c r="F42" s="812"/>
      <c r="G42" s="391"/>
      <c r="H42" s="901"/>
      <c r="I42" s="889"/>
    </row>
    <row r="43" spans="1:9" ht="30.75" customHeight="1">
      <c r="A43" s="894">
        <v>1</v>
      </c>
      <c r="B43" s="875" t="s">
        <v>615</v>
      </c>
      <c r="C43" s="895">
        <f>SUM(D43:F43)</f>
        <v>0.8</v>
      </c>
      <c r="D43" s="874">
        <v>0.8</v>
      </c>
      <c r="E43" s="874"/>
      <c r="F43" s="895"/>
      <c r="G43" s="63" t="s">
        <v>148</v>
      </c>
      <c r="H43" s="898" t="s">
        <v>322</v>
      </c>
      <c r="I43" s="899"/>
    </row>
    <row r="44" spans="1:9" ht="15">
      <c r="A44" s="889" t="s">
        <v>21</v>
      </c>
      <c r="B44" s="892" t="s">
        <v>87</v>
      </c>
      <c r="C44" s="812">
        <f>SUM(C45:C47)</f>
        <v>1.9900000000000002</v>
      </c>
      <c r="D44" s="812">
        <f>SUM(D45:D47)</f>
        <v>1.9900000000000002</v>
      </c>
      <c r="E44" s="812"/>
      <c r="F44" s="812"/>
      <c r="G44" s="891"/>
      <c r="H44" s="902"/>
      <c r="I44" s="893"/>
    </row>
    <row r="45" spans="1:9" ht="42" customHeight="1">
      <c r="A45" s="384">
        <v>1</v>
      </c>
      <c r="B45" s="875" t="s">
        <v>617</v>
      </c>
      <c r="C45" s="895">
        <f>SUM(D45:F45)</f>
        <v>1.01</v>
      </c>
      <c r="D45" s="874">
        <v>1.01</v>
      </c>
      <c r="E45" s="385"/>
      <c r="F45" s="895"/>
      <c r="G45" s="903" t="s">
        <v>618</v>
      </c>
      <c r="H45" s="898" t="s">
        <v>322</v>
      </c>
      <c r="I45" s="899"/>
    </row>
    <row r="46" spans="1:9" ht="35.25" customHeight="1">
      <c r="A46" s="384">
        <v>2</v>
      </c>
      <c r="B46" s="519" t="s">
        <v>150</v>
      </c>
      <c r="C46" s="895">
        <f>SUM(D46:F46)</f>
        <v>0.08</v>
      </c>
      <c r="D46" s="385">
        <v>0.08</v>
      </c>
      <c r="E46" s="385"/>
      <c r="F46" s="895"/>
      <c r="G46" s="878" t="s">
        <v>619</v>
      </c>
      <c r="H46" s="898" t="s">
        <v>322</v>
      </c>
      <c r="I46" s="899"/>
    </row>
    <row r="47" spans="1:9" ht="52.5">
      <c r="A47" s="384">
        <v>3</v>
      </c>
      <c r="B47" s="875" t="s">
        <v>617</v>
      </c>
      <c r="C47" s="895">
        <f>SUM(D47:F47)</f>
        <v>0.9</v>
      </c>
      <c r="D47" s="385">
        <v>0.9</v>
      </c>
      <c r="E47" s="385"/>
      <c r="F47" s="895"/>
      <c r="G47" s="63" t="s">
        <v>151</v>
      </c>
      <c r="H47" s="898" t="s">
        <v>322</v>
      </c>
      <c r="I47" s="899"/>
    </row>
    <row r="48" spans="1:9" ht="15">
      <c r="A48" s="889" t="s">
        <v>23</v>
      </c>
      <c r="B48" s="881" t="s">
        <v>25</v>
      </c>
      <c r="C48" s="812">
        <f>C49</f>
        <v>0.01</v>
      </c>
      <c r="D48" s="812">
        <f>D49</f>
        <v>0.01</v>
      </c>
      <c r="E48" s="812"/>
      <c r="F48" s="812"/>
      <c r="G48" s="875"/>
      <c r="H48" s="875"/>
      <c r="I48" s="899"/>
    </row>
    <row r="49" spans="1:9" ht="36.75" customHeight="1">
      <c r="A49" s="384">
        <v>1</v>
      </c>
      <c r="B49" s="63" t="s">
        <v>152</v>
      </c>
      <c r="C49" s="895">
        <f>SUM(D49:F49)</f>
        <v>0.01</v>
      </c>
      <c r="D49" s="874">
        <v>0.01</v>
      </c>
      <c r="E49" s="385"/>
      <c r="F49" s="895"/>
      <c r="G49" s="903" t="s">
        <v>153</v>
      </c>
      <c r="H49" s="898" t="s">
        <v>322</v>
      </c>
      <c r="I49" s="904"/>
    </row>
    <row r="50" spans="1:9" ht="15">
      <c r="A50" s="905">
        <f>A41+A43+A47+A49</f>
        <v>6</v>
      </c>
      <c r="B50" s="424" t="s">
        <v>1407</v>
      </c>
      <c r="C50" s="812">
        <f>C40+C42+C44+C48</f>
        <v>2.85</v>
      </c>
      <c r="D50" s="812">
        <f>D40+D42+D44+D48</f>
        <v>2.85</v>
      </c>
      <c r="E50" s="812">
        <f>E40+E42+E44+E48</f>
        <v>0</v>
      </c>
      <c r="F50" s="812">
        <f>F40+F42+F44+F48</f>
        <v>0</v>
      </c>
      <c r="G50" s="428"/>
      <c r="H50" s="428"/>
      <c r="I50" s="451"/>
    </row>
    <row r="51" spans="1:9" ht="15">
      <c r="A51" s="905">
        <f>A38+A50</f>
        <v>23</v>
      </c>
      <c r="B51" s="424" t="s">
        <v>1625</v>
      </c>
      <c r="C51" s="906">
        <f>C38+C50</f>
        <v>23.93</v>
      </c>
      <c r="D51" s="906">
        <f>D38+D50</f>
        <v>19.330000000000002</v>
      </c>
      <c r="E51" s="906">
        <f>E38+E50</f>
        <v>4.6</v>
      </c>
      <c r="F51" s="906">
        <f>F38+F50</f>
        <v>0</v>
      </c>
      <c r="G51" s="907"/>
      <c r="H51" s="908"/>
      <c r="I51" s="907"/>
    </row>
    <row r="52" spans="1:9" ht="15">
      <c r="A52" s="909"/>
      <c r="B52" s="910"/>
      <c r="C52" s="911"/>
      <c r="D52" s="911"/>
      <c r="E52" s="911"/>
      <c r="F52" s="911"/>
      <c r="G52" s="912"/>
      <c r="H52" s="913"/>
      <c r="I52" s="912"/>
    </row>
    <row r="53" spans="7:8" ht="15">
      <c r="G53" s="53"/>
      <c r="H53" s="303" t="s">
        <v>14</v>
      </c>
    </row>
  </sheetData>
  <sheetProtection/>
  <mergeCells count="18">
    <mergeCell ref="A39:I39"/>
    <mergeCell ref="A5:I5"/>
    <mergeCell ref="A6:I6"/>
    <mergeCell ref="A1:C1"/>
    <mergeCell ref="D1:I1"/>
    <mergeCell ref="A2:C2"/>
    <mergeCell ref="D2:I2"/>
    <mergeCell ref="A3:I3"/>
    <mergeCell ref="A4:I4"/>
    <mergeCell ref="A11:I11"/>
    <mergeCell ref="A7:I7"/>
    <mergeCell ref="A8:A9"/>
    <mergeCell ref="B8:B9"/>
    <mergeCell ref="C8:C9"/>
    <mergeCell ref="D8:F8"/>
    <mergeCell ref="G8:G9"/>
    <mergeCell ref="H8:H9"/>
    <mergeCell ref="I8:I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15.xml><?xml version="1.0" encoding="utf-8"?>
<worksheet xmlns="http://schemas.openxmlformats.org/spreadsheetml/2006/main" xmlns:r="http://schemas.openxmlformats.org/officeDocument/2006/relationships">
  <sheetPr>
    <tabColor rgb="FFFFFF00"/>
  </sheetPr>
  <dimension ref="A1:I31"/>
  <sheetViews>
    <sheetView showZeros="0" zoomScale="70" zoomScaleNormal="70" zoomScalePageLayoutView="0" workbookViewId="0" topLeftCell="A1">
      <pane ySplit="10" topLeftCell="A17" activePane="bottomLeft" state="frozen"/>
      <selection pane="topLeft" activeCell="H142" sqref="H142"/>
      <selection pane="bottomLeft" activeCell="L28" sqref="L28"/>
    </sheetView>
  </sheetViews>
  <sheetFormatPr defaultColWidth="9.00390625" defaultRowHeight="15.75"/>
  <cols>
    <col min="1" max="1" width="5.50390625" style="54" customWidth="1"/>
    <col min="2" max="2" width="30.00390625" style="53" customWidth="1"/>
    <col min="3" max="3" width="12.125" style="54" customWidth="1"/>
    <col min="4" max="6" width="8.00390625" style="54" customWidth="1"/>
    <col min="7" max="7" width="16.125" style="54" customWidth="1"/>
    <col min="8" max="8" width="36.25390625" style="53" customWidth="1"/>
    <col min="9" max="9" width="7.25390625" style="54" customWidth="1"/>
  </cols>
  <sheetData>
    <row r="1" spans="1:9" s="71" customFormat="1" ht="15">
      <c r="A1" s="702" t="s">
        <v>38</v>
      </c>
      <c r="B1" s="702"/>
      <c r="C1" s="702"/>
      <c r="D1" s="703" t="s">
        <v>10</v>
      </c>
      <c r="E1" s="703"/>
      <c r="F1" s="703"/>
      <c r="G1" s="703"/>
      <c r="H1" s="703"/>
      <c r="I1" s="703"/>
    </row>
    <row r="2" spans="1:9" s="71" customFormat="1" ht="15">
      <c r="A2" s="703" t="s">
        <v>12</v>
      </c>
      <c r="B2" s="703"/>
      <c r="C2" s="703"/>
      <c r="D2" s="703" t="s">
        <v>11</v>
      </c>
      <c r="E2" s="703"/>
      <c r="F2" s="703"/>
      <c r="G2" s="703"/>
      <c r="H2" s="703"/>
      <c r="I2" s="703"/>
    </row>
    <row r="3" spans="1:9" s="71" customFormat="1" ht="15">
      <c r="A3" s="713"/>
      <c r="B3" s="713"/>
      <c r="C3" s="713"/>
      <c r="D3" s="713"/>
      <c r="E3" s="713"/>
      <c r="F3" s="713"/>
      <c r="G3" s="713"/>
      <c r="H3" s="713"/>
      <c r="I3" s="713"/>
    </row>
    <row r="4" spans="1:9" s="71" customFormat="1" ht="15">
      <c r="A4" s="702" t="s">
        <v>284</v>
      </c>
      <c r="B4" s="702"/>
      <c r="C4" s="702"/>
      <c r="D4" s="702"/>
      <c r="E4" s="702"/>
      <c r="F4" s="702"/>
      <c r="G4" s="702"/>
      <c r="H4" s="702"/>
      <c r="I4" s="702"/>
    </row>
    <row r="5" spans="1:9" s="71" customFormat="1" ht="15">
      <c r="A5" s="702" t="s">
        <v>319</v>
      </c>
      <c r="B5" s="702"/>
      <c r="C5" s="702"/>
      <c r="D5" s="702"/>
      <c r="E5" s="702"/>
      <c r="F5" s="702"/>
      <c r="G5" s="702"/>
      <c r="H5" s="702"/>
      <c r="I5" s="702"/>
    </row>
    <row r="6" spans="1:9" s="71" customFormat="1" ht="15">
      <c r="A6" s="712" t="str">
        <f>'Tong CMD'!A5:H5</f>
        <v>(Kèm theo Nghị quyết số 256/NQ-HĐND ngày 08 tháng 12 năm 2020 của Hội đồng nhân dân tỉnh)</v>
      </c>
      <c r="B6" s="712"/>
      <c r="C6" s="712"/>
      <c r="D6" s="712"/>
      <c r="E6" s="712"/>
      <c r="F6" s="712"/>
      <c r="G6" s="712"/>
      <c r="H6" s="712"/>
      <c r="I6" s="712"/>
    </row>
    <row r="7" spans="1:9" ht="15">
      <c r="A7" s="720"/>
      <c r="B7" s="720"/>
      <c r="C7" s="720"/>
      <c r="D7" s="720"/>
      <c r="E7" s="720"/>
      <c r="F7" s="720"/>
      <c r="G7" s="720"/>
      <c r="H7" s="720"/>
      <c r="I7" s="720"/>
    </row>
    <row r="8" spans="1:9" ht="24.75" customHeight="1">
      <c r="A8" s="721" t="s">
        <v>9</v>
      </c>
      <c r="B8" s="719" t="s">
        <v>15</v>
      </c>
      <c r="C8" s="717" t="s">
        <v>194</v>
      </c>
      <c r="D8" s="718" t="s">
        <v>8</v>
      </c>
      <c r="E8" s="718"/>
      <c r="F8" s="718"/>
      <c r="G8" s="719" t="s">
        <v>235</v>
      </c>
      <c r="H8" s="718" t="s">
        <v>144</v>
      </c>
      <c r="I8" s="718" t="s">
        <v>109</v>
      </c>
    </row>
    <row r="9" spans="1:9" ht="29.25" customHeight="1">
      <c r="A9" s="721"/>
      <c r="B9" s="719"/>
      <c r="C9" s="717"/>
      <c r="D9" s="57" t="s">
        <v>6</v>
      </c>
      <c r="E9" s="57" t="s">
        <v>5</v>
      </c>
      <c r="F9" s="57" t="s">
        <v>16</v>
      </c>
      <c r="G9" s="719"/>
      <c r="H9" s="718"/>
      <c r="I9" s="718"/>
    </row>
    <row r="10" spans="1:9" ht="17.25" customHeight="1">
      <c r="A10" s="86">
        <v>-1</v>
      </c>
      <c r="B10" s="86">
        <v>-2</v>
      </c>
      <c r="C10" s="86" t="s">
        <v>238</v>
      </c>
      <c r="D10" s="86">
        <v>-4</v>
      </c>
      <c r="E10" s="86">
        <v>-5</v>
      </c>
      <c r="F10" s="86">
        <v>-6</v>
      </c>
      <c r="G10" s="86">
        <v>-7</v>
      </c>
      <c r="H10" s="86">
        <v>-8</v>
      </c>
      <c r="I10" s="86">
        <v>-9</v>
      </c>
    </row>
    <row r="11" spans="1:9" ht="15.75" customHeight="1">
      <c r="A11" s="89" t="s">
        <v>321</v>
      </c>
      <c r="B11" s="89"/>
      <c r="C11" s="89"/>
      <c r="D11" s="89"/>
      <c r="E11" s="89"/>
      <c r="F11" s="89"/>
      <c r="G11" s="90"/>
      <c r="H11" s="91"/>
      <c r="I11" s="89"/>
    </row>
    <row r="12" spans="1:9" ht="15">
      <c r="A12" s="92" t="s">
        <v>17</v>
      </c>
      <c r="B12" s="93" t="s">
        <v>261</v>
      </c>
      <c r="C12" s="94">
        <f>C13</f>
        <v>0.2</v>
      </c>
      <c r="D12" s="94">
        <f>D13</f>
        <v>0.2</v>
      </c>
      <c r="E12" s="94">
        <f>E13</f>
        <v>0</v>
      </c>
      <c r="F12" s="94">
        <f>F13</f>
        <v>0</v>
      </c>
      <c r="G12" s="92"/>
      <c r="H12" s="93"/>
      <c r="I12" s="93"/>
    </row>
    <row r="13" spans="1:9" ht="73.5" customHeight="1">
      <c r="A13" s="95">
        <v>1</v>
      </c>
      <c r="B13" s="96" t="s">
        <v>1755</v>
      </c>
      <c r="C13" s="97">
        <v>0.2</v>
      </c>
      <c r="D13" s="97">
        <v>0.2</v>
      </c>
      <c r="E13" s="98"/>
      <c r="F13" s="98"/>
      <c r="G13" s="914" t="s">
        <v>103</v>
      </c>
      <c r="H13" s="100" t="s">
        <v>1753</v>
      </c>
      <c r="I13" s="93"/>
    </row>
    <row r="14" spans="1:9" ht="15">
      <c r="A14" s="92" t="s">
        <v>19</v>
      </c>
      <c r="B14" s="101" t="s">
        <v>236</v>
      </c>
      <c r="C14" s="94">
        <f>SUM(C15:C15)</f>
        <v>0.03</v>
      </c>
      <c r="D14" s="94">
        <f>SUM(D15:D15)</f>
        <v>0.03</v>
      </c>
      <c r="E14" s="94">
        <f>SUM(E15:E15)</f>
        <v>0</v>
      </c>
      <c r="F14" s="94">
        <f>SUM(F15:F15)</f>
        <v>0</v>
      </c>
      <c r="G14" s="309"/>
      <c r="H14" s="102"/>
      <c r="I14" s="103"/>
    </row>
    <row r="15" spans="1:9" ht="90" customHeight="1">
      <c r="A15" s="95">
        <v>1</v>
      </c>
      <c r="B15" s="104" t="s">
        <v>491</v>
      </c>
      <c r="C15" s="105">
        <f>D15+E15+F15</f>
        <v>0.03</v>
      </c>
      <c r="D15" s="98">
        <v>0.03</v>
      </c>
      <c r="E15" s="106"/>
      <c r="F15" s="106"/>
      <c r="G15" s="84" t="s">
        <v>492</v>
      </c>
      <c r="H15" s="309" t="s">
        <v>1465</v>
      </c>
      <c r="I15" s="109"/>
    </row>
    <row r="16" spans="1:9" ht="15">
      <c r="A16" s="92" t="s">
        <v>21</v>
      </c>
      <c r="B16" s="110" t="s">
        <v>20</v>
      </c>
      <c r="C16" s="94">
        <f>SUM(C17:C18)</f>
        <v>0.9</v>
      </c>
      <c r="D16" s="94">
        <f>SUM(D17:D18)</f>
        <v>0.9</v>
      </c>
      <c r="E16" s="94">
        <f>SUM(E17:E18)</f>
        <v>0</v>
      </c>
      <c r="F16" s="106"/>
      <c r="G16" s="84"/>
      <c r="H16" s="108"/>
      <c r="I16" s="103"/>
    </row>
    <row r="17" spans="1:9" ht="82.5" customHeight="1">
      <c r="A17" s="111">
        <v>1</v>
      </c>
      <c r="B17" s="104" t="s">
        <v>493</v>
      </c>
      <c r="C17" s="112">
        <v>0.5</v>
      </c>
      <c r="D17" s="97">
        <v>0.5</v>
      </c>
      <c r="E17" s="97"/>
      <c r="F17" s="97"/>
      <c r="G17" s="104" t="s">
        <v>494</v>
      </c>
      <c r="H17" s="104" t="s">
        <v>495</v>
      </c>
      <c r="I17" s="114"/>
    </row>
    <row r="18" spans="1:9" ht="60" customHeight="1">
      <c r="A18" s="111">
        <v>2</v>
      </c>
      <c r="B18" s="115" t="s">
        <v>496</v>
      </c>
      <c r="C18" s="116">
        <v>0.4</v>
      </c>
      <c r="D18" s="116">
        <v>0.4</v>
      </c>
      <c r="E18" s="116"/>
      <c r="F18" s="116"/>
      <c r="G18" s="915" t="s">
        <v>497</v>
      </c>
      <c r="H18" s="104" t="s">
        <v>498</v>
      </c>
      <c r="I18" s="114"/>
    </row>
    <row r="19" spans="1:9" ht="15">
      <c r="A19" s="117">
        <f>A18+A15+A13</f>
        <v>4</v>
      </c>
      <c r="B19" s="118" t="s">
        <v>905</v>
      </c>
      <c r="C19" s="119">
        <f>SUM(C12,C14,C16)</f>
        <v>1.1300000000000001</v>
      </c>
      <c r="D19" s="119">
        <f>SUM(D12,D14,D16)</f>
        <v>1.1300000000000001</v>
      </c>
      <c r="E19" s="119">
        <f>SUM(E12,E14,E16)</f>
        <v>0</v>
      </c>
      <c r="F19" s="119">
        <f>SUM(F12,F14,F16)</f>
        <v>0</v>
      </c>
      <c r="G19" s="916"/>
      <c r="H19" s="108"/>
      <c r="I19" s="105"/>
    </row>
    <row r="20" spans="1:9" ht="19.5" customHeight="1">
      <c r="A20" s="774" t="s">
        <v>902</v>
      </c>
      <c r="B20" s="775"/>
      <c r="C20" s="775"/>
      <c r="D20" s="775"/>
      <c r="E20" s="775"/>
      <c r="F20" s="775"/>
      <c r="G20" s="775"/>
      <c r="H20" s="775"/>
      <c r="I20" s="776"/>
    </row>
    <row r="21" spans="1:9" ht="15">
      <c r="A21" s="92" t="s">
        <v>17</v>
      </c>
      <c r="B21" s="101" t="s">
        <v>268</v>
      </c>
      <c r="C21" s="94">
        <f>C22</f>
        <v>1.33</v>
      </c>
      <c r="D21" s="94">
        <f>D22</f>
        <v>0</v>
      </c>
      <c r="E21" s="94">
        <f>E22</f>
        <v>1.33</v>
      </c>
      <c r="F21" s="94">
        <f>F22</f>
        <v>0</v>
      </c>
      <c r="G21" s="93"/>
      <c r="H21" s="93"/>
      <c r="I21" s="92"/>
    </row>
    <row r="22" spans="1:9" ht="26.25">
      <c r="A22" s="95">
        <v>1</v>
      </c>
      <c r="B22" s="104" t="s">
        <v>499</v>
      </c>
      <c r="C22" s="105">
        <f>D22+E22+F22</f>
        <v>1.33</v>
      </c>
      <c r="D22" s="105"/>
      <c r="E22" s="120">
        <v>1.33</v>
      </c>
      <c r="F22" s="105"/>
      <c r="G22" s="84" t="s">
        <v>104</v>
      </c>
      <c r="H22" s="63" t="s">
        <v>322</v>
      </c>
      <c r="I22" s="115"/>
    </row>
    <row r="23" spans="1:9" ht="15">
      <c r="A23" s="92" t="s">
        <v>19</v>
      </c>
      <c r="B23" s="121" t="s">
        <v>20</v>
      </c>
      <c r="C23" s="94">
        <f>SUM(C24:C27)</f>
        <v>1.31</v>
      </c>
      <c r="D23" s="94">
        <f>SUM(D24:D27)</f>
        <v>1.31</v>
      </c>
      <c r="E23" s="94">
        <f>SUM(E24:E27)</f>
        <v>0</v>
      </c>
      <c r="F23" s="94">
        <f>SUM(F24:F27)</f>
        <v>0</v>
      </c>
      <c r="G23" s="93"/>
      <c r="H23" s="93"/>
      <c r="I23" s="122"/>
    </row>
    <row r="24" spans="1:9" ht="39">
      <c r="A24" s="95">
        <v>1</v>
      </c>
      <c r="B24" s="115" t="s">
        <v>500</v>
      </c>
      <c r="C24" s="105">
        <f>D24</f>
        <v>0.04</v>
      </c>
      <c r="D24" s="112">
        <v>0.04</v>
      </c>
      <c r="E24" s="94"/>
      <c r="F24" s="94"/>
      <c r="G24" s="104" t="s">
        <v>105</v>
      </c>
      <c r="H24" s="63" t="s">
        <v>322</v>
      </c>
      <c r="I24" s="122"/>
    </row>
    <row r="25" spans="1:9" ht="26.25">
      <c r="A25" s="95">
        <v>2</v>
      </c>
      <c r="B25" s="84" t="s">
        <v>501</v>
      </c>
      <c r="C25" s="105">
        <f>D25</f>
        <v>0.45</v>
      </c>
      <c r="D25" s="112">
        <v>0.45</v>
      </c>
      <c r="E25" s="94"/>
      <c r="F25" s="94"/>
      <c r="G25" s="84" t="s">
        <v>102</v>
      </c>
      <c r="H25" s="63" t="s">
        <v>322</v>
      </c>
      <c r="I25" s="122"/>
    </row>
    <row r="26" spans="1:9" ht="26.25">
      <c r="A26" s="95">
        <v>3</v>
      </c>
      <c r="B26" s="123" t="s">
        <v>502</v>
      </c>
      <c r="C26" s="105">
        <f>D26</f>
        <v>0.5</v>
      </c>
      <c r="D26" s="124">
        <v>0.5</v>
      </c>
      <c r="E26" s="94"/>
      <c r="F26" s="94"/>
      <c r="G26" s="104" t="s">
        <v>103</v>
      </c>
      <c r="H26" s="63" t="s">
        <v>322</v>
      </c>
      <c r="I26" s="122"/>
    </row>
    <row r="27" spans="1:9" ht="26.25">
      <c r="A27" s="95">
        <v>4</v>
      </c>
      <c r="B27" s="123" t="s">
        <v>106</v>
      </c>
      <c r="C27" s="105">
        <f>D27</f>
        <v>0.32</v>
      </c>
      <c r="D27" s="124">
        <v>0.32</v>
      </c>
      <c r="E27" s="94"/>
      <c r="F27" s="94"/>
      <c r="G27" s="123" t="s">
        <v>503</v>
      </c>
      <c r="H27" s="63" t="s">
        <v>322</v>
      </c>
      <c r="I27" s="122"/>
    </row>
    <row r="28" spans="1:9" ht="15">
      <c r="A28" s="92">
        <f>A27+A22</f>
        <v>5</v>
      </c>
      <c r="B28" s="126" t="s">
        <v>903</v>
      </c>
      <c r="C28" s="94">
        <f>SUM(C21,C23)</f>
        <v>2.64</v>
      </c>
      <c r="D28" s="94">
        <f>SUM(D21,D23)</f>
        <v>1.31</v>
      </c>
      <c r="E28" s="94">
        <f>SUM(E21,E23)</f>
        <v>1.33</v>
      </c>
      <c r="F28" s="94">
        <f>SUM(F21,F23)</f>
        <v>0</v>
      </c>
      <c r="G28" s="93"/>
      <c r="H28" s="93"/>
      <c r="I28" s="92"/>
    </row>
    <row r="29" spans="1:9" ht="15">
      <c r="A29" s="92">
        <f>A28+A19</f>
        <v>9</v>
      </c>
      <c r="B29" s="126" t="s">
        <v>904</v>
      </c>
      <c r="C29" s="94">
        <f>C19+C28</f>
        <v>3.7700000000000005</v>
      </c>
      <c r="D29" s="94">
        <f>D19+D28</f>
        <v>2.4400000000000004</v>
      </c>
      <c r="E29" s="94">
        <f>E19+E28</f>
        <v>1.33</v>
      </c>
      <c r="F29" s="94">
        <f>F28+F19</f>
        <v>0</v>
      </c>
      <c r="G29" s="93"/>
      <c r="H29" s="93"/>
      <c r="I29" s="92"/>
    </row>
    <row r="31" spans="7:8" ht="15">
      <c r="G31" s="53"/>
      <c r="H31" s="307" t="s">
        <v>14</v>
      </c>
    </row>
  </sheetData>
  <sheetProtection/>
  <mergeCells count="17">
    <mergeCell ref="A20:I20"/>
    <mergeCell ref="H8:H9"/>
    <mergeCell ref="I8:I9"/>
    <mergeCell ref="A1:C1"/>
    <mergeCell ref="D1:I1"/>
    <mergeCell ref="A2:C2"/>
    <mergeCell ref="D2:I2"/>
    <mergeCell ref="A3:I3"/>
    <mergeCell ref="A4:I4"/>
    <mergeCell ref="A5:I5"/>
    <mergeCell ref="A6:I6"/>
    <mergeCell ref="A7:I7"/>
    <mergeCell ref="A8:A9"/>
    <mergeCell ref="B8:B9"/>
    <mergeCell ref="C8:C9"/>
    <mergeCell ref="D8:F8"/>
    <mergeCell ref="G8:G9"/>
  </mergeCells>
  <conditionalFormatting sqref="C22:C27 D23:F23">
    <cfRule type="cellIs" priority="10" dxfId="28" operator="equal" stopIfTrue="1">
      <formula>0</formula>
    </cfRule>
    <cfRule type="cellIs" priority="11" dxfId="29" operator="equal" stopIfTrue="1">
      <formula>0</formula>
    </cfRule>
    <cfRule type="cellIs" priority="12" dxfId="28" operator="equal" stopIfTrue="1">
      <formula>0</formula>
    </cfRule>
  </conditionalFormatting>
  <conditionalFormatting sqref="B26">
    <cfRule type="cellIs" priority="7" dxfId="28" operator="equal" stopIfTrue="1">
      <formula>0</formula>
    </cfRule>
    <cfRule type="cellIs" priority="8" dxfId="29" operator="equal" stopIfTrue="1">
      <formula>0</formula>
    </cfRule>
    <cfRule type="cellIs" priority="9" dxfId="28" operator="equal" stopIfTrue="1">
      <formula>0</formula>
    </cfRule>
  </conditionalFormatting>
  <conditionalFormatting sqref="B27">
    <cfRule type="cellIs" priority="4" dxfId="28" operator="equal" stopIfTrue="1">
      <formula>0</formula>
    </cfRule>
    <cfRule type="cellIs" priority="5" dxfId="29" operator="equal" stopIfTrue="1">
      <formula>0</formula>
    </cfRule>
    <cfRule type="cellIs" priority="6" dxfId="28" operator="equal" stopIfTrue="1">
      <formula>0</formula>
    </cfRule>
  </conditionalFormatting>
  <conditionalFormatting sqref="B15">
    <cfRule type="cellIs" priority="1" dxfId="28" operator="equal" stopIfTrue="1">
      <formula>0</formula>
    </cfRule>
    <cfRule type="cellIs" priority="2" dxfId="29" operator="equal" stopIfTrue="1">
      <formula>0</formula>
    </cfRule>
    <cfRule type="cellIs" priority="3" dxfId="28" operator="equal" stopIfTrue="1">
      <formula>0</formula>
    </cfRule>
  </conditionalFormatting>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16.xml><?xml version="1.0" encoding="utf-8"?>
<worksheet xmlns="http://schemas.openxmlformats.org/spreadsheetml/2006/main" xmlns:r="http://schemas.openxmlformats.org/officeDocument/2006/relationships">
  <sheetPr>
    <tabColor rgb="FFFFFF00"/>
  </sheetPr>
  <dimension ref="A1:J92"/>
  <sheetViews>
    <sheetView showZeros="0" tabSelected="1" zoomScale="85" zoomScaleNormal="85" zoomScalePageLayoutView="0" workbookViewId="0" topLeftCell="A1">
      <pane ySplit="10" topLeftCell="A11" activePane="bottomLeft" state="frozen"/>
      <selection pane="topLeft" activeCell="H142" sqref="H142"/>
      <selection pane="bottomLeft" activeCell="K91" sqref="K91"/>
    </sheetView>
  </sheetViews>
  <sheetFormatPr defaultColWidth="9.00390625" defaultRowHeight="15.75"/>
  <cols>
    <col min="1" max="1" width="5.50390625" style="54" customWidth="1"/>
    <col min="2" max="2" width="30.00390625" style="53" customWidth="1"/>
    <col min="3" max="3" width="12.125" style="54" customWidth="1"/>
    <col min="4" max="6" width="8.00390625" style="54" customWidth="1"/>
    <col min="7" max="7" width="16.125" style="54" customWidth="1"/>
    <col min="8" max="8" width="36.625" style="53" customWidth="1"/>
    <col min="9" max="9" width="7.25390625" style="54" customWidth="1"/>
    <col min="10" max="16384" width="9.00390625" style="68" customWidth="1"/>
  </cols>
  <sheetData>
    <row r="1" spans="1:9" ht="15">
      <c r="A1" s="702" t="s">
        <v>38</v>
      </c>
      <c r="B1" s="702"/>
      <c r="C1" s="702"/>
      <c r="D1" s="703" t="s">
        <v>10</v>
      </c>
      <c r="E1" s="703"/>
      <c r="F1" s="703"/>
      <c r="G1" s="703"/>
      <c r="H1" s="703"/>
      <c r="I1" s="703"/>
    </row>
    <row r="2" spans="1:9" ht="15">
      <c r="A2" s="703" t="s">
        <v>12</v>
      </c>
      <c r="B2" s="703"/>
      <c r="C2" s="703"/>
      <c r="D2" s="703" t="s">
        <v>11</v>
      </c>
      <c r="E2" s="703"/>
      <c r="F2" s="703"/>
      <c r="G2" s="703"/>
      <c r="H2" s="703"/>
      <c r="I2" s="703"/>
    </row>
    <row r="3" spans="1:9" ht="15">
      <c r="A3" s="713"/>
      <c r="B3" s="713"/>
      <c r="C3" s="713"/>
      <c r="D3" s="713"/>
      <c r="E3" s="713"/>
      <c r="F3" s="713"/>
      <c r="G3" s="713"/>
      <c r="H3" s="713"/>
      <c r="I3" s="713"/>
    </row>
    <row r="4" spans="1:9" ht="15">
      <c r="A4" s="702" t="s">
        <v>285</v>
      </c>
      <c r="B4" s="702"/>
      <c r="C4" s="702"/>
      <c r="D4" s="702"/>
      <c r="E4" s="702"/>
      <c r="F4" s="702"/>
      <c r="G4" s="702"/>
      <c r="H4" s="702"/>
      <c r="I4" s="702"/>
    </row>
    <row r="5" spans="1:9" ht="15">
      <c r="A5" s="702" t="s">
        <v>320</v>
      </c>
      <c r="B5" s="702"/>
      <c r="C5" s="702"/>
      <c r="D5" s="702"/>
      <c r="E5" s="702"/>
      <c r="F5" s="702"/>
      <c r="G5" s="702"/>
      <c r="H5" s="702"/>
      <c r="I5" s="702"/>
    </row>
    <row r="6" spans="1:9" ht="15">
      <c r="A6" s="712" t="str">
        <f>'Tong CMD'!A5:H5</f>
        <v>(Kèm theo Nghị quyết số 256/NQ-HĐND ngày 08 tháng 12 năm 2020 của Hội đồng nhân dân tỉnh)</v>
      </c>
      <c r="B6" s="712"/>
      <c r="C6" s="712"/>
      <c r="D6" s="712"/>
      <c r="E6" s="712"/>
      <c r="F6" s="712"/>
      <c r="G6" s="712"/>
      <c r="H6" s="712"/>
      <c r="I6" s="712"/>
    </row>
    <row r="7" spans="1:9" ht="15">
      <c r="A7" s="720"/>
      <c r="B7" s="720"/>
      <c r="C7" s="720"/>
      <c r="D7" s="720"/>
      <c r="E7" s="720"/>
      <c r="F7" s="720"/>
      <c r="G7" s="720"/>
      <c r="H7" s="720"/>
      <c r="I7" s="720"/>
    </row>
    <row r="8" spans="1:9" ht="24.75" customHeight="1">
      <c r="A8" s="721" t="s">
        <v>9</v>
      </c>
      <c r="B8" s="719" t="s">
        <v>15</v>
      </c>
      <c r="C8" s="717" t="s">
        <v>194</v>
      </c>
      <c r="D8" s="718" t="s">
        <v>8</v>
      </c>
      <c r="E8" s="718"/>
      <c r="F8" s="718"/>
      <c r="G8" s="719" t="s">
        <v>235</v>
      </c>
      <c r="H8" s="718" t="s">
        <v>144</v>
      </c>
      <c r="I8" s="718" t="s">
        <v>109</v>
      </c>
    </row>
    <row r="9" spans="1:9" ht="29.25" customHeight="1">
      <c r="A9" s="721"/>
      <c r="B9" s="719"/>
      <c r="C9" s="717"/>
      <c r="D9" s="57" t="s">
        <v>6</v>
      </c>
      <c r="E9" s="57" t="s">
        <v>5</v>
      </c>
      <c r="F9" s="57" t="s">
        <v>16</v>
      </c>
      <c r="G9" s="719"/>
      <c r="H9" s="718"/>
      <c r="I9" s="718"/>
    </row>
    <row r="10" spans="1:9" ht="17.25" customHeight="1">
      <c r="A10" s="86">
        <v>-1</v>
      </c>
      <c r="B10" s="86">
        <v>-2</v>
      </c>
      <c r="C10" s="86" t="s">
        <v>238</v>
      </c>
      <c r="D10" s="86">
        <v>-4</v>
      </c>
      <c r="E10" s="86">
        <v>-5</v>
      </c>
      <c r="F10" s="86">
        <v>-6</v>
      </c>
      <c r="G10" s="86">
        <v>-7</v>
      </c>
      <c r="H10" s="86">
        <v>-8</v>
      </c>
      <c r="I10" s="86">
        <v>-9</v>
      </c>
    </row>
    <row r="11" spans="1:9" ht="15">
      <c r="A11" s="497" t="s">
        <v>321</v>
      </c>
      <c r="B11" s="498"/>
      <c r="C11" s="498"/>
      <c r="D11" s="498"/>
      <c r="E11" s="498"/>
      <c r="F11" s="498"/>
      <c r="G11" s="543"/>
      <c r="H11" s="498"/>
      <c r="I11" s="545"/>
    </row>
    <row r="12" spans="1:9" ht="15">
      <c r="A12" s="499" t="s">
        <v>17</v>
      </c>
      <c r="B12" s="500" t="s">
        <v>22</v>
      </c>
      <c r="C12" s="501">
        <f>C13+C14</f>
        <v>0.2</v>
      </c>
      <c r="D12" s="501">
        <f>D13+D14</f>
        <v>0.2</v>
      </c>
      <c r="E12" s="501">
        <f>E13+E14</f>
        <v>0</v>
      </c>
      <c r="F12" s="501">
        <f>F13</f>
        <v>0</v>
      </c>
      <c r="G12" s="500"/>
      <c r="H12" s="500"/>
      <c r="I12" s="500"/>
    </row>
    <row r="13" spans="1:9" ht="26.25">
      <c r="A13" s="503" t="s">
        <v>906</v>
      </c>
      <c r="B13" s="504" t="s">
        <v>907</v>
      </c>
      <c r="C13" s="116">
        <f>SUM(D13:F13)</f>
        <v>0.1</v>
      </c>
      <c r="D13" s="116">
        <v>0.1</v>
      </c>
      <c r="E13" s="116"/>
      <c r="F13" s="116"/>
      <c r="G13" s="104" t="s">
        <v>908</v>
      </c>
      <c r="H13" s="104" t="s">
        <v>1545</v>
      </c>
      <c r="I13" s="104"/>
    </row>
    <row r="14" spans="1:9" ht="26.25">
      <c r="A14" s="107">
        <v>2</v>
      </c>
      <c r="B14" s="504" t="s">
        <v>1721</v>
      </c>
      <c r="C14" s="505">
        <v>0.1</v>
      </c>
      <c r="D14" s="505">
        <v>0.1</v>
      </c>
      <c r="E14" s="505"/>
      <c r="F14" s="505"/>
      <c r="G14" s="84" t="s">
        <v>1722</v>
      </c>
      <c r="H14" s="104" t="s">
        <v>1723</v>
      </c>
      <c r="I14" s="130"/>
    </row>
    <row r="15" spans="1:9" ht="15">
      <c r="A15" s="85" t="s">
        <v>19</v>
      </c>
      <c r="B15" s="165" t="s">
        <v>20</v>
      </c>
      <c r="C15" s="506">
        <f>SUM(C16:C17)</f>
        <v>1.7</v>
      </c>
      <c r="D15" s="506">
        <f>SUM(D16:D17)</f>
        <v>0.48</v>
      </c>
      <c r="E15" s="506">
        <f>SUM(E16:E17)</f>
        <v>1.22</v>
      </c>
      <c r="F15" s="506">
        <f>SUM(F16:F17)</f>
        <v>0</v>
      </c>
      <c r="G15" s="917">
        <f>SUM(G16:G19)</f>
        <v>0</v>
      </c>
      <c r="H15" s="506"/>
      <c r="I15" s="506"/>
    </row>
    <row r="16" spans="1:9" ht="26.25">
      <c r="A16" s="107">
        <v>1</v>
      </c>
      <c r="B16" s="507" t="s">
        <v>1724</v>
      </c>
      <c r="C16" s="505">
        <v>0.48</v>
      </c>
      <c r="D16" s="505">
        <v>0.48</v>
      </c>
      <c r="E16" s="505"/>
      <c r="F16" s="505"/>
      <c r="G16" s="84" t="s">
        <v>1722</v>
      </c>
      <c r="H16" s="508" t="s">
        <v>1725</v>
      </c>
      <c r="I16" s="130"/>
    </row>
    <row r="17" spans="1:9" ht="39">
      <c r="A17" s="107">
        <v>2</v>
      </c>
      <c r="B17" s="507" t="s">
        <v>1726</v>
      </c>
      <c r="C17" s="505">
        <v>1.22</v>
      </c>
      <c r="D17" s="505"/>
      <c r="E17" s="505">
        <v>1.22</v>
      </c>
      <c r="F17" s="505"/>
      <c r="G17" s="84" t="s">
        <v>970</v>
      </c>
      <c r="H17" s="508" t="s">
        <v>1739</v>
      </c>
      <c r="I17" s="130"/>
    </row>
    <row r="18" spans="1:9" ht="15">
      <c r="A18" s="502" t="s">
        <v>21</v>
      </c>
      <c r="B18" s="509" t="s">
        <v>1241</v>
      </c>
      <c r="C18" s="501">
        <f>SUM(C19)</f>
        <v>0.07</v>
      </c>
      <c r="D18" s="501">
        <f>SUM(D19)</f>
        <v>0.07</v>
      </c>
      <c r="E18" s="501">
        <f>SUM(E19)</f>
        <v>0</v>
      </c>
      <c r="F18" s="501">
        <f>SUM(F19)</f>
        <v>0</v>
      </c>
      <c r="G18" s="311"/>
      <c r="H18" s="500"/>
      <c r="I18" s="500"/>
    </row>
    <row r="19" spans="1:9" ht="52.5">
      <c r="A19" s="503" t="s">
        <v>906</v>
      </c>
      <c r="B19" s="504" t="s">
        <v>909</v>
      </c>
      <c r="C19" s="116">
        <f>SUM(D19:F19)</f>
        <v>0.07</v>
      </c>
      <c r="D19" s="510">
        <v>0.07</v>
      </c>
      <c r="E19" s="510"/>
      <c r="F19" s="510"/>
      <c r="G19" s="104" t="s">
        <v>910</v>
      </c>
      <c r="H19" s="104" t="s">
        <v>911</v>
      </c>
      <c r="I19" s="104"/>
    </row>
    <row r="20" spans="1:9" ht="15">
      <c r="A20" s="502" t="s">
        <v>23</v>
      </c>
      <c r="B20" s="509" t="s">
        <v>912</v>
      </c>
      <c r="C20" s="501">
        <f>SUM(C21)</f>
        <v>0.09</v>
      </c>
      <c r="D20" s="501">
        <f>SUM(D21)</f>
        <v>0.06</v>
      </c>
      <c r="E20" s="501">
        <f>SUM(E21)</f>
        <v>0.03</v>
      </c>
      <c r="F20" s="501">
        <f>SUM(F21)</f>
        <v>0</v>
      </c>
      <c r="G20" s="101"/>
      <c r="H20" s="509"/>
      <c r="I20" s="509"/>
    </row>
    <row r="21" spans="1:9" ht="78.75">
      <c r="A21" s="503" t="s">
        <v>906</v>
      </c>
      <c r="B21" s="115" t="s">
        <v>913</v>
      </c>
      <c r="C21" s="116">
        <f>SUM(D21:F21)</f>
        <v>0.09</v>
      </c>
      <c r="D21" s="485">
        <v>0.06</v>
      </c>
      <c r="E21" s="485">
        <v>0.03</v>
      </c>
      <c r="F21" s="485"/>
      <c r="G21" s="104" t="s">
        <v>914</v>
      </c>
      <c r="H21" s="104" t="s">
        <v>1545</v>
      </c>
      <c r="I21" s="104"/>
    </row>
    <row r="22" spans="1:9" ht="15">
      <c r="A22" s="502" t="s">
        <v>24</v>
      </c>
      <c r="B22" s="509" t="s">
        <v>246</v>
      </c>
      <c r="C22" s="511">
        <f>SUM(C23:C27)</f>
        <v>5.590000000000001</v>
      </c>
      <c r="D22" s="511">
        <f>SUM(D23:D27)</f>
        <v>1.8499999999999999</v>
      </c>
      <c r="E22" s="511">
        <f>SUM(E23:E27)</f>
        <v>3.74</v>
      </c>
      <c r="F22" s="511">
        <f>SUM(F25:F27)</f>
        <v>0</v>
      </c>
      <c r="G22" s="101"/>
      <c r="H22" s="500"/>
      <c r="I22" s="500"/>
    </row>
    <row r="23" spans="1:10" s="308" customFormat="1" ht="39">
      <c r="A23" s="503" t="s">
        <v>906</v>
      </c>
      <c r="B23" s="104" t="s">
        <v>915</v>
      </c>
      <c r="C23" s="116">
        <f>SUM(D23:F23)</f>
        <v>1.2</v>
      </c>
      <c r="D23" s="510">
        <v>1.2</v>
      </c>
      <c r="E23" s="510"/>
      <c r="F23" s="511"/>
      <c r="G23" s="914" t="s">
        <v>916</v>
      </c>
      <c r="H23" s="104" t="s">
        <v>1545</v>
      </c>
      <c r="I23" s="104"/>
      <c r="J23" s="68"/>
    </row>
    <row r="24" spans="1:9" ht="26.25">
      <c r="A24" s="503" t="s">
        <v>917</v>
      </c>
      <c r="B24" s="104" t="s">
        <v>918</v>
      </c>
      <c r="C24" s="116">
        <f>SUM(D24:F24)</f>
        <v>1.54</v>
      </c>
      <c r="D24" s="510"/>
      <c r="E24" s="510">
        <v>1.54</v>
      </c>
      <c r="F24" s="511"/>
      <c r="G24" s="104" t="s">
        <v>916</v>
      </c>
      <c r="H24" s="104" t="s">
        <v>1727</v>
      </c>
      <c r="I24" s="104"/>
    </row>
    <row r="25" spans="1:9" ht="26.25">
      <c r="A25" s="503" t="s">
        <v>919</v>
      </c>
      <c r="B25" s="504" t="s">
        <v>922</v>
      </c>
      <c r="C25" s="116">
        <f>SUM(D25:F25)</f>
        <v>0.5</v>
      </c>
      <c r="D25" s="485">
        <v>0.5</v>
      </c>
      <c r="E25" s="485"/>
      <c r="F25" s="485"/>
      <c r="G25" s="104" t="s">
        <v>923</v>
      </c>
      <c r="H25" s="104" t="s">
        <v>1545</v>
      </c>
      <c r="I25" s="104"/>
    </row>
    <row r="26" spans="1:9" ht="15">
      <c r="A26" s="503" t="s">
        <v>921</v>
      </c>
      <c r="B26" s="115" t="s">
        <v>236</v>
      </c>
      <c r="C26" s="116">
        <f>SUM(D26:F26)</f>
        <v>2.2</v>
      </c>
      <c r="D26" s="485"/>
      <c r="E26" s="485">
        <v>2.2</v>
      </c>
      <c r="F26" s="485"/>
      <c r="G26" s="104" t="s">
        <v>925</v>
      </c>
      <c r="H26" s="104" t="s">
        <v>1545</v>
      </c>
      <c r="I26" s="104"/>
    </row>
    <row r="27" spans="1:9" ht="15">
      <c r="A27" s="503" t="s">
        <v>924</v>
      </c>
      <c r="B27" s="115" t="s">
        <v>236</v>
      </c>
      <c r="C27" s="116">
        <f>SUM(D27:F27)</f>
        <v>0.15</v>
      </c>
      <c r="D27" s="512">
        <v>0.15</v>
      </c>
      <c r="E27" s="512"/>
      <c r="F27" s="512"/>
      <c r="G27" s="104" t="s">
        <v>923</v>
      </c>
      <c r="H27" s="104" t="s">
        <v>1545</v>
      </c>
      <c r="I27" s="104"/>
    </row>
    <row r="28" spans="1:9" ht="15">
      <c r="A28" s="502" t="s">
        <v>27</v>
      </c>
      <c r="B28" s="513" t="s">
        <v>237</v>
      </c>
      <c r="C28" s="514">
        <f>SUM(C29:C30)</f>
        <v>0.6</v>
      </c>
      <c r="D28" s="514">
        <f>SUM(D29:D30)</f>
        <v>0.6</v>
      </c>
      <c r="E28" s="514">
        <f>SUM(E29:E30)</f>
        <v>0</v>
      </c>
      <c r="F28" s="514">
        <f>SUM(F29:F30)</f>
        <v>0</v>
      </c>
      <c r="G28" s="513"/>
      <c r="H28" s="104"/>
      <c r="I28" s="104"/>
    </row>
    <row r="29" spans="1:9" ht="26.25">
      <c r="A29" s="503" t="s">
        <v>906</v>
      </c>
      <c r="B29" s="115" t="s">
        <v>928</v>
      </c>
      <c r="C29" s="116">
        <f>SUM(D29:F29)</f>
        <v>0.3</v>
      </c>
      <c r="D29" s="485">
        <v>0.3</v>
      </c>
      <c r="E29" s="485"/>
      <c r="F29" s="485"/>
      <c r="G29" s="104" t="s">
        <v>929</v>
      </c>
      <c r="H29" s="104" t="s">
        <v>1546</v>
      </c>
      <c r="I29" s="104"/>
    </row>
    <row r="30" spans="1:9" ht="39">
      <c r="A30" s="503" t="s">
        <v>917</v>
      </c>
      <c r="B30" s="104" t="s">
        <v>930</v>
      </c>
      <c r="C30" s="116">
        <f>SUM(D30:F30)</f>
        <v>0.3</v>
      </c>
      <c r="D30" s="485">
        <v>0.3</v>
      </c>
      <c r="E30" s="485"/>
      <c r="F30" s="485"/>
      <c r="G30" s="104" t="s">
        <v>927</v>
      </c>
      <c r="H30" s="104" t="s">
        <v>1546</v>
      </c>
      <c r="I30" s="104"/>
    </row>
    <row r="31" spans="1:9" ht="15">
      <c r="A31" s="502" t="s">
        <v>28</v>
      </c>
      <c r="B31" s="101" t="s">
        <v>84</v>
      </c>
      <c r="C31" s="501">
        <f>SUM(C32:C34)</f>
        <v>1.3399999999999999</v>
      </c>
      <c r="D31" s="501">
        <f>SUM(D32:D34)</f>
        <v>1.3399999999999999</v>
      </c>
      <c r="E31" s="501">
        <f>SUM(E32:E34)</f>
        <v>0</v>
      </c>
      <c r="F31" s="501">
        <f>SUM(F32:F34)</f>
        <v>0</v>
      </c>
      <c r="G31" s="101"/>
      <c r="H31" s="104"/>
      <c r="I31" s="104"/>
    </row>
    <row r="32" spans="1:9" ht="15">
      <c r="A32" s="503" t="s">
        <v>906</v>
      </c>
      <c r="B32" s="98" t="s">
        <v>931</v>
      </c>
      <c r="C32" s="116">
        <f>SUM(D32:F32)</f>
        <v>0.09</v>
      </c>
      <c r="D32" s="485">
        <v>0.09</v>
      </c>
      <c r="E32" s="485"/>
      <c r="F32" s="485"/>
      <c r="G32" s="104" t="s">
        <v>916</v>
      </c>
      <c r="H32" s="104" t="s">
        <v>1545</v>
      </c>
      <c r="I32" s="104"/>
    </row>
    <row r="33" spans="1:9" ht="39">
      <c r="A33" s="503" t="s">
        <v>917</v>
      </c>
      <c r="B33" s="504" t="s">
        <v>932</v>
      </c>
      <c r="C33" s="116">
        <f>SUM(D33:F33)</f>
        <v>0.25</v>
      </c>
      <c r="D33" s="485">
        <v>0.25</v>
      </c>
      <c r="E33" s="485"/>
      <c r="F33" s="485"/>
      <c r="G33" s="104" t="s">
        <v>916</v>
      </c>
      <c r="H33" s="104" t="s">
        <v>1545</v>
      </c>
      <c r="I33" s="104"/>
    </row>
    <row r="34" spans="1:9" s="308" customFormat="1" ht="39">
      <c r="A34" s="107">
        <v>3</v>
      </c>
      <c r="B34" s="507" t="s">
        <v>1728</v>
      </c>
      <c r="C34" s="516">
        <v>1</v>
      </c>
      <c r="D34" s="516">
        <v>1</v>
      </c>
      <c r="E34" s="516"/>
      <c r="F34" s="516"/>
      <c r="G34" s="123" t="s">
        <v>916</v>
      </c>
      <c r="H34" s="129" t="s">
        <v>1729</v>
      </c>
      <c r="I34" s="517"/>
    </row>
    <row r="35" spans="1:9" ht="15">
      <c r="A35" s="502" t="s">
        <v>30</v>
      </c>
      <c r="B35" s="101" t="s">
        <v>18</v>
      </c>
      <c r="C35" s="515">
        <f>SUM(C36:C53)</f>
        <v>19.220000000000002</v>
      </c>
      <c r="D35" s="515">
        <f>SUM(D36:D53)</f>
        <v>19.220000000000002</v>
      </c>
      <c r="E35" s="515">
        <f>SUM(E36:E49)</f>
        <v>0</v>
      </c>
      <c r="F35" s="515">
        <f>SUM(F36:F49)</f>
        <v>0</v>
      </c>
      <c r="G35" s="101"/>
      <c r="H35" s="104"/>
      <c r="I35" s="104"/>
    </row>
    <row r="36" spans="1:9" ht="26.25">
      <c r="A36" s="503" t="s">
        <v>906</v>
      </c>
      <c r="B36" s="504" t="s">
        <v>933</v>
      </c>
      <c r="C36" s="116">
        <f aca="true" t="shared" si="0" ref="C36:C44">SUM(D36:F36)</f>
        <v>1</v>
      </c>
      <c r="D36" s="518">
        <v>1</v>
      </c>
      <c r="E36" s="518"/>
      <c r="F36" s="510"/>
      <c r="G36" s="104" t="s">
        <v>920</v>
      </c>
      <c r="H36" s="104" t="s">
        <v>1545</v>
      </c>
      <c r="I36" s="104"/>
    </row>
    <row r="37" spans="1:9" ht="39">
      <c r="A37" s="503" t="s">
        <v>917</v>
      </c>
      <c r="B37" s="507" t="s">
        <v>1265</v>
      </c>
      <c r="C37" s="116">
        <f t="shared" si="0"/>
        <v>0.3</v>
      </c>
      <c r="D37" s="518">
        <v>0.3</v>
      </c>
      <c r="E37" s="518"/>
      <c r="F37" s="510"/>
      <c r="G37" s="104" t="s">
        <v>934</v>
      </c>
      <c r="H37" s="104" t="s">
        <v>1545</v>
      </c>
      <c r="I37" s="104"/>
    </row>
    <row r="38" spans="1:9" ht="15">
      <c r="A38" s="503" t="s">
        <v>919</v>
      </c>
      <c r="B38" s="507" t="s">
        <v>935</v>
      </c>
      <c r="C38" s="116">
        <v>1</v>
      </c>
      <c r="D38" s="518">
        <v>1</v>
      </c>
      <c r="E38" s="518"/>
      <c r="F38" s="510"/>
      <c r="G38" s="104" t="s">
        <v>934</v>
      </c>
      <c r="H38" s="104" t="s">
        <v>1546</v>
      </c>
      <c r="I38" s="104"/>
    </row>
    <row r="39" spans="1:9" ht="39">
      <c r="A39" s="503" t="s">
        <v>921</v>
      </c>
      <c r="B39" s="115" t="s">
        <v>936</v>
      </c>
      <c r="C39" s="116">
        <f t="shared" si="0"/>
        <v>4</v>
      </c>
      <c r="D39" s="518">
        <v>4</v>
      </c>
      <c r="E39" s="518"/>
      <c r="F39" s="510"/>
      <c r="G39" s="104" t="s">
        <v>923</v>
      </c>
      <c r="H39" s="104" t="s">
        <v>1545</v>
      </c>
      <c r="I39" s="104"/>
    </row>
    <row r="40" spans="1:9" ht="26.25">
      <c r="A40" s="503" t="s">
        <v>924</v>
      </c>
      <c r="B40" s="504" t="s">
        <v>937</v>
      </c>
      <c r="C40" s="116">
        <f t="shared" si="0"/>
        <v>0.2</v>
      </c>
      <c r="D40" s="518">
        <v>0.2</v>
      </c>
      <c r="E40" s="518"/>
      <c r="F40" s="510"/>
      <c r="G40" s="104" t="s">
        <v>920</v>
      </c>
      <c r="H40" s="104" t="s">
        <v>1545</v>
      </c>
      <c r="I40" s="104"/>
    </row>
    <row r="41" spans="1:9" ht="15">
      <c r="A41" s="503" t="s">
        <v>926</v>
      </c>
      <c r="B41" s="507" t="s">
        <v>1730</v>
      </c>
      <c r="C41" s="116">
        <f t="shared" si="0"/>
        <v>1.8</v>
      </c>
      <c r="D41" s="485">
        <v>1.8</v>
      </c>
      <c r="E41" s="485"/>
      <c r="F41" s="485"/>
      <c r="G41" s="104" t="s">
        <v>938</v>
      </c>
      <c r="H41" s="104" t="s">
        <v>1723</v>
      </c>
      <c r="I41" s="104"/>
    </row>
    <row r="42" spans="1:9" ht="15">
      <c r="A42" s="503" t="s">
        <v>939</v>
      </c>
      <c r="B42" s="519" t="s">
        <v>940</v>
      </c>
      <c r="C42" s="116">
        <f t="shared" si="0"/>
        <v>0.8</v>
      </c>
      <c r="D42" s="485">
        <v>0.8</v>
      </c>
      <c r="E42" s="485"/>
      <c r="F42" s="485"/>
      <c r="G42" s="104" t="s">
        <v>938</v>
      </c>
      <c r="H42" s="104" t="s">
        <v>1545</v>
      </c>
      <c r="I42" s="104"/>
    </row>
    <row r="43" spans="1:9" ht="26.25">
      <c r="A43" s="503" t="s">
        <v>941</v>
      </c>
      <c r="B43" s="115" t="s">
        <v>942</v>
      </c>
      <c r="C43" s="116">
        <f t="shared" si="0"/>
        <v>1.5</v>
      </c>
      <c r="D43" s="485">
        <v>1.5</v>
      </c>
      <c r="E43" s="485"/>
      <c r="F43" s="485"/>
      <c r="G43" s="104" t="s">
        <v>938</v>
      </c>
      <c r="H43" s="104" t="s">
        <v>1545</v>
      </c>
      <c r="I43" s="104"/>
    </row>
    <row r="44" spans="1:9" ht="15">
      <c r="A44" s="503" t="s">
        <v>943</v>
      </c>
      <c r="B44" s="115" t="s">
        <v>944</v>
      </c>
      <c r="C44" s="116">
        <f t="shared" si="0"/>
        <v>1</v>
      </c>
      <c r="D44" s="485">
        <v>1</v>
      </c>
      <c r="E44" s="485">
        <v>0</v>
      </c>
      <c r="F44" s="485">
        <v>0</v>
      </c>
      <c r="G44" s="104" t="s">
        <v>923</v>
      </c>
      <c r="H44" s="104" t="s">
        <v>1545</v>
      </c>
      <c r="I44" s="104"/>
    </row>
    <row r="45" spans="1:9" ht="39">
      <c r="A45" s="503" t="s">
        <v>945</v>
      </c>
      <c r="B45" s="104" t="s">
        <v>946</v>
      </c>
      <c r="C45" s="116">
        <v>3</v>
      </c>
      <c r="D45" s="485">
        <v>3</v>
      </c>
      <c r="E45" s="485"/>
      <c r="F45" s="485"/>
      <c r="G45" s="104" t="s">
        <v>927</v>
      </c>
      <c r="H45" s="104" t="s">
        <v>1546</v>
      </c>
      <c r="I45" s="104"/>
    </row>
    <row r="46" spans="1:9" ht="39">
      <c r="A46" s="503" t="s">
        <v>947</v>
      </c>
      <c r="B46" s="104" t="s">
        <v>948</v>
      </c>
      <c r="C46" s="116">
        <f>SUM(D46:F46)</f>
        <v>0.28</v>
      </c>
      <c r="D46" s="520">
        <v>0.28</v>
      </c>
      <c r="E46" s="520"/>
      <c r="F46" s="520"/>
      <c r="G46" s="104" t="s">
        <v>927</v>
      </c>
      <c r="H46" s="104" t="s">
        <v>1545</v>
      </c>
      <c r="I46" s="104"/>
    </row>
    <row r="47" spans="1:9" ht="15">
      <c r="A47" s="503" t="s">
        <v>949</v>
      </c>
      <c r="B47" s="104" t="s">
        <v>950</v>
      </c>
      <c r="C47" s="116">
        <f>SUM(D47:F47)</f>
        <v>0.3</v>
      </c>
      <c r="D47" s="521">
        <v>0.3</v>
      </c>
      <c r="E47" s="521"/>
      <c r="F47" s="521"/>
      <c r="G47" s="104" t="s">
        <v>927</v>
      </c>
      <c r="H47" s="104" t="s">
        <v>1545</v>
      </c>
      <c r="I47" s="104"/>
    </row>
    <row r="48" spans="1:10" s="544" customFormat="1" ht="15">
      <c r="A48" s="503" t="s">
        <v>951</v>
      </c>
      <c r="B48" s="104" t="s">
        <v>952</v>
      </c>
      <c r="C48" s="116">
        <f>SUM(D48:F48)</f>
        <v>0.8</v>
      </c>
      <c r="D48" s="520">
        <v>0.8</v>
      </c>
      <c r="E48" s="520"/>
      <c r="F48" s="520"/>
      <c r="G48" s="104" t="s">
        <v>927</v>
      </c>
      <c r="H48" s="104" t="s">
        <v>1545</v>
      </c>
      <c r="I48" s="104"/>
      <c r="J48" s="68"/>
    </row>
    <row r="49" spans="1:9" ht="15">
      <c r="A49" s="503" t="s">
        <v>953</v>
      </c>
      <c r="B49" s="104" t="s">
        <v>954</v>
      </c>
      <c r="C49" s="116">
        <f>SUM(D49:F49)</f>
        <v>0.3</v>
      </c>
      <c r="D49" s="485">
        <v>0.3</v>
      </c>
      <c r="E49" s="485"/>
      <c r="F49" s="485"/>
      <c r="G49" s="104" t="s">
        <v>927</v>
      </c>
      <c r="H49" s="104" t="s">
        <v>1545</v>
      </c>
      <c r="I49" s="104"/>
    </row>
    <row r="50" spans="1:9" ht="39">
      <c r="A50" s="503" t="s">
        <v>955</v>
      </c>
      <c r="B50" s="104" t="s">
        <v>1731</v>
      </c>
      <c r="C50" s="116">
        <f>D50</f>
        <v>0.64</v>
      </c>
      <c r="D50" s="485">
        <v>0.64</v>
      </c>
      <c r="E50" s="485"/>
      <c r="F50" s="485"/>
      <c r="G50" s="104" t="s">
        <v>957</v>
      </c>
      <c r="H50" s="104" t="s">
        <v>1723</v>
      </c>
      <c r="I50" s="104"/>
    </row>
    <row r="51" spans="1:9" ht="35.25" customHeight="1">
      <c r="A51" s="503" t="s">
        <v>958</v>
      </c>
      <c r="B51" s="104" t="s">
        <v>956</v>
      </c>
      <c r="C51" s="116">
        <v>1</v>
      </c>
      <c r="D51" s="485">
        <v>1</v>
      </c>
      <c r="E51" s="485"/>
      <c r="F51" s="485"/>
      <c r="G51" s="104" t="s">
        <v>957</v>
      </c>
      <c r="H51" s="104" t="s">
        <v>1732</v>
      </c>
      <c r="I51" s="104"/>
    </row>
    <row r="52" spans="1:9" ht="15">
      <c r="A52" s="503" t="s">
        <v>1541</v>
      </c>
      <c r="B52" s="63" t="s">
        <v>1540</v>
      </c>
      <c r="C52" s="522">
        <v>0.3</v>
      </c>
      <c r="D52" s="523">
        <v>0.3</v>
      </c>
      <c r="E52" s="523"/>
      <c r="F52" s="523"/>
      <c r="G52" s="63" t="s">
        <v>929</v>
      </c>
      <c r="H52" s="104" t="s">
        <v>1545</v>
      </c>
      <c r="I52" s="104"/>
    </row>
    <row r="53" spans="1:9" ht="15">
      <c r="A53" s="503" t="s">
        <v>1733</v>
      </c>
      <c r="B53" s="104" t="s">
        <v>959</v>
      </c>
      <c r="C53" s="116">
        <v>1</v>
      </c>
      <c r="D53" s="485">
        <v>1</v>
      </c>
      <c r="E53" s="485"/>
      <c r="F53" s="485"/>
      <c r="G53" s="104" t="s">
        <v>929</v>
      </c>
      <c r="H53" s="104" t="s">
        <v>1546</v>
      </c>
      <c r="I53" s="104"/>
    </row>
    <row r="54" spans="1:9" ht="15">
      <c r="A54" s="502" t="s">
        <v>31</v>
      </c>
      <c r="B54" s="101" t="s">
        <v>26</v>
      </c>
      <c r="C54" s="501">
        <f>C55</f>
        <v>8.2</v>
      </c>
      <c r="D54" s="501">
        <f>D55</f>
        <v>0</v>
      </c>
      <c r="E54" s="501">
        <f>E55</f>
        <v>8.2</v>
      </c>
      <c r="F54" s="501">
        <f>F55</f>
        <v>0</v>
      </c>
      <c r="G54" s="101"/>
      <c r="H54" s="101"/>
      <c r="I54" s="101"/>
    </row>
    <row r="55" spans="1:9" ht="26.25">
      <c r="A55" s="503" t="s">
        <v>906</v>
      </c>
      <c r="B55" s="104" t="s">
        <v>1579</v>
      </c>
      <c r="C55" s="116">
        <f>SUM(D55:F55)</f>
        <v>8.2</v>
      </c>
      <c r="D55" s="485"/>
      <c r="E55" s="485">
        <v>8.2</v>
      </c>
      <c r="F55" s="485"/>
      <c r="G55" s="104" t="s">
        <v>916</v>
      </c>
      <c r="H55" s="104" t="s">
        <v>1580</v>
      </c>
      <c r="I55" s="104"/>
    </row>
    <row r="56" spans="1:9" ht="15">
      <c r="A56" s="85">
        <f>A55+A53+A34+A30+A27+A21+A19+A17+A14</f>
        <v>35</v>
      </c>
      <c r="B56" s="524" t="s">
        <v>1669</v>
      </c>
      <c r="C56" s="525">
        <f>SUM(C12,C15,C18,C20,C22,C28,C31,C35,C54)</f>
        <v>37.010000000000005</v>
      </c>
      <c r="D56" s="525">
        <f>SUM(D12,D15,D18,D20,D22,D28,D31,D35,D54)</f>
        <v>23.82</v>
      </c>
      <c r="E56" s="525">
        <f>SUM(E12,E15,E18,E20,E22,E28,E31,E35,E54)</f>
        <v>13.19</v>
      </c>
      <c r="F56" s="525">
        <f>SUM(F12,F15,F18,F20,F22,F28,F31,F35,F54)</f>
        <v>0</v>
      </c>
      <c r="G56" s="123"/>
      <c r="H56" s="123"/>
      <c r="I56" s="123"/>
    </row>
    <row r="57" spans="1:9" ht="27.75" customHeight="1">
      <c r="A57" s="777" t="s">
        <v>898</v>
      </c>
      <c r="B57" s="778"/>
      <c r="C57" s="778"/>
      <c r="D57" s="778"/>
      <c r="E57" s="778"/>
      <c r="F57" s="778"/>
      <c r="G57" s="778"/>
      <c r="H57" s="778"/>
      <c r="I57" s="779"/>
    </row>
    <row r="58" spans="1:9" ht="15">
      <c r="A58" s="526" t="s">
        <v>17</v>
      </c>
      <c r="B58" s="527" t="s">
        <v>960</v>
      </c>
      <c r="C58" s="528">
        <f>SUM(C59:C60)</f>
        <v>3.1999999999999997</v>
      </c>
      <c r="D58" s="528">
        <f>SUM(D59:D60)</f>
        <v>3.1999999999999997</v>
      </c>
      <c r="E58" s="528">
        <f>SUM(E59:E60)</f>
        <v>0</v>
      </c>
      <c r="F58" s="528"/>
      <c r="G58" s="918"/>
      <c r="H58" s="529"/>
      <c r="I58" s="529"/>
    </row>
    <row r="59" spans="1:9" ht="15">
      <c r="A59" s="530">
        <v>1</v>
      </c>
      <c r="B59" s="531" t="s">
        <v>961</v>
      </c>
      <c r="C59" s="532">
        <f>SUM(D59:F59)</f>
        <v>0.3</v>
      </c>
      <c r="D59" s="532">
        <v>0.3</v>
      </c>
      <c r="E59" s="532"/>
      <c r="F59" s="533"/>
      <c r="G59" s="104" t="s">
        <v>938</v>
      </c>
      <c r="H59" s="115" t="s">
        <v>322</v>
      </c>
      <c r="I59" s="115"/>
    </row>
    <row r="60" spans="1:9" ht="15">
      <c r="A60" s="107">
        <v>2</v>
      </c>
      <c r="B60" s="115" t="s">
        <v>962</v>
      </c>
      <c r="C60" s="532">
        <f>SUM(D60:F60)</f>
        <v>2.9</v>
      </c>
      <c r="D60" s="130">
        <v>2.9</v>
      </c>
      <c r="E60" s="383"/>
      <c r="F60" s="130"/>
      <c r="G60" s="84" t="s">
        <v>916</v>
      </c>
      <c r="H60" s="115" t="s">
        <v>449</v>
      </c>
      <c r="I60" s="115"/>
    </row>
    <row r="61" spans="1:9" ht="15">
      <c r="A61" s="526" t="s">
        <v>19</v>
      </c>
      <c r="B61" s="527" t="s">
        <v>20</v>
      </c>
      <c r="C61" s="528">
        <f>SUM(C62:C66)</f>
        <v>10.8</v>
      </c>
      <c r="D61" s="528">
        <f>SUM(D62:D66)</f>
        <v>10.8</v>
      </c>
      <c r="E61" s="528">
        <f>SUM(E62:E66)</f>
        <v>0</v>
      </c>
      <c r="F61" s="528">
        <f>SUM(F62:F66)</f>
        <v>0</v>
      </c>
      <c r="G61" s="918"/>
      <c r="H61" s="115"/>
      <c r="I61" s="115"/>
    </row>
    <row r="62" spans="1:9" ht="26.25">
      <c r="A62" s="125">
        <v>1</v>
      </c>
      <c r="B62" s="507" t="s">
        <v>963</v>
      </c>
      <c r="C62" s="532">
        <f>SUM(D62:F62)</f>
        <v>4</v>
      </c>
      <c r="D62" s="517">
        <v>4</v>
      </c>
      <c r="E62" s="517"/>
      <c r="F62" s="517"/>
      <c r="G62" s="123" t="s">
        <v>964</v>
      </c>
      <c r="H62" s="115" t="s">
        <v>322</v>
      </c>
      <c r="I62" s="115"/>
    </row>
    <row r="63" spans="1:9" ht="26.25">
      <c r="A63" s="125">
        <v>2</v>
      </c>
      <c r="B63" s="531" t="s">
        <v>965</v>
      </c>
      <c r="C63" s="532">
        <f>SUM(D63:F63)</f>
        <v>1</v>
      </c>
      <c r="D63" s="532">
        <v>1</v>
      </c>
      <c r="E63" s="534"/>
      <c r="F63" s="535"/>
      <c r="G63" s="919" t="s">
        <v>966</v>
      </c>
      <c r="H63" s="115" t="s">
        <v>322</v>
      </c>
      <c r="I63" s="115"/>
    </row>
    <row r="64" spans="1:9" ht="39">
      <c r="A64" s="125">
        <v>3</v>
      </c>
      <c r="B64" s="115" t="s">
        <v>967</v>
      </c>
      <c r="C64" s="532">
        <f>SUM(D64:F64)</f>
        <v>1.7</v>
      </c>
      <c r="D64" s="130">
        <v>1.7</v>
      </c>
      <c r="E64" s="130"/>
      <c r="F64" s="130"/>
      <c r="G64" s="104" t="s">
        <v>916</v>
      </c>
      <c r="H64" s="115" t="s">
        <v>449</v>
      </c>
      <c r="I64" s="115"/>
    </row>
    <row r="65" spans="1:9" ht="26.25">
      <c r="A65" s="125">
        <v>4</v>
      </c>
      <c r="B65" s="531" t="s">
        <v>968</v>
      </c>
      <c r="C65" s="532">
        <f>SUM(D65:F65)</f>
        <v>0.6</v>
      </c>
      <c r="D65" s="532">
        <v>0.6</v>
      </c>
      <c r="E65" s="534"/>
      <c r="F65" s="535"/>
      <c r="G65" s="919" t="s">
        <v>957</v>
      </c>
      <c r="H65" s="115" t="s">
        <v>322</v>
      </c>
      <c r="I65" s="115"/>
    </row>
    <row r="66" spans="1:9" ht="26.25">
      <c r="A66" s="125">
        <v>5</v>
      </c>
      <c r="B66" s="507" t="s">
        <v>1734</v>
      </c>
      <c r="C66" s="516">
        <f>SUM(D66:G66)</f>
        <v>3.5</v>
      </c>
      <c r="D66" s="516">
        <v>3.5</v>
      </c>
      <c r="E66" s="516"/>
      <c r="F66" s="516"/>
      <c r="G66" s="123" t="s">
        <v>1735</v>
      </c>
      <c r="H66" s="129" t="s">
        <v>1736</v>
      </c>
      <c r="I66" s="517"/>
    </row>
    <row r="67" spans="1:9" ht="15">
      <c r="A67" s="526" t="s">
        <v>21</v>
      </c>
      <c r="B67" s="527" t="s">
        <v>22</v>
      </c>
      <c r="C67" s="528">
        <v>2.5</v>
      </c>
      <c r="D67" s="528"/>
      <c r="E67" s="528">
        <v>2.5</v>
      </c>
      <c r="F67" s="536"/>
      <c r="G67" s="918"/>
      <c r="H67" s="115"/>
      <c r="I67" s="115"/>
    </row>
    <row r="68" spans="1:9" ht="26.25">
      <c r="A68" s="530">
        <v>1</v>
      </c>
      <c r="B68" s="531" t="s">
        <v>969</v>
      </c>
      <c r="C68" s="532">
        <f>SUM(D68:F68)</f>
        <v>2.5</v>
      </c>
      <c r="D68" s="532"/>
      <c r="E68" s="532">
        <v>2.5</v>
      </c>
      <c r="F68" s="533"/>
      <c r="G68" s="919" t="s">
        <v>970</v>
      </c>
      <c r="H68" s="115" t="s">
        <v>322</v>
      </c>
      <c r="I68" s="115"/>
    </row>
    <row r="69" spans="1:9" ht="15">
      <c r="A69" s="526" t="s">
        <v>23</v>
      </c>
      <c r="B69" s="527" t="s">
        <v>18</v>
      </c>
      <c r="C69" s="528">
        <f>SUM(C70:C84)</f>
        <v>13.430000000000001</v>
      </c>
      <c r="D69" s="528">
        <f>SUM(D70:D84)</f>
        <v>13.430000000000001</v>
      </c>
      <c r="E69" s="528">
        <f>SUM(E70:E84)</f>
        <v>0</v>
      </c>
      <c r="F69" s="528">
        <f>SUM(F70:F84)</f>
        <v>0</v>
      </c>
      <c r="G69" s="918"/>
      <c r="H69" s="115"/>
      <c r="I69" s="115"/>
    </row>
    <row r="70" spans="1:9" ht="15">
      <c r="A70" s="125">
        <v>1</v>
      </c>
      <c r="B70" s="507" t="s">
        <v>971</v>
      </c>
      <c r="C70" s="516">
        <v>1.8</v>
      </c>
      <c r="D70" s="516">
        <v>1.8</v>
      </c>
      <c r="E70" s="537"/>
      <c r="F70" s="537"/>
      <c r="G70" s="123" t="s">
        <v>938</v>
      </c>
      <c r="H70" s="115" t="s">
        <v>322</v>
      </c>
      <c r="I70" s="115"/>
    </row>
    <row r="71" spans="1:9" ht="26.25">
      <c r="A71" s="125">
        <v>2</v>
      </c>
      <c r="B71" s="131" t="s">
        <v>972</v>
      </c>
      <c r="C71" s="532">
        <f aca="true" t="shared" si="1" ref="C71:C84">SUM(D71:F71)</f>
        <v>0.6</v>
      </c>
      <c r="D71" s="537">
        <v>0.6</v>
      </c>
      <c r="E71" s="517"/>
      <c r="F71" s="517"/>
      <c r="G71" s="920" t="s">
        <v>923</v>
      </c>
      <c r="H71" s="115" t="s">
        <v>322</v>
      </c>
      <c r="I71" s="115"/>
    </row>
    <row r="72" spans="1:9" ht="26.25">
      <c r="A72" s="125">
        <v>3</v>
      </c>
      <c r="B72" s="531" t="s">
        <v>973</v>
      </c>
      <c r="C72" s="532">
        <f t="shared" si="1"/>
        <v>0.5</v>
      </c>
      <c r="D72" s="532">
        <v>0.5</v>
      </c>
      <c r="E72" s="532"/>
      <c r="F72" s="533"/>
      <c r="G72" s="919" t="s">
        <v>925</v>
      </c>
      <c r="H72" s="115" t="s">
        <v>322</v>
      </c>
      <c r="I72" s="115"/>
    </row>
    <row r="73" spans="1:9" ht="26.25">
      <c r="A73" s="125">
        <v>4</v>
      </c>
      <c r="B73" s="531" t="s">
        <v>974</v>
      </c>
      <c r="C73" s="532">
        <f t="shared" si="1"/>
        <v>0.4</v>
      </c>
      <c r="D73" s="532">
        <v>0.4</v>
      </c>
      <c r="E73" s="532"/>
      <c r="F73" s="533"/>
      <c r="G73" s="919" t="s">
        <v>925</v>
      </c>
      <c r="H73" s="115" t="s">
        <v>322</v>
      </c>
      <c r="I73" s="115"/>
    </row>
    <row r="74" spans="1:9" ht="15">
      <c r="A74" s="125">
        <v>5</v>
      </c>
      <c r="B74" s="531" t="s">
        <v>975</v>
      </c>
      <c r="C74" s="532">
        <f t="shared" si="1"/>
        <v>0.7</v>
      </c>
      <c r="D74" s="532">
        <v>0.7</v>
      </c>
      <c r="E74" s="532"/>
      <c r="F74" s="533"/>
      <c r="G74" s="919" t="s">
        <v>925</v>
      </c>
      <c r="H74" s="115" t="s">
        <v>322</v>
      </c>
      <c r="I74" s="115"/>
    </row>
    <row r="75" spans="1:9" ht="26.25">
      <c r="A75" s="125">
        <v>6</v>
      </c>
      <c r="B75" s="531" t="s">
        <v>976</v>
      </c>
      <c r="C75" s="532">
        <f t="shared" si="1"/>
        <v>0.8</v>
      </c>
      <c r="D75" s="532">
        <v>0.8</v>
      </c>
      <c r="E75" s="532"/>
      <c r="F75" s="533"/>
      <c r="G75" s="919" t="s">
        <v>920</v>
      </c>
      <c r="H75" s="115" t="s">
        <v>322</v>
      </c>
      <c r="I75" s="115"/>
    </row>
    <row r="76" spans="1:9" ht="26.25">
      <c r="A76" s="125">
        <v>7</v>
      </c>
      <c r="B76" s="531" t="s">
        <v>1542</v>
      </c>
      <c r="C76" s="532">
        <f t="shared" si="1"/>
        <v>0.13</v>
      </c>
      <c r="D76" s="532">
        <v>0.13</v>
      </c>
      <c r="E76" s="532"/>
      <c r="F76" s="533"/>
      <c r="G76" s="919" t="s">
        <v>929</v>
      </c>
      <c r="H76" s="115" t="s">
        <v>322</v>
      </c>
      <c r="I76" s="115"/>
    </row>
    <row r="77" spans="1:9" ht="26.25">
      <c r="A77" s="125">
        <v>8</v>
      </c>
      <c r="B77" s="531" t="s">
        <v>977</v>
      </c>
      <c r="C77" s="532">
        <f t="shared" si="1"/>
        <v>0.08</v>
      </c>
      <c r="D77" s="532">
        <v>0.08</v>
      </c>
      <c r="E77" s="532"/>
      <c r="F77" s="533"/>
      <c r="G77" s="919" t="s">
        <v>929</v>
      </c>
      <c r="H77" s="115" t="s">
        <v>322</v>
      </c>
      <c r="I77" s="115"/>
    </row>
    <row r="78" spans="1:9" ht="15">
      <c r="A78" s="125">
        <v>9</v>
      </c>
      <c r="B78" s="531" t="s">
        <v>978</v>
      </c>
      <c r="C78" s="532">
        <f t="shared" si="1"/>
        <v>0.5</v>
      </c>
      <c r="D78" s="532">
        <v>0.5</v>
      </c>
      <c r="E78" s="532"/>
      <c r="F78" s="533"/>
      <c r="G78" s="919" t="s">
        <v>979</v>
      </c>
      <c r="H78" s="115" t="s">
        <v>322</v>
      </c>
      <c r="I78" s="115"/>
    </row>
    <row r="79" spans="1:9" ht="26.25">
      <c r="A79" s="125">
        <v>10</v>
      </c>
      <c r="B79" s="531" t="s">
        <v>1737</v>
      </c>
      <c r="C79" s="532">
        <f t="shared" si="1"/>
        <v>1.2</v>
      </c>
      <c r="D79" s="532">
        <v>1.2</v>
      </c>
      <c r="E79" s="532"/>
      <c r="F79" s="533"/>
      <c r="G79" s="919" t="s">
        <v>923</v>
      </c>
      <c r="H79" s="115" t="s">
        <v>322</v>
      </c>
      <c r="I79" s="115"/>
    </row>
    <row r="80" spans="1:9" ht="26.25">
      <c r="A80" s="125">
        <v>11</v>
      </c>
      <c r="B80" s="531" t="s">
        <v>980</v>
      </c>
      <c r="C80" s="532">
        <f t="shared" si="1"/>
        <v>0.1</v>
      </c>
      <c r="D80" s="532">
        <v>0.1</v>
      </c>
      <c r="E80" s="532"/>
      <c r="F80" s="533"/>
      <c r="G80" s="919" t="s">
        <v>923</v>
      </c>
      <c r="H80" s="115" t="s">
        <v>322</v>
      </c>
      <c r="I80" s="115"/>
    </row>
    <row r="81" spans="1:9" ht="26.25">
      <c r="A81" s="125">
        <v>12</v>
      </c>
      <c r="B81" s="531" t="s">
        <v>981</v>
      </c>
      <c r="C81" s="532">
        <f t="shared" si="1"/>
        <v>0.4</v>
      </c>
      <c r="D81" s="532">
        <v>0.4</v>
      </c>
      <c r="E81" s="532"/>
      <c r="F81" s="533"/>
      <c r="G81" s="919" t="s">
        <v>923</v>
      </c>
      <c r="H81" s="115" t="s">
        <v>322</v>
      </c>
      <c r="I81" s="115"/>
    </row>
    <row r="82" spans="1:9" ht="26.25">
      <c r="A82" s="125">
        <v>13</v>
      </c>
      <c r="B82" s="531" t="s">
        <v>982</v>
      </c>
      <c r="C82" s="532">
        <f t="shared" si="1"/>
        <v>5</v>
      </c>
      <c r="D82" s="532">
        <v>5</v>
      </c>
      <c r="E82" s="532"/>
      <c r="F82" s="533"/>
      <c r="G82" s="919" t="s">
        <v>925</v>
      </c>
      <c r="H82" s="115" t="s">
        <v>322</v>
      </c>
      <c r="I82" s="115"/>
    </row>
    <row r="83" spans="1:9" ht="15">
      <c r="A83" s="125">
        <v>14</v>
      </c>
      <c r="B83" s="531" t="s">
        <v>983</v>
      </c>
      <c r="C83" s="532">
        <f t="shared" si="1"/>
        <v>0.22</v>
      </c>
      <c r="D83" s="532">
        <v>0.22</v>
      </c>
      <c r="E83" s="532"/>
      <c r="F83" s="533"/>
      <c r="G83" s="919" t="s">
        <v>979</v>
      </c>
      <c r="H83" s="115" t="s">
        <v>322</v>
      </c>
      <c r="I83" s="115"/>
    </row>
    <row r="84" spans="1:9" ht="26.25">
      <c r="A84" s="125">
        <v>15</v>
      </c>
      <c r="B84" s="531" t="s">
        <v>984</v>
      </c>
      <c r="C84" s="532">
        <f t="shared" si="1"/>
        <v>1</v>
      </c>
      <c r="D84" s="532">
        <v>1</v>
      </c>
      <c r="E84" s="532"/>
      <c r="F84" s="533"/>
      <c r="G84" s="919" t="s">
        <v>925</v>
      </c>
      <c r="H84" s="115" t="s">
        <v>322</v>
      </c>
      <c r="I84" s="115"/>
    </row>
    <row r="85" spans="1:9" ht="15">
      <c r="A85" s="526" t="s">
        <v>24</v>
      </c>
      <c r="B85" s="527" t="s">
        <v>25</v>
      </c>
      <c r="C85" s="528">
        <f>SUM(C86:C86)</f>
        <v>0.1</v>
      </c>
      <c r="D85" s="528">
        <f>SUM(D86:D86)</f>
        <v>0.1</v>
      </c>
      <c r="E85" s="528"/>
      <c r="F85" s="536"/>
      <c r="G85" s="918"/>
      <c r="H85" s="115"/>
      <c r="I85" s="115"/>
    </row>
    <row r="86" spans="1:9" ht="15">
      <c r="A86" s="530">
        <v>1</v>
      </c>
      <c r="B86" s="531" t="s">
        <v>985</v>
      </c>
      <c r="C86" s="532">
        <f>SUM(D86:F86)</f>
        <v>0.1</v>
      </c>
      <c r="D86" s="532">
        <v>0.1</v>
      </c>
      <c r="E86" s="532"/>
      <c r="F86" s="533"/>
      <c r="G86" s="919" t="s">
        <v>923</v>
      </c>
      <c r="H86" s="115" t="s">
        <v>322</v>
      </c>
      <c r="I86" s="115"/>
    </row>
    <row r="87" spans="1:9" ht="15">
      <c r="A87" s="85" t="s">
        <v>27</v>
      </c>
      <c r="B87" s="132" t="s">
        <v>1399</v>
      </c>
      <c r="C87" s="378">
        <f>SUM(C88:C88)</f>
        <v>0.9</v>
      </c>
      <c r="D87" s="378">
        <f>SUM(D88:D88)</f>
        <v>0.9</v>
      </c>
      <c r="E87" s="538"/>
      <c r="F87" s="378"/>
      <c r="G87" s="165"/>
      <c r="H87" s="115"/>
      <c r="I87" s="115"/>
    </row>
    <row r="88" spans="1:9" ht="26.25">
      <c r="A88" s="107">
        <v>1</v>
      </c>
      <c r="B88" s="115" t="s">
        <v>1543</v>
      </c>
      <c r="C88" s="532">
        <f>SUM(D88:F88)</f>
        <v>0.9</v>
      </c>
      <c r="D88" s="130">
        <v>0.9</v>
      </c>
      <c r="E88" s="383"/>
      <c r="F88" s="130"/>
      <c r="G88" s="84" t="s">
        <v>920</v>
      </c>
      <c r="H88" s="115" t="s">
        <v>322</v>
      </c>
      <c r="I88" s="115"/>
    </row>
    <row r="89" spans="1:9" ht="15">
      <c r="A89" s="539">
        <f>A88+A86+A84+A68+A66+A60</f>
        <v>25</v>
      </c>
      <c r="B89" s="527" t="s">
        <v>1089</v>
      </c>
      <c r="C89" s="528">
        <f>C87+C85+C69+C67+C61+C58</f>
        <v>30.93</v>
      </c>
      <c r="D89" s="528">
        <f>D87+D85+D69+D67+D61+D58</f>
        <v>28.430000000000003</v>
      </c>
      <c r="E89" s="528">
        <f>E87+E85+E69+E67+E61+E58</f>
        <v>2.5</v>
      </c>
      <c r="F89" s="528">
        <f>F87+F85+F69+F67+F61+F58</f>
        <v>0</v>
      </c>
      <c r="G89" s="921"/>
      <c r="H89" s="115"/>
      <c r="I89" s="115"/>
    </row>
    <row r="90" spans="1:9" ht="15">
      <c r="A90" s="540">
        <f>A89+A56</f>
        <v>60</v>
      </c>
      <c r="B90" s="541" t="s">
        <v>1738</v>
      </c>
      <c r="C90" s="542">
        <f>SUM(C56,C89)</f>
        <v>67.94</v>
      </c>
      <c r="D90" s="542">
        <f>SUM(D56,D89)</f>
        <v>52.25</v>
      </c>
      <c r="E90" s="542">
        <f>SUM(E56,E89)</f>
        <v>15.69</v>
      </c>
      <c r="F90" s="542">
        <f>SUM(F56,F89)</f>
        <v>0</v>
      </c>
      <c r="G90" s="922"/>
      <c r="H90" s="529"/>
      <c r="I90" s="529"/>
    </row>
    <row r="92" ht="15">
      <c r="H92" s="303" t="s">
        <v>14</v>
      </c>
    </row>
  </sheetData>
  <sheetProtection/>
  <mergeCells count="17">
    <mergeCell ref="A57:I57"/>
    <mergeCell ref="A5:I5"/>
    <mergeCell ref="A6:I6"/>
    <mergeCell ref="A7:I7"/>
    <mergeCell ref="A1:C1"/>
    <mergeCell ref="D1:I1"/>
    <mergeCell ref="A2:C2"/>
    <mergeCell ref="D2:I2"/>
    <mergeCell ref="A3:I3"/>
    <mergeCell ref="A4:I4"/>
    <mergeCell ref="I8:I9"/>
    <mergeCell ref="A8:A9"/>
    <mergeCell ref="B8:B9"/>
    <mergeCell ref="C8:C9"/>
    <mergeCell ref="D8:F8"/>
    <mergeCell ref="G8:G9"/>
    <mergeCell ref="H8:H9"/>
  </mergeCells>
  <conditionalFormatting sqref="B89 B63 G63 G61 B61 G72:G86 B72:B86 B58:B59 G58:G59 H58:I58 H90:I90 H34 B65 G65 G67:G69 B67:B69 H66">
    <cfRule type="cellIs" priority="1" dxfId="28" operator="equal" stopIfTrue="1">
      <formula>0</formula>
    </cfRule>
    <cfRule type="cellIs" priority="2" dxfId="29" operator="equal" stopIfTrue="1">
      <formula>0</formula>
    </cfRule>
    <cfRule type="cellIs" priority="3" dxfId="28" operator="equal" stopIfTrue="1">
      <formula>0</formula>
    </cfRule>
  </conditionalFormatting>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H62"/>
  <sheetViews>
    <sheetView showZeros="0" zoomScalePageLayoutView="0" workbookViewId="0" topLeftCell="A4">
      <selection activeCell="J17" sqref="J17"/>
    </sheetView>
  </sheetViews>
  <sheetFormatPr defaultColWidth="9.00390625" defaultRowHeight="15.75"/>
  <cols>
    <col min="1" max="1" width="8.00390625" style="53" customWidth="1"/>
    <col min="2" max="2" width="24.625" style="15" customWidth="1"/>
    <col min="3" max="3" width="18.50390625" style="15" customWidth="1"/>
    <col min="4" max="4" width="18.625" style="54" customWidth="1"/>
    <col min="5" max="5" width="11.625" style="15" customWidth="1"/>
    <col min="6" max="6" width="10.75390625" style="15" customWidth="1"/>
    <col min="7" max="7" width="12.00390625" style="15" customWidth="1"/>
    <col min="8" max="8" width="24.125" style="15" customWidth="1"/>
  </cols>
  <sheetData>
    <row r="1" spans="1:8" s="71" customFormat="1" ht="15">
      <c r="A1" s="702" t="s">
        <v>38</v>
      </c>
      <c r="B1" s="702"/>
      <c r="C1" s="702"/>
      <c r="D1" s="703" t="s">
        <v>10</v>
      </c>
      <c r="E1" s="703"/>
      <c r="F1" s="703"/>
      <c r="G1" s="703"/>
      <c r="H1" s="703"/>
    </row>
    <row r="2" spans="1:8" s="71" customFormat="1" ht="15">
      <c r="A2" s="703" t="s">
        <v>12</v>
      </c>
      <c r="B2" s="703"/>
      <c r="C2" s="703"/>
      <c r="D2" s="703" t="s">
        <v>11</v>
      </c>
      <c r="E2" s="703"/>
      <c r="F2" s="703"/>
      <c r="G2" s="703"/>
      <c r="H2" s="703"/>
    </row>
    <row r="3" spans="1:8" s="71" customFormat="1" ht="15">
      <c r="A3" s="713"/>
      <c r="B3" s="713"/>
      <c r="C3" s="713"/>
      <c r="D3" s="713"/>
      <c r="E3" s="713"/>
      <c r="F3" s="713"/>
      <c r="G3" s="713"/>
      <c r="H3" s="713"/>
    </row>
    <row r="4" spans="1:8" s="71" customFormat="1" ht="45" customHeight="1">
      <c r="A4" s="702" t="s">
        <v>298</v>
      </c>
      <c r="B4" s="702"/>
      <c r="C4" s="702"/>
      <c r="D4" s="702"/>
      <c r="E4" s="702"/>
      <c r="F4" s="702"/>
      <c r="G4" s="702"/>
      <c r="H4" s="702"/>
    </row>
    <row r="5" spans="1:8" s="71" customFormat="1" ht="15">
      <c r="A5" s="712" t="str">
        <f>'Tong CMD'!A5:H5</f>
        <v>(Kèm theo Nghị quyết số 256/NQ-HĐND ngày 08 tháng 12 năm 2020 của Hội đồng nhân dân tỉnh)</v>
      </c>
      <c r="B5" s="712"/>
      <c r="C5" s="712"/>
      <c r="D5" s="712"/>
      <c r="E5" s="712"/>
      <c r="F5" s="712"/>
      <c r="G5" s="712"/>
      <c r="H5" s="712"/>
    </row>
    <row r="6" spans="1:8" ht="15">
      <c r="A6" s="55"/>
      <c r="B6" s="55"/>
      <c r="C6" s="55"/>
      <c r="D6" s="55"/>
      <c r="E6" s="55"/>
      <c r="F6" s="55"/>
      <c r="G6" s="55"/>
      <c r="H6" s="55"/>
    </row>
    <row r="7" spans="1:8" ht="22.5" customHeight="1">
      <c r="A7" s="705" t="s">
        <v>9</v>
      </c>
      <c r="B7" s="707" t="s">
        <v>286</v>
      </c>
      <c r="C7" s="707" t="s">
        <v>193</v>
      </c>
      <c r="D7" s="707" t="s">
        <v>194</v>
      </c>
      <c r="E7" s="709" t="s">
        <v>8</v>
      </c>
      <c r="F7" s="710"/>
      <c r="G7" s="711"/>
      <c r="H7" s="707" t="s">
        <v>7</v>
      </c>
    </row>
    <row r="8" spans="1:8" ht="30" customHeight="1">
      <c r="A8" s="706"/>
      <c r="B8" s="708"/>
      <c r="C8" s="708"/>
      <c r="D8" s="708"/>
      <c r="E8" s="17" t="s">
        <v>6</v>
      </c>
      <c r="F8" s="17" t="s">
        <v>5</v>
      </c>
      <c r="G8" s="17" t="s">
        <v>4</v>
      </c>
      <c r="H8" s="708"/>
    </row>
    <row r="9" spans="1:8" ht="15">
      <c r="A9" s="18">
        <v>-1</v>
      </c>
      <c r="B9" s="18">
        <v>-2</v>
      </c>
      <c r="C9" s="18">
        <v>-3</v>
      </c>
      <c r="D9" s="18" t="s">
        <v>195</v>
      </c>
      <c r="E9" s="18">
        <v>-5</v>
      </c>
      <c r="F9" s="18">
        <v>-6</v>
      </c>
      <c r="G9" s="18">
        <v>-7</v>
      </c>
      <c r="H9" s="18">
        <v>-8</v>
      </c>
    </row>
    <row r="10" spans="1:8" ht="21.75" customHeight="1">
      <c r="A10" s="19"/>
      <c r="B10" s="20" t="s">
        <v>0</v>
      </c>
      <c r="C10" s="21">
        <f>SUM(C11:C23)</f>
        <v>416</v>
      </c>
      <c r="D10" s="10">
        <f>SUM(D11:D23)</f>
        <v>753.9361999999999</v>
      </c>
      <c r="E10" s="10">
        <f>SUM(E11:E23)</f>
        <v>603.1662</v>
      </c>
      <c r="F10" s="10">
        <f>SUM(F11:F23)</f>
        <v>150.77</v>
      </c>
      <c r="G10" s="10">
        <f>SUM(G11:G23)</f>
        <v>0</v>
      </c>
      <c r="H10" s="21"/>
    </row>
    <row r="11" spans="1:8" s="319" customFormat="1" ht="15">
      <c r="A11" s="22">
        <v>1</v>
      </c>
      <c r="B11" s="23" t="s">
        <v>3</v>
      </c>
      <c r="C11" s="26">
        <f>'2.1.TPHT'!A135</f>
        <v>60</v>
      </c>
      <c r="D11" s="25">
        <f>'2.1.TPHT'!C135</f>
        <v>133.02620000000005</v>
      </c>
      <c r="E11" s="25">
        <f>'2.1.TPHT'!D135</f>
        <v>133.02620000000005</v>
      </c>
      <c r="F11" s="25">
        <f>'2.1.TPHT'!E135</f>
        <v>0</v>
      </c>
      <c r="G11" s="25">
        <f>'2.1.TPHT'!F135</f>
        <v>0</v>
      </c>
      <c r="H11" s="26" t="s">
        <v>209</v>
      </c>
    </row>
    <row r="12" spans="1:8" ht="15">
      <c r="A12" s="27">
        <v>2</v>
      </c>
      <c r="B12" s="28" t="s">
        <v>2</v>
      </c>
      <c r="C12" s="24">
        <f>'2.2.TXHL'!A87</f>
        <v>25</v>
      </c>
      <c r="D12" s="29">
        <f>'2.2.TXHL'!C87</f>
        <v>91.79</v>
      </c>
      <c r="E12" s="29">
        <f>'2.2.TXHL'!D87</f>
        <v>67.59</v>
      </c>
      <c r="F12" s="29">
        <f>'2.2.TXHL'!E87</f>
        <v>24.200000000000003</v>
      </c>
      <c r="G12" s="29">
        <f>'2.2.TXHL'!F87</f>
        <v>0</v>
      </c>
      <c r="H12" s="24" t="s">
        <v>210</v>
      </c>
    </row>
    <row r="13" spans="1:8" ht="15">
      <c r="A13" s="27">
        <v>3</v>
      </c>
      <c r="B13" s="28" t="s">
        <v>1</v>
      </c>
      <c r="C13" s="56">
        <f>'2.3.TXKA'!A102</f>
        <v>35</v>
      </c>
      <c r="D13" s="29">
        <f>'2.3.TXKA'!C102</f>
        <v>90.77999999999999</v>
      </c>
      <c r="E13" s="29">
        <f>'2.3.TXKA'!D102</f>
        <v>41.57999999999999</v>
      </c>
      <c r="F13" s="29">
        <f>'2.3.TXKA'!E102</f>
        <v>49.199999999999996</v>
      </c>
      <c r="G13" s="29">
        <f>'2.3.TXKA'!F102</f>
        <v>0</v>
      </c>
      <c r="H13" s="24" t="s">
        <v>211</v>
      </c>
    </row>
    <row r="14" spans="1:8" ht="15">
      <c r="A14" s="27">
        <v>4</v>
      </c>
      <c r="B14" s="28" t="s">
        <v>287</v>
      </c>
      <c r="C14" s="56">
        <f>'2.4.NX'!A81</f>
        <v>30</v>
      </c>
      <c r="D14" s="29">
        <f>'2.4.NX'!C81</f>
        <v>71.97</v>
      </c>
      <c r="E14" s="29">
        <f>'2.4.NX'!D81</f>
        <v>50.48</v>
      </c>
      <c r="F14" s="29">
        <f>'2.4.NX'!E81</f>
        <v>21.49</v>
      </c>
      <c r="G14" s="29">
        <f>'2.4.NX'!F81</f>
        <v>0</v>
      </c>
      <c r="H14" s="24" t="s">
        <v>212</v>
      </c>
    </row>
    <row r="15" spans="1:8" ht="15">
      <c r="A15" s="27">
        <v>5</v>
      </c>
      <c r="B15" s="28" t="s">
        <v>288</v>
      </c>
      <c r="C15" s="56">
        <f>'2.5.TH'!A179</f>
        <v>96</v>
      </c>
      <c r="D15" s="29">
        <f>'2.5.TH'!C179</f>
        <v>120.3</v>
      </c>
      <c r="E15" s="29">
        <f>'2.5.TH'!D179</f>
        <v>120.3</v>
      </c>
      <c r="F15" s="29">
        <f>'2.5.TH'!E179</f>
        <v>0</v>
      </c>
      <c r="G15" s="29">
        <f>'2.5.TH'!F179</f>
        <v>0</v>
      </c>
      <c r="H15" s="24" t="s">
        <v>213</v>
      </c>
    </row>
    <row r="16" spans="1:8" ht="15">
      <c r="A16" s="27">
        <v>6</v>
      </c>
      <c r="B16" s="28" t="s">
        <v>289</v>
      </c>
      <c r="C16" s="56">
        <f>'2.6.CX'!A168</f>
        <v>19</v>
      </c>
      <c r="D16" s="29">
        <f>'2.6.CX'!C168</f>
        <v>21.900000000000002</v>
      </c>
      <c r="E16" s="29">
        <f>'2.6.CX'!D168</f>
        <v>21.900000000000002</v>
      </c>
      <c r="F16" s="29">
        <f>'2.6.CX'!E168</f>
        <v>0</v>
      </c>
      <c r="G16" s="29">
        <f>'2.6.CX'!F168</f>
        <v>0</v>
      </c>
      <c r="H16" s="24" t="s">
        <v>214</v>
      </c>
    </row>
    <row r="17" spans="1:8" ht="15">
      <c r="A17" s="27">
        <v>7</v>
      </c>
      <c r="B17" s="28" t="s">
        <v>290</v>
      </c>
      <c r="C17" s="56">
        <f>'2.7.HS'!A111</f>
        <v>24</v>
      </c>
      <c r="D17" s="29">
        <f>'2.7.HS'!C111</f>
        <v>55.160000000000004</v>
      </c>
      <c r="E17" s="29">
        <f>'2.7.HS'!D111</f>
        <v>31.860000000000003</v>
      </c>
      <c r="F17" s="29">
        <f>'2.7.HS'!E111</f>
        <v>23.299999999999997</v>
      </c>
      <c r="G17" s="29">
        <f>'2.7.HS'!F111</f>
        <v>0</v>
      </c>
      <c r="H17" s="24" t="s">
        <v>215</v>
      </c>
    </row>
    <row r="18" spans="1:8" s="319" customFormat="1" ht="15">
      <c r="A18" s="27">
        <v>8</v>
      </c>
      <c r="B18" s="28" t="s">
        <v>291</v>
      </c>
      <c r="C18" s="24">
        <f>'2.8.DT'!A66</f>
        <v>19</v>
      </c>
      <c r="D18" s="29">
        <f>'2.8.DT'!C66</f>
        <v>9.3</v>
      </c>
      <c r="E18" s="29">
        <f>'2.8.DT'!D66</f>
        <v>9.3</v>
      </c>
      <c r="F18" s="29">
        <f>'2.8.DT'!E66</f>
        <v>0</v>
      </c>
      <c r="G18" s="29">
        <f>'2.8.DT'!F66</f>
        <v>0</v>
      </c>
      <c r="H18" s="24" t="s">
        <v>216</v>
      </c>
    </row>
    <row r="19" spans="1:8" ht="15">
      <c r="A19" s="27">
        <v>9</v>
      </c>
      <c r="B19" s="28" t="s">
        <v>292</v>
      </c>
      <c r="C19" s="56">
        <f>'2.9.CL'!A114</f>
        <v>24</v>
      </c>
      <c r="D19" s="29">
        <f>'2.9.CL'!C114</f>
        <v>39.79</v>
      </c>
      <c r="E19" s="29">
        <f>'2.9.CL'!D114</f>
        <v>39.79</v>
      </c>
      <c r="F19" s="29">
        <f>'2.9.CL'!E114</f>
        <v>0</v>
      </c>
      <c r="G19" s="29">
        <f>'2.9.CL'!F114</f>
        <v>0</v>
      </c>
      <c r="H19" s="24" t="s">
        <v>217</v>
      </c>
    </row>
    <row r="20" spans="1:8" ht="15">
      <c r="A20" s="27">
        <v>10</v>
      </c>
      <c r="B20" s="28" t="s">
        <v>293</v>
      </c>
      <c r="C20" s="24">
        <f>'2.10.KAH'!A91</f>
        <v>48</v>
      </c>
      <c r="D20" s="29">
        <f>'2.10.KAH'!C91</f>
        <v>83.5</v>
      </c>
      <c r="E20" s="29">
        <f>'2.10.KAH'!D91</f>
        <v>54.75</v>
      </c>
      <c r="F20" s="29">
        <f>'2.10.KAH'!E91</f>
        <v>28.75</v>
      </c>
      <c r="G20" s="29">
        <f>'2.10.KAH'!F91</f>
        <v>0</v>
      </c>
      <c r="H20" s="24" t="s">
        <v>218</v>
      </c>
    </row>
    <row r="21" spans="1:8" s="319" customFormat="1" ht="15">
      <c r="A21" s="27">
        <v>11</v>
      </c>
      <c r="B21" s="28" t="s">
        <v>294</v>
      </c>
      <c r="C21" s="24">
        <f>'2.11.HK'!A50</f>
        <v>6</v>
      </c>
      <c r="D21" s="29">
        <f>'2.11.HK'!C50</f>
        <v>2.85</v>
      </c>
      <c r="E21" s="29">
        <f>'2.11.HK'!D50</f>
        <v>2.85</v>
      </c>
      <c r="F21" s="29">
        <f>'2.11.HK'!E50</f>
        <v>0</v>
      </c>
      <c r="G21" s="29">
        <f>'2.11.HK'!F50</f>
        <v>0</v>
      </c>
      <c r="H21" s="24" t="s">
        <v>219</v>
      </c>
    </row>
    <row r="22" spans="1:8" ht="15">
      <c r="A22" s="27">
        <v>12</v>
      </c>
      <c r="B22" s="28" t="s">
        <v>295</v>
      </c>
      <c r="C22" s="56">
        <f>'2.12.VQ'!A28</f>
        <v>5</v>
      </c>
      <c r="D22" s="29">
        <f>'2.12.VQ'!C28</f>
        <v>2.64</v>
      </c>
      <c r="E22" s="29">
        <f>'2.12.VQ'!D28</f>
        <v>1.31</v>
      </c>
      <c r="F22" s="29">
        <f>'2.12.VQ'!E28</f>
        <v>1.33</v>
      </c>
      <c r="G22" s="29">
        <f>'2.12.VQ'!F28</f>
        <v>0</v>
      </c>
      <c r="H22" s="24" t="s">
        <v>220</v>
      </c>
    </row>
    <row r="23" spans="1:8" s="319" customFormat="1" ht="15">
      <c r="A23" s="30">
        <v>13</v>
      </c>
      <c r="B23" s="31" t="s">
        <v>296</v>
      </c>
      <c r="C23" s="32">
        <f>'2.13.LH'!A89</f>
        <v>25</v>
      </c>
      <c r="D23" s="33">
        <f>'2.13.LH'!C89</f>
        <v>30.93</v>
      </c>
      <c r="E23" s="33">
        <f>'2.13.LH'!D89</f>
        <v>28.430000000000003</v>
      </c>
      <c r="F23" s="33">
        <f>'2.13.LH'!E89</f>
        <v>2.5</v>
      </c>
      <c r="G23" s="33">
        <f>'2.13.LH'!F89</f>
        <v>0</v>
      </c>
      <c r="H23" s="32" t="s">
        <v>221</v>
      </c>
    </row>
    <row r="24" spans="1:8" ht="15">
      <c r="A24" s="34"/>
      <c r="B24" s="35"/>
      <c r="C24" s="35"/>
      <c r="D24" s="36"/>
      <c r="E24" s="37"/>
      <c r="F24" s="38"/>
      <c r="G24" s="38"/>
      <c r="H24" s="38"/>
    </row>
    <row r="25" spans="1:8" ht="15">
      <c r="A25" s="39"/>
      <c r="B25" s="40"/>
      <c r="C25" s="40"/>
      <c r="E25" s="69"/>
      <c r="F25" s="69"/>
      <c r="G25" s="701" t="str">
        <f>'Tong CMD'!G25:H25</f>
        <v>HỘI ĐỒNG NHÂN DÂN TỈNH</v>
      </c>
      <c r="H25" s="701"/>
    </row>
    <row r="26" spans="1:6" ht="15">
      <c r="A26" s="34"/>
      <c r="B26" s="43"/>
      <c r="F26" s="38"/>
    </row>
    <row r="27" spans="1:6" ht="15">
      <c r="A27" s="34"/>
      <c r="C27" s="43"/>
      <c r="F27" s="38"/>
    </row>
    <row r="28" spans="1:6" ht="15">
      <c r="A28" s="34"/>
      <c r="C28" s="43"/>
      <c r="F28" s="38"/>
    </row>
    <row r="29" spans="1:8" ht="15">
      <c r="A29" s="34"/>
      <c r="B29" s="40"/>
      <c r="H29" s="45"/>
    </row>
    <row r="30" spans="1:8" ht="15">
      <c r="A30" s="39"/>
      <c r="B30" s="46"/>
      <c r="C30" s="46"/>
      <c r="D30" s="47"/>
      <c r="E30" s="37"/>
      <c r="F30" s="38"/>
      <c r="G30" s="38"/>
      <c r="H30" s="38"/>
    </row>
    <row r="31" spans="1:8" ht="15">
      <c r="A31" s="34"/>
      <c r="B31" s="38"/>
      <c r="C31" s="38"/>
      <c r="D31" s="36"/>
      <c r="E31" s="37"/>
      <c r="F31" s="38"/>
      <c r="G31" s="38"/>
      <c r="H31" s="38"/>
    </row>
    <row r="32" spans="1:8" ht="15">
      <c r="A32" s="34"/>
      <c r="B32" s="38"/>
      <c r="C32" s="38"/>
      <c r="D32" s="36"/>
      <c r="E32" s="37"/>
      <c r="F32" s="38"/>
      <c r="G32" s="38"/>
      <c r="H32" s="38"/>
    </row>
    <row r="33" spans="1:8" ht="15">
      <c r="A33" s="34"/>
      <c r="B33" s="38"/>
      <c r="C33" s="38"/>
      <c r="D33" s="36"/>
      <c r="E33" s="37"/>
      <c r="F33" s="38"/>
      <c r="G33" s="38"/>
      <c r="H33" s="38"/>
    </row>
    <row r="34" spans="1:8" ht="15">
      <c r="A34" s="34"/>
      <c r="B34" s="35"/>
      <c r="C34" s="35"/>
      <c r="D34" s="48"/>
      <c r="E34" s="37"/>
      <c r="F34" s="38"/>
      <c r="G34" s="38"/>
      <c r="H34" s="38"/>
    </row>
    <row r="35" spans="1:8" ht="15">
      <c r="A35" s="34"/>
      <c r="B35" s="49"/>
      <c r="C35" s="49"/>
      <c r="D35" s="36"/>
      <c r="E35" s="37"/>
      <c r="F35" s="38"/>
      <c r="G35" s="38"/>
      <c r="H35" s="38"/>
    </row>
    <row r="36" spans="1:8" ht="15">
      <c r="A36" s="34"/>
      <c r="B36" s="50"/>
      <c r="C36" s="50"/>
      <c r="D36" s="36"/>
      <c r="E36" s="37"/>
      <c r="F36" s="38"/>
      <c r="G36" s="38"/>
      <c r="H36" s="38"/>
    </row>
    <row r="37" spans="1:8" ht="15">
      <c r="A37" s="39"/>
      <c r="B37" s="46"/>
      <c r="C37" s="46"/>
      <c r="D37" s="47"/>
      <c r="E37" s="37"/>
      <c r="F37" s="38"/>
      <c r="G37" s="38"/>
      <c r="H37" s="38"/>
    </row>
    <row r="38" spans="1:8" ht="15">
      <c r="A38" s="34"/>
      <c r="B38" s="38"/>
      <c r="C38" s="38"/>
      <c r="D38" s="36"/>
      <c r="E38" s="37"/>
      <c r="F38" s="38"/>
      <c r="G38" s="38"/>
      <c r="H38" s="38"/>
    </row>
    <row r="39" spans="1:8" ht="15">
      <c r="A39" s="34"/>
      <c r="B39" s="38"/>
      <c r="C39" s="38"/>
      <c r="D39" s="36"/>
      <c r="E39" s="37"/>
      <c r="F39" s="38"/>
      <c r="G39" s="38"/>
      <c r="H39" s="38"/>
    </row>
    <row r="40" spans="1:8" ht="15">
      <c r="A40" s="34"/>
      <c r="B40" s="35"/>
      <c r="C40" s="35"/>
      <c r="D40" s="36"/>
      <c r="E40" s="37"/>
      <c r="F40" s="38"/>
      <c r="G40" s="38"/>
      <c r="H40" s="38"/>
    </row>
    <row r="41" spans="1:8" ht="15">
      <c r="A41" s="34"/>
      <c r="B41" s="38"/>
      <c r="C41" s="38"/>
      <c r="D41" s="36"/>
      <c r="E41" s="37"/>
      <c r="F41" s="38"/>
      <c r="G41" s="38"/>
      <c r="H41" s="38"/>
    </row>
    <row r="42" spans="1:8" ht="15">
      <c r="A42" s="34"/>
      <c r="B42" s="38"/>
      <c r="C42" s="38"/>
      <c r="D42" s="36"/>
      <c r="E42" s="37"/>
      <c r="F42" s="38"/>
      <c r="G42" s="38"/>
      <c r="H42" s="38"/>
    </row>
    <row r="43" spans="1:8" ht="15">
      <c r="A43" s="34"/>
      <c r="B43" s="38"/>
      <c r="C43" s="38"/>
      <c r="D43" s="36"/>
      <c r="E43" s="37"/>
      <c r="F43" s="38"/>
      <c r="G43" s="38"/>
      <c r="H43" s="38"/>
    </row>
    <row r="44" spans="1:8" ht="15">
      <c r="A44" s="34"/>
      <c r="B44" s="38"/>
      <c r="C44" s="38"/>
      <c r="D44" s="36"/>
      <c r="E44" s="37"/>
      <c r="F44" s="38"/>
      <c r="G44" s="38"/>
      <c r="H44" s="38"/>
    </row>
    <row r="45" spans="1:8" ht="15">
      <c r="A45" s="34"/>
      <c r="B45" s="35"/>
      <c r="C45" s="35"/>
      <c r="D45" s="48"/>
      <c r="E45" s="37"/>
      <c r="F45" s="38"/>
      <c r="G45" s="38"/>
      <c r="H45" s="38"/>
    </row>
    <row r="46" spans="1:8" ht="15">
      <c r="A46" s="39"/>
      <c r="B46" s="46"/>
      <c r="C46" s="46"/>
      <c r="D46" s="47"/>
      <c r="E46" s="37"/>
      <c r="F46" s="38"/>
      <c r="G46" s="38"/>
      <c r="H46" s="38"/>
    </row>
    <row r="47" spans="1:8" ht="15">
      <c r="A47" s="34"/>
      <c r="B47" s="38"/>
      <c r="C47" s="38"/>
      <c r="D47" s="36"/>
      <c r="E47" s="37"/>
      <c r="F47" s="38"/>
      <c r="G47" s="38"/>
      <c r="H47" s="38"/>
    </row>
    <row r="48" spans="1:8" ht="15">
      <c r="A48" s="34"/>
      <c r="B48" s="38"/>
      <c r="C48" s="38"/>
      <c r="D48" s="36"/>
      <c r="E48" s="37"/>
      <c r="F48" s="38"/>
      <c r="G48" s="38"/>
      <c r="H48" s="38"/>
    </row>
    <row r="49" spans="1:8" ht="15">
      <c r="A49" s="34"/>
      <c r="B49" s="38"/>
      <c r="C49" s="38"/>
      <c r="D49" s="36"/>
      <c r="E49" s="37"/>
      <c r="F49" s="38"/>
      <c r="G49" s="38"/>
      <c r="H49" s="38"/>
    </row>
    <row r="50" spans="1:8" ht="15">
      <c r="A50" s="34"/>
      <c r="B50" s="35"/>
      <c r="C50" s="35"/>
      <c r="D50" s="36"/>
      <c r="E50" s="37"/>
      <c r="F50" s="38"/>
      <c r="G50" s="38"/>
      <c r="H50" s="38"/>
    </row>
    <row r="51" spans="1:8" ht="15">
      <c r="A51" s="34"/>
      <c r="B51" s="35"/>
      <c r="C51" s="35"/>
      <c r="D51" s="36"/>
      <c r="E51" s="37"/>
      <c r="F51" s="38"/>
      <c r="G51" s="38"/>
      <c r="H51" s="38"/>
    </row>
    <row r="52" spans="1:8" ht="15">
      <c r="A52" s="34"/>
      <c r="B52" s="35"/>
      <c r="C52" s="35"/>
      <c r="D52" s="36"/>
      <c r="E52" s="37"/>
      <c r="F52" s="38"/>
      <c r="G52" s="38"/>
      <c r="H52" s="38"/>
    </row>
    <row r="53" spans="1:8" ht="15">
      <c r="A53" s="39"/>
      <c r="B53" s="46"/>
      <c r="C53" s="46"/>
      <c r="D53" s="47"/>
      <c r="E53" s="51"/>
      <c r="F53" s="38"/>
      <c r="G53" s="38"/>
      <c r="H53" s="38"/>
    </row>
    <row r="54" spans="1:8" ht="15">
      <c r="A54" s="52"/>
      <c r="B54" s="38"/>
      <c r="C54" s="38"/>
      <c r="D54" s="37"/>
      <c r="E54" s="38"/>
      <c r="F54" s="38"/>
      <c r="G54" s="38"/>
      <c r="H54" s="38"/>
    </row>
    <row r="55" spans="1:8" ht="15">
      <c r="A55" s="52"/>
      <c r="B55" s="38"/>
      <c r="C55" s="38"/>
      <c r="D55" s="37"/>
      <c r="E55" s="38"/>
      <c r="F55" s="38"/>
      <c r="G55" s="38"/>
      <c r="H55" s="38"/>
    </row>
    <row r="56" spans="1:8" ht="15">
      <c r="A56" s="52"/>
      <c r="B56" s="38"/>
      <c r="C56" s="38"/>
      <c r="D56" s="37"/>
      <c r="E56" s="38"/>
      <c r="F56" s="38"/>
      <c r="G56" s="38"/>
      <c r="H56" s="38"/>
    </row>
    <row r="57" spans="1:8" ht="15">
      <c r="A57" s="52"/>
      <c r="B57" s="38"/>
      <c r="C57" s="38"/>
      <c r="D57" s="37"/>
      <c r="E57" s="38"/>
      <c r="F57" s="38"/>
      <c r="G57" s="38"/>
      <c r="H57" s="38"/>
    </row>
    <row r="58" spans="1:8" ht="15">
      <c r="A58" s="52"/>
      <c r="B58" s="38"/>
      <c r="C58" s="38"/>
      <c r="D58" s="37"/>
      <c r="E58" s="38"/>
      <c r="F58" s="38"/>
      <c r="G58" s="38"/>
      <c r="H58" s="38"/>
    </row>
    <row r="59" spans="1:8" ht="15">
      <c r="A59" s="52"/>
      <c r="B59" s="38"/>
      <c r="C59" s="38"/>
      <c r="D59" s="37"/>
      <c r="E59" s="38"/>
      <c r="F59" s="38"/>
      <c r="G59" s="38"/>
      <c r="H59" s="38"/>
    </row>
    <row r="60" spans="1:8" ht="15">
      <c r="A60" s="52"/>
      <c r="B60" s="38"/>
      <c r="C60" s="38"/>
      <c r="D60" s="37"/>
      <c r="E60" s="38"/>
      <c r="F60" s="38"/>
      <c r="G60" s="38"/>
      <c r="H60" s="38"/>
    </row>
    <row r="61" spans="1:8" ht="15">
      <c r="A61" s="52"/>
      <c r="B61" s="38"/>
      <c r="C61" s="38"/>
      <c r="D61" s="37"/>
      <c r="E61" s="38"/>
      <c r="F61" s="38"/>
      <c r="G61" s="38"/>
      <c r="H61" s="38"/>
    </row>
    <row r="62" spans="1:8" ht="15">
      <c r="A62" s="52"/>
      <c r="B62" s="38"/>
      <c r="C62" s="38"/>
      <c r="D62" s="37"/>
      <c r="E62" s="38"/>
      <c r="F62" s="38"/>
      <c r="G62" s="38"/>
      <c r="H62" s="38"/>
    </row>
  </sheetData>
  <sheetProtection/>
  <mergeCells count="14">
    <mergeCell ref="A1:C1"/>
    <mergeCell ref="D1:H1"/>
    <mergeCell ref="A2:C2"/>
    <mergeCell ref="D2:H2"/>
    <mergeCell ref="A3:H3"/>
    <mergeCell ref="A4:H4"/>
    <mergeCell ref="D7:D8"/>
    <mergeCell ref="E7:G7"/>
    <mergeCell ref="H7:H8"/>
    <mergeCell ref="G25:H25"/>
    <mergeCell ref="A5:H5"/>
    <mergeCell ref="A7:A8"/>
    <mergeCell ref="B7:B8"/>
    <mergeCell ref="C7:C8"/>
  </mergeCells>
  <printOptions horizontalCentered="1"/>
  <pageMargins left="0" right="0" top="1" bottom="0.75" header="0.3" footer="0.3"/>
  <pageSetup horizontalDpi="600" verticalDpi="600" orientation="landscape" paperSize="9" r:id="rId2"/>
  <headerFooter>
    <oddFooter>&amp;LPhụ lục &amp;A&amp;R&amp;P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H28"/>
  <sheetViews>
    <sheetView showZeros="0" zoomScalePageLayoutView="0" workbookViewId="0" topLeftCell="A1">
      <selection activeCell="E13" sqref="E13"/>
    </sheetView>
  </sheetViews>
  <sheetFormatPr defaultColWidth="9.00390625" defaultRowHeight="15.75"/>
  <cols>
    <col min="1" max="1" width="10.625" style="53" customWidth="1"/>
    <col min="2" max="2" width="24.25390625" style="15" customWidth="1"/>
    <col min="3" max="3" width="17.00390625" style="15" customWidth="1"/>
    <col min="4" max="4" width="20.625" style="54" customWidth="1"/>
    <col min="5" max="7" width="10.75390625" style="15" customWidth="1"/>
    <col min="8" max="8" width="21.00390625" style="15" customWidth="1"/>
  </cols>
  <sheetData>
    <row r="1" spans="1:8" ht="15">
      <c r="A1" s="702" t="s">
        <v>38</v>
      </c>
      <c r="B1" s="702"/>
      <c r="C1" s="702"/>
      <c r="D1" s="703" t="s">
        <v>10</v>
      </c>
      <c r="E1" s="703"/>
      <c r="F1" s="703"/>
      <c r="G1" s="703"/>
      <c r="H1" s="703"/>
    </row>
    <row r="2" spans="1:8" ht="15">
      <c r="A2" s="703" t="s">
        <v>12</v>
      </c>
      <c r="B2" s="703"/>
      <c r="C2" s="703"/>
      <c r="D2" s="703" t="s">
        <v>11</v>
      </c>
      <c r="E2" s="703"/>
      <c r="F2" s="703"/>
      <c r="G2" s="703"/>
      <c r="H2" s="703"/>
    </row>
    <row r="3" spans="1:8" ht="15">
      <c r="A3" s="713"/>
      <c r="B3" s="713"/>
      <c r="C3" s="713"/>
      <c r="D3" s="713"/>
      <c r="E3" s="713"/>
      <c r="F3" s="713"/>
      <c r="G3" s="713"/>
      <c r="H3" s="713"/>
    </row>
    <row r="4" spans="1:8" ht="33.75" customHeight="1">
      <c r="A4" s="702" t="s">
        <v>299</v>
      </c>
      <c r="B4" s="702"/>
      <c r="C4" s="702"/>
      <c r="D4" s="702"/>
      <c r="E4" s="702"/>
      <c r="F4" s="702"/>
      <c r="G4" s="702"/>
      <c r="H4" s="702"/>
    </row>
    <row r="5" spans="1:8" ht="15">
      <c r="A5" s="712" t="str">
        <f>'Tong CMD'!A5:H5</f>
        <v>(Kèm theo Nghị quyết số 256/NQ-HĐND ngày 08 tháng 12 năm 2020 của Hội đồng nhân dân tỉnh)</v>
      </c>
      <c r="B5" s="712"/>
      <c r="C5" s="712"/>
      <c r="D5" s="712"/>
      <c r="E5" s="712"/>
      <c r="F5" s="712"/>
      <c r="G5" s="712"/>
      <c r="H5" s="712"/>
    </row>
    <row r="6" spans="1:8" ht="15">
      <c r="A6" s="55"/>
      <c r="B6" s="55"/>
      <c r="C6" s="55"/>
      <c r="D6" s="55"/>
      <c r="E6" s="55"/>
      <c r="F6" s="55"/>
      <c r="G6" s="55"/>
      <c r="H6" s="55"/>
    </row>
    <row r="7" spans="1:8" ht="24" customHeight="1">
      <c r="A7" s="705" t="s">
        <v>9</v>
      </c>
      <c r="B7" s="707" t="s">
        <v>286</v>
      </c>
      <c r="C7" s="707" t="s">
        <v>193</v>
      </c>
      <c r="D7" s="707" t="s">
        <v>194</v>
      </c>
      <c r="E7" s="709" t="s">
        <v>8</v>
      </c>
      <c r="F7" s="710"/>
      <c r="G7" s="711"/>
      <c r="H7" s="707" t="s">
        <v>7</v>
      </c>
    </row>
    <row r="8" spans="1:8" ht="26.25" customHeight="1">
      <c r="A8" s="706"/>
      <c r="B8" s="708"/>
      <c r="C8" s="708"/>
      <c r="D8" s="708"/>
      <c r="E8" s="17" t="s">
        <v>6</v>
      </c>
      <c r="F8" s="17" t="s">
        <v>5</v>
      </c>
      <c r="G8" s="17" t="s">
        <v>4</v>
      </c>
      <c r="H8" s="708"/>
    </row>
    <row r="9" spans="1:8" ht="15">
      <c r="A9" s="18">
        <v>-1</v>
      </c>
      <c r="B9" s="18">
        <v>-2</v>
      </c>
      <c r="C9" s="18">
        <v>-3</v>
      </c>
      <c r="D9" s="18" t="s">
        <v>195</v>
      </c>
      <c r="E9" s="18">
        <v>-5</v>
      </c>
      <c r="F9" s="18">
        <v>-6</v>
      </c>
      <c r="G9" s="18">
        <v>-7</v>
      </c>
      <c r="H9" s="18">
        <v>-8</v>
      </c>
    </row>
    <row r="10" spans="1:8" ht="22.5" customHeight="1">
      <c r="A10" s="19"/>
      <c r="B10" s="20" t="s">
        <v>0</v>
      </c>
      <c r="C10" s="21">
        <f>SUM(C11:C23)</f>
        <v>454</v>
      </c>
      <c r="D10" s="10">
        <f>SUM(D11:D23)</f>
        <v>526.5099999999999</v>
      </c>
      <c r="E10" s="10">
        <f>SUM(E11:E23)</f>
        <v>471.16999999999996</v>
      </c>
      <c r="F10" s="10">
        <f>SUM(F11:F23)</f>
        <v>55.339999999999996</v>
      </c>
      <c r="G10" s="10">
        <f>SUM(G11:G23)</f>
        <v>0</v>
      </c>
      <c r="H10" s="21"/>
    </row>
    <row r="11" spans="1:8" s="319" customFormat="1" ht="15">
      <c r="A11" s="22">
        <v>1</v>
      </c>
      <c r="B11" s="23" t="s">
        <v>3</v>
      </c>
      <c r="C11" s="26">
        <f>'2.1.TPHT'!A58</f>
        <v>35</v>
      </c>
      <c r="D11" s="25">
        <f>'2.1.TPHT'!C58</f>
        <v>74.72</v>
      </c>
      <c r="E11" s="25">
        <f>'2.1.TPHT'!D58</f>
        <v>74.72</v>
      </c>
      <c r="F11" s="25">
        <f>'2.1.TPHT'!E58</f>
        <v>0</v>
      </c>
      <c r="G11" s="25">
        <f>'2.1.TPHT'!F58</f>
        <v>0</v>
      </c>
      <c r="H11" s="26" t="s">
        <v>222</v>
      </c>
    </row>
    <row r="12" spans="1:8" ht="15">
      <c r="A12" s="27">
        <v>2</v>
      </c>
      <c r="B12" s="28" t="s">
        <v>2</v>
      </c>
      <c r="C12" s="24">
        <f>'2.2.TXHL'!A49</f>
        <v>25</v>
      </c>
      <c r="D12" s="29">
        <f>'2.2.TXHL'!C49</f>
        <v>55.09</v>
      </c>
      <c r="E12" s="29">
        <f>'2.2.TXHL'!D49</f>
        <v>53.650000000000006</v>
      </c>
      <c r="F12" s="29">
        <f>'2.2.TXHL'!E49</f>
        <v>1.44</v>
      </c>
      <c r="G12" s="29">
        <f>'2.2.TXHL'!F49</f>
        <v>0</v>
      </c>
      <c r="H12" s="24" t="s">
        <v>223</v>
      </c>
    </row>
    <row r="13" spans="1:8" ht="15">
      <c r="A13" s="27">
        <v>3</v>
      </c>
      <c r="B13" s="28" t="s">
        <v>1</v>
      </c>
      <c r="C13" s="24">
        <f>'2.3.TXKA'!A51</f>
        <v>29</v>
      </c>
      <c r="D13" s="29">
        <f>'2.3.TXKA'!C51</f>
        <v>42.57</v>
      </c>
      <c r="E13" s="29">
        <f>'2.3.TXKA'!D51</f>
        <v>27.04</v>
      </c>
      <c r="F13" s="29">
        <f>'2.3.TXKA'!E51</f>
        <v>15.53</v>
      </c>
      <c r="G13" s="29">
        <f>'2.3.TXKA'!F51</f>
        <v>0</v>
      </c>
      <c r="H13" s="24" t="s">
        <v>224</v>
      </c>
    </row>
    <row r="14" spans="1:8" ht="15">
      <c r="A14" s="27">
        <v>4</v>
      </c>
      <c r="B14" s="28" t="s">
        <v>287</v>
      </c>
      <c r="C14" s="24">
        <f>'2.4.NX'!A37</f>
        <v>17</v>
      </c>
      <c r="D14" s="29">
        <f>'2.4.NX'!C37</f>
        <v>33.12</v>
      </c>
      <c r="E14" s="29">
        <f>'2.4.NX'!D37</f>
        <v>32.21</v>
      </c>
      <c r="F14" s="29">
        <f>'2.4.NX'!E37</f>
        <v>0.9099999999999999</v>
      </c>
      <c r="G14" s="29">
        <f>'2.4.NX'!F37</f>
        <v>0</v>
      </c>
      <c r="H14" s="24" t="s">
        <v>225</v>
      </c>
    </row>
    <row r="15" spans="1:8" ht="15">
      <c r="A15" s="27">
        <v>5</v>
      </c>
      <c r="B15" s="28" t="s">
        <v>288</v>
      </c>
      <c r="C15" s="24">
        <f>'2.5.TH'!A66</f>
        <v>43</v>
      </c>
      <c r="D15" s="29">
        <f>'2.5.TH'!C66</f>
        <v>37.419999999999995</v>
      </c>
      <c r="E15" s="29">
        <f>'2.5.TH'!D66</f>
        <v>37.419999999999995</v>
      </c>
      <c r="F15" s="29">
        <f>'2.5.TH'!E66</f>
        <v>0</v>
      </c>
      <c r="G15" s="29">
        <f>'2.5.TH'!F66</f>
        <v>0</v>
      </c>
      <c r="H15" s="24" t="s">
        <v>226</v>
      </c>
    </row>
    <row r="16" spans="1:8" s="68" customFormat="1" ht="15">
      <c r="A16" s="27">
        <v>6</v>
      </c>
      <c r="B16" s="28" t="s">
        <v>289</v>
      </c>
      <c r="C16" s="24">
        <f>'2.6.CX'!A140</f>
        <v>114</v>
      </c>
      <c r="D16" s="29">
        <f>'2.6.CX'!C140</f>
        <v>87.36000000000001</v>
      </c>
      <c r="E16" s="29">
        <f>'2.6.CX'!D140</f>
        <v>87.36000000000001</v>
      </c>
      <c r="F16" s="29">
        <f>'2.6.CX'!E140</f>
        <v>0</v>
      </c>
      <c r="G16" s="29">
        <f>'2.6.CX'!F140</f>
        <v>0</v>
      </c>
      <c r="H16" s="24" t="s">
        <v>227</v>
      </c>
    </row>
    <row r="17" spans="1:8" s="68" customFormat="1" ht="15">
      <c r="A17" s="27">
        <v>7</v>
      </c>
      <c r="B17" s="28" t="s">
        <v>290</v>
      </c>
      <c r="C17" s="24">
        <f>'2.7.HS'!A76</f>
        <v>49</v>
      </c>
      <c r="D17" s="29">
        <f>'2.7.HS'!C76</f>
        <v>55.08999999999999</v>
      </c>
      <c r="E17" s="29">
        <f>'2.7.HS'!D76</f>
        <v>36.41999999999999</v>
      </c>
      <c r="F17" s="29">
        <f>'2.7.HS'!E76</f>
        <v>18.67</v>
      </c>
      <c r="G17" s="29">
        <f>'2.7.HS'!F76</f>
        <v>0</v>
      </c>
      <c r="H17" s="24" t="s">
        <v>228</v>
      </c>
    </row>
    <row r="18" spans="1:8" s="308" customFormat="1" ht="15">
      <c r="A18" s="27">
        <v>8</v>
      </c>
      <c r="B18" s="28" t="s">
        <v>291</v>
      </c>
      <c r="C18" s="24">
        <f>'2.8.DT'!A36</f>
        <v>16</v>
      </c>
      <c r="D18" s="29">
        <f>'2.8.DT'!C36</f>
        <v>22.75</v>
      </c>
      <c r="E18" s="29">
        <f>'2.8.DT'!D36</f>
        <v>22.75</v>
      </c>
      <c r="F18" s="29">
        <f>'2.8.DT'!E36</f>
        <v>0</v>
      </c>
      <c r="G18" s="29">
        <f>'2.8.DT'!F36</f>
        <v>0</v>
      </c>
      <c r="H18" s="24" t="s">
        <v>229</v>
      </c>
    </row>
    <row r="19" spans="1:8" s="68" customFormat="1" ht="15">
      <c r="A19" s="27">
        <v>9</v>
      </c>
      <c r="B19" s="28" t="s">
        <v>292</v>
      </c>
      <c r="C19" s="24">
        <f>'2.9.CL'!A32+'2.9.CL'!A82</f>
        <v>57</v>
      </c>
      <c r="D19" s="29">
        <f>'2.9.CL'!C82+'2.9.CL'!C32</f>
        <v>50.84</v>
      </c>
      <c r="E19" s="29">
        <f>'2.9.CL'!D82+'2.9.CL'!D32</f>
        <v>50.84</v>
      </c>
      <c r="F19" s="29">
        <f>'2.9.CL'!E82+'2.9.CL'!E32</f>
        <v>0</v>
      </c>
      <c r="G19" s="29">
        <f>'2.9.CL'!F82+'2.9.CL'!F32</f>
        <v>0</v>
      </c>
      <c r="H19" s="24" t="s">
        <v>230</v>
      </c>
    </row>
    <row r="20" spans="1:8" s="68" customFormat="1" ht="15">
      <c r="A20" s="27">
        <v>10</v>
      </c>
      <c r="B20" s="28" t="s">
        <v>293</v>
      </c>
      <c r="C20" s="24">
        <f>'2.10.KAH'!A31</f>
        <v>13</v>
      </c>
      <c r="D20" s="29">
        <f>'2.10.KAH'!C31</f>
        <v>8.33</v>
      </c>
      <c r="E20" s="29">
        <f>'2.10.KAH'!D31</f>
        <v>7.33</v>
      </c>
      <c r="F20" s="29">
        <f>'2.10.KAH'!E31</f>
        <v>1</v>
      </c>
      <c r="G20" s="29">
        <f>'2.10.KAH'!F31</f>
        <v>0</v>
      </c>
      <c r="H20" s="24" t="s">
        <v>231</v>
      </c>
    </row>
    <row r="21" spans="1:8" s="319" customFormat="1" ht="15">
      <c r="A21" s="27">
        <v>11</v>
      </c>
      <c r="B21" s="28" t="s">
        <v>294</v>
      </c>
      <c r="C21" s="24">
        <f>'2.11.HK'!A38</f>
        <v>17</v>
      </c>
      <c r="D21" s="29">
        <f>'2.11.HK'!C38</f>
        <v>21.08</v>
      </c>
      <c r="E21" s="29">
        <f>'2.11.HK'!D38</f>
        <v>16.48</v>
      </c>
      <c r="F21" s="29">
        <f>'2.11.HK'!E38</f>
        <v>4.6</v>
      </c>
      <c r="G21" s="29">
        <f>'2.11.HK'!F38</f>
        <v>0</v>
      </c>
      <c r="H21" s="24" t="s">
        <v>232</v>
      </c>
    </row>
    <row r="22" spans="1:8" ht="15">
      <c r="A22" s="27">
        <v>12</v>
      </c>
      <c r="B22" s="28" t="s">
        <v>295</v>
      </c>
      <c r="C22" s="24">
        <f>'2.12.VQ'!A19</f>
        <v>4</v>
      </c>
      <c r="D22" s="29">
        <f>'2.12.VQ'!C19</f>
        <v>1.1300000000000001</v>
      </c>
      <c r="E22" s="29">
        <f>'2.12.VQ'!D19</f>
        <v>1.1300000000000001</v>
      </c>
      <c r="F22" s="29">
        <f>'2.12.VQ'!E19</f>
        <v>0</v>
      </c>
      <c r="G22" s="29">
        <f>'2.12.VQ'!F19</f>
        <v>0</v>
      </c>
      <c r="H22" s="24" t="s">
        <v>233</v>
      </c>
    </row>
    <row r="23" spans="1:8" s="319" customFormat="1" ht="15">
      <c r="A23" s="30">
        <v>13</v>
      </c>
      <c r="B23" s="31" t="s">
        <v>296</v>
      </c>
      <c r="C23" s="32">
        <f>'2.13.LH'!A56</f>
        <v>35</v>
      </c>
      <c r="D23" s="33">
        <f>'2.13.LH'!C56</f>
        <v>37.010000000000005</v>
      </c>
      <c r="E23" s="33">
        <f>'2.13.LH'!D56</f>
        <v>23.82</v>
      </c>
      <c r="F23" s="33">
        <f>'2.13.LH'!E56</f>
        <v>13.19</v>
      </c>
      <c r="G23" s="33">
        <f>'2.13.LH'!F56</f>
        <v>0</v>
      </c>
      <c r="H23" s="32" t="s">
        <v>234</v>
      </c>
    </row>
    <row r="24" spans="1:8" ht="15">
      <c r="A24" s="34"/>
      <c r="B24" s="35"/>
      <c r="C24" s="35"/>
      <c r="D24" s="36"/>
      <c r="E24" s="37"/>
      <c r="F24" s="38"/>
      <c r="G24" s="38"/>
      <c r="H24" s="38"/>
    </row>
    <row r="25" spans="1:8" ht="15">
      <c r="A25" s="39"/>
      <c r="B25" s="40"/>
      <c r="C25" s="41"/>
      <c r="G25" s="701" t="s">
        <v>14</v>
      </c>
      <c r="H25" s="701"/>
    </row>
    <row r="26" spans="1:7" ht="15">
      <c r="A26" s="34"/>
      <c r="C26" s="43"/>
      <c r="D26" s="44"/>
      <c r="E26" s="44"/>
      <c r="F26" s="44"/>
      <c r="G26" s="44"/>
    </row>
    <row r="27" spans="1:7" ht="15">
      <c r="A27" s="34"/>
      <c r="C27" s="43"/>
      <c r="D27" s="44"/>
      <c r="E27" s="44"/>
      <c r="F27" s="44"/>
      <c r="G27" s="44"/>
    </row>
    <row r="28" spans="1:7" ht="15">
      <c r="A28" s="34"/>
      <c r="C28" s="41"/>
      <c r="D28" s="69"/>
      <c r="E28" s="69"/>
      <c r="F28" s="69"/>
      <c r="G28" s="69"/>
    </row>
  </sheetData>
  <sheetProtection/>
  <mergeCells count="14">
    <mergeCell ref="A1:C1"/>
    <mergeCell ref="D1:H1"/>
    <mergeCell ref="A2:C2"/>
    <mergeCell ref="D2:H2"/>
    <mergeCell ref="A3:H3"/>
    <mergeCell ref="A4:H4"/>
    <mergeCell ref="G25:H25"/>
    <mergeCell ref="A5:H5"/>
    <mergeCell ref="A7:A8"/>
    <mergeCell ref="B7:B8"/>
    <mergeCell ref="C7:C8"/>
    <mergeCell ref="D7:D8"/>
    <mergeCell ref="E7:G7"/>
    <mergeCell ref="H7:H8"/>
  </mergeCells>
  <printOptions horizontalCentered="1"/>
  <pageMargins left="0.45" right="0.45" top="1" bottom="0.75" header="0.3" footer="0.3"/>
  <pageSetup horizontalDpi="600" verticalDpi="600" orientation="landscape" paperSize="9" r:id="rId2"/>
  <headerFooter>
    <oddFooter>&amp;LPhụ lục &amp;A&amp;R&amp;P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I138"/>
  <sheetViews>
    <sheetView showZeros="0" zoomScale="85" zoomScaleNormal="85" zoomScalePageLayoutView="0" workbookViewId="0" topLeftCell="A1">
      <pane ySplit="10" topLeftCell="A125" activePane="bottomLeft" state="frozen"/>
      <selection pane="topLeft" activeCell="H142" sqref="H142"/>
      <selection pane="bottomLeft" activeCell="G16" sqref="G16"/>
    </sheetView>
  </sheetViews>
  <sheetFormatPr defaultColWidth="9.00390625" defaultRowHeight="15.75"/>
  <cols>
    <col min="1" max="1" width="5.50390625" style="54" customWidth="1"/>
    <col min="2" max="2" width="30.00390625" style="53" customWidth="1"/>
    <col min="3" max="3" width="12.125" style="54" customWidth="1"/>
    <col min="4" max="6" width="8.00390625" style="54" customWidth="1"/>
    <col min="7" max="7" width="16.125" style="54" customWidth="1"/>
    <col min="8" max="8" width="35.50390625" style="53" customWidth="1"/>
    <col min="9" max="9" width="7.25390625" style="54" customWidth="1"/>
  </cols>
  <sheetData>
    <row r="1" spans="1:9" s="71" customFormat="1" ht="15">
      <c r="A1" s="702" t="s">
        <v>38</v>
      </c>
      <c r="B1" s="702"/>
      <c r="C1" s="702"/>
      <c r="D1" s="703" t="s">
        <v>10</v>
      </c>
      <c r="E1" s="703"/>
      <c r="F1" s="703"/>
      <c r="G1" s="703"/>
      <c r="H1" s="703"/>
      <c r="I1" s="703"/>
    </row>
    <row r="2" spans="1:9" s="71" customFormat="1" ht="15">
      <c r="A2" s="703" t="s">
        <v>12</v>
      </c>
      <c r="B2" s="703"/>
      <c r="C2" s="703"/>
      <c r="D2" s="703" t="s">
        <v>11</v>
      </c>
      <c r="E2" s="703"/>
      <c r="F2" s="703"/>
      <c r="G2" s="703"/>
      <c r="H2" s="703"/>
      <c r="I2" s="703"/>
    </row>
    <row r="3" spans="1:9" s="71" customFormat="1" ht="15">
      <c r="A3" s="713"/>
      <c r="B3" s="713"/>
      <c r="C3" s="713"/>
      <c r="D3" s="713"/>
      <c r="E3" s="713"/>
      <c r="F3" s="713"/>
      <c r="G3" s="713"/>
      <c r="H3" s="713"/>
      <c r="I3" s="713"/>
    </row>
    <row r="4" spans="1:9" s="71" customFormat="1" ht="15">
      <c r="A4" s="702" t="s">
        <v>280</v>
      </c>
      <c r="B4" s="702"/>
      <c r="C4" s="702"/>
      <c r="D4" s="702"/>
      <c r="E4" s="702"/>
      <c r="F4" s="702"/>
      <c r="G4" s="702"/>
      <c r="H4" s="702"/>
      <c r="I4" s="702"/>
    </row>
    <row r="5" spans="1:9" s="71" customFormat="1" ht="15">
      <c r="A5" s="702" t="s">
        <v>300</v>
      </c>
      <c r="B5" s="702"/>
      <c r="C5" s="702"/>
      <c r="D5" s="702"/>
      <c r="E5" s="702"/>
      <c r="F5" s="702"/>
      <c r="G5" s="702"/>
      <c r="H5" s="702"/>
      <c r="I5" s="702"/>
    </row>
    <row r="6" spans="1:9" s="71" customFormat="1" ht="15">
      <c r="A6" s="712" t="str">
        <f>'Tong CMD'!A5:H5</f>
        <v>(Kèm theo Nghị quyết số 256/NQ-HĐND ngày 08 tháng 12 năm 2020 của Hội đồng nhân dân tỉnh)</v>
      </c>
      <c r="B6" s="712"/>
      <c r="C6" s="712"/>
      <c r="D6" s="712"/>
      <c r="E6" s="712"/>
      <c r="F6" s="712"/>
      <c r="G6" s="712"/>
      <c r="H6" s="712"/>
      <c r="I6" s="712"/>
    </row>
    <row r="7" spans="1:9" ht="15">
      <c r="A7" s="720"/>
      <c r="B7" s="720"/>
      <c r="C7" s="720"/>
      <c r="D7" s="720"/>
      <c r="E7" s="720"/>
      <c r="F7" s="720"/>
      <c r="G7" s="720"/>
      <c r="H7" s="720"/>
      <c r="I7" s="720"/>
    </row>
    <row r="8" spans="1:9" ht="24.75" customHeight="1">
      <c r="A8" s="721" t="s">
        <v>9</v>
      </c>
      <c r="B8" s="719" t="s">
        <v>15</v>
      </c>
      <c r="C8" s="717" t="s">
        <v>194</v>
      </c>
      <c r="D8" s="718" t="s">
        <v>8</v>
      </c>
      <c r="E8" s="718"/>
      <c r="F8" s="718"/>
      <c r="G8" s="719" t="s">
        <v>235</v>
      </c>
      <c r="H8" s="718" t="s">
        <v>144</v>
      </c>
      <c r="I8" s="718" t="s">
        <v>109</v>
      </c>
    </row>
    <row r="9" spans="1:9" ht="29.25" customHeight="1">
      <c r="A9" s="721"/>
      <c r="B9" s="719"/>
      <c r="C9" s="717"/>
      <c r="D9" s="57" t="s">
        <v>6</v>
      </c>
      <c r="E9" s="57" t="s">
        <v>5</v>
      </c>
      <c r="F9" s="57" t="s">
        <v>16</v>
      </c>
      <c r="G9" s="719"/>
      <c r="H9" s="718"/>
      <c r="I9" s="718"/>
    </row>
    <row r="10" spans="1:9" ht="17.25" customHeight="1">
      <c r="A10" s="87">
        <v>-1</v>
      </c>
      <c r="B10" s="87">
        <v>-2</v>
      </c>
      <c r="C10" s="87" t="s">
        <v>238</v>
      </c>
      <c r="D10" s="87">
        <v>-4</v>
      </c>
      <c r="E10" s="87">
        <v>-5</v>
      </c>
      <c r="F10" s="87">
        <v>-6</v>
      </c>
      <c r="G10" s="87">
        <v>-7</v>
      </c>
      <c r="H10" s="87">
        <v>-8</v>
      </c>
      <c r="I10" s="87">
        <v>-9</v>
      </c>
    </row>
    <row r="11" spans="1:9" ht="15">
      <c r="A11" s="465" t="s">
        <v>321</v>
      </c>
      <c r="B11" s="466"/>
      <c r="C11" s="466"/>
      <c r="D11" s="466"/>
      <c r="E11" s="466"/>
      <c r="F11" s="466"/>
      <c r="G11" s="466"/>
      <c r="H11" s="466"/>
      <c r="I11" s="466"/>
    </row>
    <row r="12" spans="1:9" ht="15">
      <c r="A12" s="467" t="s">
        <v>17</v>
      </c>
      <c r="B12" s="382" t="s">
        <v>261</v>
      </c>
      <c r="C12" s="147">
        <f>SUM(C13:C15)</f>
        <v>0.5</v>
      </c>
      <c r="D12" s="147">
        <f>SUM(D13:D15)</f>
        <v>0.5</v>
      </c>
      <c r="E12" s="147">
        <f>SUM(E13:E15)</f>
        <v>0</v>
      </c>
      <c r="F12" s="147">
        <f>SUM(F13:F13)</f>
        <v>0</v>
      </c>
      <c r="G12" s="468"/>
      <c r="H12" s="468"/>
      <c r="I12" s="467"/>
    </row>
    <row r="13" spans="1:9" ht="39">
      <c r="A13" s="99">
        <v>1</v>
      </c>
      <c r="B13" s="300" t="s">
        <v>1408</v>
      </c>
      <c r="C13" s="137">
        <v>0.2</v>
      </c>
      <c r="D13" s="137">
        <v>0.2</v>
      </c>
      <c r="E13" s="148"/>
      <c r="F13" s="148"/>
      <c r="G13" s="469" t="s">
        <v>1266</v>
      </c>
      <c r="H13" s="62" t="s">
        <v>1758</v>
      </c>
      <c r="I13" s="99"/>
    </row>
    <row r="14" spans="1:9" ht="39">
      <c r="A14" s="99">
        <v>2</v>
      </c>
      <c r="B14" s="61" t="s">
        <v>1409</v>
      </c>
      <c r="C14" s="299">
        <v>0.1</v>
      </c>
      <c r="D14" s="299">
        <v>0.1</v>
      </c>
      <c r="E14" s="148"/>
      <c r="F14" s="148"/>
      <c r="G14" s="469" t="s">
        <v>1410</v>
      </c>
      <c r="H14" s="62" t="s">
        <v>1758</v>
      </c>
      <c r="I14" s="99"/>
    </row>
    <row r="15" spans="1:9" ht="39">
      <c r="A15" s="99">
        <v>3</v>
      </c>
      <c r="B15" s="61" t="s">
        <v>1411</v>
      </c>
      <c r="C15" s="299">
        <v>0.2</v>
      </c>
      <c r="D15" s="299">
        <v>0.2</v>
      </c>
      <c r="E15" s="148"/>
      <c r="F15" s="148"/>
      <c r="G15" s="469" t="s">
        <v>1412</v>
      </c>
      <c r="H15" s="62" t="s">
        <v>1758</v>
      </c>
      <c r="I15" s="99"/>
    </row>
    <row r="16" spans="1:9" ht="15">
      <c r="A16" s="127" t="s">
        <v>19</v>
      </c>
      <c r="B16" s="470" t="s">
        <v>26</v>
      </c>
      <c r="C16" s="147">
        <f>SUM(C17:C17)</f>
        <v>6.5</v>
      </c>
      <c r="D16" s="147">
        <f>SUM(D17:D17)</f>
        <v>6.5</v>
      </c>
      <c r="E16" s="147">
        <f>SUM(E17:E17)</f>
        <v>0</v>
      </c>
      <c r="F16" s="147">
        <f>SUM(F17:F17)</f>
        <v>0</v>
      </c>
      <c r="G16" s="101"/>
      <c r="H16" s="101"/>
      <c r="I16" s="127"/>
    </row>
    <row r="17" spans="1:9" ht="52.5">
      <c r="A17" s="99">
        <v>1</v>
      </c>
      <c r="B17" s="115" t="s">
        <v>1267</v>
      </c>
      <c r="C17" s="137">
        <v>6.5</v>
      </c>
      <c r="D17" s="137">
        <v>6.5</v>
      </c>
      <c r="E17" s="148"/>
      <c r="F17" s="148"/>
      <c r="G17" s="469" t="s">
        <v>1363</v>
      </c>
      <c r="H17" s="5" t="s">
        <v>1268</v>
      </c>
      <c r="I17" s="99"/>
    </row>
    <row r="18" spans="1:9" ht="15">
      <c r="A18" s="127" t="s">
        <v>21</v>
      </c>
      <c r="B18" s="377" t="s">
        <v>236</v>
      </c>
      <c r="C18" s="147">
        <f>SUM(C19:C22)</f>
        <v>9.89</v>
      </c>
      <c r="D18" s="147">
        <f>SUM(D19:D22)</f>
        <v>9.89</v>
      </c>
      <c r="E18" s="147">
        <f>SUM(E19:E22)</f>
        <v>0</v>
      </c>
      <c r="F18" s="147">
        <f>SUM(F19:F22)</f>
        <v>0</v>
      </c>
      <c r="G18" s="101"/>
      <c r="H18" s="101"/>
      <c r="I18" s="127"/>
    </row>
    <row r="19" spans="1:9" ht="52.5">
      <c r="A19" s="99">
        <v>1</v>
      </c>
      <c r="B19" s="115" t="s">
        <v>1656</v>
      </c>
      <c r="C19" s="137">
        <v>0.19</v>
      </c>
      <c r="D19" s="137">
        <v>0.19</v>
      </c>
      <c r="E19" s="148"/>
      <c r="F19" s="148"/>
      <c r="G19" s="115" t="s">
        <v>1364</v>
      </c>
      <c r="H19" s="5" t="s">
        <v>1657</v>
      </c>
      <c r="I19" s="99"/>
    </row>
    <row r="20" spans="1:9" ht="52.5">
      <c r="A20" s="99">
        <v>2</v>
      </c>
      <c r="B20" s="115" t="s">
        <v>1269</v>
      </c>
      <c r="C20" s="137">
        <v>7.2</v>
      </c>
      <c r="D20" s="137">
        <v>7.2</v>
      </c>
      <c r="E20" s="148"/>
      <c r="F20" s="148"/>
      <c r="G20" s="471" t="s">
        <v>1270</v>
      </c>
      <c r="H20" s="5" t="s">
        <v>1271</v>
      </c>
      <c r="I20" s="99"/>
    </row>
    <row r="21" spans="1:9" ht="52.5">
      <c r="A21" s="99">
        <v>3</v>
      </c>
      <c r="B21" s="104" t="s">
        <v>1413</v>
      </c>
      <c r="C21" s="137">
        <v>2</v>
      </c>
      <c r="D21" s="137">
        <v>2</v>
      </c>
      <c r="E21" s="148"/>
      <c r="F21" s="148"/>
      <c r="G21" s="115" t="s">
        <v>1658</v>
      </c>
      <c r="H21" s="320" t="s">
        <v>1414</v>
      </c>
      <c r="I21" s="99"/>
    </row>
    <row r="22" spans="1:9" ht="60" customHeight="1">
      <c r="A22" s="99">
        <v>4</v>
      </c>
      <c r="B22" s="104" t="s">
        <v>1415</v>
      </c>
      <c r="C22" s="137">
        <v>0.5</v>
      </c>
      <c r="D22" s="137">
        <v>0.5</v>
      </c>
      <c r="E22" s="148"/>
      <c r="F22" s="148"/>
      <c r="G22" s="115" t="s">
        <v>1273</v>
      </c>
      <c r="H22" s="320" t="s">
        <v>1416</v>
      </c>
      <c r="I22" s="99"/>
    </row>
    <row r="23" spans="1:9" ht="15">
      <c r="A23" s="14" t="s">
        <v>23</v>
      </c>
      <c r="B23" s="101" t="s">
        <v>35</v>
      </c>
      <c r="C23" s="298">
        <f>SUM(C24)</f>
        <v>9.8</v>
      </c>
      <c r="D23" s="298">
        <f>SUM(D24)</f>
        <v>9.8</v>
      </c>
      <c r="E23" s="148"/>
      <c r="F23" s="148"/>
      <c r="G23" s="471"/>
      <c r="H23" s="5"/>
      <c r="I23" s="99"/>
    </row>
    <row r="24" spans="1:9" ht="26.25">
      <c r="A24" s="472">
        <v>1</v>
      </c>
      <c r="B24" s="61" t="s">
        <v>1659</v>
      </c>
      <c r="C24" s="299">
        <v>9.8</v>
      </c>
      <c r="D24" s="7">
        <v>9.8</v>
      </c>
      <c r="E24" s="133"/>
      <c r="F24" s="133"/>
      <c r="G24" s="469" t="s">
        <v>1412</v>
      </c>
      <c r="H24" s="321" t="s">
        <v>1660</v>
      </c>
      <c r="I24" s="473"/>
    </row>
    <row r="25" spans="1:9" ht="15">
      <c r="A25" s="127" t="s">
        <v>24</v>
      </c>
      <c r="B25" s="382" t="s">
        <v>20</v>
      </c>
      <c r="C25" s="147">
        <f>SUM(C26:C34)</f>
        <v>20.68</v>
      </c>
      <c r="D25" s="147">
        <f>SUM(D26:D34)</f>
        <v>20.68</v>
      </c>
      <c r="E25" s="147">
        <f>SUM(E26:E33)</f>
        <v>0</v>
      </c>
      <c r="F25" s="147">
        <f>SUM(F26:F33)</f>
        <v>0</v>
      </c>
      <c r="G25" s="147">
        <f>SUM(G26:G28)</f>
        <v>0</v>
      </c>
      <c r="H25" s="9"/>
      <c r="I25" s="127"/>
    </row>
    <row r="26" spans="1:9" ht="52.5">
      <c r="A26" s="99">
        <v>1</v>
      </c>
      <c r="B26" s="115" t="s">
        <v>1272</v>
      </c>
      <c r="C26" s="137">
        <v>1.7</v>
      </c>
      <c r="D26" s="137">
        <v>1.7</v>
      </c>
      <c r="E26" s="137"/>
      <c r="F26" s="137"/>
      <c r="G26" s="115" t="s">
        <v>1661</v>
      </c>
      <c r="H26" s="5" t="s">
        <v>1662</v>
      </c>
      <c r="I26" s="127"/>
    </row>
    <row r="27" spans="1:9" ht="26.25">
      <c r="A27" s="99">
        <v>2</v>
      </c>
      <c r="B27" s="115" t="s">
        <v>1274</v>
      </c>
      <c r="C27" s="137">
        <v>1</v>
      </c>
      <c r="D27" s="137">
        <v>1</v>
      </c>
      <c r="E27" s="137"/>
      <c r="F27" s="137"/>
      <c r="G27" s="115" t="s">
        <v>1663</v>
      </c>
      <c r="H27" s="5" t="s">
        <v>1275</v>
      </c>
      <c r="I27" s="127"/>
    </row>
    <row r="28" spans="1:9" ht="52.5">
      <c r="A28" s="99">
        <v>3</v>
      </c>
      <c r="B28" s="115" t="s">
        <v>1276</v>
      </c>
      <c r="C28" s="137">
        <v>9.87</v>
      </c>
      <c r="D28" s="137">
        <v>9.87</v>
      </c>
      <c r="E28" s="137"/>
      <c r="F28" s="137"/>
      <c r="G28" s="115" t="s">
        <v>1664</v>
      </c>
      <c r="H28" s="5" t="s">
        <v>1268</v>
      </c>
      <c r="I28" s="127"/>
    </row>
    <row r="29" spans="1:9" ht="26.25">
      <c r="A29" s="99">
        <v>4</v>
      </c>
      <c r="B29" s="286" t="s">
        <v>1277</v>
      </c>
      <c r="C29" s="67">
        <v>2</v>
      </c>
      <c r="D29" s="67">
        <v>2</v>
      </c>
      <c r="E29" s="148"/>
      <c r="F29" s="148"/>
      <c r="G29" s="474" t="s">
        <v>1418</v>
      </c>
      <c r="H29" s="321" t="s">
        <v>1419</v>
      </c>
      <c r="I29" s="127"/>
    </row>
    <row r="30" spans="1:9" ht="39">
      <c r="A30" s="99">
        <v>5</v>
      </c>
      <c r="B30" s="286" t="s">
        <v>1420</v>
      </c>
      <c r="C30" s="5">
        <v>0.04</v>
      </c>
      <c r="D30" s="5">
        <v>0.04</v>
      </c>
      <c r="E30" s="148"/>
      <c r="F30" s="148"/>
      <c r="G30" s="474" t="s">
        <v>1278</v>
      </c>
      <c r="H30" s="5" t="s">
        <v>1421</v>
      </c>
      <c r="I30" s="127"/>
    </row>
    <row r="31" spans="1:9" ht="26.25">
      <c r="A31" s="99">
        <v>6</v>
      </c>
      <c r="B31" s="286" t="s">
        <v>1422</v>
      </c>
      <c r="C31" s="322">
        <v>1</v>
      </c>
      <c r="D31" s="322">
        <v>1</v>
      </c>
      <c r="E31" s="475"/>
      <c r="F31" s="475"/>
      <c r="G31" s="323" t="s">
        <v>1412</v>
      </c>
      <c r="H31" s="324" t="s">
        <v>1423</v>
      </c>
      <c r="I31" s="127"/>
    </row>
    <row r="32" spans="1:9" ht="52.5">
      <c r="A32" s="99">
        <v>7</v>
      </c>
      <c r="B32" s="286" t="s">
        <v>1424</v>
      </c>
      <c r="C32" s="322">
        <v>1.5</v>
      </c>
      <c r="D32" s="322">
        <v>1.5</v>
      </c>
      <c r="E32" s="475"/>
      <c r="F32" s="475"/>
      <c r="G32" s="323" t="s">
        <v>1437</v>
      </c>
      <c r="H32" s="324" t="s">
        <v>1425</v>
      </c>
      <c r="I32" s="127"/>
    </row>
    <row r="33" spans="1:9" ht="26.25">
      <c r="A33" s="99">
        <v>8</v>
      </c>
      <c r="B33" s="286" t="s">
        <v>1311</v>
      </c>
      <c r="C33" s="325">
        <v>1.57</v>
      </c>
      <c r="D33" s="325">
        <v>1.57</v>
      </c>
      <c r="E33" s="475"/>
      <c r="F33" s="475"/>
      <c r="G33" s="323" t="s">
        <v>1437</v>
      </c>
      <c r="H33" s="324" t="s">
        <v>1426</v>
      </c>
      <c r="I33" s="127"/>
    </row>
    <row r="34" spans="1:9" ht="39">
      <c r="A34" s="99">
        <v>9</v>
      </c>
      <c r="B34" s="326" t="s">
        <v>1427</v>
      </c>
      <c r="C34" s="327">
        <v>2</v>
      </c>
      <c r="D34" s="328">
        <v>2</v>
      </c>
      <c r="E34" s="328"/>
      <c r="F34" s="328"/>
      <c r="G34" s="329" t="s">
        <v>1412</v>
      </c>
      <c r="H34" s="489" t="s">
        <v>1428</v>
      </c>
      <c r="I34" s="127"/>
    </row>
    <row r="35" spans="1:9" ht="15">
      <c r="A35" s="127" t="s">
        <v>27</v>
      </c>
      <c r="B35" s="101" t="s">
        <v>142</v>
      </c>
      <c r="C35" s="147">
        <f>SUM(C36:C38)</f>
        <v>1.9</v>
      </c>
      <c r="D35" s="147">
        <f>SUM(D36:D38)</f>
        <v>1.9</v>
      </c>
      <c r="E35" s="147">
        <f>SUM(E36:E38)</f>
        <v>0</v>
      </c>
      <c r="F35" s="147">
        <f>SUM(F36:F38)</f>
        <v>0</v>
      </c>
      <c r="G35" s="101"/>
      <c r="H35" s="101"/>
      <c r="I35" s="127"/>
    </row>
    <row r="36" spans="1:9" ht="52.5">
      <c r="A36" s="99">
        <v>1</v>
      </c>
      <c r="B36" s="115" t="s">
        <v>1429</v>
      </c>
      <c r="C36" s="137">
        <v>1.2</v>
      </c>
      <c r="D36" s="137">
        <v>1.2</v>
      </c>
      <c r="E36" s="148"/>
      <c r="F36" s="148"/>
      <c r="G36" s="115" t="s">
        <v>1279</v>
      </c>
      <c r="H36" s="320" t="s">
        <v>1430</v>
      </c>
      <c r="I36" s="99"/>
    </row>
    <row r="37" spans="1:9" ht="78.75">
      <c r="A37" s="99">
        <v>2</v>
      </c>
      <c r="B37" s="300" t="s">
        <v>1280</v>
      </c>
      <c r="C37" s="137">
        <v>0.1</v>
      </c>
      <c r="D37" s="137">
        <v>0.1</v>
      </c>
      <c r="E37" s="148"/>
      <c r="F37" s="148"/>
      <c r="G37" s="469" t="s">
        <v>1278</v>
      </c>
      <c r="H37" s="320" t="s">
        <v>1282</v>
      </c>
      <c r="I37" s="99"/>
    </row>
    <row r="38" spans="1:9" ht="39">
      <c r="A38" s="99">
        <v>3</v>
      </c>
      <c r="B38" s="330" t="s">
        <v>1431</v>
      </c>
      <c r="C38" s="328">
        <v>0.6</v>
      </c>
      <c r="D38" s="328">
        <v>0.6</v>
      </c>
      <c r="E38" s="148"/>
      <c r="F38" s="148"/>
      <c r="G38" s="331" t="s">
        <v>1266</v>
      </c>
      <c r="H38" s="332" t="s">
        <v>1432</v>
      </c>
      <c r="I38" s="99"/>
    </row>
    <row r="39" spans="1:9" ht="15">
      <c r="A39" s="127" t="s">
        <v>28</v>
      </c>
      <c r="B39" s="101" t="s">
        <v>18</v>
      </c>
      <c r="C39" s="147">
        <f>SUM(C40:C44)</f>
        <v>3.9400000000000004</v>
      </c>
      <c r="D39" s="147">
        <f>SUM(D40:D44)</f>
        <v>3.9400000000000004</v>
      </c>
      <c r="E39" s="147">
        <f>SUM(E40:E41)</f>
        <v>0</v>
      </c>
      <c r="F39" s="147">
        <f>SUM(F40:F41)</f>
        <v>0</v>
      </c>
      <c r="G39" s="101"/>
      <c r="H39" s="101"/>
      <c r="I39" s="127"/>
    </row>
    <row r="40" spans="1:9" ht="52.5">
      <c r="A40" s="99">
        <v>1</v>
      </c>
      <c r="B40" s="115" t="s">
        <v>1283</v>
      </c>
      <c r="C40" s="137">
        <v>1</v>
      </c>
      <c r="D40" s="137">
        <v>1</v>
      </c>
      <c r="E40" s="148"/>
      <c r="F40" s="148"/>
      <c r="G40" s="115" t="s">
        <v>1284</v>
      </c>
      <c r="H40" s="320" t="s">
        <v>1285</v>
      </c>
      <c r="I40" s="99"/>
    </row>
    <row r="41" spans="1:9" ht="52.5">
      <c r="A41" s="99">
        <v>2</v>
      </c>
      <c r="B41" s="115" t="s">
        <v>1286</v>
      </c>
      <c r="C41" s="137">
        <v>0.2</v>
      </c>
      <c r="D41" s="137">
        <v>0.2</v>
      </c>
      <c r="E41" s="148"/>
      <c r="F41" s="148"/>
      <c r="G41" s="115" t="s">
        <v>1287</v>
      </c>
      <c r="H41" s="320" t="s">
        <v>1285</v>
      </c>
      <c r="I41" s="99"/>
    </row>
    <row r="42" spans="1:9" ht="26.25">
      <c r="A42" s="99">
        <v>3</v>
      </c>
      <c r="B42" s="62" t="s">
        <v>1433</v>
      </c>
      <c r="C42" s="299">
        <v>0.74</v>
      </c>
      <c r="D42" s="299">
        <v>0.74</v>
      </c>
      <c r="E42" s="148"/>
      <c r="F42" s="148"/>
      <c r="G42" s="469" t="s">
        <v>1434</v>
      </c>
      <c r="H42" s="332" t="s">
        <v>1435</v>
      </c>
      <c r="I42" s="99"/>
    </row>
    <row r="43" spans="1:9" ht="51.75" customHeight="1">
      <c r="A43" s="99">
        <v>4</v>
      </c>
      <c r="B43" s="62" t="s">
        <v>1436</v>
      </c>
      <c r="C43" s="82">
        <v>0.8</v>
      </c>
      <c r="D43" s="82">
        <v>0.8</v>
      </c>
      <c r="E43" s="148"/>
      <c r="F43" s="148"/>
      <c r="G43" s="469" t="s">
        <v>1437</v>
      </c>
      <c r="H43" s="332" t="s">
        <v>1438</v>
      </c>
      <c r="I43" s="99"/>
    </row>
    <row r="44" spans="1:9" ht="52.5">
      <c r="A44" s="99">
        <v>5</v>
      </c>
      <c r="B44" s="62" t="s">
        <v>1439</v>
      </c>
      <c r="C44" s="82">
        <v>1.2</v>
      </c>
      <c r="D44" s="82">
        <v>1.2</v>
      </c>
      <c r="E44" s="148"/>
      <c r="F44" s="148"/>
      <c r="G44" s="469" t="s">
        <v>1437</v>
      </c>
      <c r="H44" s="332" t="s">
        <v>1440</v>
      </c>
      <c r="I44" s="99"/>
    </row>
    <row r="45" spans="1:9" ht="15">
      <c r="A45" s="127" t="s">
        <v>30</v>
      </c>
      <c r="B45" s="377" t="s">
        <v>84</v>
      </c>
      <c r="C45" s="147">
        <f>SUM(C46:C50)</f>
        <v>13.33</v>
      </c>
      <c r="D45" s="147">
        <f>SUM(D46:D50)</f>
        <v>13.33</v>
      </c>
      <c r="E45" s="147">
        <f>SUM(E46:E50)</f>
        <v>0</v>
      </c>
      <c r="F45" s="147">
        <f>SUM(F46:F50)</f>
        <v>0</v>
      </c>
      <c r="G45" s="476"/>
      <c r="H45" s="101"/>
      <c r="I45" s="127"/>
    </row>
    <row r="46" spans="1:9" ht="52.5">
      <c r="A46" s="99">
        <v>1</v>
      </c>
      <c r="B46" s="115" t="s">
        <v>1288</v>
      </c>
      <c r="C46" s="137">
        <v>0.93</v>
      </c>
      <c r="D46" s="137">
        <v>0.93</v>
      </c>
      <c r="E46" s="147"/>
      <c r="F46" s="147"/>
      <c r="G46" s="115" t="s">
        <v>1665</v>
      </c>
      <c r="H46" s="320" t="s">
        <v>1289</v>
      </c>
      <c r="I46" s="127"/>
    </row>
    <row r="47" spans="1:9" ht="66">
      <c r="A47" s="99">
        <v>2</v>
      </c>
      <c r="B47" s="300" t="s">
        <v>1290</v>
      </c>
      <c r="C47" s="137">
        <v>2.7</v>
      </c>
      <c r="D47" s="137">
        <v>2.7</v>
      </c>
      <c r="E47" s="147"/>
      <c r="F47" s="147"/>
      <c r="G47" s="469" t="s">
        <v>1417</v>
      </c>
      <c r="H47" s="5" t="s">
        <v>1291</v>
      </c>
      <c r="I47" s="127"/>
    </row>
    <row r="48" spans="1:9" ht="52.5">
      <c r="A48" s="99">
        <v>3</v>
      </c>
      <c r="B48" s="300" t="s">
        <v>1292</v>
      </c>
      <c r="C48" s="137">
        <v>2.4</v>
      </c>
      <c r="D48" s="137">
        <v>2.4</v>
      </c>
      <c r="E48" s="147"/>
      <c r="F48" s="147"/>
      <c r="G48" s="469" t="s">
        <v>1417</v>
      </c>
      <c r="H48" s="5" t="s">
        <v>1293</v>
      </c>
      <c r="I48" s="127"/>
    </row>
    <row r="49" spans="1:9" ht="52.5">
      <c r="A49" s="99">
        <v>4</v>
      </c>
      <c r="B49" s="115" t="s">
        <v>1294</v>
      </c>
      <c r="C49" s="137">
        <v>4.8</v>
      </c>
      <c r="D49" s="137">
        <v>4.8</v>
      </c>
      <c r="E49" s="147"/>
      <c r="F49" s="147"/>
      <c r="G49" s="115" t="s">
        <v>1666</v>
      </c>
      <c r="H49" s="5" t="s">
        <v>1295</v>
      </c>
      <c r="I49" s="127"/>
    </row>
    <row r="50" spans="1:9" ht="52.5">
      <c r="A50" s="99">
        <v>5</v>
      </c>
      <c r="B50" s="477" t="s">
        <v>1296</v>
      </c>
      <c r="C50" s="137">
        <v>2.5</v>
      </c>
      <c r="D50" s="137">
        <v>2.5</v>
      </c>
      <c r="E50" s="147"/>
      <c r="F50" s="147"/>
      <c r="G50" s="471" t="s">
        <v>1297</v>
      </c>
      <c r="H50" s="5" t="s">
        <v>1441</v>
      </c>
      <c r="I50" s="127"/>
    </row>
    <row r="51" spans="1:9" ht="15">
      <c r="A51" s="14">
        <v>6</v>
      </c>
      <c r="B51" s="377" t="s">
        <v>1442</v>
      </c>
      <c r="C51" s="60">
        <f>SUM(C52)</f>
        <v>6.3</v>
      </c>
      <c r="D51" s="60">
        <f>SUM(D52)</f>
        <v>6.3</v>
      </c>
      <c r="E51" s="60">
        <f>SUM(E52)</f>
        <v>0</v>
      </c>
      <c r="F51" s="60">
        <f>SUM(F52)</f>
        <v>0</v>
      </c>
      <c r="G51" s="471"/>
      <c r="H51" s="115"/>
      <c r="I51" s="127"/>
    </row>
    <row r="52" spans="1:9" ht="39">
      <c r="A52" s="99">
        <v>1</v>
      </c>
      <c r="B52" s="300" t="s">
        <v>1443</v>
      </c>
      <c r="C52" s="328">
        <v>6.3</v>
      </c>
      <c r="D52" s="328">
        <v>6.3</v>
      </c>
      <c r="E52" s="328"/>
      <c r="F52" s="328"/>
      <c r="G52" s="331" t="s">
        <v>1444</v>
      </c>
      <c r="H52" s="320" t="s">
        <v>1445</v>
      </c>
      <c r="I52" s="127"/>
    </row>
    <row r="53" spans="1:9" ht="15">
      <c r="A53" s="14" t="s">
        <v>1667</v>
      </c>
      <c r="B53" s="377" t="s">
        <v>1446</v>
      </c>
      <c r="C53" s="60">
        <f>SUM(C54:C55)</f>
        <v>0.88</v>
      </c>
      <c r="D53" s="60">
        <f>SUM(D54:D55)</f>
        <v>0.88</v>
      </c>
      <c r="E53" s="60">
        <f>SUM(E54:E55)</f>
        <v>0</v>
      </c>
      <c r="F53" s="60">
        <f>SUM(F54:F55)</f>
        <v>0</v>
      </c>
      <c r="G53" s="471"/>
      <c r="H53" s="5"/>
      <c r="I53" s="127"/>
    </row>
    <row r="54" spans="1:9" s="338" customFormat="1" ht="52.5">
      <c r="A54" s="99">
        <v>1</v>
      </c>
      <c r="B54" s="61" t="s">
        <v>1447</v>
      </c>
      <c r="C54" s="82">
        <v>0.08</v>
      </c>
      <c r="D54" s="82">
        <v>0.08</v>
      </c>
      <c r="E54" s="60"/>
      <c r="F54" s="60"/>
      <c r="G54" s="333" t="s">
        <v>1448</v>
      </c>
      <c r="H54" s="321" t="s">
        <v>1449</v>
      </c>
      <c r="I54" s="127"/>
    </row>
    <row r="55" spans="1:9" ht="26.25">
      <c r="A55" s="99">
        <v>2</v>
      </c>
      <c r="B55" s="61" t="s">
        <v>1450</v>
      </c>
      <c r="C55" s="82">
        <v>0.8</v>
      </c>
      <c r="D55" s="82">
        <v>0.8</v>
      </c>
      <c r="E55" s="60"/>
      <c r="F55" s="60"/>
      <c r="G55" s="333" t="s">
        <v>1451</v>
      </c>
      <c r="H55" s="321" t="s">
        <v>1452</v>
      </c>
      <c r="I55" s="127"/>
    </row>
    <row r="56" spans="1:9" ht="15">
      <c r="A56" s="127" t="s">
        <v>1668</v>
      </c>
      <c r="B56" s="382" t="s">
        <v>137</v>
      </c>
      <c r="C56" s="147">
        <f>SUM(C57:C57)</f>
        <v>1</v>
      </c>
      <c r="D56" s="147">
        <f>SUM(D57:D57)</f>
        <v>1</v>
      </c>
      <c r="E56" s="147">
        <f>SUM(E57:E57)</f>
        <v>0</v>
      </c>
      <c r="F56" s="147">
        <f>SUM(F57:F57)</f>
        <v>0</v>
      </c>
      <c r="G56" s="476"/>
      <c r="H56" s="101"/>
      <c r="I56" s="127"/>
    </row>
    <row r="57" spans="1:9" ht="26.25">
      <c r="A57" s="99">
        <v>1</v>
      </c>
      <c r="B57" s="300" t="s">
        <v>1298</v>
      </c>
      <c r="C57" s="137">
        <v>1</v>
      </c>
      <c r="D57" s="137">
        <v>1</v>
      </c>
      <c r="E57" s="148"/>
      <c r="F57" s="148"/>
      <c r="G57" s="469" t="s">
        <v>1273</v>
      </c>
      <c r="H57" s="320" t="s">
        <v>1299</v>
      </c>
      <c r="I57" s="99"/>
    </row>
    <row r="58" spans="1:9" ht="15">
      <c r="A58" s="128">
        <v>35</v>
      </c>
      <c r="B58" s="132" t="s">
        <v>1669</v>
      </c>
      <c r="C58" s="147">
        <f>C12+C16+C18+C23+C25+C35+C39+C45+C51+C53+C56</f>
        <v>74.72</v>
      </c>
      <c r="D58" s="147">
        <f>D12+D16+D18+D23+D25+D35+D39+D45+D51+D53+D56</f>
        <v>74.72</v>
      </c>
      <c r="E58" s="147">
        <f>E12+E16+E18+E23+E25+E35+E39+E45+E56</f>
        <v>0</v>
      </c>
      <c r="F58" s="147">
        <f>F12+F16+F18+F23+F25+F35+F39+F45+F56</f>
        <v>0</v>
      </c>
      <c r="G58" s="101"/>
      <c r="H58" s="101"/>
      <c r="I58" s="127"/>
    </row>
    <row r="59" spans="1:9" ht="31.5" customHeight="1">
      <c r="A59" s="714" t="s">
        <v>1670</v>
      </c>
      <c r="B59" s="715"/>
      <c r="C59" s="715"/>
      <c r="D59" s="715"/>
      <c r="E59" s="715"/>
      <c r="F59" s="715"/>
      <c r="G59" s="715"/>
      <c r="H59" s="715"/>
      <c r="I59" s="716"/>
    </row>
    <row r="60" spans="1:9" ht="15">
      <c r="A60" s="127" t="s">
        <v>17</v>
      </c>
      <c r="B60" s="101" t="s">
        <v>1300</v>
      </c>
      <c r="C60" s="147">
        <f>SUM(C61:C61)</f>
        <v>0.6</v>
      </c>
      <c r="D60" s="147">
        <f>SUM(D61:D61)</f>
        <v>0.6</v>
      </c>
      <c r="E60" s="147">
        <f>SUM(E61:E61)</f>
        <v>0</v>
      </c>
      <c r="F60" s="147">
        <f>SUM(F61:F61)</f>
        <v>0</v>
      </c>
      <c r="G60" s="101"/>
      <c r="H60" s="101"/>
      <c r="I60" s="127"/>
    </row>
    <row r="61" spans="1:9" ht="26.25">
      <c r="A61" s="99">
        <v>1</v>
      </c>
      <c r="B61" s="300" t="s">
        <v>1301</v>
      </c>
      <c r="C61" s="137">
        <f>SUM(D61:F61)</f>
        <v>0.6</v>
      </c>
      <c r="D61" s="137">
        <v>0.6</v>
      </c>
      <c r="E61" s="148"/>
      <c r="F61" s="148"/>
      <c r="G61" s="474" t="s">
        <v>1671</v>
      </c>
      <c r="H61" s="104" t="s">
        <v>322</v>
      </c>
      <c r="I61" s="99"/>
    </row>
    <row r="62" spans="1:9" ht="15">
      <c r="A62" s="127" t="s">
        <v>19</v>
      </c>
      <c r="B62" s="377" t="s">
        <v>236</v>
      </c>
      <c r="C62" s="147">
        <f>SUM(C63:C67)</f>
        <v>7.08</v>
      </c>
      <c r="D62" s="147">
        <f>SUM(D63:D67)</f>
        <v>7.08</v>
      </c>
      <c r="E62" s="147">
        <f>SUM(E63:E67)</f>
        <v>0</v>
      </c>
      <c r="F62" s="147">
        <f>SUM(F63:F67)</f>
        <v>0</v>
      </c>
      <c r="G62" s="476"/>
      <c r="H62" s="311"/>
      <c r="I62" s="127"/>
    </row>
    <row r="63" spans="1:9" ht="26.25">
      <c r="A63" s="99">
        <v>1</v>
      </c>
      <c r="B63" s="300" t="s">
        <v>1302</v>
      </c>
      <c r="C63" s="137">
        <v>0.3</v>
      </c>
      <c r="D63" s="137">
        <v>0.3</v>
      </c>
      <c r="E63" s="137"/>
      <c r="F63" s="137"/>
      <c r="G63" s="474" t="s">
        <v>1672</v>
      </c>
      <c r="H63" s="104" t="s">
        <v>322</v>
      </c>
      <c r="I63" s="99"/>
    </row>
    <row r="64" spans="1:9" ht="26.25">
      <c r="A64" s="99">
        <v>2</v>
      </c>
      <c r="B64" s="300" t="s">
        <v>1303</v>
      </c>
      <c r="C64" s="137">
        <v>0.2</v>
      </c>
      <c r="D64" s="137">
        <v>0.2</v>
      </c>
      <c r="E64" s="137"/>
      <c r="F64" s="137"/>
      <c r="G64" s="474" t="s">
        <v>1673</v>
      </c>
      <c r="H64" s="104" t="s">
        <v>322</v>
      </c>
      <c r="I64" s="99"/>
    </row>
    <row r="65" spans="1:9" ht="26.25">
      <c r="A65" s="99">
        <v>3</v>
      </c>
      <c r="B65" s="300" t="s">
        <v>1304</v>
      </c>
      <c r="C65" s="137">
        <f>SUM(D65:F65)</f>
        <v>1.14</v>
      </c>
      <c r="D65" s="137">
        <v>1.14</v>
      </c>
      <c r="E65" s="148"/>
      <c r="F65" s="148"/>
      <c r="G65" s="478" t="s">
        <v>1362</v>
      </c>
      <c r="H65" s="104" t="s">
        <v>322</v>
      </c>
      <c r="I65" s="99"/>
    </row>
    <row r="66" spans="1:9" ht="26.25">
      <c r="A66" s="99">
        <v>4</v>
      </c>
      <c r="B66" s="302" t="s">
        <v>1305</v>
      </c>
      <c r="C66" s="137">
        <f>SUM(D66:F66)</f>
        <v>5</v>
      </c>
      <c r="D66" s="137">
        <v>5</v>
      </c>
      <c r="E66" s="148"/>
      <c r="F66" s="148"/>
      <c r="G66" s="478" t="s">
        <v>1418</v>
      </c>
      <c r="H66" s="104" t="s">
        <v>322</v>
      </c>
      <c r="I66" s="99"/>
    </row>
    <row r="67" spans="1:9" ht="15">
      <c r="A67" s="99">
        <v>5</v>
      </c>
      <c r="B67" s="115" t="s">
        <v>1306</v>
      </c>
      <c r="C67" s="137">
        <v>0.44</v>
      </c>
      <c r="D67" s="137">
        <v>0.44</v>
      </c>
      <c r="E67" s="148"/>
      <c r="F67" s="148"/>
      <c r="G67" s="471" t="s">
        <v>1417</v>
      </c>
      <c r="H67" s="104" t="s">
        <v>986</v>
      </c>
      <c r="I67" s="99"/>
    </row>
    <row r="68" spans="1:9" ht="15">
      <c r="A68" s="127" t="s">
        <v>21</v>
      </c>
      <c r="B68" s="380" t="s">
        <v>237</v>
      </c>
      <c r="C68" s="147">
        <f>SUM(C69:C69)</f>
        <v>0.15</v>
      </c>
      <c r="D68" s="147">
        <f>SUM(D69:D69)</f>
        <v>0.15</v>
      </c>
      <c r="E68" s="147">
        <f>SUM(E69:E69)</f>
        <v>0</v>
      </c>
      <c r="F68" s="147">
        <f>SUM(F69:F69)</f>
        <v>0</v>
      </c>
      <c r="G68" s="381"/>
      <c r="H68" s="311"/>
      <c r="I68" s="127"/>
    </row>
    <row r="69" spans="1:9" ht="26.25">
      <c r="A69" s="99">
        <v>1</v>
      </c>
      <c r="B69" s="300" t="s">
        <v>1307</v>
      </c>
      <c r="C69" s="137">
        <f>SUM(D69:F69)</f>
        <v>0.15</v>
      </c>
      <c r="D69" s="137">
        <v>0.15</v>
      </c>
      <c r="E69" s="148"/>
      <c r="F69" s="148"/>
      <c r="G69" s="474" t="s">
        <v>1674</v>
      </c>
      <c r="H69" s="104" t="s">
        <v>322</v>
      </c>
      <c r="I69" s="99"/>
    </row>
    <row r="70" spans="1:9" ht="15">
      <c r="A70" s="127" t="s">
        <v>23</v>
      </c>
      <c r="B70" s="377" t="s">
        <v>1308</v>
      </c>
      <c r="C70" s="147">
        <f>SUM(C71:C72)</f>
        <v>0.58</v>
      </c>
      <c r="D70" s="147">
        <f>SUM(D71:D72)</f>
        <v>0.58</v>
      </c>
      <c r="E70" s="147">
        <f>SUM(E71:E72)</f>
        <v>0</v>
      </c>
      <c r="F70" s="147">
        <f>SUM(F71:F72)</f>
        <v>0</v>
      </c>
      <c r="G70" s="476"/>
      <c r="H70" s="311"/>
      <c r="I70" s="127"/>
    </row>
    <row r="71" spans="1:9" ht="26.25">
      <c r="A71" s="99">
        <v>1</v>
      </c>
      <c r="B71" s="300" t="s">
        <v>1309</v>
      </c>
      <c r="C71" s="137">
        <v>0.08</v>
      </c>
      <c r="D71" s="137">
        <v>0.08</v>
      </c>
      <c r="E71" s="137"/>
      <c r="F71" s="137"/>
      <c r="G71" s="474" t="s">
        <v>1675</v>
      </c>
      <c r="H71" s="104" t="s">
        <v>322</v>
      </c>
      <c r="I71" s="99"/>
    </row>
    <row r="72" spans="1:9" ht="15">
      <c r="A72" s="99">
        <v>2</v>
      </c>
      <c r="B72" s="300" t="s">
        <v>1310</v>
      </c>
      <c r="C72" s="137">
        <f>SUM(D72:F72)</f>
        <v>0.5</v>
      </c>
      <c r="D72" s="137">
        <v>0.5</v>
      </c>
      <c r="E72" s="148"/>
      <c r="F72" s="148"/>
      <c r="G72" s="300" t="s">
        <v>1437</v>
      </c>
      <c r="H72" s="104" t="s">
        <v>322</v>
      </c>
      <c r="I72" s="99"/>
    </row>
    <row r="73" spans="1:9" ht="15">
      <c r="A73" s="127" t="s">
        <v>24</v>
      </c>
      <c r="B73" s="377" t="s">
        <v>20</v>
      </c>
      <c r="C73" s="147">
        <f>SUM(C74:C87)</f>
        <v>40.410000000000004</v>
      </c>
      <c r="D73" s="147">
        <f>SUM(D74:D87)</f>
        <v>40.410000000000004</v>
      </c>
      <c r="E73" s="147">
        <f>SUM(E74:E87)</f>
        <v>0</v>
      </c>
      <c r="F73" s="147">
        <f>SUM(F74:F87)</f>
        <v>0</v>
      </c>
      <c r="G73" s="377"/>
      <c r="H73" s="311"/>
      <c r="I73" s="127"/>
    </row>
    <row r="74" spans="1:9" ht="39">
      <c r="A74" s="99">
        <v>1</v>
      </c>
      <c r="B74" s="300" t="s">
        <v>1311</v>
      </c>
      <c r="C74" s="137">
        <v>1.57</v>
      </c>
      <c r="D74" s="137">
        <v>1.57</v>
      </c>
      <c r="E74" s="137"/>
      <c r="F74" s="137"/>
      <c r="G74" s="300" t="s">
        <v>1676</v>
      </c>
      <c r="H74" s="104" t="s">
        <v>322</v>
      </c>
      <c r="I74" s="99"/>
    </row>
    <row r="75" spans="1:9" ht="15">
      <c r="A75" s="113">
        <v>2</v>
      </c>
      <c r="B75" s="300" t="s">
        <v>1312</v>
      </c>
      <c r="C75" s="143">
        <f aca="true" t="shared" si="0" ref="C75:C86">SUM(D75:F75)</f>
        <v>2.1</v>
      </c>
      <c r="D75" s="143">
        <v>2.1</v>
      </c>
      <c r="E75" s="313"/>
      <c r="F75" s="313"/>
      <c r="G75" s="478" t="s">
        <v>1362</v>
      </c>
      <c r="H75" s="104" t="s">
        <v>322</v>
      </c>
      <c r="I75" s="113"/>
    </row>
    <row r="76" spans="1:9" ht="15">
      <c r="A76" s="99">
        <v>3</v>
      </c>
      <c r="B76" s="301" t="s">
        <v>1313</v>
      </c>
      <c r="C76" s="143">
        <f t="shared" si="0"/>
        <v>0.7</v>
      </c>
      <c r="D76" s="143">
        <v>0.7</v>
      </c>
      <c r="E76" s="313"/>
      <c r="F76" s="313"/>
      <c r="G76" s="478" t="s">
        <v>1362</v>
      </c>
      <c r="H76" s="104" t="s">
        <v>322</v>
      </c>
      <c r="I76" s="113"/>
    </row>
    <row r="77" spans="1:9" ht="26.25">
      <c r="A77" s="113">
        <v>4</v>
      </c>
      <c r="B77" s="300" t="s">
        <v>1314</v>
      </c>
      <c r="C77" s="143">
        <f t="shared" si="0"/>
        <v>4.22</v>
      </c>
      <c r="D77" s="143">
        <v>4.22</v>
      </c>
      <c r="E77" s="313"/>
      <c r="F77" s="313"/>
      <c r="G77" s="478" t="s">
        <v>1362</v>
      </c>
      <c r="H77" s="104" t="s">
        <v>322</v>
      </c>
      <c r="I77" s="113"/>
    </row>
    <row r="78" spans="1:9" ht="39">
      <c r="A78" s="99">
        <v>5</v>
      </c>
      <c r="B78" s="302" t="s">
        <v>1315</v>
      </c>
      <c r="C78" s="143">
        <f t="shared" si="0"/>
        <v>8</v>
      </c>
      <c r="D78" s="143">
        <v>8</v>
      </c>
      <c r="E78" s="313"/>
      <c r="F78" s="313"/>
      <c r="G78" s="478" t="s">
        <v>1677</v>
      </c>
      <c r="H78" s="104" t="s">
        <v>322</v>
      </c>
      <c r="I78" s="113"/>
    </row>
    <row r="79" spans="1:9" ht="39">
      <c r="A79" s="113">
        <v>6</v>
      </c>
      <c r="B79" s="301" t="s">
        <v>1316</v>
      </c>
      <c r="C79" s="143">
        <f t="shared" si="0"/>
        <v>4.9</v>
      </c>
      <c r="D79" s="143">
        <v>4.9</v>
      </c>
      <c r="E79" s="313"/>
      <c r="F79" s="313"/>
      <c r="G79" s="478" t="s">
        <v>1677</v>
      </c>
      <c r="H79" s="104" t="s">
        <v>322</v>
      </c>
      <c r="I79" s="113"/>
    </row>
    <row r="80" spans="1:9" ht="26.25">
      <c r="A80" s="99">
        <v>7</v>
      </c>
      <c r="B80" s="300" t="s">
        <v>1317</v>
      </c>
      <c r="C80" s="143">
        <f t="shared" si="0"/>
        <v>2.7</v>
      </c>
      <c r="D80" s="143">
        <v>2.7</v>
      </c>
      <c r="E80" s="313"/>
      <c r="F80" s="313"/>
      <c r="G80" s="478" t="s">
        <v>1418</v>
      </c>
      <c r="H80" s="104" t="s">
        <v>322</v>
      </c>
      <c r="I80" s="113"/>
    </row>
    <row r="81" spans="1:9" ht="26.25">
      <c r="A81" s="113">
        <v>8</v>
      </c>
      <c r="B81" s="300" t="s">
        <v>1318</v>
      </c>
      <c r="C81" s="143">
        <f t="shared" si="0"/>
        <v>1</v>
      </c>
      <c r="D81" s="143">
        <v>1</v>
      </c>
      <c r="E81" s="313"/>
      <c r="F81" s="313"/>
      <c r="G81" s="474" t="s">
        <v>1678</v>
      </c>
      <c r="H81" s="104" t="s">
        <v>322</v>
      </c>
      <c r="I81" s="113"/>
    </row>
    <row r="82" spans="1:9" ht="15">
      <c r="A82" s="99">
        <v>9</v>
      </c>
      <c r="B82" s="300" t="s">
        <v>1319</v>
      </c>
      <c r="C82" s="137">
        <f t="shared" si="0"/>
        <v>0.35</v>
      </c>
      <c r="D82" s="137">
        <v>0.35</v>
      </c>
      <c r="E82" s="148"/>
      <c r="F82" s="148"/>
      <c r="G82" s="474" t="s">
        <v>1678</v>
      </c>
      <c r="H82" s="104" t="s">
        <v>322</v>
      </c>
      <c r="I82" s="99"/>
    </row>
    <row r="83" spans="1:9" ht="26.25">
      <c r="A83" s="113">
        <v>10</v>
      </c>
      <c r="B83" s="300" t="s">
        <v>1320</v>
      </c>
      <c r="C83" s="137">
        <f t="shared" si="0"/>
        <v>8.1</v>
      </c>
      <c r="D83" s="137">
        <v>8.1</v>
      </c>
      <c r="E83" s="148"/>
      <c r="F83" s="148"/>
      <c r="G83" s="474" t="s">
        <v>1679</v>
      </c>
      <c r="H83" s="104" t="s">
        <v>322</v>
      </c>
      <c r="I83" s="99"/>
    </row>
    <row r="84" spans="1:9" ht="39">
      <c r="A84" s="99">
        <v>11</v>
      </c>
      <c r="B84" s="300" t="s">
        <v>1321</v>
      </c>
      <c r="C84" s="137">
        <f t="shared" si="0"/>
        <v>4</v>
      </c>
      <c r="D84" s="137">
        <v>4</v>
      </c>
      <c r="E84" s="148"/>
      <c r="F84" s="148"/>
      <c r="G84" s="474" t="s">
        <v>1680</v>
      </c>
      <c r="H84" s="104" t="s">
        <v>322</v>
      </c>
      <c r="I84" s="99"/>
    </row>
    <row r="85" spans="1:9" ht="26.25">
      <c r="A85" s="113">
        <v>12</v>
      </c>
      <c r="B85" s="300" t="s">
        <v>1322</v>
      </c>
      <c r="C85" s="137">
        <f t="shared" si="0"/>
        <v>2</v>
      </c>
      <c r="D85" s="137">
        <v>2</v>
      </c>
      <c r="E85" s="148"/>
      <c r="F85" s="148"/>
      <c r="G85" s="300" t="s">
        <v>1681</v>
      </c>
      <c r="H85" s="104" t="s">
        <v>322</v>
      </c>
      <c r="I85" s="99"/>
    </row>
    <row r="86" spans="1:9" ht="26.25">
      <c r="A86" s="99">
        <v>13</v>
      </c>
      <c r="B86" s="300" t="s">
        <v>1323</v>
      </c>
      <c r="C86" s="137">
        <f t="shared" si="0"/>
        <v>0.75</v>
      </c>
      <c r="D86" s="137">
        <v>0.75</v>
      </c>
      <c r="E86" s="148"/>
      <c r="F86" s="148"/>
      <c r="G86" s="474" t="s">
        <v>1682</v>
      </c>
      <c r="H86" s="104" t="s">
        <v>322</v>
      </c>
      <c r="I86" s="99"/>
    </row>
    <row r="87" spans="1:9" ht="26.25">
      <c r="A87" s="113">
        <v>14</v>
      </c>
      <c r="B87" s="286" t="s">
        <v>1324</v>
      </c>
      <c r="C87" s="5">
        <v>0.02</v>
      </c>
      <c r="D87" s="5">
        <v>0.02</v>
      </c>
      <c r="E87" s="148"/>
      <c r="F87" s="148"/>
      <c r="G87" s="474" t="s">
        <v>1325</v>
      </c>
      <c r="H87" s="104" t="s">
        <v>449</v>
      </c>
      <c r="I87" s="99"/>
    </row>
    <row r="88" spans="1:9" ht="15">
      <c r="A88" s="127" t="s">
        <v>27</v>
      </c>
      <c r="B88" s="377" t="s">
        <v>22</v>
      </c>
      <c r="C88" s="147">
        <f>SUM(C89:C89)</f>
        <v>1.64</v>
      </c>
      <c r="D88" s="147">
        <f>SUM(D89:D89)</f>
        <v>1.64</v>
      </c>
      <c r="E88" s="147">
        <f>SUM(E89:E89)</f>
        <v>0</v>
      </c>
      <c r="F88" s="147">
        <f>SUM(F89:F89)</f>
        <v>0</v>
      </c>
      <c r="G88" s="476"/>
      <c r="H88" s="311"/>
      <c r="I88" s="127"/>
    </row>
    <row r="89" spans="1:9" ht="39">
      <c r="A89" s="99">
        <v>1</v>
      </c>
      <c r="B89" s="330" t="s">
        <v>1326</v>
      </c>
      <c r="C89" s="137">
        <f>SUM(D89:F89)</f>
        <v>1.64</v>
      </c>
      <c r="D89" s="137">
        <v>1.64</v>
      </c>
      <c r="E89" s="148"/>
      <c r="F89" s="148"/>
      <c r="G89" s="474" t="s">
        <v>1700</v>
      </c>
      <c r="H89" s="104" t="s">
        <v>322</v>
      </c>
      <c r="I89" s="99"/>
    </row>
    <row r="90" spans="1:9" ht="15">
      <c r="A90" s="127" t="s">
        <v>28</v>
      </c>
      <c r="B90" s="480" t="s">
        <v>29</v>
      </c>
      <c r="C90" s="147">
        <f>SUM(C91:C95)</f>
        <v>0.3862000000000001</v>
      </c>
      <c r="D90" s="147">
        <f>SUM(D91:D95)</f>
        <v>0.3862000000000001</v>
      </c>
      <c r="E90" s="147">
        <f>SUM(E91:E95)</f>
        <v>0</v>
      </c>
      <c r="F90" s="147">
        <f>SUM(F91:F95)</f>
        <v>0</v>
      </c>
      <c r="G90" s="476"/>
      <c r="H90" s="311"/>
      <c r="I90" s="127"/>
    </row>
    <row r="91" spans="1:9" ht="105">
      <c r="A91" s="99">
        <v>1</v>
      </c>
      <c r="B91" s="330" t="s">
        <v>1327</v>
      </c>
      <c r="C91" s="137">
        <v>0.1762</v>
      </c>
      <c r="D91" s="137">
        <v>0.1762</v>
      </c>
      <c r="E91" s="137"/>
      <c r="F91" s="137"/>
      <c r="G91" s="474" t="s">
        <v>1683</v>
      </c>
      <c r="H91" s="104" t="s">
        <v>322</v>
      </c>
      <c r="I91" s="99"/>
    </row>
    <row r="92" spans="1:9" ht="52.5">
      <c r="A92" s="99">
        <v>2</v>
      </c>
      <c r="B92" s="123" t="s">
        <v>1328</v>
      </c>
      <c r="C92" s="137">
        <f>SUM(D92:F92)</f>
        <v>0.05</v>
      </c>
      <c r="D92" s="137">
        <v>0.05</v>
      </c>
      <c r="E92" s="148"/>
      <c r="F92" s="148"/>
      <c r="G92" s="478" t="s">
        <v>1418</v>
      </c>
      <c r="H92" s="104" t="s">
        <v>322</v>
      </c>
      <c r="I92" s="99"/>
    </row>
    <row r="93" spans="1:9" ht="52.5">
      <c r="A93" s="99">
        <v>3</v>
      </c>
      <c r="B93" s="300" t="s">
        <v>1329</v>
      </c>
      <c r="C93" s="137">
        <f>SUM(D93:F93)</f>
        <v>0.1</v>
      </c>
      <c r="D93" s="137">
        <v>0.1</v>
      </c>
      <c r="E93" s="148"/>
      <c r="F93" s="148"/>
      <c r="G93" s="474" t="s">
        <v>1330</v>
      </c>
      <c r="H93" s="104" t="s">
        <v>322</v>
      </c>
      <c r="I93" s="99"/>
    </row>
    <row r="94" spans="1:9" ht="26.25">
      <c r="A94" s="99">
        <v>4</v>
      </c>
      <c r="B94" s="300" t="s">
        <v>1331</v>
      </c>
      <c r="C94" s="137">
        <f>SUM(D94:F94)</f>
        <v>0.03</v>
      </c>
      <c r="D94" s="137">
        <v>0.03</v>
      </c>
      <c r="E94" s="148"/>
      <c r="F94" s="148"/>
      <c r="G94" s="481" t="s">
        <v>1684</v>
      </c>
      <c r="H94" s="104" t="s">
        <v>322</v>
      </c>
      <c r="I94" s="99"/>
    </row>
    <row r="95" spans="1:9" ht="66">
      <c r="A95" s="99">
        <v>5</v>
      </c>
      <c r="B95" s="301" t="s">
        <v>1332</v>
      </c>
      <c r="C95" s="137">
        <f>SUM(D95:F95)</f>
        <v>0.03</v>
      </c>
      <c r="D95" s="137">
        <v>0.03</v>
      </c>
      <c r="E95" s="148"/>
      <c r="F95" s="148"/>
      <c r="G95" s="482" t="s">
        <v>1685</v>
      </c>
      <c r="H95" s="104" t="s">
        <v>322</v>
      </c>
      <c r="I95" s="99"/>
    </row>
    <row r="96" spans="1:9" ht="15">
      <c r="A96" s="127" t="s">
        <v>30</v>
      </c>
      <c r="B96" s="382" t="s">
        <v>107</v>
      </c>
      <c r="C96" s="60">
        <f>SUM(D97:D97)</f>
        <v>0.56</v>
      </c>
      <c r="D96" s="147">
        <f>SUM(D97:D97)</f>
        <v>0.56</v>
      </c>
      <c r="E96" s="147">
        <f>SUM(E97:E97)</f>
        <v>0</v>
      </c>
      <c r="F96" s="147">
        <f>SUM(F97:F97)</f>
        <v>0</v>
      </c>
      <c r="G96" s="479"/>
      <c r="H96" s="311"/>
      <c r="I96" s="127"/>
    </row>
    <row r="97" spans="1:9" ht="39">
      <c r="A97" s="99">
        <v>1</v>
      </c>
      <c r="B97" s="300" t="s">
        <v>1333</v>
      </c>
      <c r="C97" s="137">
        <v>0.56</v>
      </c>
      <c r="D97" s="137">
        <v>0.56</v>
      </c>
      <c r="E97" s="148"/>
      <c r="F97" s="148"/>
      <c r="G97" s="474" t="s">
        <v>1686</v>
      </c>
      <c r="H97" s="104" t="s">
        <v>322</v>
      </c>
      <c r="I97" s="99"/>
    </row>
    <row r="98" spans="1:9" ht="15">
      <c r="A98" s="127" t="s">
        <v>31</v>
      </c>
      <c r="B98" s="377" t="s">
        <v>99</v>
      </c>
      <c r="C98" s="60">
        <f>SUM(D99:D100)</f>
        <v>4.99</v>
      </c>
      <c r="D98" s="60">
        <v>4.99</v>
      </c>
      <c r="E98" s="147">
        <f>SUM(E99:E100)</f>
        <v>0</v>
      </c>
      <c r="F98" s="147">
        <f>SUM(F99:F100)</f>
        <v>0</v>
      </c>
      <c r="G98" s="476"/>
      <c r="H98" s="311"/>
      <c r="I98" s="127"/>
    </row>
    <row r="99" spans="1:9" ht="39">
      <c r="A99" s="99">
        <v>1</v>
      </c>
      <c r="B99" s="300" t="s">
        <v>1334</v>
      </c>
      <c r="C99" s="137">
        <f>SUM(D99:F99)</f>
        <v>4.98</v>
      </c>
      <c r="D99" s="137">
        <v>4.98</v>
      </c>
      <c r="E99" s="148"/>
      <c r="F99" s="148"/>
      <c r="G99" s="300" t="s">
        <v>1687</v>
      </c>
      <c r="H99" s="104" t="s">
        <v>322</v>
      </c>
      <c r="I99" s="99"/>
    </row>
    <row r="100" spans="1:9" ht="15">
      <c r="A100" s="99">
        <v>2</v>
      </c>
      <c r="B100" s="300" t="s">
        <v>1335</v>
      </c>
      <c r="C100" s="137">
        <f>SUM(D100:F100)</f>
        <v>0.01</v>
      </c>
      <c r="D100" s="137">
        <v>0.01</v>
      </c>
      <c r="E100" s="148"/>
      <c r="F100" s="148"/>
      <c r="G100" s="474" t="s">
        <v>1658</v>
      </c>
      <c r="H100" s="104" t="s">
        <v>322</v>
      </c>
      <c r="I100" s="99"/>
    </row>
    <row r="101" spans="1:9" ht="15">
      <c r="A101" s="127" t="s">
        <v>32</v>
      </c>
      <c r="B101" s="377" t="s">
        <v>87</v>
      </c>
      <c r="C101" s="147">
        <f>SUM(C102:C110)</f>
        <v>16.5</v>
      </c>
      <c r="D101" s="147">
        <f>SUM(D102:D110)</f>
        <v>16.5</v>
      </c>
      <c r="E101" s="147">
        <f>SUM(E102:E110)</f>
        <v>0</v>
      </c>
      <c r="F101" s="147">
        <f>SUM(F102:F110)</f>
        <v>0</v>
      </c>
      <c r="G101" s="476"/>
      <c r="H101" s="311"/>
      <c r="I101" s="127"/>
    </row>
    <row r="102" spans="1:9" ht="26.25">
      <c r="A102" s="99">
        <v>1</v>
      </c>
      <c r="B102" s="300" t="s">
        <v>1337</v>
      </c>
      <c r="C102" s="137">
        <v>0.6</v>
      </c>
      <c r="D102" s="137">
        <v>0.6</v>
      </c>
      <c r="E102" s="137"/>
      <c r="F102" s="137"/>
      <c r="G102" s="474" t="s">
        <v>1434</v>
      </c>
      <c r="H102" s="104" t="s">
        <v>322</v>
      </c>
      <c r="I102" s="99"/>
    </row>
    <row r="103" spans="1:9" ht="15">
      <c r="A103" s="99">
        <v>2</v>
      </c>
      <c r="B103" s="300" t="s">
        <v>1338</v>
      </c>
      <c r="C103" s="137">
        <f aca="true" t="shared" si="1" ref="C103:C110">SUM(D103:F103)</f>
        <v>2.6</v>
      </c>
      <c r="D103" s="137">
        <v>2.6</v>
      </c>
      <c r="E103" s="148"/>
      <c r="F103" s="148"/>
      <c r="G103" s="474" t="s">
        <v>1336</v>
      </c>
      <c r="H103" s="104" t="s">
        <v>322</v>
      </c>
      <c r="I103" s="99"/>
    </row>
    <row r="104" spans="1:9" ht="26.25">
      <c r="A104" s="99">
        <v>3</v>
      </c>
      <c r="B104" s="300" t="s">
        <v>1337</v>
      </c>
      <c r="C104" s="137">
        <f t="shared" si="1"/>
        <v>1</v>
      </c>
      <c r="D104" s="137">
        <v>1</v>
      </c>
      <c r="E104" s="148"/>
      <c r="F104" s="148"/>
      <c r="G104" s="474" t="s">
        <v>1339</v>
      </c>
      <c r="H104" s="104" t="s">
        <v>322</v>
      </c>
      <c r="I104" s="99"/>
    </row>
    <row r="105" spans="1:9" ht="26.25">
      <c r="A105" s="99">
        <v>4</v>
      </c>
      <c r="B105" s="300" t="s">
        <v>1340</v>
      </c>
      <c r="C105" s="137">
        <f t="shared" si="1"/>
        <v>4</v>
      </c>
      <c r="D105" s="137">
        <v>4</v>
      </c>
      <c r="E105" s="148"/>
      <c r="F105" s="148"/>
      <c r="G105" s="300" t="s">
        <v>1688</v>
      </c>
      <c r="H105" s="104" t="s">
        <v>322</v>
      </c>
      <c r="I105" s="99"/>
    </row>
    <row r="106" spans="1:9" ht="26.25">
      <c r="A106" s="99">
        <v>5</v>
      </c>
      <c r="B106" s="300" t="s">
        <v>1341</v>
      </c>
      <c r="C106" s="137">
        <f t="shared" si="1"/>
        <v>1</v>
      </c>
      <c r="D106" s="137">
        <v>1</v>
      </c>
      <c r="E106" s="148"/>
      <c r="F106" s="148"/>
      <c r="G106" s="474" t="s">
        <v>1281</v>
      </c>
      <c r="H106" s="104" t="s">
        <v>322</v>
      </c>
      <c r="I106" s="99"/>
    </row>
    <row r="107" spans="1:9" ht="26.25">
      <c r="A107" s="99">
        <v>6</v>
      </c>
      <c r="B107" s="300" t="s">
        <v>1342</v>
      </c>
      <c r="C107" s="137">
        <f t="shared" si="1"/>
        <v>2.5</v>
      </c>
      <c r="D107" s="137">
        <v>2.5</v>
      </c>
      <c r="E107" s="148"/>
      <c r="F107" s="148"/>
      <c r="G107" s="474" t="s">
        <v>1689</v>
      </c>
      <c r="H107" s="104" t="s">
        <v>322</v>
      </c>
      <c r="I107" s="99"/>
    </row>
    <row r="108" spans="1:9" ht="26.25">
      <c r="A108" s="99">
        <v>7</v>
      </c>
      <c r="B108" s="300" t="s">
        <v>1343</v>
      </c>
      <c r="C108" s="137">
        <f t="shared" si="1"/>
        <v>2.5</v>
      </c>
      <c r="D108" s="137">
        <v>2.5</v>
      </c>
      <c r="E108" s="148"/>
      <c r="F108" s="148"/>
      <c r="G108" s="474" t="s">
        <v>1690</v>
      </c>
      <c r="H108" s="104" t="s">
        <v>322</v>
      </c>
      <c r="I108" s="99"/>
    </row>
    <row r="109" spans="1:9" ht="15">
      <c r="A109" s="99">
        <v>8</v>
      </c>
      <c r="B109" s="300" t="s">
        <v>1344</v>
      </c>
      <c r="C109" s="137">
        <f t="shared" si="1"/>
        <v>2</v>
      </c>
      <c r="D109" s="137">
        <v>2</v>
      </c>
      <c r="E109" s="148"/>
      <c r="F109" s="148"/>
      <c r="G109" s="474" t="s">
        <v>1412</v>
      </c>
      <c r="H109" s="104" t="s">
        <v>322</v>
      </c>
      <c r="I109" s="99"/>
    </row>
    <row r="110" spans="1:9" ht="26.25">
      <c r="A110" s="99">
        <v>9</v>
      </c>
      <c r="B110" s="300" t="s">
        <v>1345</v>
      </c>
      <c r="C110" s="137">
        <f t="shared" si="1"/>
        <v>0.3</v>
      </c>
      <c r="D110" s="137">
        <v>0.3</v>
      </c>
      <c r="E110" s="148"/>
      <c r="F110" s="148"/>
      <c r="G110" s="474" t="s">
        <v>1691</v>
      </c>
      <c r="H110" s="104" t="s">
        <v>322</v>
      </c>
      <c r="I110" s="99"/>
    </row>
    <row r="111" spans="1:9" ht="15">
      <c r="A111" s="127" t="s">
        <v>34</v>
      </c>
      <c r="B111" s="382" t="s">
        <v>98</v>
      </c>
      <c r="C111" s="147">
        <f>SUM(C112:C122)</f>
        <v>48.17</v>
      </c>
      <c r="D111" s="147">
        <f>SUM(D112:D122)</f>
        <v>48.17</v>
      </c>
      <c r="E111" s="147">
        <f>SUM(E112:E122)</f>
        <v>0</v>
      </c>
      <c r="F111" s="147">
        <f>SUM(F112:F122)</f>
        <v>0</v>
      </c>
      <c r="G111" s="476"/>
      <c r="H111" s="311"/>
      <c r="I111" s="127"/>
    </row>
    <row r="112" spans="1:9" ht="26.25">
      <c r="A112" s="99">
        <v>1</v>
      </c>
      <c r="B112" s="301" t="s">
        <v>1346</v>
      </c>
      <c r="C112" s="137">
        <v>9.9</v>
      </c>
      <c r="D112" s="137">
        <v>9.9</v>
      </c>
      <c r="E112" s="137"/>
      <c r="F112" s="137"/>
      <c r="G112" s="474" t="s">
        <v>1417</v>
      </c>
      <c r="H112" s="104" t="s">
        <v>322</v>
      </c>
      <c r="I112" s="99"/>
    </row>
    <row r="113" spans="1:9" ht="39">
      <c r="A113" s="99">
        <v>1</v>
      </c>
      <c r="B113" s="300" t="s">
        <v>1347</v>
      </c>
      <c r="C113" s="137">
        <f aca="true" t="shared" si="2" ref="C113:C122">SUM(D113:F113)</f>
        <v>3.6</v>
      </c>
      <c r="D113" s="137">
        <v>3.6</v>
      </c>
      <c r="E113" s="148"/>
      <c r="F113" s="148"/>
      <c r="G113" s="474" t="s">
        <v>1417</v>
      </c>
      <c r="H113" s="104" t="s">
        <v>322</v>
      </c>
      <c r="I113" s="99"/>
    </row>
    <row r="114" spans="1:9" ht="26.25">
      <c r="A114" s="99">
        <v>3</v>
      </c>
      <c r="B114" s="300" t="s">
        <v>1337</v>
      </c>
      <c r="C114" s="137">
        <f t="shared" si="2"/>
        <v>0.31</v>
      </c>
      <c r="D114" s="137">
        <v>0.31</v>
      </c>
      <c r="E114" s="148"/>
      <c r="F114" s="148"/>
      <c r="G114" s="478" t="s">
        <v>1692</v>
      </c>
      <c r="H114" s="104" t="s">
        <v>322</v>
      </c>
      <c r="I114" s="99"/>
    </row>
    <row r="115" spans="1:9" ht="26.25">
      <c r="A115" s="99">
        <v>4</v>
      </c>
      <c r="B115" s="300" t="s">
        <v>1337</v>
      </c>
      <c r="C115" s="137">
        <f t="shared" si="2"/>
        <v>0.59</v>
      </c>
      <c r="D115" s="137">
        <v>0.59</v>
      </c>
      <c r="E115" s="148"/>
      <c r="F115" s="148"/>
      <c r="G115" s="478" t="s">
        <v>1692</v>
      </c>
      <c r="H115" s="104" t="s">
        <v>322</v>
      </c>
      <c r="I115" s="99"/>
    </row>
    <row r="116" spans="1:9" ht="39">
      <c r="A116" s="99">
        <v>5</v>
      </c>
      <c r="B116" s="300" t="s">
        <v>1348</v>
      </c>
      <c r="C116" s="137">
        <f t="shared" si="2"/>
        <v>2.73</v>
      </c>
      <c r="D116" s="137">
        <v>2.73</v>
      </c>
      <c r="E116" s="148"/>
      <c r="F116" s="148"/>
      <c r="G116" s="478" t="s">
        <v>1693</v>
      </c>
      <c r="H116" s="104" t="s">
        <v>322</v>
      </c>
      <c r="I116" s="99"/>
    </row>
    <row r="117" spans="1:9" ht="26.25">
      <c r="A117" s="99">
        <v>6</v>
      </c>
      <c r="B117" s="300" t="s">
        <v>1349</v>
      </c>
      <c r="C117" s="137">
        <f t="shared" si="2"/>
        <v>0.74</v>
      </c>
      <c r="D117" s="137">
        <v>0.74</v>
      </c>
      <c r="E117" s="148"/>
      <c r="F117" s="148"/>
      <c r="G117" s="478" t="s">
        <v>1694</v>
      </c>
      <c r="H117" s="104" t="s">
        <v>322</v>
      </c>
      <c r="I117" s="99"/>
    </row>
    <row r="118" spans="1:9" ht="26.25">
      <c r="A118" s="99">
        <v>7</v>
      </c>
      <c r="B118" s="300" t="s">
        <v>1350</v>
      </c>
      <c r="C118" s="137">
        <f t="shared" si="2"/>
        <v>3</v>
      </c>
      <c r="D118" s="137">
        <v>3</v>
      </c>
      <c r="E118" s="148"/>
      <c r="F118" s="148"/>
      <c r="G118" s="478" t="s">
        <v>1418</v>
      </c>
      <c r="H118" s="104" t="s">
        <v>322</v>
      </c>
      <c r="I118" s="99"/>
    </row>
    <row r="119" spans="1:9" ht="15">
      <c r="A119" s="99">
        <v>8</v>
      </c>
      <c r="B119" s="300" t="s">
        <v>1337</v>
      </c>
      <c r="C119" s="137">
        <f t="shared" si="2"/>
        <v>0.1</v>
      </c>
      <c r="D119" s="137">
        <v>0.1</v>
      </c>
      <c r="E119" s="148"/>
      <c r="F119" s="148"/>
      <c r="G119" s="474" t="s">
        <v>1678</v>
      </c>
      <c r="H119" s="104" t="s">
        <v>322</v>
      </c>
      <c r="I119" s="99"/>
    </row>
    <row r="120" spans="1:9" ht="15">
      <c r="A120" s="99">
        <v>9</v>
      </c>
      <c r="B120" s="300" t="s">
        <v>1351</v>
      </c>
      <c r="C120" s="137">
        <f t="shared" si="2"/>
        <v>9</v>
      </c>
      <c r="D120" s="137">
        <v>9</v>
      </c>
      <c r="E120" s="148"/>
      <c r="F120" s="148"/>
      <c r="G120" s="474" t="s">
        <v>1678</v>
      </c>
      <c r="H120" s="104" t="s">
        <v>322</v>
      </c>
      <c r="I120" s="99"/>
    </row>
    <row r="121" spans="1:9" ht="52.5">
      <c r="A121" s="99">
        <v>10</v>
      </c>
      <c r="B121" s="300" t="s">
        <v>1352</v>
      </c>
      <c r="C121" s="137">
        <f t="shared" si="2"/>
        <v>9</v>
      </c>
      <c r="D121" s="137">
        <v>9</v>
      </c>
      <c r="E121" s="148"/>
      <c r="F121" s="148"/>
      <c r="G121" s="474" t="s">
        <v>1678</v>
      </c>
      <c r="H121" s="104" t="s">
        <v>322</v>
      </c>
      <c r="I121" s="99"/>
    </row>
    <row r="122" spans="1:9" ht="66">
      <c r="A122" s="99">
        <v>11</v>
      </c>
      <c r="B122" s="300" t="s">
        <v>1353</v>
      </c>
      <c r="C122" s="137">
        <f t="shared" si="2"/>
        <v>9.2</v>
      </c>
      <c r="D122" s="137">
        <v>9.2</v>
      </c>
      <c r="E122" s="148"/>
      <c r="F122" s="148"/>
      <c r="G122" s="300" t="s">
        <v>1695</v>
      </c>
      <c r="H122" s="104" t="s">
        <v>322</v>
      </c>
      <c r="I122" s="99"/>
    </row>
    <row r="123" spans="1:9" ht="15">
      <c r="A123" s="127" t="s">
        <v>36</v>
      </c>
      <c r="B123" s="377" t="s">
        <v>138</v>
      </c>
      <c r="C123" s="147">
        <f>SUM(C124:C127)</f>
        <v>10.7</v>
      </c>
      <c r="D123" s="147">
        <f>SUM(D124:D127)</f>
        <v>10.7</v>
      </c>
      <c r="E123" s="147">
        <f>SUM(E124:E127)</f>
        <v>0</v>
      </c>
      <c r="F123" s="147">
        <f>SUM(F124:F127)</f>
        <v>0</v>
      </c>
      <c r="G123" s="377"/>
      <c r="H123" s="311"/>
      <c r="I123" s="127"/>
    </row>
    <row r="124" spans="1:9" ht="26.25">
      <c r="A124" s="99">
        <v>1</v>
      </c>
      <c r="B124" s="300" t="s">
        <v>1354</v>
      </c>
      <c r="C124" s="137">
        <f>SUM(D124:F124)</f>
        <v>3.28</v>
      </c>
      <c r="D124" s="137">
        <v>3.28</v>
      </c>
      <c r="E124" s="148"/>
      <c r="F124" s="148"/>
      <c r="G124" s="478" t="s">
        <v>1362</v>
      </c>
      <c r="H124" s="104" t="s">
        <v>322</v>
      </c>
      <c r="I124" s="99"/>
    </row>
    <row r="125" spans="1:9" ht="15">
      <c r="A125" s="99">
        <v>2</v>
      </c>
      <c r="B125" s="300" t="s">
        <v>1355</v>
      </c>
      <c r="C125" s="137">
        <f>SUM(D125:F125)</f>
        <v>6.32</v>
      </c>
      <c r="D125" s="137">
        <v>6.32</v>
      </c>
      <c r="E125" s="148"/>
      <c r="F125" s="148"/>
      <c r="G125" s="483" t="s">
        <v>1696</v>
      </c>
      <c r="H125" s="104" t="s">
        <v>322</v>
      </c>
      <c r="I125" s="99"/>
    </row>
    <row r="126" spans="1:9" ht="15">
      <c r="A126" s="99">
        <v>3</v>
      </c>
      <c r="B126" s="301" t="s">
        <v>1356</v>
      </c>
      <c r="C126" s="137">
        <f>SUM(D126:F126)</f>
        <v>0.5</v>
      </c>
      <c r="D126" s="137">
        <v>0.5</v>
      </c>
      <c r="E126" s="148"/>
      <c r="F126" s="148"/>
      <c r="G126" s="474" t="s">
        <v>1412</v>
      </c>
      <c r="H126" s="104" t="s">
        <v>322</v>
      </c>
      <c r="I126" s="99"/>
    </row>
    <row r="127" spans="1:9" ht="26.25">
      <c r="A127" s="484">
        <v>4</v>
      </c>
      <c r="B127" s="115" t="s">
        <v>1357</v>
      </c>
      <c r="C127" s="485">
        <v>0.6</v>
      </c>
      <c r="D127" s="485">
        <v>0.6</v>
      </c>
      <c r="E127" s="115"/>
      <c r="F127" s="115"/>
      <c r="G127" s="115" t="s">
        <v>1362</v>
      </c>
      <c r="H127" s="104" t="s">
        <v>986</v>
      </c>
      <c r="I127" s="67"/>
    </row>
    <row r="128" spans="1:9" ht="15">
      <c r="A128" s="127" t="s">
        <v>139</v>
      </c>
      <c r="B128" s="382" t="s">
        <v>137</v>
      </c>
      <c r="C128" s="147">
        <f>SUM(C129:C129)</f>
        <v>0.82</v>
      </c>
      <c r="D128" s="147">
        <f>SUM(D129:D129)</f>
        <v>0.82</v>
      </c>
      <c r="E128" s="147">
        <f>SUM(E129:E129)</f>
        <v>0</v>
      </c>
      <c r="F128" s="147">
        <f>SUM(F129:F129)</f>
        <v>0</v>
      </c>
      <c r="G128" s="476"/>
      <c r="H128" s="311"/>
      <c r="I128" s="127"/>
    </row>
    <row r="129" spans="1:9" ht="15">
      <c r="A129" s="99">
        <v>1</v>
      </c>
      <c r="B129" s="300" t="s">
        <v>1358</v>
      </c>
      <c r="C129" s="137">
        <f>SUM(D129:F129)</f>
        <v>0.82</v>
      </c>
      <c r="D129" s="137">
        <v>0.82</v>
      </c>
      <c r="E129" s="148"/>
      <c r="F129" s="148"/>
      <c r="G129" s="474" t="s">
        <v>1412</v>
      </c>
      <c r="H129" s="104" t="s">
        <v>322</v>
      </c>
      <c r="I129" s="99"/>
    </row>
    <row r="130" spans="1:9" ht="15">
      <c r="A130" s="127" t="s">
        <v>140</v>
      </c>
      <c r="B130" s="377" t="s">
        <v>25</v>
      </c>
      <c r="C130" s="147">
        <f>SUM(C131:C132)</f>
        <v>0.36</v>
      </c>
      <c r="D130" s="147">
        <f>SUM(D131:D132)</f>
        <v>0.36</v>
      </c>
      <c r="E130" s="147">
        <f>SUM(E131:E132)</f>
        <v>0</v>
      </c>
      <c r="F130" s="147">
        <f>SUM(F131:F132)</f>
        <v>0</v>
      </c>
      <c r="G130" s="476"/>
      <c r="H130" s="311"/>
      <c r="I130" s="127"/>
    </row>
    <row r="131" spans="1:9" ht="26.25">
      <c r="A131" s="99">
        <v>1</v>
      </c>
      <c r="B131" s="300" t="s">
        <v>1359</v>
      </c>
      <c r="C131" s="137">
        <v>0.21</v>
      </c>
      <c r="D131" s="137">
        <v>0.21</v>
      </c>
      <c r="E131" s="137"/>
      <c r="F131" s="137"/>
      <c r="G131" s="474" t="s">
        <v>1697</v>
      </c>
      <c r="H131" s="104" t="s">
        <v>322</v>
      </c>
      <c r="I131" s="99"/>
    </row>
    <row r="132" spans="1:9" ht="26.25">
      <c r="A132" s="99">
        <v>2</v>
      </c>
      <c r="B132" s="300" t="s">
        <v>1360</v>
      </c>
      <c r="C132" s="137">
        <f>SUM(D132:F132)</f>
        <v>0.15</v>
      </c>
      <c r="D132" s="137">
        <v>0.15</v>
      </c>
      <c r="E132" s="148"/>
      <c r="F132" s="148"/>
      <c r="G132" s="483" t="s">
        <v>1698</v>
      </c>
      <c r="H132" s="104" t="s">
        <v>322</v>
      </c>
      <c r="I132" s="99"/>
    </row>
    <row r="133" spans="1:9" ht="15">
      <c r="A133" s="14" t="s">
        <v>141</v>
      </c>
      <c r="B133" s="486" t="s">
        <v>35</v>
      </c>
      <c r="C133" s="60">
        <f>SUM(C134)</f>
        <v>0.08</v>
      </c>
      <c r="D133" s="60">
        <f>SUM(D134)</f>
        <v>0.08</v>
      </c>
      <c r="E133" s="137">
        <f>SUM(E134)</f>
        <v>0</v>
      </c>
      <c r="F133" s="137">
        <f>SUM(F134)</f>
        <v>0</v>
      </c>
      <c r="G133" s="483"/>
      <c r="H133" s="104"/>
      <c r="I133" s="99"/>
    </row>
    <row r="134" spans="1:9" ht="26.25">
      <c r="A134" s="99">
        <v>1</v>
      </c>
      <c r="B134" s="300" t="s">
        <v>1361</v>
      </c>
      <c r="C134" s="137">
        <v>0.08</v>
      </c>
      <c r="D134" s="137">
        <v>0.08</v>
      </c>
      <c r="E134" s="148"/>
      <c r="F134" s="148"/>
      <c r="G134" s="483" t="s">
        <v>1699</v>
      </c>
      <c r="H134" s="104" t="s">
        <v>449</v>
      </c>
      <c r="I134" s="99"/>
    </row>
    <row r="135" spans="1:9" ht="15">
      <c r="A135" s="379">
        <v>60</v>
      </c>
      <c r="B135" s="487" t="s">
        <v>1740</v>
      </c>
      <c r="C135" s="488">
        <f>C60+C62+C68+C70+C73+C88+C90+C96+C98+C101+C111+C123+C128+C130+C133</f>
        <v>133.02620000000005</v>
      </c>
      <c r="D135" s="488">
        <f>D60+D62+D68+D70+D73+D88+D90+D96+D98+D101+D111+D123+D128+D130+D133</f>
        <v>133.02620000000005</v>
      </c>
      <c r="E135" s="488">
        <f>E60+E62+E68+E70+E73+E88+E90+E96+E98+E101+E111+E123+E128+E130+E133</f>
        <v>0</v>
      </c>
      <c r="F135" s="488">
        <f>F60+F62+F68+F70+F73+F88+F90+F96+F98+F101+F111+F123+F128+F130+F133</f>
        <v>0</v>
      </c>
      <c r="G135" s="476"/>
      <c r="H135" s="311"/>
      <c r="I135" s="127"/>
    </row>
    <row r="136" spans="1:9" ht="15">
      <c r="A136" s="379">
        <v>95</v>
      </c>
      <c r="B136" s="487" t="s">
        <v>1741</v>
      </c>
      <c r="C136" s="147">
        <f>C135+C58</f>
        <v>207.74620000000004</v>
      </c>
      <c r="D136" s="147">
        <f>D135+D58</f>
        <v>207.74620000000004</v>
      </c>
      <c r="E136" s="147">
        <f>E135+E58</f>
        <v>0</v>
      </c>
      <c r="F136" s="147">
        <f>F135+F58</f>
        <v>0</v>
      </c>
      <c r="G136" s="476"/>
      <c r="H136" s="311"/>
      <c r="I136" s="127"/>
    </row>
    <row r="137" ht="15">
      <c r="H137" s="307"/>
    </row>
    <row r="138" ht="15">
      <c r="H138" s="307" t="s">
        <v>14</v>
      </c>
    </row>
  </sheetData>
  <sheetProtection/>
  <mergeCells count="17">
    <mergeCell ref="A59:I59"/>
    <mergeCell ref="A6:I6"/>
    <mergeCell ref="C8:C9"/>
    <mergeCell ref="D8:F8"/>
    <mergeCell ref="G8:G9"/>
    <mergeCell ref="H8:H9"/>
    <mergeCell ref="I8:I9"/>
    <mergeCell ref="B8:B9"/>
    <mergeCell ref="A7:I7"/>
    <mergeCell ref="A8:A9"/>
    <mergeCell ref="A1:C1"/>
    <mergeCell ref="D1:I1"/>
    <mergeCell ref="A2:C2"/>
    <mergeCell ref="D2:I2"/>
    <mergeCell ref="A3:I3"/>
    <mergeCell ref="A5:I5"/>
    <mergeCell ref="A4:I4"/>
  </mergeCells>
  <conditionalFormatting sqref="B17">
    <cfRule type="cellIs" priority="10" dxfId="28" operator="equal" stopIfTrue="1">
      <formula>0</formula>
    </cfRule>
    <cfRule type="cellIs" priority="11" dxfId="29" operator="equal" stopIfTrue="1">
      <formula>0</formula>
    </cfRule>
    <cfRule type="cellIs" priority="12" dxfId="28" operator="equal" stopIfTrue="1">
      <formula>0</formula>
    </cfRule>
  </conditionalFormatting>
  <conditionalFormatting sqref="B17">
    <cfRule type="duplicateValues" priority="9" dxfId="30">
      <formula>AND(COUNTIF($B$17:$B$17,B17)&gt;1,NOT(ISBLANK(B17)))</formula>
    </cfRule>
  </conditionalFormatting>
  <conditionalFormatting sqref="E127:G127">
    <cfRule type="cellIs" priority="5" dxfId="28" operator="equal" stopIfTrue="1">
      <formula>0</formula>
    </cfRule>
    <cfRule type="cellIs" priority="6" dxfId="29" operator="equal" stopIfTrue="1">
      <formula>0</formula>
    </cfRule>
    <cfRule type="cellIs" priority="7" dxfId="28" operator="equal" stopIfTrue="1">
      <formula>0</formula>
    </cfRule>
  </conditionalFormatting>
  <conditionalFormatting sqref="E34:F34">
    <cfRule type="cellIs" priority="1" dxfId="28" operator="equal" stopIfTrue="1">
      <formula>0</formula>
    </cfRule>
    <cfRule type="cellIs" priority="2" dxfId="29" operator="equal" stopIfTrue="1">
      <formula>0</formula>
    </cfRule>
    <cfRule type="cellIs" priority="3" dxfId="28" operator="equal" stopIfTrue="1">
      <formula>0</formula>
    </cfRule>
  </conditionalFormatting>
  <conditionalFormatting sqref="E127:G127">
    <cfRule type="duplicateValues" priority="8" dxfId="30">
      <formula>AND(COUNTIF($E$127:$G$127,E127)&gt;1,NOT(ISBLANK(E127)))</formula>
    </cfRule>
  </conditionalFormatting>
  <conditionalFormatting sqref="E34:F34">
    <cfRule type="duplicateValues" priority="4" dxfId="30">
      <formula>AND(COUNTIF($E$34:$F$34,E34)&gt;1,NOT(ISBLANK(E34)))</formula>
    </cfRule>
  </conditionalFormatting>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I90"/>
  <sheetViews>
    <sheetView showZeros="0" zoomScalePageLayoutView="0" workbookViewId="0" topLeftCell="A1">
      <pane ySplit="10" topLeftCell="A23" activePane="bottomLeft" state="frozen"/>
      <selection pane="topLeft" activeCell="H142" sqref="H142"/>
      <selection pane="bottomLeft" activeCell="F76" sqref="F76"/>
    </sheetView>
  </sheetViews>
  <sheetFormatPr defaultColWidth="9.00390625" defaultRowHeight="15.75"/>
  <cols>
    <col min="1" max="1" width="5.50390625" style="340" customWidth="1"/>
    <col min="2" max="2" width="30.00390625" style="341" customWidth="1"/>
    <col min="3" max="3" width="12.125" style="340" customWidth="1"/>
    <col min="4" max="6" width="8.00390625" style="340" customWidth="1"/>
    <col min="7" max="7" width="16.125" style="340" customWidth="1"/>
    <col min="8" max="8" width="34.75390625" style="342" customWidth="1"/>
    <col min="9" max="9" width="7.25390625" style="340" customWidth="1"/>
    <col min="10" max="16384" width="9.00390625" style="306" customWidth="1"/>
  </cols>
  <sheetData>
    <row r="1" spans="1:9" s="339" customFormat="1" ht="15">
      <c r="A1" s="702" t="s">
        <v>38</v>
      </c>
      <c r="B1" s="702"/>
      <c r="C1" s="702"/>
      <c r="D1" s="703" t="s">
        <v>10</v>
      </c>
      <c r="E1" s="703"/>
      <c r="F1" s="703"/>
      <c r="G1" s="703"/>
      <c r="H1" s="703"/>
      <c r="I1" s="703"/>
    </row>
    <row r="2" spans="1:9" s="339" customFormat="1" ht="15">
      <c r="A2" s="703" t="s">
        <v>12</v>
      </c>
      <c r="B2" s="703"/>
      <c r="C2" s="703"/>
      <c r="D2" s="703" t="s">
        <v>11</v>
      </c>
      <c r="E2" s="703"/>
      <c r="F2" s="703"/>
      <c r="G2" s="703"/>
      <c r="H2" s="703"/>
      <c r="I2" s="703"/>
    </row>
    <row r="3" spans="1:9" s="339" customFormat="1" ht="15">
      <c r="A3" s="725"/>
      <c r="B3" s="725"/>
      <c r="C3" s="725"/>
      <c r="D3" s="725"/>
      <c r="E3" s="725"/>
      <c r="F3" s="725"/>
      <c r="G3" s="725"/>
      <c r="H3" s="725"/>
      <c r="I3" s="725"/>
    </row>
    <row r="4" spans="1:9" s="339" customFormat="1" ht="15">
      <c r="A4" s="702" t="s">
        <v>281</v>
      </c>
      <c r="B4" s="702"/>
      <c r="C4" s="702"/>
      <c r="D4" s="702"/>
      <c r="E4" s="702"/>
      <c r="F4" s="702"/>
      <c r="G4" s="702"/>
      <c r="H4" s="702"/>
      <c r="I4" s="702"/>
    </row>
    <row r="5" spans="1:9" s="339" customFormat="1" ht="15">
      <c r="A5" s="702" t="s">
        <v>301</v>
      </c>
      <c r="B5" s="702"/>
      <c r="C5" s="702"/>
      <c r="D5" s="702"/>
      <c r="E5" s="702"/>
      <c r="F5" s="702"/>
      <c r="G5" s="702"/>
      <c r="H5" s="702"/>
      <c r="I5" s="702"/>
    </row>
    <row r="6" spans="1:9" s="339" customFormat="1" ht="15">
      <c r="A6" s="704" t="str">
        <f>'Tong CMD'!A5:H5</f>
        <v>(Kèm theo Nghị quyết số 256/NQ-HĐND ngày 08 tháng 12 năm 2020 của Hội đồng nhân dân tỉnh)</v>
      </c>
      <c r="B6" s="704"/>
      <c r="C6" s="704"/>
      <c r="D6" s="704"/>
      <c r="E6" s="704"/>
      <c r="F6" s="704"/>
      <c r="G6" s="704"/>
      <c r="H6" s="704"/>
      <c r="I6" s="704"/>
    </row>
    <row r="7" spans="1:9" ht="15">
      <c r="A7" s="726"/>
      <c r="B7" s="726"/>
      <c r="C7" s="726"/>
      <c r="D7" s="726"/>
      <c r="E7" s="726"/>
      <c r="F7" s="726"/>
      <c r="G7" s="726"/>
      <c r="H7" s="726"/>
      <c r="I7" s="726"/>
    </row>
    <row r="8" spans="1:9" ht="24.75" customHeight="1">
      <c r="A8" s="721" t="s">
        <v>9</v>
      </c>
      <c r="B8" s="719" t="s">
        <v>15</v>
      </c>
      <c r="C8" s="717" t="s">
        <v>194</v>
      </c>
      <c r="D8" s="718" t="s">
        <v>8</v>
      </c>
      <c r="E8" s="718"/>
      <c r="F8" s="718"/>
      <c r="G8" s="719" t="s">
        <v>235</v>
      </c>
      <c r="H8" s="718" t="s">
        <v>144</v>
      </c>
      <c r="I8" s="718" t="s">
        <v>109</v>
      </c>
    </row>
    <row r="9" spans="1:9" ht="29.25" customHeight="1">
      <c r="A9" s="721"/>
      <c r="B9" s="719"/>
      <c r="C9" s="717"/>
      <c r="D9" s="57" t="s">
        <v>6</v>
      </c>
      <c r="E9" s="57" t="s">
        <v>5</v>
      </c>
      <c r="F9" s="57" t="s">
        <v>16</v>
      </c>
      <c r="G9" s="719"/>
      <c r="H9" s="718"/>
      <c r="I9" s="718"/>
    </row>
    <row r="10" spans="1:9" ht="17.25" customHeight="1">
      <c r="A10" s="58">
        <v>-1</v>
      </c>
      <c r="B10" s="58">
        <v>-2</v>
      </c>
      <c r="C10" s="58" t="s">
        <v>238</v>
      </c>
      <c r="D10" s="58">
        <v>-4</v>
      </c>
      <c r="E10" s="58">
        <v>-5</v>
      </c>
      <c r="F10" s="58">
        <v>-6</v>
      </c>
      <c r="G10" s="58">
        <v>-7</v>
      </c>
      <c r="H10" s="58">
        <v>-8</v>
      </c>
      <c r="I10" s="58">
        <v>-9</v>
      </c>
    </row>
    <row r="11" spans="1:9" ht="15.75" customHeight="1">
      <c r="A11" s="199" t="s">
        <v>900</v>
      </c>
      <c r="B11" s="197"/>
      <c r="C11" s="197"/>
      <c r="D11" s="197"/>
      <c r="E11" s="197"/>
      <c r="F11" s="197"/>
      <c r="G11" s="197"/>
      <c r="H11" s="197"/>
      <c r="I11" s="198"/>
    </row>
    <row r="12" spans="1:9" ht="15">
      <c r="A12" s="128" t="s">
        <v>17</v>
      </c>
      <c r="B12" s="101" t="s">
        <v>20</v>
      </c>
      <c r="C12" s="133">
        <f>C14+C15+C16+C17+C13</f>
        <v>16.65</v>
      </c>
      <c r="D12" s="133">
        <f>D14+D15+D16+D17+D13</f>
        <v>16.65</v>
      </c>
      <c r="E12" s="133">
        <f>E14+E15+E16+E17</f>
        <v>0</v>
      </c>
      <c r="F12" s="133">
        <f>F14+F15+F16+F17</f>
        <v>0</v>
      </c>
      <c r="G12" s="194"/>
      <c r="H12" s="132"/>
      <c r="I12" s="132"/>
    </row>
    <row r="13" spans="1:9" ht="26.25">
      <c r="A13" s="113">
        <v>1</v>
      </c>
      <c r="B13" s="134" t="s">
        <v>990</v>
      </c>
      <c r="C13" s="7">
        <v>0.5</v>
      </c>
      <c r="D13" s="7">
        <v>0.5</v>
      </c>
      <c r="E13" s="133"/>
      <c r="F13" s="133"/>
      <c r="G13" s="780" t="s">
        <v>991</v>
      </c>
      <c r="H13" s="115" t="s">
        <v>992</v>
      </c>
      <c r="I13" s="132"/>
    </row>
    <row r="14" spans="1:9" ht="39">
      <c r="A14" s="113">
        <v>2</v>
      </c>
      <c r="B14" s="135" t="s">
        <v>993</v>
      </c>
      <c r="C14" s="136">
        <f>D14</f>
        <v>1.5</v>
      </c>
      <c r="D14" s="136">
        <v>1.5</v>
      </c>
      <c r="E14" s="136"/>
      <c r="F14" s="136"/>
      <c r="G14" s="135" t="s">
        <v>994</v>
      </c>
      <c r="H14" s="115" t="s">
        <v>992</v>
      </c>
      <c r="I14" s="132"/>
    </row>
    <row r="15" spans="1:9" ht="50.25" customHeight="1">
      <c r="A15" s="113">
        <v>3</v>
      </c>
      <c r="B15" s="135" t="s">
        <v>995</v>
      </c>
      <c r="C15" s="143">
        <v>3</v>
      </c>
      <c r="D15" s="143">
        <v>3</v>
      </c>
      <c r="E15" s="136"/>
      <c r="F15" s="136"/>
      <c r="G15" s="104" t="s">
        <v>996</v>
      </c>
      <c r="H15" s="115" t="s">
        <v>997</v>
      </c>
      <c r="I15" s="132"/>
    </row>
    <row r="16" spans="1:9" ht="40.5" customHeight="1">
      <c r="A16" s="113">
        <v>4</v>
      </c>
      <c r="B16" s="135" t="s">
        <v>998</v>
      </c>
      <c r="C16" s="130">
        <v>2.15</v>
      </c>
      <c r="D16" s="130">
        <v>2.15</v>
      </c>
      <c r="E16" s="136"/>
      <c r="F16" s="136"/>
      <c r="G16" s="104" t="s">
        <v>999</v>
      </c>
      <c r="H16" s="115" t="s">
        <v>997</v>
      </c>
      <c r="I16" s="132"/>
    </row>
    <row r="17" spans="1:9" ht="26.25">
      <c r="A17" s="113">
        <v>5</v>
      </c>
      <c r="B17" s="135" t="s">
        <v>1000</v>
      </c>
      <c r="C17" s="143">
        <v>9.5</v>
      </c>
      <c r="D17" s="138">
        <v>9.5</v>
      </c>
      <c r="E17" s="136"/>
      <c r="F17" s="136"/>
      <c r="G17" s="139" t="s">
        <v>1001</v>
      </c>
      <c r="H17" s="188" t="s">
        <v>1002</v>
      </c>
      <c r="I17" s="132"/>
    </row>
    <row r="18" spans="1:9" ht="15">
      <c r="A18" s="128" t="s">
        <v>19</v>
      </c>
      <c r="B18" s="101" t="s">
        <v>22</v>
      </c>
      <c r="C18" s="305">
        <f>C19</f>
        <v>0.5</v>
      </c>
      <c r="D18" s="305">
        <f>D19</f>
        <v>0.5</v>
      </c>
      <c r="E18" s="136"/>
      <c r="F18" s="136"/>
      <c r="G18" s="139"/>
      <c r="H18" s="115"/>
      <c r="I18" s="132"/>
    </row>
    <row r="19" spans="1:9" ht="39">
      <c r="A19" s="113">
        <v>1</v>
      </c>
      <c r="B19" s="140" t="s">
        <v>1003</v>
      </c>
      <c r="C19" s="130">
        <v>0.5</v>
      </c>
      <c r="D19" s="130">
        <v>0.5</v>
      </c>
      <c r="E19" s="130"/>
      <c r="F19" s="130"/>
      <c r="G19" s="84" t="s">
        <v>1004</v>
      </c>
      <c r="H19" s="115" t="s">
        <v>1005</v>
      </c>
      <c r="I19" s="115"/>
    </row>
    <row r="20" spans="1:9" ht="15">
      <c r="A20" s="128" t="s">
        <v>21</v>
      </c>
      <c r="B20" s="101" t="s">
        <v>107</v>
      </c>
      <c r="C20" s="133">
        <f>C21</f>
        <v>1.97</v>
      </c>
      <c r="D20" s="133">
        <f>D21</f>
        <v>1.97</v>
      </c>
      <c r="E20" s="133">
        <f>E21</f>
        <v>0</v>
      </c>
      <c r="F20" s="133">
        <f>F21</f>
        <v>0</v>
      </c>
      <c r="G20" s="781"/>
      <c r="H20" s="189"/>
      <c r="I20" s="132"/>
    </row>
    <row r="21" spans="1:9" ht="26.25">
      <c r="A21" s="113">
        <v>1</v>
      </c>
      <c r="B21" s="141" t="s">
        <v>1006</v>
      </c>
      <c r="C21" s="142">
        <v>1.97</v>
      </c>
      <c r="D21" s="143">
        <f>C21</f>
        <v>1.97</v>
      </c>
      <c r="E21" s="143"/>
      <c r="F21" s="143"/>
      <c r="G21" s="141" t="s">
        <v>1007</v>
      </c>
      <c r="H21" s="115" t="s">
        <v>992</v>
      </c>
      <c r="I21" s="115"/>
    </row>
    <row r="22" spans="1:9" ht="15">
      <c r="A22" s="128" t="s">
        <v>23</v>
      </c>
      <c r="B22" s="101" t="s">
        <v>1008</v>
      </c>
      <c r="C22" s="133">
        <f>C23</f>
        <v>0.3</v>
      </c>
      <c r="D22" s="133">
        <f>D23</f>
        <v>0.3</v>
      </c>
      <c r="E22" s="136"/>
      <c r="F22" s="136"/>
      <c r="G22" s="135"/>
      <c r="H22" s="115"/>
      <c r="I22" s="132"/>
    </row>
    <row r="23" spans="1:9" ht="26.25">
      <c r="A23" s="113">
        <v>1</v>
      </c>
      <c r="B23" s="141" t="s">
        <v>1009</v>
      </c>
      <c r="C23" s="144">
        <f>D23</f>
        <v>0.3</v>
      </c>
      <c r="D23" s="143">
        <v>0.3</v>
      </c>
      <c r="E23" s="136"/>
      <c r="F23" s="136"/>
      <c r="G23" s="141" t="s">
        <v>1007</v>
      </c>
      <c r="H23" s="115" t="s">
        <v>1010</v>
      </c>
      <c r="I23" s="132"/>
    </row>
    <row r="24" spans="1:9" ht="15">
      <c r="A24" s="128" t="s">
        <v>24</v>
      </c>
      <c r="B24" s="101" t="s">
        <v>1011</v>
      </c>
      <c r="C24" s="145">
        <f>C25+C26</f>
        <v>2.1999999999999997</v>
      </c>
      <c r="D24" s="145">
        <f>D25+D26</f>
        <v>0.76</v>
      </c>
      <c r="E24" s="145">
        <f>E25+E26</f>
        <v>1.44</v>
      </c>
      <c r="F24" s="136">
        <f>F25+F26</f>
        <v>0</v>
      </c>
      <c r="G24" s="135"/>
      <c r="H24" s="115"/>
      <c r="I24" s="132"/>
    </row>
    <row r="25" spans="1:9" ht="45.75" customHeight="1">
      <c r="A25" s="113">
        <v>1</v>
      </c>
      <c r="B25" s="141" t="s">
        <v>1012</v>
      </c>
      <c r="C25" s="136">
        <f>D25+E25</f>
        <v>2.17</v>
      </c>
      <c r="D25" s="136">
        <v>0.73</v>
      </c>
      <c r="E25" s="136">
        <v>1.44</v>
      </c>
      <c r="F25" s="136"/>
      <c r="G25" s="141" t="s">
        <v>1013</v>
      </c>
      <c r="H25" s="115" t="s">
        <v>1014</v>
      </c>
      <c r="I25" s="132"/>
    </row>
    <row r="26" spans="1:9" ht="26.25">
      <c r="A26" s="113">
        <v>2</v>
      </c>
      <c r="B26" s="115" t="s">
        <v>1015</v>
      </c>
      <c r="C26" s="136">
        <v>0.03</v>
      </c>
      <c r="D26" s="136">
        <v>0.03</v>
      </c>
      <c r="E26" s="136"/>
      <c r="F26" s="136"/>
      <c r="G26" s="141" t="s">
        <v>1016</v>
      </c>
      <c r="H26" s="115" t="s">
        <v>1017</v>
      </c>
      <c r="I26" s="132"/>
    </row>
    <row r="27" spans="1:9" ht="15">
      <c r="A27" s="128" t="s">
        <v>27</v>
      </c>
      <c r="B27" s="101" t="s">
        <v>912</v>
      </c>
      <c r="C27" s="145">
        <f>C28</f>
        <v>0.16</v>
      </c>
      <c r="D27" s="145">
        <f>D28</f>
        <v>0.16</v>
      </c>
      <c r="E27" s="145">
        <f>E28</f>
        <v>0</v>
      </c>
      <c r="F27" s="136"/>
      <c r="G27" s="135"/>
      <c r="H27" s="115"/>
      <c r="I27" s="132"/>
    </row>
    <row r="28" spans="1:9" ht="66">
      <c r="A28" s="113">
        <v>1</v>
      </c>
      <c r="B28" s="141" t="s">
        <v>1018</v>
      </c>
      <c r="C28" s="136">
        <v>0.16</v>
      </c>
      <c r="D28" s="136">
        <v>0.16</v>
      </c>
      <c r="E28" s="136"/>
      <c r="F28" s="136"/>
      <c r="G28" s="141" t="s">
        <v>1019</v>
      </c>
      <c r="H28" s="115" t="s">
        <v>1010</v>
      </c>
      <c r="I28" s="132"/>
    </row>
    <row r="29" spans="1:9" ht="15">
      <c r="A29" s="128" t="s">
        <v>28</v>
      </c>
      <c r="B29" s="101" t="s">
        <v>434</v>
      </c>
      <c r="C29" s="133">
        <f>SUM(C30:C32)</f>
        <v>4.93</v>
      </c>
      <c r="D29" s="133">
        <f>SUM(D30:D32)</f>
        <v>4.93</v>
      </c>
      <c r="E29" s="133">
        <f>SUM(E30:E32)</f>
        <v>0</v>
      </c>
      <c r="F29" s="133">
        <f>SUM(F30:F32)</f>
        <v>0</v>
      </c>
      <c r="G29" s="781"/>
      <c r="H29" s="132"/>
      <c r="I29" s="132"/>
    </row>
    <row r="30" spans="1:9" ht="26.25">
      <c r="A30" s="113">
        <v>1</v>
      </c>
      <c r="B30" s="141" t="s">
        <v>1020</v>
      </c>
      <c r="C30" s="143">
        <v>2.53</v>
      </c>
      <c r="D30" s="143">
        <v>2.53</v>
      </c>
      <c r="E30" s="133"/>
      <c r="F30" s="133"/>
      <c r="G30" s="146" t="s">
        <v>1021</v>
      </c>
      <c r="H30" s="115" t="s">
        <v>992</v>
      </c>
      <c r="I30" s="132"/>
    </row>
    <row r="31" spans="1:9" ht="15">
      <c r="A31" s="113">
        <v>2</v>
      </c>
      <c r="B31" s="139" t="s">
        <v>1022</v>
      </c>
      <c r="C31" s="138">
        <f>D31</f>
        <v>0.4</v>
      </c>
      <c r="D31" s="143">
        <v>0.4</v>
      </c>
      <c r="E31" s="133"/>
      <c r="F31" s="133"/>
      <c r="G31" s="146" t="s">
        <v>994</v>
      </c>
      <c r="H31" s="115"/>
      <c r="I31" s="132"/>
    </row>
    <row r="32" spans="1:9" ht="26.25">
      <c r="A32" s="113">
        <v>3</v>
      </c>
      <c r="B32" s="139" t="s">
        <v>1023</v>
      </c>
      <c r="C32" s="138">
        <f>D32</f>
        <v>2</v>
      </c>
      <c r="D32" s="138">
        <v>2</v>
      </c>
      <c r="E32" s="133"/>
      <c r="F32" s="133"/>
      <c r="G32" s="146" t="s">
        <v>1024</v>
      </c>
      <c r="H32" s="115" t="s">
        <v>1025</v>
      </c>
      <c r="I32" s="132"/>
    </row>
    <row r="33" spans="1:9" ht="15">
      <c r="A33" s="128" t="s">
        <v>30</v>
      </c>
      <c r="B33" s="101" t="s">
        <v>138</v>
      </c>
      <c r="C33" s="133">
        <f>C34</f>
        <v>0.62</v>
      </c>
      <c r="D33" s="133">
        <f>D34</f>
        <v>0.62</v>
      </c>
      <c r="E33" s="133">
        <f>E34</f>
        <v>0</v>
      </c>
      <c r="F33" s="133">
        <f>F34</f>
        <v>0</v>
      </c>
      <c r="G33" s="146"/>
      <c r="H33" s="115"/>
      <c r="I33" s="132"/>
    </row>
    <row r="34" spans="1:9" ht="26.25">
      <c r="A34" s="113">
        <v>1</v>
      </c>
      <c r="B34" s="104" t="s">
        <v>1026</v>
      </c>
      <c r="C34" s="143">
        <v>0.62</v>
      </c>
      <c r="D34" s="143">
        <v>0.62</v>
      </c>
      <c r="E34" s="133"/>
      <c r="F34" s="133"/>
      <c r="G34" s="146" t="s">
        <v>1021</v>
      </c>
      <c r="H34" s="115" t="s">
        <v>992</v>
      </c>
      <c r="I34" s="132"/>
    </row>
    <row r="35" spans="1:9" ht="15">
      <c r="A35" s="128" t="s">
        <v>31</v>
      </c>
      <c r="B35" s="101" t="s">
        <v>236</v>
      </c>
      <c r="C35" s="133">
        <f aca="true" t="shared" si="0" ref="C35:C40">SUM(D35:F35)</f>
        <v>13.23</v>
      </c>
      <c r="D35" s="133">
        <f>SUM(D36:D39)</f>
        <v>13.23</v>
      </c>
      <c r="E35" s="343">
        <f>SUM(E36:E39)</f>
        <v>0</v>
      </c>
      <c r="F35" s="343">
        <f>SUM(F36:F39)</f>
        <v>0</v>
      </c>
      <c r="G35" s="146"/>
      <c r="H35" s="115"/>
      <c r="I35" s="132"/>
    </row>
    <row r="36" spans="1:9" ht="26.25">
      <c r="A36" s="113">
        <v>1</v>
      </c>
      <c r="B36" s="141" t="s">
        <v>1027</v>
      </c>
      <c r="C36" s="143">
        <f t="shared" si="0"/>
        <v>5</v>
      </c>
      <c r="D36" s="143">
        <v>5</v>
      </c>
      <c r="E36" s="344"/>
      <c r="F36" s="344"/>
      <c r="G36" s="146" t="s">
        <v>1028</v>
      </c>
      <c r="H36" s="115" t="s">
        <v>992</v>
      </c>
      <c r="I36" s="132"/>
    </row>
    <row r="37" spans="1:9" ht="26.25">
      <c r="A37" s="113">
        <v>2</v>
      </c>
      <c r="B37" s="141" t="s">
        <v>1029</v>
      </c>
      <c r="C37" s="143">
        <f t="shared" si="0"/>
        <v>3.53</v>
      </c>
      <c r="D37" s="313">
        <v>3.53</v>
      </c>
      <c r="E37" s="345"/>
      <c r="F37" s="345"/>
      <c r="G37" s="146" t="s">
        <v>1030</v>
      </c>
      <c r="H37" s="115" t="s">
        <v>992</v>
      </c>
      <c r="I37" s="132"/>
    </row>
    <row r="38" spans="1:9" ht="26.25">
      <c r="A38" s="113">
        <v>3</v>
      </c>
      <c r="B38" s="104" t="s">
        <v>1031</v>
      </c>
      <c r="C38" s="143">
        <f t="shared" si="0"/>
        <v>4.2</v>
      </c>
      <c r="D38" s="313">
        <v>4.2</v>
      </c>
      <c r="E38" s="345"/>
      <c r="F38" s="345"/>
      <c r="G38" s="146" t="s">
        <v>1544</v>
      </c>
      <c r="H38" s="115" t="s">
        <v>992</v>
      </c>
      <c r="I38" s="132"/>
    </row>
    <row r="39" spans="1:9" ht="26.25">
      <c r="A39" s="113">
        <v>4</v>
      </c>
      <c r="B39" s="104" t="s">
        <v>1032</v>
      </c>
      <c r="C39" s="143">
        <f t="shared" si="0"/>
        <v>0.5</v>
      </c>
      <c r="D39" s="313">
        <v>0.5</v>
      </c>
      <c r="E39" s="345"/>
      <c r="F39" s="345"/>
      <c r="G39" s="146" t="s">
        <v>1544</v>
      </c>
      <c r="H39" s="115" t="s">
        <v>992</v>
      </c>
      <c r="I39" s="132"/>
    </row>
    <row r="40" spans="1:9" ht="15">
      <c r="A40" s="149" t="s">
        <v>32</v>
      </c>
      <c r="B40" s="150" t="s">
        <v>564</v>
      </c>
      <c r="C40" s="133">
        <f t="shared" si="0"/>
        <v>3.3</v>
      </c>
      <c r="D40" s="151">
        <f>SUM(D41:D42)</f>
        <v>3.3</v>
      </c>
      <c r="E40" s="152">
        <f>SUM(E41:E41)</f>
        <v>0</v>
      </c>
      <c r="F40" s="152">
        <f>SUM(F41:F41)</f>
        <v>0</v>
      </c>
      <c r="G40" s="782"/>
      <c r="H40" s="115"/>
      <c r="I40" s="132"/>
    </row>
    <row r="41" spans="1:9" ht="26.25">
      <c r="A41" s="113">
        <v>1</v>
      </c>
      <c r="B41" s="104" t="s">
        <v>1033</v>
      </c>
      <c r="C41" s="143">
        <f>D41</f>
        <v>0.3</v>
      </c>
      <c r="D41" s="153">
        <v>0.3</v>
      </c>
      <c r="E41" s="345"/>
      <c r="F41" s="345"/>
      <c r="G41" s="104" t="s">
        <v>1034</v>
      </c>
      <c r="H41" s="115" t="s">
        <v>1010</v>
      </c>
      <c r="I41" s="132"/>
    </row>
    <row r="42" spans="1:9" ht="26.25">
      <c r="A42" s="113">
        <v>2</v>
      </c>
      <c r="B42" s="104" t="s">
        <v>1035</v>
      </c>
      <c r="C42" s="154">
        <v>3</v>
      </c>
      <c r="D42" s="154">
        <v>3</v>
      </c>
      <c r="E42" s="154"/>
      <c r="F42" s="154"/>
      <c r="G42" s="783" t="s">
        <v>1036</v>
      </c>
      <c r="H42" s="115" t="s">
        <v>1010</v>
      </c>
      <c r="I42" s="115"/>
    </row>
    <row r="43" spans="1:9" ht="15">
      <c r="A43" s="155" t="s">
        <v>34</v>
      </c>
      <c r="B43" s="156" t="s">
        <v>137</v>
      </c>
      <c r="C43" s="157">
        <f>C44</f>
        <v>2</v>
      </c>
      <c r="D43" s="157">
        <f>D44</f>
        <v>2</v>
      </c>
      <c r="E43" s="157">
        <f>E44</f>
        <v>0</v>
      </c>
      <c r="F43" s="157">
        <f>F44</f>
        <v>0</v>
      </c>
      <c r="G43" s="784"/>
      <c r="H43" s="190"/>
      <c r="I43" s="156"/>
    </row>
    <row r="44" spans="1:9" ht="26.25">
      <c r="A44" s="158">
        <v>1</v>
      </c>
      <c r="B44" s="159" t="s">
        <v>1037</v>
      </c>
      <c r="C44" s="138">
        <v>2</v>
      </c>
      <c r="D44" s="138">
        <v>2</v>
      </c>
      <c r="E44" s="138"/>
      <c r="F44" s="138"/>
      <c r="G44" s="159" t="s">
        <v>1038</v>
      </c>
      <c r="H44" s="115" t="s">
        <v>1010</v>
      </c>
      <c r="I44" s="159"/>
    </row>
    <row r="45" spans="1:9" ht="15">
      <c r="A45" s="149" t="s">
        <v>36</v>
      </c>
      <c r="B45" s="160" t="s">
        <v>239</v>
      </c>
      <c r="C45" s="133">
        <f>SUM(D45:F45)</f>
        <v>9.23</v>
      </c>
      <c r="D45" s="151">
        <f>SUM(D46:D48)</f>
        <v>9.23</v>
      </c>
      <c r="E45" s="152">
        <f>SUM(E46:E47)</f>
        <v>0</v>
      </c>
      <c r="F45" s="152">
        <f>SUM(F46:F47)</f>
        <v>0</v>
      </c>
      <c r="G45" s="782"/>
      <c r="H45" s="115"/>
      <c r="I45" s="132"/>
    </row>
    <row r="46" spans="1:9" ht="26.25">
      <c r="A46" s="113">
        <v>1</v>
      </c>
      <c r="B46" s="104" t="s">
        <v>1039</v>
      </c>
      <c r="C46" s="143">
        <f>SUM(D46:F46)</f>
        <v>5</v>
      </c>
      <c r="D46" s="143">
        <v>5</v>
      </c>
      <c r="E46" s="344"/>
      <c r="F46" s="344"/>
      <c r="G46" s="146" t="s">
        <v>1040</v>
      </c>
      <c r="H46" s="115" t="s">
        <v>992</v>
      </c>
      <c r="I46" s="132"/>
    </row>
    <row r="47" spans="1:9" ht="26.25">
      <c r="A47" s="113">
        <v>2</v>
      </c>
      <c r="B47" s="161" t="s">
        <v>1041</v>
      </c>
      <c r="C47" s="143">
        <f>SUM(D47:F47)</f>
        <v>2.23</v>
      </c>
      <c r="D47" s="162">
        <v>2.23</v>
      </c>
      <c r="E47" s="163"/>
      <c r="F47" s="163"/>
      <c r="G47" s="146" t="s">
        <v>1040</v>
      </c>
      <c r="H47" s="115" t="s">
        <v>992</v>
      </c>
      <c r="I47" s="132"/>
    </row>
    <row r="48" spans="1:9" ht="26.25">
      <c r="A48" s="113">
        <v>3</v>
      </c>
      <c r="B48" s="161" t="s">
        <v>1042</v>
      </c>
      <c r="C48" s="143">
        <v>2</v>
      </c>
      <c r="D48" s="162">
        <v>2</v>
      </c>
      <c r="E48" s="163"/>
      <c r="F48" s="163"/>
      <c r="G48" s="146" t="s">
        <v>991</v>
      </c>
      <c r="H48" s="115" t="s">
        <v>1010</v>
      </c>
      <c r="I48" s="132"/>
    </row>
    <row r="49" spans="1:9" ht="15">
      <c r="A49" s="164">
        <v>25</v>
      </c>
      <c r="B49" s="165" t="s">
        <v>1582</v>
      </c>
      <c r="C49" s="166">
        <f>SUM(C12,C18,C20,C22,C24,C27,C29,C33,C35,C40,C43,C45)</f>
        <v>55.09</v>
      </c>
      <c r="D49" s="166">
        <f>SUM(D12,D18,D20,D22,D24,D27,D29,D33,D35,D40,D43,D45)</f>
        <v>53.650000000000006</v>
      </c>
      <c r="E49" s="166">
        <f>SUM(E12,E18,E20,E22,E24,E27,E29,E33,E35,E40,E43,E45)</f>
        <v>1.44</v>
      </c>
      <c r="F49" s="166">
        <f>SUM(F12,F18,F20,F22,F24,F27,F29,F33,F35,F40,F43,F45)</f>
        <v>0</v>
      </c>
      <c r="G49" s="785"/>
      <c r="H49" s="115"/>
      <c r="I49" s="107"/>
    </row>
    <row r="50" spans="1:9" ht="30" customHeight="1">
      <c r="A50" s="722" t="s">
        <v>1043</v>
      </c>
      <c r="B50" s="723"/>
      <c r="C50" s="723"/>
      <c r="D50" s="723"/>
      <c r="E50" s="723"/>
      <c r="F50" s="723"/>
      <c r="G50" s="723"/>
      <c r="H50" s="723"/>
      <c r="I50" s="724"/>
    </row>
    <row r="51" spans="1:9" ht="15">
      <c r="A51" s="155" t="s">
        <v>17</v>
      </c>
      <c r="B51" s="156" t="s">
        <v>239</v>
      </c>
      <c r="C51" s="157">
        <f>SUM(C52:C54)</f>
        <v>9.77</v>
      </c>
      <c r="D51" s="157">
        <f>SUM(D52:D54)</f>
        <v>9.77</v>
      </c>
      <c r="E51" s="157">
        <f>SUM(E52:E53)</f>
        <v>0</v>
      </c>
      <c r="F51" s="157">
        <f>SUM(F52:F53)</f>
        <v>0</v>
      </c>
      <c r="G51" s="196"/>
      <c r="H51" s="191"/>
      <c r="I51" s="156"/>
    </row>
    <row r="52" spans="1:9" ht="26.25">
      <c r="A52" s="167">
        <v>1</v>
      </c>
      <c r="B52" s="2" t="s">
        <v>1044</v>
      </c>
      <c r="C52" s="168">
        <v>7</v>
      </c>
      <c r="D52" s="168">
        <v>7</v>
      </c>
      <c r="E52" s="346"/>
      <c r="F52" s="346"/>
      <c r="G52" s="2" t="s">
        <v>1045</v>
      </c>
      <c r="H52" s="5" t="s">
        <v>1046</v>
      </c>
      <c r="I52" s="169"/>
    </row>
    <row r="53" spans="1:9" ht="52.5">
      <c r="A53" s="167">
        <v>2</v>
      </c>
      <c r="B53" s="2" t="s">
        <v>1047</v>
      </c>
      <c r="C53" s="168">
        <v>1.1</v>
      </c>
      <c r="D53" s="168">
        <v>1.1</v>
      </c>
      <c r="E53" s="346"/>
      <c r="F53" s="346"/>
      <c r="G53" s="2" t="s">
        <v>1048</v>
      </c>
      <c r="H53" s="5" t="s">
        <v>1046</v>
      </c>
      <c r="I53" s="169"/>
    </row>
    <row r="54" spans="1:9" ht="26.25">
      <c r="A54" s="167">
        <v>3</v>
      </c>
      <c r="B54" s="2" t="s">
        <v>1049</v>
      </c>
      <c r="C54" s="170">
        <v>1.67</v>
      </c>
      <c r="D54" s="170">
        <v>1.67</v>
      </c>
      <c r="E54" s="170"/>
      <c r="F54" s="170"/>
      <c r="G54" s="6" t="s">
        <v>1050</v>
      </c>
      <c r="H54" s="5" t="s">
        <v>1046</v>
      </c>
      <c r="I54" s="171"/>
    </row>
    <row r="55" spans="1:9" ht="15">
      <c r="A55" s="155" t="s">
        <v>17</v>
      </c>
      <c r="B55" s="156" t="s">
        <v>26</v>
      </c>
      <c r="C55" s="157">
        <f>SUM(C56:C57)</f>
        <v>12.31</v>
      </c>
      <c r="D55" s="157">
        <f>SUM(D56:D57)</f>
        <v>12.31</v>
      </c>
      <c r="E55" s="157">
        <f>SUM(E56:E57)</f>
        <v>0</v>
      </c>
      <c r="F55" s="157">
        <f>SUM(F56:F57)</f>
        <v>0</v>
      </c>
      <c r="G55" s="784"/>
      <c r="H55" s="191"/>
      <c r="I55" s="156"/>
    </row>
    <row r="56" spans="1:9" ht="26.25">
      <c r="A56" s="158">
        <v>1</v>
      </c>
      <c r="B56" s="161" t="s">
        <v>1051</v>
      </c>
      <c r="C56" s="153">
        <f>D56</f>
        <v>9.5</v>
      </c>
      <c r="D56" s="162">
        <v>9.5</v>
      </c>
      <c r="E56" s="172"/>
      <c r="F56" s="172"/>
      <c r="G56" s="161" t="s">
        <v>1052</v>
      </c>
      <c r="H56" s="115" t="s">
        <v>1053</v>
      </c>
      <c r="I56" s="159"/>
    </row>
    <row r="57" spans="1:9" ht="15">
      <c r="A57" s="158">
        <v>2</v>
      </c>
      <c r="B57" s="159" t="s">
        <v>1054</v>
      </c>
      <c r="C57" s="153">
        <v>2.81</v>
      </c>
      <c r="D57" s="153">
        <v>2.81</v>
      </c>
      <c r="E57" s="173"/>
      <c r="F57" s="173"/>
      <c r="G57" s="159" t="s">
        <v>1040</v>
      </c>
      <c r="H57" s="115" t="s">
        <v>1053</v>
      </c>
      <c r="I57" s="159"/>
    </row>
    <row r="58" spans="1:9" ht="15">
      <c r="A58" s="155" t="s">
        <v>19</v>
      </c>
      <c r="B58" s="156" t="s">
        <v>236</v>
      </c>
      <c r="C58" s="174">
        <f>C59+C60</f>
        <v>2.5</v>
      </c>
      <c r="D58" s="174">
        <f>D59+D60</f>
        <v>2.5</v>
      </c>
      <c r="E58" s="174">
        <f>E59+E60</f>
        <v>0</v>
      </c>
      <c r="F58" s="174">
        <f>F59+F60</f>
        <v>0</v>
      </c>
      <c r="G58" s="159"/>
      <c r="H58" s="115"/>
      <c r="I58" s="159"/>
    </row>
    <row r="59" spans="1:9" ht="52.5">
      <c r="A59" s="158">
        <v>1</v>
      </c>
      <c r="B59" s="175" t="s">
        <v>1055</v>
      </c>
      <c r="C59" s="1">
        <v>1</v>
      </c>
      <c r="D59" s="1">
        <v>1</v>
      </c>
      <c r="E59" s="176"/>
      <c r="F59" s="176"/>
      <c r="G59" s="786" t="s">
        <v>1028</v>
      </c>
      <c r="H59" s="5" t="s">
        <v>1046</v>
      </c>
      <c r="I59" s="159"/>
    </row>
    <row r="60" spans="1:9" ht="26.25">
      <c r="A60" s="158">
        <v>2</v>
      </c>
      <c r="B60" s="175" t="s">
        <v>1056</v>
      </c>
      <c r="C60" s="1">
        <v>1.5</v>
      </c>
      <c r="D60" s="1">
        <v>1.5</v>
      </c>
      <c r="E60" s="176"/>
      <c r="F60" s="176"/>
      <c r="G60" s="786" t="s">
        <v>1028</v>
      </c>
      <c r="H60" s="5" t="s">
        <v>1046</v>
      </c>
      <c r="I60" s="159"/>
    </row>
    <row r="61" spans="1:9" ht="15">
      <c r="A61" s="155" t="s">
        <v>21</v>
      </c>
      <c r="B61" s="156" t="s">
        <v>20</v>
      </c>
      <c r="C61" s="157">
        <f>SUM(C62:C66)</f>
        <v>16.23</v>
      </c>
      <c r="D61" s="157">
        <f>SUM(D62:D66)</f>
        <v>10.83</v>
      </c>
      <c r="E61" s="157">
        <f>SUM(E63:E66)</f>
        <v>5.4</v>
      </c>
      <c r="F61" s="157">
        <f>SUM(F63:F66)</f>
        <v>0</v>
      </c>
      <c r="G61" s="784"/>
      <c r="H61" s="192"/>
      <c r="I61" s="169"/>
    </row>
    <row r="62" spans="1:9" ht="39">
      <c r="A62" s="113">
        <v>1</v>
      </c>
      <c r="B62" s="104" t="s">
        <v>1057</v>
      </c>
      <c r="C62" s="143">
        <f>D62</f>
        <v>8.79</v>
      </c>
      <c r="D62" s="143">
        <v>8.79</v>
      </c>
      <c r="E62" s="143"/>
      <c r="F62" s="143"/>
      <c r="G62" s="104" t="s">
        <v>1058</v>
      </c>
      <c r="H62" s="115" t="s">
        <v>1053</v>
      </c>
      <c r="I62" s="115"/>
    </row>
    <row r="63" spans="1:9" ht="30" customHeight="1">
      <c r="A63" s="158">
        <v>2</v>
      </c>
      <c r="B63" s="159" t="s">
        <v>1059</v>
      </c>
      <c r="C63" s="177">
        <f>E63</f>
        <v>5.4</v>
      </c>
      <c r="D63" s="178"/>
      <c r="E63" s="178">
        <v>5.4</v>
      </c>
      <c r="F63" s="178"/>
      <c r="G63" s="787" t="s">
        <v>1060</v>
      </c>
      <c r="H63" s="115" t="s">
        <v>1053</v>
      </c>
      <c r="I63" s="159"/>
    </row>
    <row r="64" spans="1:9" ht="33.75" customHeight="1">
      <c r="A64" s="158">
        <v>3</v>
      </c>
      <c r="B64" s="159" t="s">
        <v>1061</v>
      </c>
      <c r="C64" s="138">
        <v>0.05</v>
      </c>
      <c r="D64" s="138">
        <v>0.05</v>
      </c>
      <c r="E64" s="138"/>
      <c r="F64" s="138"/>
      <c r="G64" s="159" t="s">
        <v>1062</v>
      </c>
      <c r="H64" s="115" t="s">
        <v>1053</v>
      </c>
      <c r="I64" s="159"/>
    </row>
    <row r="65" spans="1:9" ht="52.5">
      <c r="A65" s="158">
        <v>4</v>
      </c>
      <c r="B65" s="146" t="s">
        <v>1063</v>
      </c>
      <c r="C65" s="179">
        <f>D65</f>
        <v>0.01</v>
      </c>
      <c r="D65" s="180">
        <v>0.01</v>
      </c>
      <c r="E65" s="181"/>
      <c r="F65" s="181"/>
      <c r="G65" s="788" t="s">
        <v>1034</v>
      </c>
      <c r="H65" s="115" t="s">
        <v>1053</v>
      </c>
      <c r="I65" s="159"/>
    </row>
    <row r="66" spans="1:9" ht="39">
      <c r="A66" s="158">
        <v>5</v>
      </c>
      <c r="B66" s="182" t="s">
        <v>1064</v>
      </c>
      <c r="C66" s="153">
        <f>D66</f>
        <v>1.98</v>
      </c>
      <c r="D66" s="153">
        <v>1.98</v>
      </c>
      <c r="E66" s="153"/>
      <c r="F66" s="153"/>
      <c r="G66" s="159" t="s">
        <v>1065</v>
      </c>
      <c r="H66" s="115" t="s">
        <v>1053</v>
      </c>
      <c r="I66" s="159"/>
    </row>
    <row r="67" spans="1:9" ht="15">
      <c r="A67" s="155" t="s">
        <v>23</v>
      </c>
      <c r="B67" s="156" t="s">
        <v>22</v>
      </c>
      <c r="C67" s="183">
        <v>9.5</v>
      </c>
      <c r="D67" s="183">
        <v>9.5</v>
      </c>
      <c r="E67" s="183">
        <v>0</v>
      </c>
      <c r="F67" s="183"/>
      <c r="G67" s="789"/>
      <c r="H67" s="190"/>
      <c r="I67" s="156"/>
    </row>
    <row r="68" spans="1:9" ht="26.25">
      <c r="A68" s="113">
        <v>1</v>
      </c>
      <c r="B68" s="159" t="s">
        <v>1066</v>
      </c>
      <c r="C68" s="138">
        <v>9.5</v>
      </c>
      <c r="D68" s="138">
        <v>9.5</v>
      </c>
      <c r="E68" s="138"/>
      <c r="F68" s="138"/>
      <c r="G68" s="159" t="s">
        <v>1034</v>
      </c>
      <c r="H68" s="115" t="s">
        <v>1053</v>
      </c>
      <c r="I68" s="159"/>
    </row>
    <row r="69" spans="1:9" ht="15">
      <c r="A69" s="155" t="s">
        <v>24</v>
      </c>
      <c r="B69" s="156" t="s">
        <v>29</v>
      </c>
      <c r="C69" s="184">
        <f>C70</f>
        <v>0.3</v>
      </c>
      <c r="D69" s="184">
        <f>D70</f>
        <v>0.3</v>
      </c>
      <c r="E69" s="184">
        <f>E70</f>
        <v>0</v>
      </c>
      <c r="F69" s="184">
        <f>F70</f>
        <v>0</v>
      </c>
      <c r="G69" s="790"/>
      <c r="H69" s="190"/>
      <c r="I69" s="156"/>
    </row>
    <row r="70" spans="1:9" ht="26.25">
      <c r="A70" s="185">
        <v>1</v>
      </c>
      <c r="B70" s="131" t="s">
        <v>1067</v>
      </c>
      <c r="C70" s="138">
        <v>0.3</v>
      </c>
      <c r="D70" s="154">
        <v>0.3</v>
      </c>
      <c r="E70" s="186"/>
      <c r="F70" s="186"/>
      <c r="G70" s="131" t="s">
        <v>1068</v>
      </c>
      <c r="H70" s="115" t="s">
        <v>1053</v>
      </c>
      <c r="I70" s="159"/>
    </row>
    <row r="71" spans="1:9" ht="15">
      <c r="A71" s="155" t="s">
        <v>27</v>
      </c>
      <c r="B71" s="156" t="s">
        <v>87</v>
      </c>
      <c r="C71" s="157">
        <f>SUM(C72:C72)</f>
        <v>3</v>
      </c>
      <c r="D71" s="157">
        <f>SUM(D72:D72)</f>
        <v>3</v>
      </c>
      <c r="E71" s="157">
        <f>SUM(E72:E72)</f>
        <v>0</v>
      </c>
      <c r="F71" s="157">
        <f>SUM(F72:F72)</f>
        <v>0</v>
      </c>
      <c r="G71" s="784"/>
      <c r="H71" s="190"/>
      <c r="I71" s="156"/>
    </row>
    <row r="72" spans="1:9" ht="15">
      <c r="A72" s="158">
        <v>1</v>
      </c>
      <c r="B72" s="159" t="s">
        <v>1069</v>
      </c>
      <c r="C72" s="177">
        <v>3</v>
      </c>
      <c r="D72" s="178">
        <v>3</v>
      </c>
      <c r="E72" s="178"/>
      <c r="F72" s="178"/>
      <c r="G72" s="787" t="s">
        <v>991</v>
      </c>
      <c r="H72" s="115" t="s">
        <v>1053</v>
      </c>
      <c r="I72" s="159"/>
    </row>
    <row r="73" spans="1:9" ht="15">
      <c r="A73" s="155" t="s">
        <v>28</v>
      </c>
      <c r="B73" s="156" t="s">
        <v>434</v>
      </c>
      <c r="C73" s="183">
        <f>SUM(C74:C79)</f>
        <v>19.04</v>
      </c>
      <c r="D73" s="183">
        <f>SUM(D74:D79)</f>
        <v>19.04</v>
      </c>
      <c r="E73" s="183">
        <f>SUM(E74:E79)</f>
        <v>0</v>
      </c>
      <c r="F73" s="183">
        <f>SUM(F74:F79)</f>
        <v>0</v>
      </c>
      <c r="G73" s="789">
        <f>SUM(G74:G79)</f>
        <v>0</v>
      </c>
      <c r="H73" s="190"/>
      <c r="I73" s="156"/>
    </row>
    <row r="74" spans="1:9" ht="26.25">
      <c r="A74" s="113">
        <v>1</v>
      </c>
      <c r="B74" s="104" t="s">
        <v>1070</v>
      </c>
      <c r="C74" s="143">
        <v>1.22</v>
      </c>
      <c r="D74" s="143">
        <v>1.22</v>
      </c>
      <c r="E74" s="143"/>
      <c r="F74" s="143"/>
      <c r="G74" s="104" t="s">
        <v>994</v>
      </c>
      <c r="H74" s="115" t="s">
        <v>1053</v>
      </c>
      <c r="I74" s="115"/>
    </row>
    <row r="75" spans="1:9" ht="37.5" customHeight="1">
      <c r="A75" s="158">
        <v>2</v>
      </c>
      <c r="B75" s="159" t="s">
        <v>1071</v>
      </c>
      <c r="C75" s="138">
        <v>4.35</v>
      </c>
      <c r="D75" s="138">
        <v>4.35</v>
      </c>
      <c r="E75" s="138"/>
      <c r="F75" s="138"/>
      <c r="G75" s="159" t="s">
        <v>1072</v>
      </c>
      <c r="H75" s="115" t="s">
        <v>1053</v>
      </c>
      <c r="I75" s="159"/>
    </row>
    <row r="76" spans="1:9" ht="39">
      <c r="A76" s="158">
        <v>3</v>
      </c>
      <c r="B76" s="159" t="s">
        <v>1073</v>
      </c>
      <c r="C76" s="138">
        <v>4.7</v>
      </c>
      <c r="D76" s="138">
        <v>4.7</v>
      </c>
      <c r="E76" s="138"/>
      <c r="F76" s="138"/>
      <c r="G76" s="159" t="s">
        <v>1074</v>
      </c>
      <c r="H76" s="115" t="s">
        <v>1053</v>
      </c>
      <c r="I76" s="159"/>
    </row>
    <row r="77" spans="1:9" ht="39">
      <c r="A77" s="158">
        <v>4</v>
      </c>
      <c r="B77" s="161" t="s">
        <v>1075</v>
      </c>
      <c r="C77" s="153">
        <v>3</v>
      </c>
      <c r="D77" s="162">
        <v>3</v>
      </c>
      <c r="E77" s="162"/>
      <c r="F77" s="162"/>
      <c r="G77" s="161" t="s">
        <v>1076</v>
      </c>
      <c r="H77" s="115" t="s">
        <v>1053</v>
      </c>
      <c r="I77" s="159"/>
    </row>
    <row r="78" spans="1:9" ht="15">
      <c r="A78" s="158">
        <v>5</v>
      </c>
      <c r="B78" s="159" t="s">
        <v>1077</v>
      </c>
      <c r="C78" s="138">
        <f>D78</f>
        <v>2.77</v>
      </c>
      <c r="D78" s="138">
        <v>2.77</v>
      </c>
      <c r="E78" s="138"/>
      <c r="F78" s="138"/>
      <c r="G78" s="159" t="s">
        <v>1078</v>
      </c>
      <c r="H78" s="115" t="s">
        <v>1053</v>
      </c>
      <c r="I78" s="159"/>
    </row>
    <row r="79" spans="1:9" ht="26.25">
      <c r="A79" s="158">
        <v>6</v>
      </c>
      <c r="B79" s="159" t="s">
        <v>1079</v>
      </c>
      <c r="C79" s="138">
        <v>3</v>
      </c>
      <c r="D79" s="138">
        <v>3</v>
      </c>
      <c r="E79" s="138"/>
      <c r="F79" s="138"/>
      <c r="G79" s="159" t="s">
        <v>1080</v>
      </c>
      <c r="H79" s="115" t="s">
        <v>1053</v>
      </c>
      <c r="I79" s="159"/>
    </row>
    <row r="80" spans="1:9" ht="26.25">
      <c r="A80" s="155" t="s">
        <v>30</v>
      </c>
      <c r="B80" s="156" t="s">
        <v>1081</v>
      </c>
      <c r="C80" s="157">
        <f>C81</f>
        <v>0.34</v>
      </c>
      <c r="D80" s="157">
        <f>D81</f>
        <v>0.34</v>
      </c>
      <c r="E80" s="157">
        <f>E81</f>
        <v>0</v>
      </c>
      <c r="F80" s="157">
        <f>F81</f>
        <v>0</v>
      </c>
      <c r="G80" s="784"/>
      <c r="H80" s="193"/>
      <c r="I80" s="159"/>
    </row>
    <row r="81" spans="1:9" ht="26.25">
      <c r="A81" s="113">
        <v>1</v>
      </c>
      <c r="B81" s="104" t="s">
        <v>1082</v>
      </c>
      <c r="C81" s="143">
        <v>0.34</v>
      </c>
      <c r="D81" s="143">
        <v>0.34</v>
      </c>
      <c r="E81" s="143"/>
      <c r="F81" s="143"/>
      <c r="G81" s="146" t="s">
        <v>1021</v>
      </c>
      <c r="H81" s="115" t="s">
        <v>1053</v>
      </c>
      <c r="I81" s="115"/>
    </row>
    <row r="82" spans="1:9" ht="15">
      <c r="A82" s="128" t="s">
        <v>31</v>
      </c>
      <c r="B82" s="101" t="s">
        <v>1083</v>
      </c>
      <c r="C82" s="133">
        <f>SUM(C83:C84)</f>
        <v>17.8</v>
      </c>
      <c r="D82" s="133">
        <f>SUM(D83:D84)</f>
        <v>0</v>
      </c>
      <c r="E82" s="133">
        <f>SUM(E83:E84)</f>
        <v>17.8</v>
      </c>
      <c r="F82" s="133">
        <f>SUM(F83:F83)</f>
        <v>0</v>
      </c>
      <c r="G82" s="781"/>
      <c r="H82" s="189"/>
      <c r="I82" s="132"/>
    </row>
    <row r="83" spans="1:9" ht="26.25">
      <c r="A83" s="113">
        <v>1</v>
      </c>
      <c r="B83" s="104" t="s">
        <v>1084</v>
      </c>
      <c r="C83" s="154">
        <f>SUM(D83:F83)</f>
        <v>2.5</v>
      </c>
      <c r="D83" s="154"/>
      <c r="E83" s="154">
        <v>2.5</v>
      </c>
      <c r="F83" s="154"/>
      <c r="G83" s="783" t="s">
        <v>1034</v>
      </c>
      <c r="H83" s="115" t="s">
        <v>1053</v>
      </c>
      <c r="I83" s="115"/>
    </row>
    <row r="84" spans="1:9" ht="26.25">
      <c r="A84" s="113">
        <v>2</v>
      </c>
      <c r="B84" s="141" t="s">
        <v>1085</v>
      </c>
      <c r="C84" s="136">
        <f>E84</f>
        <v>15.3</v>
      </c>
      <c r="D84" s="136"/>
      <c r="E84" s="136">
        <v>15.3</v>
      </c>
      <c r="F84" s="136"/>
      <c r="G84" s="791" t="s">
        <v>1086</v>
      </c>
      <c r="H84" s="115" t="s">
        <v>1053</v>
      </c>
      <c r="I84" s="115"/>
    </row>
    <row r="85" spans="1:9" ht="15">
      <c r="A85" s="128" t="s">
        <v>32</v>
      </c>
      <c r="B85" s="101" t="s">
        <v>108</v>
      </c>
      <c r="C85" s="184">
        <f>E85</f>
        <v>1</v>
      </c>
      <c r="D85" s="184">
        <f>D86</f>
        <v>0</v>
      </c>
      <c r="E85" s="184">
        <f>E86</f>
        <v>1</v>
      </c>
      <c r="F85" s="184">
        <f>F86</f>
        <v>0</v>
      </c>
      <c r="G85" s="792"/>
      <c r="H85" s="115"/>
      <c r="I85" s="115"/>
    </row>
    <row r="86" spans="1:9" ht="26.25">
      <c r="A86" s="113">
        <v>1</v>
      </c>
      <c r="B86" s="129" t="s">
        <v>1087</v>
      </c>
      <c r="C86" s="136">
        <f>E86</f>
        <v>1</v>
      </c>
      <c r="D86" s="136"/>
      <c r="E86" s="136">
        <v>1</v>
      </c>
      <c r="F86" s="136"/>
      <c r="G86" s="793" t="s">
        <v>1088</v>
      </c>
      <c r="H86" s="115" t="s">
        <v>1053</v>
      </c>
      <c r="I86" s="115"/>
    </row>
    <row r="87" spans="1:9" ht="15">
      <c r="A87" s="187">
        <v>25</v>
      </c>
      <c r="B87" s="132" t="s">
        <v>1089</v>
      </c>
      <c r="C87" s="133">
        <f>SUM(C51,C55,C58,C61,C67,C69,C71,C73,C80,C82,C85)</f>
        <v>91.79</v>
      </c>
      <c r="D87" s="133">
        <f>SUM(D51,D55,D58,D61,D67,D69,D71,D73,D80,D82,D85)</f>
        <v>67.59</v>
      </c>
      <c r="E87" s="133">
        <f>SUM(E51,E55,E58,E61,E67,E69,E71,E73,E80,E82,E85)</f>
        <v>24.200000000000003</v>
      </c>
      <c r="F87" s="133">
        <f>SUM(F51,F55,F58,F61,F67,F69,F71,F73,F80,F82,F85)</f>
        <v>0</v>
      </c>
      <c r="G87" s="194"/>
      <c r="H87" s="115"/>
      <c r="I87" s="115"/>
    </row>
    <row r="88" spans="1:9" ht="15">
      <c r="A88" s="85">
        <v>50</v>
      </c>
      <c r="B88" s="132" t="s">
        <v>1583</v>
      </c>
      <c r="C88" s="133">
        <f>C87+C49</f>
        <v>146.88</v>
      </c>
      <c r="D88" s="133">
        <f>D87+D49</f>
        <v>121.24000000000001</v>
      </c>
      <c r="E88" s="133">
        <f>E87+E49</f>
        <v>25.640000000000004</v>
      </c>
      <c r="F88" s="133"/>
      <c r="G88" s="194"/>
      <c r="H88" s="115"/>
      <c r="I88" s="115"/>
    </row>
    <row r="90" ht="15">
      <c r="H90" s="307" t="s">
        <v>14</v>
      </c>
    </row>
  </sheetData>
  <sheetProtection/>
  <mergeCells count="17">
    <mergeCell ref="A50:I50"/>
    <mergeCell ref="A1:C1"/>
    <mergeCell ref="D1:I1"/>
    <mergeCell ref="A2:C2"/>
    <mergeCell ref="D2:I2"/>
    <mergeCell ref="A3:I3"/>
    <mergeCell ref="A4:I4"/>
    <mergeCell ref="A5:I5"/>
    <mergeCell ref="A6:I6"/>
    <mergeCell ref="A7:I7"/>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1:I105"/>
  <sheetViews>
    <sheetView showZeros="0" zoomScale="70" zoomScaleNormal="70" zoomScalePageLayoutView="0" workbookViewId="0" topLeftCell="A1">
      <pane ySplit="10" topLeftCell="A47" activePane="bottomLeft" state="frozen"/>
      <selection pane="topLeft" activeCell="H142" sqref="H142"/>
      <selection pane="bottomLeft" activeCell="G54" sqref="G54:G103"/>
    </sheetView>
  </sheetViews>
  <sheetFormatPr defaultColWidth="9.00390625" defaultRowHeight="15.75"/>
  <cols>
    <col min="1" max="1" width="5.50390625" style="588" customWidth="1"/>
    <col min="2" max="2" width="30.00390625" style="589" customWidth="1"/>
    <col min="3" max="3" width="12.125" style="588" customWidth="1"/>
    <col min="4" max="6" width="8.00390625" style="588" customWidth="1"/>
    <col min="7" max="7" width="16.125" style="589" customWidth="1"/>
    <col min="8" max="8" width="35.00390625" style="589" customWidth="1"/>
    <col min="9" max="9" width="7.25390625" style="588" customWidth="1"/>
    <col min="10" max="16384" width="9.00390625" style="546" customWidth="1"/>
  </cols>
  <sheetData>
    <row r="1" spans="1:9" ht="15">
      <c r="A1" s="730" t="s">
        <v>38</v>
      </c>
      <c r="B1" s="730"/>
      <c r="C1" s="730"/>
      <c r="D1" s="737" t="s">
        <v>10</v>
      </c>
      <c r="E1" s="737"/>
      <c r="F1" s="737"/>
      <c r="G1" s="737"/>
      <c r="H1" s="737"/>
      <c r="I1" s="737"/>
    </row>
    <row r="2" spans="1:9" ht="15">
      <c r="A2" s="737" t="s">
        <v>12</v>
      </c>
      <c r="B2" s="737"/>
      <c r="C2" s="737"/>
      <c r="D2" s="737" t="s">
        <v>11</v>
      </c>
      <c r="E2" s="737"/>
      <c r="F2" s="737"/>
      <c r="G2" s="737"/>
      <c r="H2" s="737"/>
      <c r="I2" s="737"/>
    </row>
    <row r="3" spans="1:9" ht="15">
      <c r="A3" s="738"/>
      <c r="B3" s="738"/>
      <c r="C3" s="738"/>
      <c r="D3" s="738"/>
      <c r="E3" s="738"/>
      <c r="F3" s="738"/>
      <c r="G3" s="738"/>
      <c r="H3" s="738"/>
      <c r="I3" s="738"/>
    </row>
    <row r="4" spans="1:9" ht="15">
      <c r="A4" s="730" t="s">
        <v>303</v>
      </c>
      <c r="B4" s="730"/>
      <c r="C4" s="730"/>
      <c r="D4" s="730"/>
      <c r="E4" s="730"/>
      <c r="F4" s="730"/>
      <c r="G4" s="730"/>
      <c r="H4" s="730"/>
      <c r="I4" s="730"/>
    </row>
    <row r="5" spans="1:9" ht="15">
      <c r="A5" s="730" t="s">
        <v>302</v>
      </c>
      <c r="B5" s="730"/>
      <c r="C5" s="730"/>
      <c r="D5" s="730"/>
      <c r="E5" s="730"/>
      <c r="F5" s="730"/>
      <c r="G5" s="730"/>
      <c r="H5" s="730"/>
      <c r="I5" s="730"/>
    </row>
    <row r="6" spans="1:9" ht="15">
      <c r="A6" s="731" t="str">
        <f>'Tong CMD'!A5:H5</f>
        <v>(Kèm theo Nghị quyết số 256/NQ-HĐND ngày 08 tháng 12 năm 2020 của Hội đồng nhân dân tỉnh)</v>
      </c>
      <c r="B6" s="731"/>
      <c r="C6" s="731"/>
      <c r="D6" s="731"/>
      <c r="E6" s="731"/>
      <c r="F6" s="731"/>
      <c r="G6" s="731"/>
      <c r="H6" s="731"/>
      <c r="I6" s="731"/>
    </row>
    <row r="7" spans="1:9" ht="15">
      <c r="A7" s="732"/>
      <c r="B7" s="732"/>
      <c r="C7" s="732"/>
      <c r="D7" s="732"/>
      <c r="E7" s="732"/>
      <c r="F7" s="732"/>
      <c r="G7" s="732"/>
      <c r="H7" s="732"/>
      <c r="I7" s="732"/>
    </row>
    <row r="8" spans="1:9" ht="24.75" customHeight="1">
      <c r="A8" s="733" t="s">
        <v>9</v>
      </c>
      <c r="B8" s="734" t="s">
        <v>15</v>
      </c>
      <c r="C8" s="735" t="s">
        <v>194</v>
      </c>
      <c r="D8" s="736" t="s">
        <v>8</v>
      </c>
      <c r="E8" s="736"/>
      <c r="F8" s="736"/>
      <c r="G8" s="734" t="s">
        <v>235</v>
      </c>
      <c r="H8" s="736" t="s">
        <v>144</v>
      </c>
      <c r="I8" s="736" t="s">
        <v>109</v>
      </c>
    </row>
    <row r="9" spans="1:9" ht="29.25" customHeight="1">
      <c r="A9" s="733"/>
      <c r="B9" s="734"/>
      <c r="C9" s="735"/>
      <c r="D9" s="547" t="s">
        <v>6</v>
      </c>
      <c r="E9" s="547" t="s">
        <v>5</v>
      </c>
      <c r="F9" s="547" t="s">
        <v>16</v>
      </c>
      <c r="G9" s="734"/>
      <c r="H9" s="736"/>
      <c r="I9" s="736"/>
    </row>
    <row r="10" spans="1:9" ht="17.25" customHeight="1">
      <c r="A10" s="548">
        <v>-1</v>
      </c>
      <c r="B10" s="548">
        <v>-2</v>
      </c>
      <c r="C10" s="548" t="s">
        <v>238</v>
      </c>
      <c r="D10" s="548">
        <v>-4</v>
      </c>
      <c r="E10" s="548">
        <v>-5</v>
      </c>
      <c r="F10" s="548">
        <v>-6</v>
      </c>
      <c r="G10" s="548">
        <v>-7</v>
      </c>
      <c r="H10" s="548">
        <v>-8</v>
      </c>
      <c r="I10" s="548">
        <v>-9</v>
      </c>
    </row>
    <row r="11" spans="1:9" ht="15">
      <c r="A11" s="549" t="s">
        <v>321</v>
      </c>
      <c r="B11" s="550"/>
      <c r="C11" s="550"/>
      <c r="D11" s="550"/>
      <c r="E11" s="550"/>
      <c r="F11" s="550"/>
      <c r="G11" s="550"/>
      <c r="H11" s="551"/>
      <c r="I11" s="552"/>
    </row>
    <row r="12" spans="1:9" ht="15">
      <c r="A12" s="553" t="s">
        <v>17</v>
      </c>
      <c r="B12" s="554" t="s">
        <v>261</v>
      </c>
      <c r="C12" s="555">
        <f>SUM(C13:C17)</f>
        <v>1.71</v>
      </c>
      <c r="D12" s="555">
        <f>SUM(D13:D17)</f>
        <v>1.71</v>
      </c>
      <c r="E12" s="555">
        <f>SUM(E13:E17)</f>
        <v>0</v>
      </c>
      <c r="F12" s="555">
        <f>SUM(F13:F17)</f>
        <v>0</v>
      </c>
      <c r="G12" s="553"/>
      <c r="H12" s="554"/>
      <c r="I12" s="553"/>
    </row>
    <row r="13" spans="1:9" ht="78.75" customHeight="1">
      <c r="A13" s="556">
        <v>1</v>
      </c>
      <c r="B13" s="557" t="s">
        <v>787</v>
      </c>
      <c r="C13" s="558">
        <f>SUM(D13:F13)</f>
        <v>0.03</v>
      </c>
      <c r="D13" s="558">
        <v>0.03</v>
      </c>
      <c r="E13" s="559"/>
      <c r="F13" s="560"/>
      <c r="G13" s="794" t="s">
        <v>788</v>
      </c>
      <c r="H13" s="561" t="s">
        <v>789</v>
      </c>
      <c r="I13" s="556"/>
    </row>
    <row r="14" spans="1:9" ht="37.5" customHeight="1">
      <c r="A14" s="556">
        <v>2</v>
      </c>
      <c r="B14" s="557" t="s">
        <v>790</v>
      </c>
      <c r="C14" s="558">
        <f aca="true" t="shared" si="0" ref="C14:C101">SUM(D14:F14)</f>
        <v>0.1</v>
      </c>
      <c r="D14" s="558">
        <v>0.1</v>
      </c>
      <c r="E14" s="559"/>
      <c r="F14" s="562"/>
      <c r="G14" s="794" t="s">
        <v>791</v>
      </c>
      <c r="H14" s="691" t="s">
        <v>1759</v>
      </c>
      <c r="I14" s="556"/>
    </row>
    <row r="15" spans="1:9" ht="37.5" customHeight="1">
      <c r="A15" s="556">
        <v>3</v>
      </c>
      <c r="B15" s="557" t="s">
        <v>790</v>
      </c>
      <c r="C15" s="558">
        <f t="shared" si="0"/>
        <v>0.24</v>
      </c>
      <c r="D15" s="558">
        <v>0.24</v>
      </c>
      <c r="E15" s="559"/>
      <c r="F15" s="560"/>
      <c r="G15" s="794" t="s">
        <v>792</v>
      </c>
      <c r="H15" s="691" t="s">
        <v>1751</v>
      </c>
      <c r="I15" s="556"/>
    </row>
    <row r="16" spans="1:9" ht="37.5" customHeight="1">
      <c r="A16" s="556">
        <v>4</v>
      </c>
      <c r="B16" s="557" t="s">
        <v>790</v>
      </c>
      <c r="C16" s="558">
        <f t="shared" si="0"/>
        <v>0.34</v>
      </c>
      <c r="D16" s="558">
        <v>0.34</v>
      </c>
      <c r="E16" s="559"/>
      <c r="F16" s="562"/>
      <c r="G16" s="794" t="s">
        <v>793</v>
      </c>
      <c r="H16" s="691" t="s">
        <v>1751</v>
      </c>
      <c r="I16" s="556"/>
    </row>
    <row r="17" spans="1:9" s="308" customFormat="1" ht="43.5" customHeight="1">
      <c r="A17" s="113">
        <v>5</v>
      </c>
      <c r="B17" s="300" t="s">
        <v>794</v>
      </c>
      <c r="C17" s="130">
        <v>1</v>
      </c>
      <c r="D17" s="130">
        <v>1</v>
      </c>
      <c r="E17" s="690"/>
      <c r="F17" s="313"/>
      <c r="G17" s="478" t="s">
        <v>795</v>
      </c>
      <c r="H17" s="691" t="s">
        <v>988</v>
      </c>
      <c r="I17" s="113"/>
    </row>
    <row r="18" spans="1:9" ht="26.25">
      <c r="A18" s="563" t="s">
        <v>19</v>
      </c>
      <c r="B18" s="564" t="s">
        <v>796</v>
      </c>
      <c r="C18" s="565">
        <f>SUM(C19:C22)</f>
        <v>10.600000000000001</v>
      </c>
      <c r="D18" s="565">
        <f>SUM(D19:D22)</f>
        <v>0.4</v>
      </c>
      <c r="E18" s="565">
        <f>SUM(E19:E22)</f>
        <v>10.2</v>
      </c>
      <c r="F18" s="565">
        <f>SUM(F19:F22)</f>
        <v>0</v>
      </c>
      <c r="G18" s="576"/>
      <c r="H18" s="567"/>
      <c r="I18" s="563"/>
    </row>
    <row r="19" spans="1:9" ht="39">
      <c r="A19" s="556">
        <v>1</v>
      </c>
      <c r="B19" s="557" t="s">
        <v>797</v>
      </c>
      <c r="C19" s="558">
        <f t="shared" si="0"/>
        <v>0.4</v>
      </c>
      <c r="D19" s="558">
        <v>0.4</v>
      </c>
      <c r="E19" s="559"/>
      <c r="F19" s="562"/>
      <c r="G19" s="794" t="s">
        <v>798</v>
      </c>
      <c r="H19" s="561" t="s">
        <v>1457</v>
      </c>
      <c r="I19" s="556"/>
    </row>
    <row r="20" spans="1:9" ht="72.75" customHeight="1">
      <c r="A20" s="556">
        <v>2</v>
      </c>
      <c r="B20" s="557" t="s">
        <v>799</v>
      </c>
      <c r="C20" s="558">
        <f t="shared" si="0"/>
        <v>1.8</v>
      </c>
      <c r="D20" s="558">
        <v>0</v>
      </c>
      <c r="E20" s="559">
        <v>1.8</v>
      </c>
      <c r="F20" s="562"/>
      <c r="G20" s="795" t="s">
        <v>800</v>
      </c>
      <c r="H20" s="561" t="s">
        <v>801</v>
      </c>
      <c r="I20" s="556"/>
    </row>
    <row r="21" spans="1:9" ht="42.75" customHeight="1">
      <c r="A21" s="556">
        <v>3</v>
      </c>
      <c r="B21" s="568" t="s">
        <v>802</v>
      </c>
      <c r="C21" s="558">
        <f t="shared" si="0"/>
        <v>1</v>
      </c>
      <c r="D21" s="558">
        <v>0</v>
      </c>
      <c r="E21" s="559">
        <v>1</v>
      </c>
      <c r="F21" s="562"/>
      <c r="G21" s="557" t="s">
        <v>800</v>
      </c>
      <c r="H21" s="561" t="s">
        <v>803</v>
      </c>
      <c r="I21" s="556"/>
    </row>
    <row r="22" spans="1:9" ht="39">
      <c r="A22" s="556">
        <v>4</v>
      </c>
      <c r="B22" s="557" t="s">
        <v>804</v>
      </c>
      <c r="C22" s="558">
        <f t="shared" si="0"/>
        <v>7.4</v>
      </c>
      <c r="D22" s="558">
        <v>0</v>
      </c>
      <c r="E22" s="559">
        <v>7.4</v>
      </c>
      <c r="F22" s="562"/>
      <c r="G22" s="794" t="s">
        <v>805</v>
      </c>
      <c r="H22" s="561" t="s">
        <v>1458</v>
      </c>
      <c r="I22" s="556"/>
    </row>
    <row r="23" spans="1:9" ht="15">
      <c r="A23" s="563" t="s">
        <v>21</v>
      </c>
      <c r="B23" s="564" t="s">
        <v>759</v>
      </c>
      <c r="C23" s="565">
        <f>C24</f>
        <v>0.32</v>
      </c>
      <c r="D23" s="565">
        <f>D24</f>
        <v>0.32</v>
      </c>
      <c r="E23" s="565">
        <f>E24</f>
        <v>0</v>
      </c>
      <c r="F23" s="565">
        <f>F24</f>
        <v>0</v>
      </c>
      <c r="G23" s="576"/>
      <c r="H23" s="567"/>
      <c r="I23" s="563"/>
    </row>
    <row r="24" spans="1:9" ht="52.5">
      <c r="A24" s="556">
        <v>1</v>
      </c>
      <c r="B24" s="557" t="s">
        <v>806</v>
      </c>
      <c r="C24" s="558">
        <f t="shared" si="0"/>
        <v>0.32</v>
      </c>
      <c r="D24" s="558">
        <v>0.32</v>
      </c>
      <c r="E24" s="559"/>
      <c r="F24" s="562"/>
      <c r="G24" s="557" t="s">
        <v>807</v>
      </c>
      <c r="H24" s="561" t="s">
        <v>808</v>
      </c>
      <c r="I24" s="556"/>
    </row>
    <row r="25" spans="1:9" ht="15">
      <c r="A25" s="563" t="s">
        <v>23</v>
      </c>
      <c r="B25" s="564" t="s">
        <v>20</v>
      </c>
      <c r="C25" s="565">
        <f>SUM(C26:C34)</f>
        <v>20.22</v>
      </c>
      <c r="D25" s="565">
        <f>SUM(D26:D34)</f>
        <v>17.48</v>
      </c>
      <c r="E25" s="565">
        <f>SUM(E26:E34)</f>
        <v>2.74</v>
      </c>
      <c r="F25" s="565">
        <f>SUM(F26:F34)</f>
        <v>0</v>
      </c>
      <c r="G25" s="564"/>
      <c r="H25" s="567"/>
      <c r="I25" s="563"/>
    </row>
    <row r="26" spans="1:9" ht="39">
      <c r="A26" s="556">
        <v>1</v>
      </c>
      <c r="B26" s="557" t="s">
        <v>809</v>
      </c>
      <c r="C26" s="558">
        <f t="shared" si="0"/>
        <v>3.5</v>
      </c>
      <c r="D26" s="558">
        <v>3.5</v>
      </c>
      <c r="E26" s="559"/>
      <c r="F26" s="560"/>
      <c r="G26" s="795" t="s">
        <v>788</v>
      </c>
      <c r="H26" s="561" t="s">
        <v>810</v>
      </c>
      <c r="I26" s="556"/>
    </row>
    <row r="27" spans="1:9" ht="57.75" customHeight="1">
      <c r="A27" s="556">
        <v>2</v>
      </c>
      <c r="B27" s="557" t="s">
        <v>811</v>
      </c>
      <c r="C27" s="558">
        <f t="shared" si="0"/>
        <v>3.47</v>
      </c>
      <c r="D27" s="558">
        <v>3.47</v>
      </c>
      <c r="E27" s="559"/>
      <c r="F27" s="562"/>
      <c r="G27" s="794" t="s">
        <v>788</v>
      </c>
      <c r="H27" s="561" t="s">
        <v>1459</v>
      </c>
      <c r="I27" s="556"/>
    </row>
    <row r="28" spans="1:9" ht="39">
      <c r="A28" s="556">
        <v>3</v>
      </c>
      <c r="B28" s="557" t="s">
        <v>812</v>
      </c>
      <c r="C28" s="558">
        <f t="shared" si="0"/>
        <v>7.5</v>
      </c>
      <c r="D28" s="558">
        <v>7.5</v>
      </c>
      <c r="E28" s="559"/>
      <c r="F28" s="562"/>
      <c r="G28" s="794" t="s">
        <v>813</v>
      </c>
      <c r="H28" s="561" t="s">
        <v>989</v>
      </c>
      <c r="I28" s="556"/>
    </row>
    <row r="29" spans="1:9" ht="26.25">
      <c r="A29" s="556">
        <v>4</v>
      </c>
      <c r="B29" s="557" t="s">
        <v>814</v>
      </c>
      <c r="C29" s="558">
        <f t="shared" si="0"/>
        <v>1.29</v>
      </c>
      <c r="D29" s="558">
        <v>1.29</v>
      </c>
      <c r="E29" s="559"/>
      <c r="F29" s="562"/>
      <c r="G29" s="794" t="s">
        <v>805</v>
      </c>
      <c r="H29" s="561" t="s">
        <v>815</v>
      </c>
      <c r="I29" s="556"/>
    </row>
    <row r="30" spans="1:9" ht="39">
      <c r="A30" s="556">
        <v>5</v>
      </c>
      <c r="B30" s="557" t="s">
        <v>816</v>
      </c>
      <c r="C30" s="558">
        <f t="shared" si="0"/>
        <v>2.74</v>
      </c>
      <c r="D30" s="558">
        <v>0</v>
      </c>
      <c r="E30" s="559">
        <v>2.74</v>
      </c>
      <c r="F30" s="562"/>
      <c r="G30" s="794" t="s">
        <v>817</v>
      </c>
      <c r="H30" s="561" t="s">
        <v>818</v>
      </c>
      <c r="I30" s="556"/>
    </row>
    <row r="31" spans="1:9" ht="39">
      <c r="A31" s="556">
        <v>6</v>
      </c>
      <c r="B31" s="557" t="s">
        <v>819</v>
      </c>
      <c r="C31" s="558">
        <f t="shared" si="0"/>
        <v>0.2</v>
      </c>
      <c r="D31" s="558">
        <v>0.2</v>
      </c>
      <c r="E31" s="559"/>
      <c r="F31" s="562"/>
      <c r="G31" s="794" t="s">
        <v>820</v>
      </c>
      <c r="H31" s="561" t="s">
        <v>821</v>
      </c>
      <c r="I31" s="556"/>
    </row>
    <row r="32" spans="1:9" ht="39">
      <c r="A32" s="556">
        <v>7</v>
      </c>
      <c r="B32" s="557" t="s">
        <v>822</v>
      </c>
      <c r="C32" s="558">
        <f t="shared" si="0"/>
        <v>0.2</v>
      </c>
      <c r="D32" s="558">
        <v>0.2</v>
      </c>
      <c r="E32" s="559"/>
      <c r="F32" s="562"/>
      <c r="G32" s="794" t="s">
        <v>820</v>
      </c>
      <c r="H32" s="561" t="s">
        <v>823</v>
      </c>
      <c r="I32" s="556"/>
    </row>
    <row r="33" spans="1:9" ht="39">
      <c r="A33" s="556">
        <v>8</v>
      </c>
      <c r="B33" s="557" t="s">
        <v>824</v>
      </c>
      <c r="C33" s="558">
        <f t="shared" si="0"/>
        <v>0.01</v>
      </c>
      <c r="D33" s="558">
        <v>0.01</v>
      </c>
      <c r="E33" s="559"/>
      <c r="F33" s="562"/>
      <c r="G33" s="794" t="s">
        <v>825</v>
      </c>
      <c r="H33" s="561" t="s">
        <v>826</v>
      </c>
      <c r="I33" s="556"/>
    </row>
    <row r="34" spans="1:9" ht="68.25" customHeight="1">
      <c r="A34" s="556">
        <v>9</v>
      </c>
      <c r="B34" s="557" t="s">
        <v>827</v>
      </c>
      <c r="C34" s="558">
        <v>1.31</v>
      </c>
      <c r="D34" s="558">
        <v>1.31</v>
      </c>
      <c r="E34" s="559"/>
      <c r="F34" s="562"/>
      <c r="G34" s="794" t="s">
        <v>269</v>
      </c>
      <c r="H34" s="561" t="s">
        <v>828</v>
      </c>
      <c r="I34" s="556"/>
    </row>
    <row r="35" spans="1:9" ht="15">
      <c r="A35" s="563" t="s">
        <v>24</v>
      </c>
      <c r="B35" s="564" t="s">
        <v>22</v>
      </c>
      <c r="C35" s="565">
        <f>C36</f>
        <v>1.5</v>
      </c>
      <c r="D35" s="565">
        <f>D36</f>
        <v>1.5</v>
      </c>
      <c r="E35" s="565">
        <f>E36</f>
        <v>0</v>
      </c>
      <c r="F35" s="565">
        <f>F36</f>
        <v>0</v>
      </c>
      <c r="G35" s="576"/>
      <c r="H35" s="567"/>
      <c r="I35" s="563"/>
    </row>
    <row r="36" spans="1:9" ht="86.25" customHeight="1">
      <c r="A36" s="556">
        <v>1</v>
      </c>
      <c r="B36" s="557" t="s">
        <v>829</v>
      </c>
      <c r="C36" s="558">
        <f>SUM(D36:F36)</f>
        <v>1.5</v>
      </c>
      <c r="D36" s="558">
        <v>1.5</v>
      </c>
      <c r="E36" s="559"/>
      <c r="F36" s="562"/>
      <c r="G36" s="794" t="s">
        <v>830</v>
      </c>
      <c r="H36" s="561" t="s">
        <v>1460</v>
      </c>
      <c r="I36" s="556"/>
    </row>
    <row r="37" spans="1:9" ht="15">
      <c r="A37" s="563" t="s">
        <v>27</v>
      </c>
      <c r="B37" s="564" t="s">
        <v>29</v>
      </c>
      <c r="C37" s="565">
        <f>SUM(C38:C42)</f>
        <v>6.04</v>
      </c>
      <c r="D37" s="565">
        <f>SUM(D38:D42)</f>
        <v>4.2</v>
      </c>
      <c r="E37" s="565">
        <f>SUM(E38:E42)</f>
        <v>1.84</v>
      </c>
      <c r="F37" s="565">
        <f>SUM(F38:F42)</f>
        <v>0</v>
      </c>
      <c r="G37" s="576"/>
      <c r="H37" s="567"/>
      <c r="I37" s="563"/>
    </row>
    <row r="38" spans="1:9" ht="78.75">
      <c r="A38" s="556">
        <v>1</v>
      </c>
      <c r="B38" s="557" t="s">
        <v>831</v>
      </c>
      <c r="C38" s="558">
        <f t="shared" si="0"/>
        <v>1.84</v>
      </c>
      <c r="D38" s="558">
        <v>0</v>
      </c>
      <c r="E38" s="569">
        <v>1.84</v>
      </c>
      <c r="F38" s="562"/>
      <c r="G38" s="796" t="s">
        <v>805</v>
      </c>
      <c r="H38" s="561" t="s">
        <v>832</v>
      </c>
      <c r="I38" s="556"/>
    </row>
    <row r="39" spans="1:9" ht="43.5" customHeight="1">
      <c r="A39" s="556">
        <v>2</v>
      </c>
      <c r="B39" s="557" t="s">
        <v>833</v>
      </c>
      <c r="C39" s="558">
        <f t="shared" si="0"/>
        <v>0.1</v>
      </c>
      <c r="D39" s="558">
        <v>0.1</v>
      </c>
      <c r="E39" s="559"/>
      <c r="F39" s="558"/>
      <c r="G39" s="794" t="s">
        <v>788</v>
      </c>
      <c r="H39" s="561" t="s">
        <v>1461</v>
      </c>
      <c r="I39" s="556"/>
    </row>
    <row r="40" spans="1:9" ht="80.25" customHeight="1">
      <c r="A40" s="556">
        <v>3</v>
      </c>
      <c r="B40" s="557" t="s">
        <v>834</v>
      </c>
      <c r="C40" s="558">
        <f t="shared" si="0"/>
        <v>0.03</v>
      </c>
      <c r="D40" s="558">
        <v>0.03</v>
      </c>
      <c r="E40" s="559"/>
      <c r="F40" s="560"/>
      <c r="G40" s="794" t="s">
        <v>835</v>
      </c>
      <c r="H40" s="561" t="s">
        <v>1462</v>
      </c>
      <c r="I40" s="556"/>
    </row>
    <row r="41" spans="1:9" ht="50.25" customHeight="1">
      <c r="A41" s="556">
        <v>4</v>
      </c>
      <c r="B41" s="557" t="s">
        <v>836</v>
      </c>
      <c r="C41" s="558">
        <f t="shared" si="0"/>
        <v>3.2</v>
      </c>
      <c r="D41" s="558">
        <v>3.2</v>
      </c>
      <c r="E41" s="559"/>
      <c r="F41" s="558"/>
      <c r="G41" s="794" t="s">
        <v>837</v>
      </c>
      <c r="H41" s="561" t="s">
        <v>1463</v>
      </c>
      <c r="I41" s="556"/>
    </row>
    <row r="42" spans="1:9" ht="58.5" customHeight="1">
      <c r="A42" s="556">
        <v>5</v>
      </c>
      <c r="B42" s="557" t="s">
        <v>838</v>
      </c>
      <c r="C42" s="558">
        <f t="shared" si="0"/>
        <v>0.87</v>
      </c>
      <c r="D42" s="558">
        <v>0.87</v>
      </c>
      <c r="E42" s="559"/>
      <c r="F42" s="558"/>
      <c r="G42" s="794" t="s">
        <v>839</v>
      </c>
      <c r="H42" s="561" t="s">
        <v>1464</v>
      </c>
      <c r="I42" s="556"/>
    </row>
    <row r="43" spans="1:9" ht="15">
      <c r="A43" s="467" t="s">
        <v>28</v>
      </c>
      <c r="B43" s="564" t="s">
        <v>107</v>
      </c>
      <c r="C43" s="565">
        <f>C44</f>
        <v>0.5</v>
      </c>
      <c r="D43" s="565">
        <f>D44</f>
        <v>0.5</v>
      </c>
      <c r="E43" s="565">
        <f>E44</f>
        <v>0</v>
      </c>
      <c r="F43" s="565">
        <f>F44</f>
        <v>0</v>
      </c>
      <c r="G43" s="576"/>
      <c r="H43" s="567"/>
      <c r="I43" s="467"/>
    </row>
    <row r="44" spans="1:9" ht="26.25">
      <c r="A44" s="556">
        <v>1</v>
      </c>
      <c r="B44" s="557" t="s">
        <v>840</v>
      </c>
      <c r="C44" s="558">
        <f t="shared" si="0"/>
        <v>0.5</v>
      </c>
      <c r="D44" s="558">
        <v>0.5</v>
      </c>
      <c r="E44" s="559"/>
      <c r="F44" s="560"/>
      <c r="G44" s="795" t="s">
        <v>807</v>
      </c>
      <c r="H44" s="561" t="s">
        <v>841</v>
      </c>
      <c r="I44" s="556"/>
    </row>
    <row r="45" spans="1:9" ht="15">
      <c r="A45" s="563" t="s">
        <v>30</v>
      </c>
      <c r="B45" s="564" t="s">
        <v>842</v>
      </c>
      <c r="C45" s="565">
        <f>C46</f>
        <v>0.74</v>
      </c>
      <c r="D45" s="565">
        <f>D46</f>
        <v>0</v>
      </c>
      <c r="E45" s="565">
        <f>E46</f>
        <v>0.74</v>
      </c>
      <c r="F45" s="565">
        <f>F46</f>
        <v>0</v>
      </c>
      <c r="G45" s="797"/>
      <c r="H45" s="567"/>
      <c r="I45" s="563"/>
    </row>
    <row r="46" spans="1:9" ht="26.25">
      <c r="A46" s="556">
        <v>1</v>
      </c>
      <c r="B46" s="557" t="s">
        <v>843</v>
      </c>
      <c r="C46" s="558">
        <f t="shared" si="0"/>
        <v>0.74</v>
      </c>
      <c r="D46" s="558">
        <v>0</v>
      </c>
      <c r="E46" s="569">
        <v>0.74</v>
      </c>
      <c r="F46" s="562"/>
      <c r="G46" s="794" t="s">
        <v>844</v>
      </c>
      <c r="H46" s="561" t="s">
        <v>845</v>
      </c>
      <c r="I46" s="556"/>
    </row>
    <row r="47" spans="1:9" ht="15">
      <c r="A47" s="563" t="s">
        <v>31</v>
      </c>
      <c r="B47" s="564" t="s">
        <v>98</v>
      </c>
      <c r="C47" s="565">
        <f>C48</f>
        <v>0.93</v>
      </c>
      <c r="D47" s="565">
        <f>D48</f>
        <v>0.93</v>
      </c>
      <c r="E47" s="565">
        <f>E48</f>
        <v>0</v>
      </c>
      <c r="F47" s="565">
        <f>F48</f>
        <v>0</v>
      </c>
      <c r="G47" s="576"/>
      <c r="H47" s="567"/>
      <c r="I47" s="563"/>
    </row>
    <row r="48" spans="1:9" ht="66">
      <c r="A48" s="556">
        <v>1</v>
      </c>
      <c r="B48" s="568" t="s">
        <v>846</v>
      </c>
      <c r="C48" s="558">
        <f t="shared" si="0"/>
        <v>0.93</v>
      </c>
      <c r="D48" s="558">
        <v>0.93</v>
      </c>
      <c r="E48" s="559"/>
      <c r="F48" s="560"/>
      <c r="G48" s="794" t="s">
        <v>847</v>
      </c>
      <c r="H48" s="561" t="s">
        <v>848</v>
      </c>
      <c r="I48" s="556"/>
    </row>
    <row r="49" spans="1:9" ht="15">
      <c r="A49" s="563" t="s">
        <v>32</v>
      </c>
      <c r="B49" s="564" t="s">
        <v>1701</v>
      </c>
      <c r="C49" s="565">
        <f>C50</f>
        <v>0.01</v>
      </c>
      <c r="D49" s="565">
        <f>D50</f>
        <v>0</v>
      </c>
      <c r="E49" s="565">
        <f>E50</f>
        <v>0.01</v>
      </c>
      <c r="F49" s="565">
        <f>F50</f>
        <v>0</v>
      </c>
      <c r="G49" s="576"/>
      <c r="H49" s="567"/>
      <c r="I49" s="563"/>
    </row>
    <row r="50" spans="1:9" ht="26.25">
      <c r="A50" s="556">
        <v>1</v>
      </c>
      <c r="B50" s="568" t="s">
        <v>1606</v>
      </c>
      <c r="C50" s="558">
        <f t="shared" si="0"/>
        <v>0.01</v>
      </c>
      <c r="D50" s="558"/>
      <c r="E50" s="559">
        <v>0.01</v>
      </c>
      <c r="F50" s="560"/>
      <c r="G50" s="794" t="s">
        <v>1607</v>
      </c>
      <c r="H50" s="561" t="s">
        <v>1608</v>
      </c>
      <c r="I50" s="556"/>
    </row>
    <row r="51" spans="1:9" ht="15">
      <c r="A51" s="570">
        <v>29</v>
      </c>
      <c r="B51" s="571" t="s">
        <v>1609</v>
      </c>
      <c r="C51" s="572">
        <f>SUM(C12,C18,C23,C25,C37,C43,C45,C47,C35,C49)</f>
        <v>42.57</v>
      </c>
      <c r="D51" s="572">
        <f>SUM(D12,D18,D23,D25,D37,D43,D45,D47,D35,D49)</f>
        <v>27.04</v>
      </c>
      <c r="E51" s="572">
        <f>SUM(E12,E18,E23,E25,E37,E43,E45,E47,E35,E49)</f>
        <v>15.53</v>
      </c>
      <c r="F51" s="572">
        <f>SUM(F12,F18,F23,F25,F37,F43,F45,F47,F35,F49)</f>
        <v>0</v>
      </c>
      <c r="G51" s="571"/>
      <c r="H51" s="571"/>
      <c r="I51" s="570"/>
    </row>
    <row r="52" spans="1:9" s="573" customFormat="1" ht="33" customHeight="1">
      <c r="A52" s="727" t="s">
        <v>897</v>
      </c>
      <c r="B52" s="728"/>
      <c r="C52" s="728"/>
      <c r="D52" s="728"/>
      <c r="E52" s="728"/>
      <c r="F52" s="728"/>
      <c r="G52" s="728"/>
      <c r="H52" s="728"/>
      <c r="I52" s="729"/>
    </row>
    <row r="53" spans="1:9" ht="15">
      <c r="A53" s="563" t="s">
        <v>17</v>
      </c>
      <c r="B53" s="574" t="s">
        <v>239</v>
      </c>
      <c r="C53" s="565">
        <f>C54</f>
        <v>0.35</v>
      </c>
      <c r="D53" s="565">
        <f>D54</f>
        <v>0.35</v>
      </c>
      <c r="E53" s="565">
        <f>E54</f>
        <v>0</v>
      </c>
      <c r="F53" s="565">
        <f>F54</f>
        <v>0</v>
      </c>
      <c r="G53" s="566"/>
      <c r="H53" s="567"/>
      <c r="I53" s="563"/>
    </row>
    <row r="54" spans="1:9" ht="26.25">
      <c r="A54" s="556">
        <v>1</v>
      </c>
      <c r="B54" s="557" t="s">
        <v>849</v>
      </c>
      <c r="C54" s="558">
        <f t="shared" si="0"/>
        <v>0.35</v>
      </c>
      <c r="D54" s="558">
        <v>0.35</v>
      </c>
      <c r="E54" s="559"/>
      <c r="F54" s="562"/>
      <c r="G54" s="794" t="s">
        <v>850</v>
      </c>
      <c r="H54" s="575" t="s">
        <v>449</v>
      </c>
      <c r="I54" s="556"/>
    </row>
    <row r="55" spans="1:9" ht="15">
      <c r="A55" s="563" t="s">
        <v>19</v>
      </c>
      <c r="B55" s="564" t="s">
        <v>261</v>
      </c>
      <c r="C55" s="565">
        <f>C56</f>
        <v>0.42</v>
      </c>
      <c r="D55" s="565">
        <f>D56</f>
        <v>0.42</v>
      </c>
      <c r="E55" s="565">
        <f>E56</f>
        <v>0</v>
      </c>
      <c r="F55" s="565">
        <f>F56</f>
        <v>0</v>
      </c>
      <c r="G55" s="576"/>
      <c r="H55" s="576"/>
      <c r="I55" s="563"/>
    </row>
    <row r="56" spans="1:9" ht="26.25">
      <c r="A56" s="577">
        <v>1</v>
      </c>
      <c r="B56" s="557" t="s">
        <v>790</v>
      </c>
      <c r="C56" s="558">
        <f t="shared" si="0"/>
        <v>0.42</v>
      </c>
      <c r="D56" s="578">
        <v>0.42</v>
      </c>
      <c r="E56" s="579"/>
      <c r="F56" s="580"/>
      <c r="G56" s="795" t="s">
        <v>851</v>
      </c>
      <c r="H56" s="575" t="s">
        <v>322</v>
      </c>
      <c r="I56" s="548"/>
    </row>
    <row r="57" spans="1:9" ht="15">
      <c r="A57" s="581" t="s">
        <v>21</v>
      </c>
      <c r="B57" s="564" t="s">
        <v>26</v>
      </c>
      <c r="C57" s="565">
        <f>C58</f>
        <v>4.5</v>
      </c>
      <c r="D57" s="565">
        <f>D58</f>
        <v>0</v>
      </c>
      <c r="E57" s="565">
        <f>E58</f>
        <v>4.5</v>
      </c>
      <c r="F57" s="565">
        <f>F58</f>
        <v>0</v>
      </c>
      <c r="G57" s="797"/>
      <c r="H57" s="576"/>
      <c r="I57" s="582"/>
    </row>
    <row r="58" spans="1:9" ht="26.25">
      <c r="A58" s="556">
        <v>1</v>
      </c>
      <c r="B58" s="557" t="s">
        <v>852</v>
      </c>
      <c r="C58" s="558">
        <f t="shared" si="0"/>
        <v>4.5</v>
      </c>
      <c r="D58" s="558">
        <v>0</v>
      </c>
      <c r="E58" s="559">
        <v>4.5</v>
      </c>
      <c r="F58" s="562"/>
      <c r="G58" s="794" t="s">
        <v>853</v>
      </c>
      <c r="H58" s="575" t="s">
        <v>322</v>
      </c>
      <c r="I58" s="556"/>
    </row>
    <row r="59" spans="1:9" ht="15">
      <c r="A59" s="563" t="s">
        <v>23</v>
      </c>
      <c r="B59" s="564" t="s">
        <v>246</v>
      </c>
      <c r="C59" s="565">
        <f>SUM(C60:C62)</f>
        <v>13.08</v>
      </c>
      <c r="D59" s="565">
        <f>SUM(D60:D62)</f>
        <v>10.28</v>
      </c>
      <c r="E59" s="565">
        <f>SUM(E60:E62)</f>
        <v>2.8</v>
      </c>
      <c r="F59" s="565">
        <f>SUM(F60:F62)</f>
        <v>0</v>
      </c>
      <c r="G59" s="576"/>
      <c r="H59" s="576"/>
      <c r="I59" s="563"/>
    </row>
    <row r="60" spans="1:9" ht="26.25">
      <c r="A60" s="548">
        <v>1</v>
      </c>
      <c r="B60" s="568" t="s">
        <v>241</v>
      </c>
      <c r="C60" s="558">
        <f t="shared" si="0"/>
        <v>0.68</v>
      </c>
      <c r="D60" s="578">
        <v>0.68</v>
      </c>
      <c r="E60" s="579"/>
      <c r="F60" s="580"/>
      <c r="G60" s="795" t="s">
        <v>854</v>
      </c>
      <c r="H60" s="575" t="s">
        <v>322</v>
      </c>
      <c r="I60" s="548"/>
    </row>
    <row r="61" spans="1:9" ht="39">
      <c r="A61" s="548">
        <v>2</v>
      </c>
      <c r="B61" s="557" t="s">
        <v>855</v>
      </c>
      <c r="C61" s="558">
        <f t="shared" si="0"/>
        <v>9.4</v>
      </c>
      <c r="D61" s="558">
        <v>9.4</v>
      </c>
      <c r="E61" s="583"/>
      <c r="F61" s="562"/>
      <c r="G61" s="557" t="s">
        <v>856</v>
      </c>
      <c r="H61" s="575" t="s">
        <v>322</v>
      </c>
      <c r="I61" s="556"/>
    </row>
    <row r="62" spans="1:9" ht="52.5">
      <c r="A62" s="548">
        <v>3</v>
      </c>
      <c r="B62" s="557" t="s">
        <v>857</v>
      </c>
      <c r="C62" s="558">
        <f t="shared" si="0"/>
        <v>3</v>
      </c>
      <c r="D62" s="558">
        <v>0.2</v>
      </c>
      <c r="E62" s="559">
        <v>2.8</v>
      </c>
      <c r="F62" s="562"/>
      <c r="G62" s="795" t="s">
        <v>800</v>
      </c>
      <c r="H62" s="575" t="s">
        <v>322</v>
      </c>
      <c r="I62" s="556"/>
    </row>
    <row r="63" spans="1:9" ht="15">
      <c r="A63" s="563" t="s">
        <v>24</v>
      </c>
      <c r="B63" s="564" t="s">
        <v>20</v>
      </c>
      <c r="C63" s="565">
        <f>SUM(C64:C67)</f>
        <v>10.42</v>
      </c>
      <c r="D63" s="565">
        <f>SUM(D64:D67)</f>
        <v>1.7</v>
      </c>
      <c r="E63" s="565">
        <f>SUM(E64:E67)</f>
        <v>8.719999999999999</v>
      </c>
      <c r="F63" s="565">
        <f>SUM(F64:F67)</f>
        <v>0</v>
      </c>
      <c r="G63" s="797"/>
      <c r="H63" s="576"/>
      <c r="I63" s="563"/>
    </row>
    <row r="64" spans="1:9" ht="26.25">
      <c r="A64" s="556">
        <v>1</v>
      </c>
      <c r="B64" s="557" t="s">
        <v>858</v>
      </c>
      <c r="C64" s="558">
        <f t="shared" si="0"/>
        <v>0.5</v>
      </c>
      <c r="D64" s="558">
        <v>0.5</v>
      </c>
      <c r="E64" s="559"/>
      <c r="F64" s="560"/>
      <c r="G64" s="795" t="s">
        <v>795</v>
      </c>
      <c r="H64" s="575" t="s">
        <v>322</v>
      </c>
      <c r="I64" s="556"/>
    </row>
    <row r="65" spans="1:9" ht="26.25">
      <c r="A65" s="556">
        <v>2</v>
      </c>
      <c r="B65" s="557" t="s">
        <v>859</v>
      </c>
      <c r="C65" s="558">
        <f t="shared" si="0"/>
        <v>6.72</v>
      </c>
      <c r="D65" s="558">
        <v>0</v>
      </c>
      <c r="E65" s="569">
        <v>6.72</v>
      </c>
      <c r="F65" s="562"/>
      <c r="G65" s="794" t="s">
        <v>860</v>
      </c>
      <c r="H65" s="575" t="s">
        <v>322</v>
      </c>
      <c r="I65" s="556"/>
    </row>
    <row r="66" spans="1:9" ht="15">
      <c r="A66" s="556">
        <v>3</v>
      </c>
      <c r="B66" s="557" t="s">
        <v>174</v>
      </c>
      <c r="C66" s="558">
        <f t="shared" si="0"/>
        <v>1.2</v>
      </c>
      <c r="D66" s="558">
        <v>1.2</v>
      </c>
      <c r="E66" s="559"/>
      <c r="F66" s="562"/>
      <c r="G66" s="557" t="s">
        <v>817</v>
      </c>
      <c r="H66" s="575" t="s">
        <v>322</v>
      </c>
      <c r="I66" s="556"/>
    </row>
    <row r="67" spans="1:9" ht="26.25">
      <c r="A67" s="556">
        <v>4</v>
      </c>
      <c r="B67" s="557" t="s">
        <v>173</v>
      </c>
      <c r="C67" s="558">
        <f t="shared" si="0"/>
        <v>2</v>
      </c>
      <c r="D67" s="558">
        <v>0</v>
      </c>
      <c r="E67" s="559">
        <v>2</v>
      </c>
      <c r="F67" s="562"/>
      <c r="G67" s="795" t="s">
        <v>861</v>
      </c>
      <c r="H67" s="575" t="s">
        <v>322</v>
      </c>
      <c r="I67" s="556"/>
    </row>
    <row r="68" spans="1:9" ht="15">
      <c r="A68" s="563" t="s">
        <v>27</v>
      </c>
      <c r="B68" s="564" t="s">
        <v>142</v>
      </c>
      <c r="C68" s="565">
        <f>SUM(C69:C71)</f>
        <v>14.59</v>
      </c>
      <c r="D68" s="565">
        <f>SUM(D69:D71)</f>
        <v>10.09</v>
      </c>
      <c r="E68" s="565">
        <f>SUM(E69:E71)</f>
        <v>4.5</v>
      </c>
      <c r="F68" s="565">
        <f>SUM(F69:F71)</f>
        <v>0</v>
      </c>
      <c r="G68" s="797"/>
      <c r="H68" s="576"/>
      <c r="I68" s="563"/>
    </row>
    <row r="69" spans="1:9" ht="39">
      <c r="A69" s="556">
        <v>1</v>
      </c>
      <c r="B69" s="557" t="s">
        <v>862</v>
      </c>
      <c r="C69" s="558">
        <f t="shared" si="0"/>
        <v>8.7</v>
      </c>
      <c r="D69" s="558">
        <v>8.7</v>
      </c>
      <c r="E69" s="559"/>
      <c r="F69" s="562"/>
      <c r="G69" s="557" t="s">
        <v>798</v>
      </c>
      <c r="H69" s="575" t="s">
        <v>322</v>
      </c>
      <c r="I69" s="556"/>
    </row>
    <row r="70" spans="1:9" ht="26.25">
      <c r="A70" s="556">
        <v>2</v>
      </c>
      <c r="B70" s="557" t="s">
        <v>863</v>
      </c>
      <c r="C70" s="558">
        <f t="shared" si="0"/>
        <v>4.5</v>
      </c>
      <c r="D70" s="558">
        <v>0</v>
      </c>
      <c r="E70" s="559">
        <v>4.5</v>
      </c>
      <c r="F70" s="562"/>
      <c r="G70" s="794" t="s">
        <v>817</v>
      </c>
      <c r="H70" s="575" t="s">
        <v>449</v>
      </c>
      <c r="I70" s="556"/>
    </row>
    <row r="71" spans="1:9" ht="26.25">
      <c r="A71" s="556">
        <v>3</v>
      </c>
      <c r="B71" s="584" t="s">
        <v>864</v>
      </c>
      <c r="C71" s="558">
        <f t="shared" si="0"/>
        <v>1.39</v>
      </c>
      <c r="D71" s="558">
        <v>1.39</v>
      </c>
      <c r="E71" s="579"/>
      <c r="F71" s="562"/>
      <c r="G71" s="557" t="s">
        <v>865</v>
      </c>
      <c r="H71" s="575" t="s">
        <v>322</v>
      </c>
      <c r="I71" s="556"/>
    </row>
    <row r="72" spans="1:9" ht="15">
      <c r="A72" s="563" t="s">
        <v>28</v>
      </c>
      <c r="B72" s="585" t="s">
        <v>29</v>
      </c>
      <c r="C72" s="565">
        <f>SUM(C73:C75)</f>
        <v>25.03</v>
      </c>
      <c r="D72" s="565">
        <f>SUM(D73:D75)</f>
        <v>0.44999999999999996</v>
      </c>
      <c r="E72" s="565">
        <f>SUM(E73:E75)</f>
        <v>24.58</v>
      </c>
      <c r="F72" s="565">
        <f>SUM(F73:F75)</f>
        <v>0</v>
      </c>
      <c r="G72" s="564"/>
      <c r="H72" s="576"/>
      <c r="I72" s="563"/>
    </row>
    <row r="73" spans="1:9" ht="78.75">
      <c r="A73" s="472">
        <v>1</v>
      </c>
      <c r="B73" s="557" t="s">
        <v>866</v>
      </c>
      <c r="C73" s="558">
        <f t="shared" si="0"/>
        <v>7.26</v>
      </c>
      <c r="D73" s="586">
        <v>0.41</v>
      </c>
      <c r="E73" s="559">
        <v>6.85</v>
      </c>
      <c r="F73" s="587"/>
      <c r="G73" s="795" t="s">
        <v>867</v>
      </c>
      <c r="H73" s="575" t="s">
        <v>322</v>
      </c>
      <c r="I73" s="472"/>
    </row>
    <row r="74" spans="1:9" ht="39">
      <c r="A74" s="472">
        <v>2</v>
      </c>
      <c r="B74" s="557" t="s">
        <v>868</v>
      </c>
      <c r="C74" s="558">
        <f t="shared" si="0"/>
        <v>0.04</v>
      </c>
      <c r="D74" s="558">
        <v>0.04</v>
      </c>
      <c r="E74" s="559"/>
      <c r="F74" s="562"/>
      <c r="G74" s="794" t="s">
        <v>869</v>
      </c>
      <c r="H74" s="575" t="s">
        <v>449</v>
      </c>
      <c r="I74" s="556"/>
    </row>
    <row r="75" spans="1:9" ht="52.5">
      <c r="A75" s="472">
        <v>3</v>
      </c>
      <c r="B75" s="557" t="s">
        <v>870</v>
      </c>
      <c r="C75" s="558">
        <f t="shared" si="0"/>
        <v>17.73</v>
      </c>
      <c r="D75" s="558">
        <v>0</v>
      </c>
      <c r="E75" s="559">
        <v>17.73</v>
      </c>
      <c r="F75" s="562"/>
      <c r="G75" s="794" t="s">
        <v>871</v>
      </c>
      <c r="H75" s="575" t="s">
        <v>449</v>
      </c>
      <c r="I75" s="556"/>
    </row>
    <row r="76" spans="1:9" ht="15">
      <c r="A76" s="563" t="s">
        <v>30</v>
      </c>
      <c r="B76" s="564" t="s">
        <v>107</v>
      </c>
      <c r="C76" s="565">
        <f>C77</f>
        <v>0.17</v>
      </c>
      <c r="D76" s="565">
        <f>D77</f>
        <v>0.17</v>
      </c>
      <c r="E76" s="565">
        <f>E77</f>
        <v>0</v>
      </c>
      <c r="F76" s="565">
        <f>F77</f>
        <v>0</v>
      </c>
      <c r="G76" s="576"/>
      <c r="H76" s="576"/>
      <c r="I76" s="563"/>
    </row>
    <row r="77" spans="1:9" ht="15">
      <c r="A77" s="556">
        <v>1</v>
      </c>
      <c r="B77" s="557" t="s">
        <v>872</v>
      </c>
      <c r="C77" s="558">
        <f t="shared" si="0"/>
        <v>0.17</v>
      </c>
      <c r="D77" s="558">
        <v>0.17</v>
      </c>
      <c r="E77" s="559"/>
      <c r="F77" s="562"/>
      <c r="G77" s="794" t="s">
        <v>798</v>
      </c>
      <c r="H77" s="575" t="s">
        <v>449</v>
      </c>
      <c r="I77" s="556"/>
    </row>
    <row r="78" spans="1:9" ht="15">
      <c r="A78" s="563" t="s">
        <v>31</v>
      </c>
      <c r="B78" s="564" t="s">
        <v>99</v>
      </c>
      <c r="C78" s="565">
        <f>C79</f>
        <v>1.6</v>
      </c>
      <c r="D78" s="565">
        <f>D79</f>
        <v>1.6</v>
      </c>
      <c r="E78" s="565">
        <f>E79</f>
        <v>0</v>
      </c>
      <c r="F78" s="565">
        <f>F79</f>
        <v>0</v>
      </c>
      <c r="G78" s="576"/>
      <c r="H78" s="576"/>
      <c r="I78" s="563"/>
    </row>
    <row r="79" spans="1:9" ht="66">
      <c r="A79" s="556">
        <v>1</v>
      </c>
      <c r="B79" s="557" t="s">
        <v>240</v>
      </c>
      <c r="C79" s="558">
        <f t="shared" si="0"/>
        <v>1.6</v>
      </c>
      <c r="D79" s="558">
        <v>1.6</v>
      </c>
      <c r="E79" s="569"/>
      <c r="F79" s="560"/>
      <c r="G79" s="795" t="s">
        <v>873</v>
      </c>
      <c r="H79" s="575" t="s">
        <v>322</v>
      </c>
      <c r="I79" s="556"/>
    </row>
    <row r="80" spans="1:9" ht="15">
      <c r="A80" s="563" t="s">
        <v>32</v>
      </c>
      <c r="B80" s="564" t="s">
        <v>87</v>
      </c>
      <c r="C80" s="565">
        <f>SUM(C81:C87)</f>
        <v>3.9499999999999997</v>
      </c>
      <c r="D80" s="565">
        <f>SUM(D81:D87)</f>
        <v>2.4499999999999997</v>
      </c>
      <c r="E80" s="565">
        <f>SUM(E81:E87)</f>
        <v>1.5</v>
      </c>
      <c r="F80" s="565">
        <f>SUM(F81:F87)</f>
        <v>0</v>
      </c>
      <c r="G80" s="797"/>
      <c r="H80" s="576"/>
      <c r="I80" s="563"/>
    </row>
    <row r="81" spans="1:9" ht="26.25">
      <c r="A81" s="556">
        <v>1</v>
      </c>
      <c r="B81" s="557" t="s">
        <v>18</v>
      </c>
      <c r="C81" s="558">
        <f t="shared" si="0"/>
        <v>0.41</v>
      </c>
      <c r="D81" s="558">
        <v>0.41</v>
      </c>
      <c r="E81" s="559"/>
      <c r="F81" s="562"/>
      <c r="G81" s="794" t="s">
        <v>860</v>
      </c>
      <c r="H81" s="575" t="s">
        <v>322</v>
      </c>
      <c r="I81" s="556"/>
    </row>
    <row r="82" spans="1:9" ht="26.25">
      <c r="A82" s="556">
        <v>2</v>
      </c>
      <c r="B82" s="557" t="s">
        <v>874</v>
      </c>
      <c r="C82" s="558">
        <f t="shared" si="0"/>
        <v>0.79</v>
      </c>
      <c r="D82" s="558">
        <v>0.79</v>
      </c>
      <c r="E82" s="559"/>
      <c r="F82" s="562"/>
      <c r="G82" s="795" t="s">
        <v>875</v>
      </c>
      <c r="H82" s="575" t="s">
        <v>322</v>
      </c>
      <c r="I82" s="556"/>
    </row>
    <row r="83" spans="1:9" ht="26.25">
      <c r="A83" s="556">
        <v>3</v>
      </c>
      <c r="B83" s="557" t="s">
        <v>876</v>
      </c>
      <c r="C83" s="558">
        <f t="shared" si="0"/>
        <v>0.78</v>
      </c>
      <c r="D83" s="558">
        <v>0.78</v>
      </c>
      <c r="E83" s="559"/>
      <c r="F83" s="562"/>
      <c r="G83" s="795" t="s">
        <v>877</v>
      </c>
      <c r="H83" s="575" t="s">
        <v>322</v>
      </c>
      <c r="I83" s="556"/>
    </row>
    <row r="84" spans="1:9" ht="39">
      <c r="A84" s="556">
        <v>4</v>
      </c>
      <c r="B84" s="557" t="s">
        <v>242</v>
      </c>
      <c r="C84" s="558">
        <f t="shared" si="0"/>
        <v>0.3</v>
      </c>
      <c r="D84" s="558">
        <v>0.3</v>
      </c>
      <c r="E84" s="559"/>
      <c r="F84" s="562"/>
      <c r="G84" s="795" t="s">
        <v>878</v>
      </c>
      <c r="H84" s="575" t="s">
        <v>322</v>
      </c>
      <c r="I84" s="556"/>
    </row>
    <row r="85" spans="1:9" ht="26.25">
      <c r="A85" s="556">
        <v>5</v>
      </c>
      <c r="B85" s="557" t="s">
        <v>18</v>
      </c>
      <c r="C85" s="558">
        <f t="shared" si="0"/>
        <v>0.06</v>
      </c>
      <c r="D85" s="558">
        <v>0.06</v>
      </c>
      <c r="E85" s="559"/>
      <c r="F85" s="562"/>
      <c r="G85" s="557" t="s">
        <v>879</v>
      </c>
      <c r="H85" s="575" t="s">
        <v>322</v>
      </c>
      <c r="I85" s="556"/>
    </row>
    <row r="86" spans="1:9" ht="26.25">
      <c r="A86" s="556">
        <v>6</v>
      </c>
      <c r="B86" s="557" t="s">
        <v>18</v>
      </c>
      <c r="C86" s="558">
        <f t="shared" si="0"/>
        <v>0.11</v>
      </c>
      <c r="D86" s="558">
        <v>0.11</v>
      </c>
      <c r="E86" s="583"/>
      <c r="F86" s="562"/>
      <c r="G86" s="557" t="s">
        <v>880</v>
      </c>
      <c r="H86" s="575" t="s">
        <v>322</v>
      </c>
      <c r="I86" s="556"/>
    </row>
    <row r="87" spans="1:9" ht="26.25">
      <c r="A87" s="556">
        <v>7</v>
      </c>
      <c r="B87" s="557" t="s">
        <v>18</v>
      </c>
      <c r="C87" s="558">
        <f t="shared" si="0"/>
        <v>1.5</v>
      </c>
      <c r="D87" s="558">
        <v>0</v>
      </c>
      <c r="E87" s="559">
        <v>1.5</v>
      </c>
      <c r="F87" s="562"/>
      <c r="G87" s="794" t="s">
        <v>881</v>
      </c>
      <c r="H87" s="575" t="s">
        <v>322</v>
      </c>
      <c r="I87" s="556"/>
    </row>
    <row r="88" spans="1:9" ht="15">
      <c r="A88" s="563" t="s">
        <v>34</v>
      </c>
      <c r="B88" s="564" t="s">
        <v>98</v>
      </c>
      <c r="C88" s="565">
        <f>SUM(C89:C94)</f>
        <v>13.409999999999998</v>
      </c>
      <c r="D88" s="565">
        <f>SUM(D89:D94)</f>
        <v>13.409999999999998</v>
      </c>
      <c r="E88" s="565">
        <f>SUM(E89:E94)</f>
        <v>0</v>
      </c>
      <c r="F88" s="565">
        <f>SUM(F89:F94)</f>
        <v>0</v>
      </c>
      <c r="G88" s="576"/>
      <c r="H88" s="576"/>
      <c r="I88" s="563"/>
    </row>
    <row r="89" spans="1:9" ht="26.25">
      <c r="A89" s="556">
        <v>1</v>
      </c>
      <c r="B89" s="557" t="s">
        <v>882</v>
      </c>
      <c r="C89" s="558">
        <f t="shared" si="0"/>
        <v>2.75</v>
      </c>
      <c r="D89" s="558">
        <v>2.75</v>
      </c>
      <c r="E89" s="583"/>
      <c r="F89" s="562"/>
      <c r="G89" s="796" t="s">
        <v>883</v>
      </c>
      <c r="H89" s="575" t="s">
        <v>322</v>
      </c>
      <c r="I89" s="556"/>
    </row>
    <row r="90" spans="1:9" ht="26.25">
      <c r="A90" s="556">
        <v>2</v>
      </c>
      <c r="B90" s="557" t="s">
        <v>884</v>
      </c>
      <c r="C90" s="558">
        <f t="shared" si="0"/>
        <v>6.97</v>
      </c>
      <c r="D90" s="558">
        <v>6.97</v>
      </c>
      <c r="E90" s="583"/>
      <c r="F90" s="562"/>
      <c r="G90" s="795" t="s">
        <v>885</v>
      </c>
      <c r="H90" s="575" t="s">
        <v>322</v>
      </c>
      <c r="I90" s="556"/>
    </row>
    <row r="91" spans="1:9" ht="26.25">
      <c r="A91" s="556">
        <v>3</v>
      </c>
      <c r="B91" s="557" t="s">
        <v>84</v>
      </c>
      <c r="C91" s="558">
        <f t="shared" si="0"/>
        <v>1</v>
      </c>
      <c r="D91" s="558">
        <v>1</v>
      </c>
      <c r="E91" s="559"/>
      <c r="F91" s="562"/>
      <c r="G91" s="794" t="s">
        <v>886</v>
      </c>
      <c r="H91" s="575" t="s">
        <v>322</v>
      </c>
      <c r="I91" s="556"/>
    </row>
    <row r="92" spans="1:9" ht="26.25">
      <c r="A92" s="556">
        <v>4</v>
      </c>
      <c r="B92" s="557" t="s">
        <v>172</v>
      </c>
      <c r="C92" s="558">
        <f t="shared" si="0"/>
        <v>0.44</v>
      </c>
      <c r="D92" s="558">
        <v>0.44</v>
      </c>
      <c r="E92" s="569"/>
      <c r="F92" s="560"/>
      <c r="G92" s="795" t="s">
        <v>887</v>
      </c>
      <c r="H92" s="575" t="s">
        <v>322</v>
      </c>
      <c r="I92" s="556"/>
    </row>
    <row r="93" spans="1:9" ht="26.25">
      <c r="A93" s="556">
        <v>5</v>
      </c>
      <c r="B93" s="557" t="s">
        <v>84</v>
      </c>
      <c r="C93" s="558">
        <f t="shared" si="0"/>
        <v>0.25</v>
      </c>
      <c r="D93" s="558">
        <v>0.25</v>
      </c>
      <c r="E93" s="569"/>
      <c r="F93" s="562"/>
      <c r="G93" s="794" t="s">
        <v>888</v>
      </c>
      <c r="H93" s="575" t="s">
        <v>322</v>
      </c>
      <c r="I93" s="556"/>
    </row>
    <row r="94" spans="1:9" ht="39">
      <c r="A94" s="556">
        <v>6</v>
      </c>
      <c r="B94" s="557" t="s">
        <v>84</v>
      </c>
      <c r="C94" s="558">
        <f t="shared" si="0"/>
        <v>2</v>
      </c>
      <c r="D94" s="558">
        <v>2</v>
      </c>
      <c r="E94" s="569"/>
      <c r="F94" s="562"/>
      <c r="G94" s="794" t="s">
        <v>889</v>
      </c>
      <c r="H94" s="575" t="s">
        <v>322</v>
      </c>
      <c r="I94" s="556"/>
    </row>
    <row r="95" spans="1:9" ht="15">
      <c r="A95" s="563" t="s">
        <v>36</v>
      </c>
      <c r="B95" s="564" t="s">
        <v>35</v>
      </c>
      <c r="C95" s="565">
        <f>SUM(C96:C97)</f>
        <v>0.66</v>
      </c>
      <c r="D95" s="565">
        <f>SUM(D96:D97)</f>
        <v>0.66</v>
      </c>
      <c r="E95" s="565">
        <f>SUM(E96:E97)</f>
        <v>0</v>
      </c>
      <c r="F95" s="565">
        <f>SUM(F96:F97)</f>
        <v>0</v>
      </c>
      <c r="G95" s="576"/>
      <c r="H95" s="576"/>
      <c r="I95" s="563"/>
    </row>
    <row r="96" spans="1:9" ht="26.25">
      <c r="A96" s="556">
        <v>1</v>
      </c>
      <c r="B96" s="557" t="s">
        <v>890</v>
      </c>
      <c r="C96" s="558">
        <f t="shared" si="0"/>
        <v>0.5</v>
      </c>
      <c r="D96" s="558">
        <v>0.5</v>
      </c>
      <c r="E96" s="559"/>
      <c r="F96" s="562"/>
      <c r="G96" s="794" t="s">
        <v>891</v>
      </c>
      <c r="H96" s="575" t="s">
        <v>449</v>
      </c>
      <c r="I96" s="556"/>
    </row>
    <row r="97" spans="1:9" ht="15">
      <c r="A97" s="556">
        <v>2</v>
      </c>
      <c r="B97" s="557" t="s">
        <v>892</v>
      </c>
      <c r="C97" s="558">
        <f t="shared" si="0"/>
        <v>0.16</v>
      </c>
      <c r="D97" s="558">
        <v>0.16</v>
      </c>
      <c r="E97" s="559"/>
      <c r="F97" s="562"/>
      <c r="G97" s="794" t="s">
        <v>837</v>
      </c>
      <c r="H97" s="575" t="s">
        <v>449</v>
      </c>
      <c r="I97" s="556"/>
    </row>
    <row r="98" spans="1:9" ht="15">
      <c r="A98" s="563" t="s">
        <v>139</v>
      </c>
      <c r="B98" s="564" t="s">
        <v>893</v>
      </c>
      <c r="C98" s="565">
        <f>C99</f>
        <v>2.39</v>
      </c>
      <c r="D98" s="565">
        <f>D99</f>
        <v>0</v>
      </c>
      <c r="E98" s="565">
        <f>E99</f>
        <v>2.39</v>
      </c>
      <c r="F98" s="565">
        <f>F99</f>
        <v>0</v>
      </c>
      <c r="G98" s="576"/>
      <c r="H98" s="576"/>
      <c r="I98" s="563"/>
    </row>
    <row r="99" spans="1:9" ht="15">
      <c r="A99" s="556">
        <v>1</v>
      </c>
      <c r="B99" s="557" t="s">
        <v>894</v>
      </c>
      <c r="C99" s="558">
        <f t="shared" si="0"/>
        <v>2.39</v>
      </c>
      <c r="D99" s="558"/>
      <c r="E99" s="559">
        <v>2.39</v>
      </c>
      <c r="F99" s="562"/>
      <c r="G99" s="794" t="s">
        <v>817</v>
      </c>
      <c r="H99" s="575" t="s">
        <v>986</v>
      </c>
      <c r="I99" s="556"/>
    </row>
    <row r="100" spans="1:9" ht="15">
      <c r="A100" s="563" t="s">
        <v>140</v>
      </c>
      <c r="B100" s="564" t="s">
        <v>564</v>
      </c>
      <c r="C100" s="565">
        <f>C101</f>
        <v>0.21</v>
      </c>
      <c r="D100" s="565">
        <f>D101</f>
        <v>0</v>
      </c>
      <c r="E100" s="565">
        <f>E101</f>
        <v>0.21</v>
      </c>
      <c r="F100" s="565">
        <f>F101</f>
        <v>0</v>
      </c>
      <c r="G100" s="576"/>
      <c r="H100" s="576"/>
      <c r="I100" s="563"/>
    </row>
    <row r="101" spans="1:9" ht="26.25">
      <c r="A101" s="556">
        <v>1</v>
      </c>
      <c r="B101" s="557" t="s">
        <v>895</v>
      </c>
      <c r="C101" s="558">
        <f t="shared" si="0"/>
        <v>0.21</v>
      </c>
      <c r="D101" s="558">
        <v>0</v>
      </c>
      <c r="E101" s="559">
        <v>0.21</v>
      </c>
      <c r="F101" s="562"/>
      <c r="G101" s="794" t="s">
        <v>817</v>
      </c>
      <c r="H101" s="575" t="s">
        <v>449</v>
      </c>
      <c r="I101" s="556"/>
    </row>
    <row r="102" spans="1:9" ht="15">
      <c r="A102" s="570">
        <v>35</v>
      </c>
      <c r="B102" s="571" t="s">
        <v>896</v>
      </c>
      <c r="C102" s="572">
        <f>SUM(C53,C55,C57,C59,C63,C68,C72,C76,C78,C80,C88,C95,C98,C100)</f>
        <v>90.77999999999999</v>
      </c>
      <c r="D102" s="572">
        <f>SUM(D53,D55,D57,D59,D63,D68,D72,D76,D78,D80,D88,D95,D98,D100)</f>
        <v>41.57999999999999</v>
      </c>
      <c r="E102" s="572">
        <f>SUM(E53,E55,E57,E59,E63,E68,E72,E76,E78,E80,E88,E95,E98,E100)</f>
        <v>49.199999999999996</v>
      </c>
      <c r="F102" s="572">
        <f>SUM(F53,F55,F57,F59,F63,F68,F72,F76,F78,F80,F88,F95,F98,F100)</f>
        <v>0</v>
      </c>
      <c r="G102" s="571"/>
      <c r="H102" s="571"/>
      <c r="I102" s="570"/>
    </row>
    <row r="103" spans="1:9" ht="15">
      <c r="A103" s="570">
        <v>64</v>
      </c>
      <c r="B103" s="571" t="s">
        <v>1610</v>
      </c>
      <c r="C103" s="572">
        <f>C102+C51</f>
        <v>133.35</v>
      </c>
      <c r="D103" s="572">
        <f>D102+D51</f>
        <v>68.61999999999999</v>
      </c>
      <c r="E103" s="572">
        <f>E102+E51</f>
        <v>64.72999999999999</v>
      </c>
      <c r="F103" s="572">
        <f>F102+F51</f>
        <v>0</v>
      </c>
      <c r="G103" s="571"/>
      <c r="H103" s="571"/>
      <c r="I103" s="570"/>
    </row>
    <row r="105" ht="15">
      <c r="H105" s="590" t="s">
        <v>14</v>
      </c>
    </row>
  </sheetData>
  <sheetProtection/>
  <mergeCells count="17">
    <mergeCell ref="I8:I9"/>
    <mergeCell ref="A1:C1"/>
    <mergeCell ref="D1:I1"/>
    <mergeCell ref="A2:C2"/>
    <mergeCell ref="D2:I2"/>
    <mergeCell ref="A3:I3"/>
    <mergeCell ref="A4:I4"/>
    <mergeCell ref="A52:I52"/>
    <mergeCell ref="A5:I5"/>
    <mergeCell ref="A6:I6"/>
    <mergeCell ref="A7:I7"/>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A1:I84"/>
  <sheetViews>
    <sheetView showZeros="0" zoomScalePageLayoutView="0" workbookViewId="0" topLeftCell="A1">
      <selection activeCell="G40" sqref="G40:G82"/>
    </sheetView>
  </sheetViews>
  <sheetFormatPr defaultColWidth="9.00390625" defaultRowHeight="15.75"/>
  <cols>
    <col min="1" max="1" width="5.50390625" style="54" customWidth="1"/>
    <col min="2" max="2" width="30.00390625" style="53" customWidth="1"/>
    <col min="3" max="3" width="12.125" style="54" customWidth="1"/>
    <col min="4" max="6" width="8.00390625" style="54" customWidth="1"/>
    <col min="7" max="7" width="16.125" style="54" customWidth="1"/>
    <col min="8" max="8" width="36.625" style="53" customWidth="1"/>
    <col min="9" max="9" width="7.25390625" style="54" customWidth="1"/>
  </cols>
  <sheetData>
    <row r="1" spans="1:9" s="71" customFormat="1" ht="15">
      <c r="A1" s="702" t="s">
        <v>38</v>
      </c>
      <c r="B1" s="702"/>
      <c r="C1" s="702"/>
      <c r="D1" s="703" t="s">
        <v>10</v>
      </c>
      <c r="E1" s="703"/>
      <c r="F1" s="703"/>
      <c r="G1" s="703"/>
      <c r="H1" s="703"/>
      <c r="I1" s="703"/>
    </row>
    <row r="2" spans="1:9" s="71" customFormat="1" ht="15">
      <c r="A2" s="703" t="s">
        <v>12</v>
      </c>
      <c r="B2" s="703"/>
      <c r="C2" s="703"/>
      <c r="D2" s="703" t="s">
        <v>11</v>
      </c>
      <c r="E2" s="703"/>
      <c r="F2" s="703"/>
      <c r="G2" s="703"/>
      <c r="H2" s="703"/>
      <c r="I2" s="703"/>
    </row>
    <row r="3" spans="1:9" s="71" customFormat="1" ht="15">
      <c r="A3" s="713"/>
      <c r="B3" s="713"/>
      <c r="C3" s="713"/>
      <c r="D3" s="713"/>
      <c r="E3" s="713"/>
      <c r="F3" s="713"/>
      <c r="G3" s="713"/>
      <c r="H3" s="713"/>
      <c r="I3" s="713"/>
    </row>
    <row r="4" spans="1:9" s="71" customFormat="1" ht="15">
      <c r="A4" s="702" t="s">
        <v>304</v>
      </c>
      <c r="B4" s="702"/>
      <c r="C4" s="702"/>
      <c r="D4" s="702"/>
      <c r="E4" s="702"/>
      <c r="F4" s="702"/>
      <c r="G4" s="702"/>
      <c r="H4" s="702"/>
      <c r="I4" s="702"/>
    </row>
    <row r="5" spans="1:9" s="71" customFormat="1" ht="15">
      <c r="A5" s="702" t="s">
        <v>305</v>
      </c>
      <c r="B5" s="702"/>
      <c r="C5" s="702"/>
      <c r="D5" s="702"/>
      <c r="E5" s="702"/>
      <c r="F5" s="702"/>
      <c r="G5" s="702"/>
      <c r="H5" s="702"/>
      <c r="I5" s="702"/>
    </row>
    <row r="6" spans="1:9" s="71" customFormat="1" ht="15">
      <c r="A6" s="712" t="str">
        <f>'Tong CMD'!A5:H5</f>
        <v>(Kèm theo Nghị quyết số 256/NQ-HĐND ngày 08 tháng 12 năm 2020 của Hội đồng nhân dân tỉnh)</v>
      </c>
      <c r="B6" s="712"/>
      <c r="C6" s="712"/>
      <c r="D6" s="712"/>
      <c r="E6" s="712"/>
      <c r="F6" s="712"/>
      <c r="G6" s="712"/>
      <c r="H6" s="712"/>
      <c r="I6" s="712"/>
    </row>
    <row r="7" spans="1:9" ht="15">
      <c r="A7" s="720"/>
      <c r="B7" s="720"/>
      <c r="C7" s="720"/>
      <c r="D7" s="720"/>
      <c r="E7" s="720"/>
      <c r="F7" s="720"/>
      <c r="G7" s="720"/>
      <c r="H7" s="720"/>
      <c r="I7" s="720"/>
    </row>
    <row r="8" spans="1:9" ht="24.75" customHeight="1">
      <c r="A8" s="733" t="s">
        <v>9</v>
      </c>
      <c r="B8" s="734" t="s">
        <v>15</v>
      </c>
      <c r="C8" s="735" t="s">
        <v>194</v>
      </c>
      <c r="D8" s="736" t="s">
        <v>8</v>
      </c>
      <c r="E8" s="736"/>
      <c r="F8" s="736"/>
      <c r="G8" s="734" t="s">
        <v>235</v>
      </c>
      <c r="H8" s="736" t="s">
        <v>144</v>
      </c>
      <c r="I8" s="736" t="s">
        <v>109</v>
      </c>
    </row>
    <row r="9" spans="1:9" ht="29.25" customHeight="1">
      <c r="A9" s="733"/>
      <c r="B9" s="734"/>
      <c r="C9" s="735"/>
      <c r="D9" s="547" t="s">
        <v>6</v>
      </c>
      <c r="E9" s="547" t="s">
        <v>5</v>
      </c>
      <c r="F9" s="547" t="s">
        <v>16</v>
      </c>
      <c r="G9" s="734"/>
      <c r="H9" s="736"/>
      <c r="I9" s="736"/>
    </row>
    <row r="10" spans="1:9" ht="17.25" customHeight="1">
      <c r="A10" s="591">
        <v>-1</v>
      </c>
      <c r="B10" s="591">
        <v>-2</v>
      </c>
      <c r="C10" s="591" t="s">
        <v>238</v>
      </c>
      <c r="D10" s="591">
        <v>-4</v>
      </c>
      <c r="E10" s="591">
        <v>-5</v>
      </c>
      <c r="F10" s="591">
        <v>-6</v>
      </c>
      <c r="G10" s="591">
        <v>-7</v>
      </c>
      <c r="H10" s="591">
        <v>-8</v>
      </c>
      <c r="I10" s="591">
        <v>-9</v>
      </c>
    </row>
    <row r="11" spans="1:9" ht="15.75" customHeight="1">
      <c r="A11" s="592" t="s">
        <v>321</v>
      </c>
      <c r="B11" s="593"/>
      <c r="C11" s="593"/>
      <c r="D11" s="593"/>
      <c r="E11" s="593"/>
      <c r="F11" s="593"/>
      <c r="G11" s="594"/>
      <c r="H11" s="593"/>
      <c r="I11" s="595"/>
    </row>
    <row r="12" spans="1:9" ht="15">
      <c r="A12" s="596" t="s">
        <v>17</v>
      </c>
      <c r="B12" s="597" t="s">
        <v>987</v>
      </c>
      <c r="C12" s="598">
        <f>C13+C14+C15+C16</f>
        <v>0.75</v>
      </c>
      <c r="D12" s="598">
        <f>D13+D14+D15+D16</f>
        <v>0.75</v>
      </c>
      <c r="E12" s="598">
        <f>E13+E14+E15+E16</f>
        <v>0</v>
      </c>
      <c r="F12" s="598">
        <f>F13+F14+F15+F16</f>
        <v>0</v>
      </c>
      <c r="G12" s="693"/>
      <c r="H12" s="694"/>
      <c r="I12" s="599"/>
    </row>
    <row r="13" spans="1:9" ht="26.25">
      <c r="A13" s="600">
        <v>1</v>
      </c>
      <c r="B13" s="601" t="s">
        <v>620</v>
      </c>
      <c r="C13" s="558">
        <f>SUM(D13:F13)</f>
        <v>0.2</v>
      </c>
      <c r="D13" s="558">
        <v>0.2</v>
      </c>
      <c r="E13" s="565"/>
      <c r="F13" s="565"/>
      <c r="G13" s="84" t="s">
        <v>117</v>
      </c>
      <c r="H13" s="301" t="s">
        <v>1757</v>
      </c>
      <c r="I13" s="468"/>
    </row>
    <row r="14" spans="1:9" ht="26.25">
      <c r="A14" s="600">
        <v>2</v>
      </c>
      <c r="B14" s="601" t="s">
        <v>621</v>
      </c>
      <c r="C14" s="558">
        <f>SUM(D14:F14)</f>
        <v>0.2</v>
      </c>
      <c r="D14" s="558">
        <v>0.2</v>
      </c>
      <c r="E14" s="565"/>
      <c r="F14" s="565"/>
      <c r="G14" s="84" t="s">
        <v>113</v>
      </c>
      <c r="H14" s="301" t="s">
        <v>1757</v>
      </c>
      <c r="I14" s="468"/>
    </row>
    <row r="15" spans="1:9" ht="26.25">
      <c r="A15" s="600">
        <v>3</v>
      </c>
      <c r="B15" s="601" t="s">
        <v>622</v>
      </c>
      <c r="C15" s="558">
        <f>SUM(D15:F15)</f>
        <v>0.15</v>
      </c>
      <c r="D15" s="558">
        <v>0.15</v>
      </c>
      <c r="E15" s="565"/>
      <c r="F15" s="565"/>
      <c r="G15" s="84" t="s">
        <v>110</v>
      </c>
      <c r="H15" s="301" t="s">
        <v>1757</v>
      </c>
      <c r="I15" s="468"/>
    </row>
    <row r="16" spans="1:9" ht="26.25">
      <c r="A16" s="600">
        <v>4</v>
      </c>
      <c r="B16" s="601" t="s">
        <v>623</v>
      </c>
      <c r="C16" s="558">
        <f>SUM(D16:F16)</f>
        <v>0.2</v>
      </c>
      <c r="D16" s="558">
        <v>0.2</v>
      </c>
      <c r="E16" s="558"/>
      <c r="F16" s="558"/>
      <c r="G16" s="84" t="s">
        <v>120</v>
      </c>
      <c r="H16" s="301" t="s">
        <v>1757</v>
      </c>
      <c r="I16" s="602"/>
    </row>
    <row r="17" spans="1:9" ht="15">
      <c r="A17" s="467" t="s">
        <v>19</v>
      </c>
      <c r="B17" s="603" t="s">
        <v>624</v>
      </c>
      <c r="C17" s="565">
        <f>C18</f>
        <v>9</v>
      </c>
      <c r="D17" s="565">
        <f>D18</f>
        <v>9</v>
      </c>
      <c r="E17" s="565">
        <f>E18</f>
        <v>0</v>
      </c>
      <c r="F17" s="565">
        <f>F18</f>
        <v>0</v>
      </c>
      <c r="G17" s="468"/>
      <c r="H17" s="468"/>
      <c r="I17" s="468"/>
    </row>
    <row r="18" spans="1:9" ht="52.5">
      <c r="A18" s="600">
        <v>1</v>
      </c>
      <c r="B18" s="604" t="s">
        <v>625</v>
      </c>
      <c r="C18" s="558">
        <f>SUM(D18:F18)</f>
        <v>9</v>
      </c>
      <c r="D18" s="558">
        <v>9</v>
      </c>
      <c r="E18" s="558"/>
      <c r="F18" s="558"/>
      <c r="G18" s="602" t="s">
        <v>113</v>
      </c>
      <c r="H18" s="602" t="s">
        <v>1581</v>
      </c>
      <c r="I18" s="602"/>
    </row>
    <row r="19" spans="1:9" ht="15">
      <c r="A19" s="467" t="s">
        <v>21</v>
      </c>
      <c r="B19" s="605" t="s">
        <v>20</v>
      </c>
      <c r="C19" s="565">
        <f>SUM(C20:C20)</f>
        <v>0.03</v>
      </c>
      <c r="D19" s="565">
        <f>SUM(D20:D20)</f>
        <v>0.03</v>
      </c>
      <c r="E19" s="565">
        <f>SUM(E20:E20)</f>
        <v>0</v>
      </c>
      <c r="F19" s="565">
        <f>SUM(F20:F20)</f>
        <v>0</v>
      </c>
      <c r="G19" s="468"/>
      <c r="H19" s="468"/>
      <c r="I19" s="468"/>
    </row>
    <row r="20" spans="1:9" ht="26.25">
      <c r="A20" s="606">
        <v>1</v>
      </c>
      <c r="B20" s="602" t="s">
        <v>626</v>
      </c>
      <c r="C20" s="607">
        <f>SUM(D20:F20)</f>
        <v>0.03</v>
      </c>
      <c r="D20" s="607">
        <v>0.03</v>
      </c>
      <c r="E20" s="608"/>
      <c r="F20" s="608"/>
      <c r="G20" s="700" t="s">
        <v>124</v>
      </c>
      <c r="H20" s="609" t="s">
        <v>628</v>
      </c>
      <c r="I20" s="468"/>
    </row>
    <row r="21" spans="1:9" ht="15">
      <c r="A21" s="467" t="s">
        <v>23</v>
      </c>
      <c r="B21" s="571" t="s">
        <v>87</v>
      </c>
      <c r="C21" s="565">
        <f>SUM(C22:C28)</f>
        <v>10.53</v>
      </c>
      <c r="D21" s="565">
        <f>SUM(D22:D28)</f>
        <v>10.53</v>
      </c>
      <c r="E21" s="565">
        <f>SUM(E22:E28)</f>
        <v>0</v>
      </c>
      <c r="F21" s="565">
        <f>SUM(F22:F28)</f>
        <v>0</v>
      </c>
      <c r="G21" s="468"/>
      <c r="H21" s="468"/>
      <c r="I21" s="468"/>
    </row>
    <row r="22" spans="1:9" ht="26.25">
      <c r="A22" s="600">
        <v>1</v>
      </c>
      <c r="B22" s="473" t="s">
        <v>627</v>
      </c>
      <c r="C22" s="610">
        <f>SUM(D22:F22)</f>
        <v>0.23</v>
      </c>
      <c r="D22" s="610">
        <v>0.23</v>
      </c>
      <c r="E22" s="608"/>
      <c r="F22" s="608"/>
      <c r="G22" s="700" t="s">
        <v>124</v>
      </c>
      <c r="H22" s="609" t="s">
        <v>628</v>
      </c>
      <c r="I22" s="468"/>
    </row>
    <row r="23" spans="1:9" ht="26.25">
      <c r="A23" s="600">
        <v>2</v>
      </c>
      <c r="B23" s="473" t="s">
        <v>629</v>
      </c>
      <c r="C23" s="610">
        <f aca="true" t="shared" si="0" ref="C23:C28">SUM(D23:F23)</f>
        <v>0.7</v>
      </c>
      <c r="D23" s="610">
        <v>0.7</v>
      </c>
      <c r="E23" s="608"/>
      <c r="F23" s="608"/>
      <c r="G23" s="700" t="s">
        <v>124</v>
      </c>
      <c r="H23" s="609" t="s">
        <v>628</v>
      </c>
      <c r="I23" s="468"/>
    </row>
    <row r="24" spans="1:9" ht="26.25">
      <c r="A24" s="600">
        <v>3</v>
      </c>
      <c r="B24" s="473" t="s">
        <v>630</v>
      </c>
      <c r="C24" s="610">
        <f t="shared" si="0"/>
        <v>1.1</v>
      </c>
      <c r="D24" s="610">
        <v>1.1</v>
      </c>
      <c r="E24" s="608"/>
      <c r="F24" s="608"/>
      <c r="G24" s="700" t="s">
        <v>136</v>
      </c>
      <c r="H24" s="609" t="s">
        <v>628</v>
      </c>
      <c r="I24" s="468"/>
    </row>
    <row r="25" spans="1:9" ht="26.25">
      <c r="A25" s="600">
        <v>4</v>
      </c>
      <c r="B25" s="473" t="s">
        <v>631</v>
      </c>
      <c r="C25" s="610">
        <f t="shared" si="0"/>
        <v>0.3</v>
      </c>
      <c r="D25" s="610">
        <v>0.3</v>
      </c>
      <c r="E25" s="608"/>
      <c r="F25" s="608"/>
      <c r="G25" s="700" t="s">
        <v>136</v>
      </c>
      <c r="H25" s="609" t="s">
        <v>628</v>
      </c>
      <c r="I25" s="468"/>
    </row>
    <row r="26" spans="1:9" ht="26.25">
      <c r="A26" s="600">
        <v>5</v>
      </c>
      <c r="B26" s="473" t="s">
        <v>632</v>
      </c>
      <c r="C26" s="610">
        <f t="shared" si="0"/>
        <v>5.5</v>
      </c>
      <c r="D26" s="610">
        <v>5.5</v>
      </c>
      <c r="E26" s="608"/>
      <c r="F26" s="608"/>
      <c r="G26" s="700" t="s">
        <v>110</v>
      </c>
      <c r="H26" s="609" t="s">
        <v>628</v>
      </c>
      <c r="I26" s="468"/>
    </row>
    <row r="27" spans="1:9" ht="26.25">
      <c r="A27" s="600">
        <v>6</v>
      </c>
      <c r="B27" s="473" t="s">
        <v>633</v>
      </c>
      <c r="C27" s="610">
        <f t="shared" si="0"/>
        <v>2.5</v>
      </c>
      <c r="D27" s="610">
        <v>2.5</v>
      </c>
      <c r="E27" s="608"/>
      <c r="F27" s="608"/>
      <c r="G27" s="700" t="s">
        <v>112</v>
      </c>
      <c r="H27" s="609" t="s">
        <v>628</v>
      </c>
      <c r="I27" s="468"/>
    </row>
    <row r="28" spans="1:9" ht="26.25">
      <c r="A28" s="600">
        <v>7</v>
      </c>
      <c r="B28" s="601" t="s">
        <v>634</v>
      </c>
      <c r="C28" s="610">
        <f t="shared" si="0"/>
        <v>0.2</v>
      </c>
      <c r="D28" s="587">
        <v>0.2</v>
      </c>
      <c r="E28" s="608"/>
      <c r="F28" s="608"/>
      <c r="G28" s="611" t="s">
        <v>113</v>
      </c>
      <c r="H28" s="609" t="s">
        <v>628</v>
      </c>
      <c r="I28" s="468"/>
    </row>
    <row r="29" spans="1:9" ht="15">
      <c r="A29" s="467" t="s">
        <v>24</v>
      </c>
      <c r="B29" s="468" t="s">
        <v>98</v>
      </c>
      <c r="C29" s="565">
        <f>SUM(C30:C30)</f>
        <v>0.6</v>
      </c>
      <c r="D29" s="565">
        <f>SUM(D30:D30)</f>
        <v>0.6</v>
      </c>
      <c r="E29" s="565">
        <f>SUM(E30:E30)</f>
        <v>0</v>
      </c>
      <c r="F29" s="565">
        <f>SUM(F30:F30)</f>
        <v>0</v>
      </c>
      <c r="G29" s="468"/>
      <c r="H29" s="468"/>
      <c r="I29" s="468"/>
    </row>
    <row r="30" spans="1:9" ht="26.25">
      <c r="A30" s="600">
        <v>1</v>
      </c>
      <c r="B30" s="611" t="s">
        <v>635</v>
      </c>
      <c r="C30" s="610">
        <f>SUM(D30:F30)</f>
        <v>0.6</v>
      </c>
      <c r="D30" s="610">
        <v>0.6</v>
      </c>
      <c r="E30" s="608"/>
      <c r="F30" s="608"/>
      <c r="G30" s="700" t="s">
        <v>636</v>
      </c>
      <c r="H30" s="609" t="s">
        <v>628</v>
      </c>
      <c r="I30" s="468"/>
    </row>
    <row r="31" spans="1:9" ht="15">
      <c r="A31" s="467" t="s">
        <v>27</v>
      </c>
      <c r="B31" s="571" t="s">
        <v>35</v>
      </c>
      <c r="C31" s="612">
        <f>C32</f>
        <v>10</v>
      </c>
      <c r="D31" s="612">
        <f>D32</f>
        <v>9.5</v>
      </c>
      <c r="E31" s="612">
        <f>E32</f>
        <v>0.5</v>
      </c>
      <c r="F31" s="612">
        <f>F32</f>
        <v>0</v>
      </c>
      <c r="G31" s="571"/>
      <c r="H31" s="468"/>
      <c r="I31" s="468"/>
    </row>
    <row r="32" spans="1:9" ht="39">
      <c r="A32" s="600">
        <v>1</v>
      </c>
      <c r="B32" s="575" t="s">
        <v>637</v>
      </c>
      <c r="C32" s="610">
        <f>SUM(D32:F32)</f>
        <v>10</v>
      </c>
      <c r="D32" s="610">
        <v>9.5</v>
      </c>
      <c r="E32" s="613">
        <v>0.5</v>
      </c>
      <c r="F32" s="608"/>
      <c r="G32" s="798" t="s">
        <v>113</v>
      </c>
      <c r="H32" s="602" t="s">
        <v>638</v>
      </c>
      <c r="I32" s="468"/>
    </row>
    <row r="33" spans="1:9" ht="15">
      <c r="A33" s="467" t="s">
        <v>28</v>
      </c>
      <c r="B33" s="571" t="s">
        <v>25</v>
      </c>
      <c r="C33" s="612">
        <f>C34</f>
        <v>0.41</v>
      </c>
      <c r="D33" s="612">
        <f>D34</f>
        <v>0</v>
      </c>
      <c r="E33" s="612">
        <f>E34</f>
        <v>0.41</v>
      </c>
      <c r="F33" s="610">
        <f>F34</f>
        <v>0</v>
      </c>
      <c r="G33" s="798"/>
      <c r="H33" s="468"/>
      <c r="I33" s="468"/>
    </row>
    <row r="34" spans="1:9" ht="39">
      <c r="A34" s="600">
        <v>1</v>
      </c>
      <c r="B34" s="601" t="s">
        <v>639</v>
      </c>
      <c r="C34" s="610">
        <f>SUM(D34:F34)</f>
        <v>0.41</v>
      </c>
      <c r="D34" s="610"/>
      <c r="E34" s="610">
        <v>0.41</v>
      </c>
      <c r="F34" s="608"/>
      <c r="G34" s="798" t="s">
        <v>132</v>
      </c>
      <c r="H34" s="609" t="s">
        <v>628</v>
      </c>
      <c r="I34" s="468"/>
    </row>
    <row r="35" spans="1:9" s="335" customFormat="1" ht="15">
      <c r="A35" s="467" t="s">
        <v>30</v>
      </c>
      <c r="B35" s="614" t="s">
        <v>239</v>
      </c>
      <c r="C35" s="612">
        <f>C36</f>
        <v>1.8</v>
      </c>
      <c r="D35" s="612">
        <f>D36</f>
        <v>1.8</v>
      </c>
      <c r="E35" s="612">
        <f>E36</f>
        <v>0</v>
      </c>
      <c r="F35" s="612">
        <f>F36</f>
        <v>0</v>
      </c>
      <c r="G35" s="799"/>
      <c r="H35" s="468"/>
      <c r="I35" s="468"/>
    </row>
    <row r="36" spans="1:9" s="317" customFormat="1" ht="33" customHeight="1">
      <c r="A36" s="600">
        <v>1</v>
      </c>
      <c r="B36" s="601" t="s">
        <v>1453</v>
      </c>
      <c r="C36" s="610">
        <f>SUM(D36:F36)</f>
        <v>1.8</v>
      </c>
      <c r="D36" s="610">
        <v>1.8</v>
      </c>
      <c r="E36" s="610"/>
      <c r="F36" s="608"/>
      <c r="G36" s="798" t="s">
        <v>244</v>
      </c>
      <c r="H36" s="602" t="s">
        <v>1455</v>
      </c>
      <c r="I36" s="468"/>
    </row>
    <row r="37" spans="1:9" s="317" customFormat="1" ht="15">
      <c r="A37" s="467">
        <f>A34+A32+A30+A28+A20+A18+A16+A36</f>
        <v>17</v>
      </c>
      <c r="B37" s="468" t="s">
        <v>1454</v>
      </c>
      <c r="C37" s="565">
        <f>C33+C31+C29+C21+C19+C17+C12+C35</f>
        <v>33.12</v>
      </c>
      <c r="D37" s="565">
        <f>D33+D31+D29+D21+D19+D17+D12+D35</f>
        <v>32.21</v>
      </c>
      <c r="E37" s="565">
        <f>E33+E31+E29+E21+E19+E17+E12+E35</f>
        <v>0.9099999999999999</v>
      </c>
      <c r="F37" s="565">
        <f>F33+F31+F29+F21+F19+F17+F12+F35</f>
        <v>0</v>
      </c>
      <c r="G37" s="468"/>
      <c r="H37" s="468"/>
      <c r="I37" s="468"/>
    </row>
    <row r="38" spans="1:9" ht="34.5" customHeight="1">
      <c r="A38" s="739" t="s">
        <v>898</v>
      </c>
      <c r="B38" s="740"/>
      <c r="C38" s="740"/>
      <c r="D38" s="740"/>
      <c r="E38" s="740"/>
      <c r="F38" s="740"/>
      <c r="G38" s="740"/>
      <c r="H38" s="740"/>
      <c r="I38" s="741"/>
    </row>
    <row r="39" spans="1:9" ht="15">
      <c r="A39" s="615" t="s">
        <v>17</v>
      </c>
      <c r="B39" s="616" t="s">
        <v>236</v>
      </c>
      <c r="C39" s="612">
        <f>SUM(C40:C45)</f>
        <v>19.84</v>
      </c>
      <c r="D39" s="612">
        <f>SUM(D40:D45)</f>
        <v>1.35</v>
      </c>
      <c r="E39" s="612">
        <f>SUM(E40:E45)</f>
        <v>18.49</v>
      </c>
      <c r="F39" s="612">
        <f>SUM(F40:F45)</f>
        <v>0</v>
      </c>
      <c r="G39" s="570"/>
      <c r="H39" s="617"/>
      <c r="I39" s="618"/>
    </row>
    <row r="40" spans="1:9" ht="26.25">
      <c r="A40" s="600">
        <v>1</v>
      </c>
      <c r="B40" s="601" t="s">
        <v>245</v>
      </c>
      <c r="C40" s="610">
        <f aca="true" t="shared" si="1" ref="C40:C45">SUM(D40:F40)</f>
        <v>0.1</v>
      </c>
      <c r="D40" s="610">
        <v>0.1</v>
      </c>
      <c r="E40" s="607"/>
      <c r="F40" s="612"/>
      <c r="G40" s="611" t="s">
        <v>134</v>
      </c>
      <c r="H40" s="619" t="s">
        <v>322</v>
      </c>
      <c r="I40" s="600"/>
    </row>
    <row r="41" spans="1:9" ht="26.25">
      <c r="A41" s="600">
        <v>2</v>
      </c>
      <c r="B41" s="601" t="s">
        <v>640</v>
      </c>
      <c r="C41" s="610">
        <f t="shared" si="1"/>
        <v>0.25</v>
      </c>
      <c r="D41" s="610">
        <v>0.25</v>
      </c>
      <c r="E41" s="607"/>
      <c r="F41" s="612"/>
      <c r="G41" s="611" t="s">
        <v>641</v>
      </c>
      <c r="H41" s="619" t="s">
        <v>322</v>
      </c>
      <c r="I41" s="600"/>
    </row>
    <row r="42" spans="1:9" ht="15">
      <c r="A42" s="600">
        <v>3</v>
      </c>
      <c r="B42" s="620" t="s">
        <v>247</v>
      </c>
      <c r="C42" s="610">
        <f t="shared" si="1"/>
        <v>18</v>
      </c>
      <c r="D42" s="610"/>
      <c r="E42" s="607">
        <v>18</v>
      </c>
      <c r="F42" s="612"/>
      <c r="G42" s="620" t="s">
        <v>110</v>
      </c>
      <c r="H42" s="619" t="s">
        <v>322</v>
      </c>
      <c r="I42" s="600"/>
    </row>
    <row r="43" spans="1:9" ht="26.25">
      <c r="A43" s="600">
        <v>4</v>
      </c>
      <c r="B43" s="620" t="s">
        <v>248</v>
      </c>
      <c r="C43" s="610">
        <f t="shared" si="1"/>
        <v>0.5</v>
      </c>
      <c r="D43" s="610">
        <v>0.5</v>
      </c>
      <c r="E43" s="607"/>
      <c r="F43" s="612"/>
      <c r="G43" s="620" t="s">
        <v>116</v>
      </c>
      <c r="H43" s="619" t="s">
        <v>322</v>
      </c>
      <c r="I43" s="600"/>
    </row>
    <row r="44" spans="1:9" ht="15">
      <c r="A44" s="600">
        <v>5</v>
      </c>
      <c r="B44" s="620" t="s">
        <v>642</v>
      </c>
      <c r="C44" s="610">
        <f t="shared" si="1"/>
        <v>0.5</v>
      </c>
      <c r="D44" s="610">
        <v>0.5</v>
      </c>
      <c r="E44" s="607"/>
      <c r="F44" s="612"/>
      <c r="G44" s="620" t="s">
        <v>136</v>
      </c>
      <c r="H44" s="619" t="s">
        <v>449</v>
      </c>
      <c r="I44" s="600"/>
    </row>
    <row r="45" spans="1:9" ht="26.25">
      <c r="A45" s="600">
        <v>6</v>
      </c>
      <c r="B45" s="620" t="s">
        <v>643</v>
      </c>
      <c r="C45" s="610">
        <f t="shared" si="1"/>
        <v>0.49</v>
      </c>
      <c r="D45" s="610"/>
      <c r="E45" s="607">
        <v>0.49</v>
      </c>
      <c r="F45" s="612"/>
      <c r="G45" s="620" t="s">
        <v>132</v>
      </c>
      <c r="H45" s="619" t="s">
        <v>449</v>
      </c>
      <c r="I45" s="600"/>
    </row>
    <row r="46" spans="1:9" ht="15">
      <c r="A46" s="615" t="s">
        <v>19</v>
      </c>
      <c r="B46" s="621" t="s">
        <v>118</v>
      </c>
      <c r="C46" s="622">
        <f>SUM(C47:C51)</f>
        <v>16.7</v>
      </c>
      <c r="D46" s="622">
        <f>SUM(D47:D51)</f>
        <v>16.7</v>
      </c>
      <c r="E46" s="622">
        <f>SUM(E47:E51)</f>
        <v>0</v>
      </c>
      <c r="F46" s="622">
        <f>SUM(F47:F51)</f>
        <v>0</v>
      </c>
      <c r="G46" s="623"/>
      <c r="H46" s="623"/>
      <c r="I46" s="624"/>
    </row>
    <row r="47" spans="1:9" ht="26.25">
      <c r="A47" s="624">
        <v>1</v>
      </c>
      <c r="B47" s="625" t="s">
        <v>119</v>
      </c>
      <c r="C47" s="626">
        <f>D47+E47+F47</f>
        <v>3.4</v>
      </c>
      <c r="D47" s="627">
        <v>3.4</v>
      </c>
      <c r="E47" s="627"/>
      <c r="F47" s="626"/>
      <c r="G47" s="800" t="s">
        <v>113</v>
      </c>
      <c r="H47" s="619" t="s">
        <v>322</v>
      </c>
      <c r="I47" s="628"/>
    </row>
    <row r="48" spans="1:9" ht="26.25">
      <c r="A48" s="624">
        <v>2</v>
      </c>
      <c r="B48" s="625" t="s">
        <v>121</v>
      </c>
      <c r="C48" s="626">
        <f>D48+E48+F48</f>
        <v>2</v>
      </c>
      <c r="D48" s="627">
        <v>2</v>
      </c>
      <c r="E48" s="627"/>
      <c r="F48" s="626"/>
      <c r="G48" s="800" t="s">
        <v>113</v>
      </c>
      <c r="H48" s="619" t="s">
        <v>322</v>
      </c>
      <c r="I48" s="600"/>
    </row>
    <row r="49" spans="1:9" ht="15">
      <c r="A49" s="747">
        <v>3</v>
      </c>
      <c r="B49" s="748" t="s">
        <v>121</v>
      </c>
      <c r="C49" s="626">
        <f>D49+E49+F49</f>
        <v>2.75</v>
      </c>
      <c r="D49" s="627">
        <v>2.75</v>
      </c>
      <c r="E49" s="627"/>
      <c r="F49" s="626"/>
      <c r="G49" s="800" t="s">
        <v>113</v>
      </c>
      <c r="H49" s="744" t="s">
        <v>322</v>
      </c>
      <c r="I49" s="749"/>
    </row>
    <row r="50" spans="1:9" ht="15">
      <c r="A50" s="747"/>
      <c r="B50" s="748"/>
      <c r="C50" s="626">
        <f>D50+E50+F50</f>
        <v>1.25</v>
      </c>
      <c r="D50" s="627">
        <v>1.25</v>
      </c>
      <c r="E50" s="627"/>
      <c r="F50" s="626"/>
      <c r="G50" s="800" t="s">
        <v>120</v>
      </c>
      <c r="H50" s="745"/>
      <c r="I50" s="749"/>
    </row>
    <row r="51" spans="1:9" ht="26.25">
      <c r="A51" s="600">
        <v>4</v>
      </c>
      <c r="B51" s="575" t="s">
        <v>644</v>
      </c>
      <c r="C51" s="626">
        <f>D51+E51+F51</f>
        <v>7.3</v>
      </c>
      <c r="D51" s="607">
        <v>7.3</v>
      </c>
      <c r="E51" s="607"/>
      <c r="F51" s="626"/>
      <c r="G51" s="602" t="s">
        <v>113</v>
      </c>
      <c r="H51" s="619" t="s">
        <v>322</v>
      </c>
      <c r="I51" s="600"/>
    </row>
    <row r="52" spans="1:9" ht="15">
      <c r="A52" s="467" t="s">
        <v>21</v>
      </c>
      <c r="B52" s="629" t="s">
        <v>145</v>
      </c>
      <c r="C52" s="630">
        <f>C53+C54</f>
        <v>6.2299999999999995</v>
      </c>
      <c r="D52" s="630">
        <f>D53+D54</f>
        <v>6.2299999999999995</v>
      </c>
      <c r="E52" s="630">
        <f>E53+E54</f>
        <v>0</v>
      </c>
      <c r="F52" s="630">
        <f>F53+F54</f>
        <v>0</v>
      </c>
      <c r="G52" s="468"/>
      <c r="H52" s="623"/>
      <c r="I52" s="631"/>
    </row>
    <row r="53" spans="1:9" ht="15">
      <c r="A53" s="600">
        <v>1</v>
      </c>
      <c r="B53" s="632" t="s">
        <v>645</v>
      </c>
      <c r="C53" s="626">
        <f>D53+E53+F53</f>
        <v>5.1</v>
      </c>
      <c r="D53" s="633">
        <v>5.1</v>
      </c>
      <c r="E53" s="607"/>
      <c r="F53" s="626"/>
      <c r="G53" s="801" t="s">
        <v>117</v>
      </c>
      <c r="H53" s="619" t="s">
        <v>322</v>
      </c>
      <c r="I53" s="600"/>
    </row>
    <row r="54" spans="1:9" ht="26.25">
      <c r="A54" s="600">
        <v>2</v>
      </c>
      <c r="B54" s="602" t="s">
        <v>646</v>
      </c>
      <c r="C54" s="560">
        <f>SUM(D54:F54)</f>
        <v>1.13</v>
      </c>
      <c r="D54" s="560">
        <v>1.13</v>
      </c>
      <c r="E54" s="560"/>
      <c r="F54" s="560"/>
      <c r="G54" s="634" t="s">
        <v>641</v>
      </c>
      <c r="H54" s="619" t="s">
        <v>449</v>
      </c>
      <c r="I54" s="600"/>
    </row>
    <row r="55" spans="1:9" ht="15">
      <c r="A55" s="467" t="s">
        <v>23</v>
      </c>
      <c r="B55" s="571" t="s">
        <v>647</v>
      </c>
      <c r="C55" s="630">
        <f>C56</f>
        <v>2.5</v>
      </c>
      <c r="D55" s="630">
        <f>D56</f>
        <v>2.5</v>
      </c>
      <c r="E55" s="630">
        <f>E56</f>
        <v>0</v>
      </c>
      <c r="F55" s="630">
        <f>F56</f>
        <v>0</v>
      </c>
      <c r="G55" s="634"/>
      <c r="H55" s="634"/>
      <c r="I55" s="600"/>
    </row>
    <row r="56" spans="1:9" ht="39">
      <c r="A56" s="600">
        <v>1</v>
      </c>
      <c r="B56" s="602" t="s">
        <v>243</v>
      </c>
      <c r="C56" s="560">
        <v>2.5</v>
      </c>
      <c r="D56" s="560">
        <v>2.5</v>
      </c>
      <c r="E56" s="560"/>
      <c r="F56" s="560"/>
      <c r="G56" s="634" t="s">
        <v>244</v>
      </c>
      <c r="H56" s="619" t="s">
        <v>322</v>
      </c>
      <c r="I56" s="600"/>
    </row>
    <row r="57" spans="1:9" ht="15">
      <c r="A57" s="615" t="s">
        <v>24</v>
      </c>
      <c r="B57" s="621" t="s">
        <v>20</v>
      </c>
      <c r="C57" s="622">
        <f>SUM(C58:C61)</f>
        <v>7.17</v>
      </c>
      <c r="D57" s="622">
        <f>SUM(D58:D61)</f>
        <v>4.17</v>
      </c>
      <c r="E57" s="622">
        <f>SUM(E58:E61)</f>
        <v>3</v>
      </c>
      <c r="F57" s="622">
        <f>SUM(F58:F61)</f>
        <v>0</v>
      </c>
      <c r="G57" s="637"/>
      <c r="H57" s="616"/>
      <c r="I57" s="628"/>
    </row>
    <row r="58" spans="1:9" ht="26.25">
      <c r="A58" s="600">
        <v>1</v>
      </c>
      <c r="B58" s="601" t="s">
        <v>111</v>
      </c>
      <c r="C58" s="610">
        <f>D58+E58+F58</f>
        <v>0.3</v>
      </c>
      <c r="D58" s="607">
        <v>0.3</v>
      </c>
      <c r="E58" s="607"/>
      <c r="F58" s="612"/>
      <c r="G58" s="602" t="s">
        <v>112</v>
      </c>
      <c r="H58" s="619" t="s">
        <v>322</v>
      </c>
      <c r="I58" s="600"/>
    </row>
    <row r="59" spans="1:9" ht="49.5" customHeight="1">
      <c r="A59" s="635">
        <v>2</v>
      </c>
      <c r="B59" s="575" t="s">
        <v>122</v>
      </c>
      <c r="C59" s="626">
        <f>D59+E59+F59</f>
        <v>3.8</v>
      </c>
      <c r="D59" s="627">
        <v>0.8</v>
      </c>
      <c r="E59" s="627">
        <v>3</v>
      </c>
      <c r="F59" s="626"/>
      <c r="G59" s="802" t="s">
        <v>123</v>
      </c>
      <c r="H59" s="619" t="s">
        <v>322</v>
      </c>
      <c r="I59" s="600"/>
    </row>
    <row r="60" spans="1:9" ht="35.25" customHeight="1">
      <c r="A60" s="600">
        <v>3</v>
      </c>
      <c r="B60" s="601" t="s">
        <v>125</v>
      </c>
      <c r="C60" s="626">
        <f>D60+E60+F60</f>
        <v>0.87</v>
      </c>
      <c r="D60" s="607">
        <v>0.87</v>
      </c>
      <c r="E60" s="607"/>
      <c r="F60" s="626"/>
      <c r="G60" s="602" t="s">
        <v>126</v>
      </c>
      <c r="H60" s="619" t="s">
        <v>322</v>
      </c>
      <c r="I60" s="600"/>
    </row>
    <row r="61" spans="1:9" ht="26.25">
      <c r="A61" s="635">
        <v>4</v>
      </c>
      <c r="B61" s="575" t="s">
        <v>127</v>
      </c>
      <c r="C61" s="626">
        <f>D61+E61+F61</f>
        <v>2.2</v>
      </c>
      <c r="D61" s="627">
        <v>2.2</v>
      </c>
      <c r="E61" s="627"/>
      <c r="F61" s="626"/>
      <c r="G61" s="802" t="s">
        <v>120</v>
      </c>
      <c r="H61" s="619" t="s">
        <v>322</v>
      </c>
      <c r="I61" s="600"/>
    </row>
    <row r="62" spans="1:9" ht="15">
      <c r="A62" s="615" t="s">
        <v>27</v>
      </c>
      <c r="B62" s="621" t="s">
        <v>22</v>
      </c>
      <c r="C62" s="622">
        <f>SUM(C63:C64)</f>
        <v>1.5</v>
      </c>
      <c r="D62" s="622">
        <f>SUM(D63:D64)</f>
        <v>1.5</v>
      </c>
      <c r="E62" s="622">
        <f>SUM(E63:E64)</f>
        <v>0</v>
      </c>
      <c r="F62" s="622">
        <f>SUM(F63:F64)</f>
        <v>0</v>
      </c>
      <c r="G62" s="637"/>
      <c r="H62" s="616"/>
      <c r="I62" s="628"/>
    </row>
    <row r="63" spans="1:9" ht="15">
      <c r="A63" s="742">
        <v>1</v>
      </c>
      <c r="B63" s="743" t="s">
        <v>128</v>
      </c>
      <c r="C63" s="626">
        <f>D63+E63+F63</f>
        <v>0.6</v>
      </c>
      <c r="D63" s="607">
        <v>0.6</v>
      </c>
      <c r="E63" s="607"/>
      <c r="F63" s="626"/>
      <c r="G63" s="602" t="s">
        <v>120</v>
      </c>
      <c r="H63" s="744" t="s">
        <v>322</v>
      </c>
      <c r="I63" s="746"/>
    </row>
    <row r="64" spans="1:9" ht="15">
      <c r="A64" s="742"/>
      <c r="B64" s="743"/>
      <c r="C64" s="626">
        <f>D64+E64+F64</f>
        <v>0.9</v>
      </c>
      <c r="D64" s="607">
        <v>0.9</v>
      </c>
      <c r="E64" s="607"/>
      <c r="F64" s="626"/>
      <c r="G64" s="602" t="s">
        <v>113</v>
      </c>
      <c r="H64" s="745"/>
      <c r="I64" s="746"/>
    </row>
    <row r="65" spans="1:9" ht="15">
      <c r="A65" s="467" t="s">
        <v>28</v>
      </c>
      <c r="B65" s="571" t="s">
        <v>129</v>
      </c>
      <c r="C65" s="622">
        <f>C66</f>
        <v>0.1</v>
      </c>
      <c r="D65" s="622">
        <f>D66</f>
        <v>0.1</v>
      </c>
      <c r="E65" s="622">
        <f>E66</f>
        <v>0</v>
      </c>
      <c r="F65" s="622">
        <f>F66</f>
        <v>0</v>
      </c>
      <c r="G65" s="803"/>
      <c r="H65" s="617"/>
      <c r="I65" s="636"/>
    </row>
    <row r="66" spans="1:9" ht="26.25">
      <c r="A66" s="600">
        <v>1</v>
      </c>
      <c r="B66" s="575" t="s">
        <v>648</v>
      </c>
      <c r="C66" s="626">
        <f>D66+E66+F66</f>
        <v>0.1</v>
      </c>
      <c r="D66" s="607">
        <v>0.1</v>
      </c>
      <c r="E66" s="607"/>
      <c r="F66" s="626"/>
      <c r="G66" s="602" t="s">
        <v>115</v>
      </c>
      <c r="H66" s="619" t="s">
        <v>322</v>
      </c>
      <c r="I66" s="600"/>
    </row>
    <row r="67" spans="1:9" ht="15">
      <c r="A67" s="467" t="s">
        <v>30</v>
      </c>
      <c r="B67" s="571" t="s">
        <v>33</v>
      </c>
      <c r="C67" s="622">
        <f>C68</f>
        <v>3.9</v>
      </c>
      <c r="D67" s="622">
        <f>D68</f>
        <v>3.9</v>
      </c>
      <c r="E67" s="622">
        <f>E68</f>
        <v>0</v>
      </c>
      <c r="F67" s="622">
        <f>F68</f>
        <v>0</v>
      </c>
      <c r="G67" s="803"/>
      <c r="H67" s="617"/>
      <c r="I67" s="636"/>
    </row>
    <row r="68" spans="1:9" ht="26.25">
      <c r="A68" s="472">
        <v>1</v>
      </c>
      <c r="B68" s="601" t="s">
        <v>130</v>
      </c>
      <c r="C68" s="626">
        <f>D68+E68+F68</f>
        <v>3.9</v>
      </c>
      <c r="D68" s="607">
        <v>3.9</v>
      </c>
      <c r="E68" s="607"/>
      <c r="F68" s="626"/>
      <c r="G68" s="602" t="s">
        <v>120</v>
      </c>
      <c r="H68" s="619" t="s">
        <v>322</v>
      </c>
      <c r="I68" s="600"/>
    </row>
    <row r="69" spans="1:9" ht="15">
      <c r="A69" s="615" t="s">
        <v>31</v>
      </c>
      <c r="B69" s="616" t="s">
        <v>87</v>
      </c>
      <c r="C69" s="622">
        <f>SUM(C70:C78)</f>
        <v>13.83</v>
      </c>
      <c r="D69" s="622">
        <f>SUM(D70:D78)</f>
        <v>13.83</v>
      </c>
      <c r="E69" s="622">
        <f>SUM(E70:E78)</f>
        <v>0</v>
      </c>
      <c r="F69" s="622">
        <f>SUM(F70:F78)</f>
        <v>0</v>
      </c>
      <c r="G69" s="637"/>
      <c r="H69" s="637"/>
      <c r="I69" s="628"/>
    </row>
    <row r="70" spans="1:9" ht="26.25">
      <c r="A70" s="600">
        <v>1</v>
      </c>
      <c r="B70" s="601" t="s">
        <v>649</v>
      </c>
      <c r="C70" s="610">
        <f aca="true" t="shared" si="2" ref="C70:C75">D70+E70+F70</f>
        <v>0.9</v>
      </c>
      <c r="D70" s="607">
        <v>0.9</v>
      </c>
      <c r="E70" s="612"/>
      <c r="F70" s="612"/>
      <c r="G70" s="611" t="s">
        <v>114</v>
      </c>
      <c r="H70" s="619" t="s">
        <v>322</v>
      </c>
      <c r="I70" s="600"/>
    </row>
    <row r="71" spans="1:9" ht="15">
      <c r="A71" s="600">
        <v>2</v>
      </c>
      <c r="B71" s="638" t="s">
        <v>650</v>
      </c>
      <c r="C71" s="610">
        <f t="shared" si="2"/>
        <v>0.1</v>
      </c>
      <c r="D71" s="607">
        <v>0.1</v>
      </c>
      <c r="E71" s="612"/>
      <c r="F71" s="612"/>
      <c r="G71" s="611" t="s">
        <v>110</v>
      </c>
      <c r="H71" s="619" t="s">
        <v>322</v>
      </c>
      <c r="I71" s="600"/>
    </row>
    <row r="72" spans="1:9" ht="15">
      <c r="A72" s="600">
        <v>3</v>
      </c>
      <c r="B72" s="602" t="s">
        <v>131</v>
      </c>
      <c r="C72" s="626">
        <f t="shared" si="2"/>
        <v>2</v>
      </c>
      <c r="D72" s="607">
        <v>2</v>
      </c>
      <c r="E72" s="610"/>
      <c r="F72" s="626"/>
      <c r="G72" s="602" t="s">
        <v>132</v>
      </c>
      <c r="H72" s="619" t="s">
        <v>322</v>
      </c>
      <c r="I72" s="600"/>
    </row>
    <row r="73" spans="1:9" ht="26.25">
      <c r="A73" s="600">
        <v>4</v>
      </c>
      <c r="B73" s="602" t="s">
        <v>651</v>
      </c>
      <c r="C73" s="626">
        <f t="shared" si="2"/>
        <v>0.33</v>
      </c>
      <c r="D73" s="607">
        <v>0.33</v>
      </c>
      <c r="E73" s="610"/>
      <c r="F73" s="626"/>
      <c r="G73" s="602" t="s">
        <v>244</v>
      </c>
      <c r="H73" s="619" t="s">
        <v>322</v>
      </c>
      <c r="I73" s="600"/>
    </row>
    <row r="74" spans="1:9" ht="15">
      <c r="A74" s="600">
        <v>5</v>
      </c>
      <c r="B74" s="601" t="s">
        <v>133</v>
      </c>
      <c r="C74" s="626">
        <f t="shared" si="2"/>
        <v>0.35</v>
      </c>
      <c r="D74" s="610">
        <v>0.35</v>
      </c>
      <c r="E74" s="610"/>
      <c r="F74" s="626"/>
      <c r="G74" s="602" t="s">
        <v>134</v>
      </c>
      <c r="H74" s="619" t="s">
        <v>322</v>
      </c>
      <c r="I74" s="600"/>
    </row>
    <row r="75" spans="1:9" ht="15">
      <c r="A75" s="600">
        <v>6</v>
      </c>
      <c r="B75" s="601" t="s">
        <v>135</v>
      </c>
      <c r="C75" s="626">
        <f t="shared" si="2"/>
        <v>4.9</v>
      </c>
      <c r="D75" s="610">
        <v>4.9</v>
      </c>
      <c r="E75" s="610"/>
      <c r="F75" s="626"/>
      <c r="G75" s="602" t="s">
        <v>136</v>
      </c>
      <c r="H75" s="619" t="s">
        <v>322</v>
      </c>
      <c r="I75" s="600"/>
    </row>
    <row r="76" spans="1:9" ht="15">
      <c r="A76" s="600">
        <v>7</v>
      </c>
      <c r="B76" s="601" t="s">
        <v>652</v>
      </c>
      <c r="C76" s="626">
        <v>0.4</v>
      </c>
      <c r="D76" s="610">
        <v>0.4</v>
      </c>
      <c r="E76" s="610"/>
      <c r="F76" s="626"/>
      <c r="G76" s="602" t="s">
        <v>124</v>
      </c>
      <c r="H76" s="619" t="s">
        <v>449</v>
      </c>
      <c r="I76" s="600"/>
    </row>
    <row r="77" spans="1:9" ht="15">
      <c r="A77" s="600">
        <v>8</v>
      </c>
      <c r="B77" s="639" t="s">
        <v>653</v>
      </c>
      <c r="C77" s="640">
        <v>1</v>
      </c>
      <c r="D77" s="640">
        <v>1</v>
      </c>
      <c r="E77" s="641"/>
      <c r="F77" s="641"/>
      <c r="G77" s="804" t="s">
        <v>112</v>
      </c>
      <c r="H77" s="619" t="s">
        <v>449</v>
      </c>
      <c r="I77" s="600"/>
    </row>
    <row r="78" spans="1:9" ht="26.25">
      <c r="A78" s="600">
        <v>9</v>
      </c>
      <c r="B78" s="639" t="s">
        <v>654</v>
      </c>
      <c r="C78" s="640">
        <v>3.85</v>
      </c>
      <c r="D78" s="640">
        <v>3.85</v>
      </c>
      <c r="E78" s="641"/>
      <c r="F78" s="641"/>
      <c r="G78" s="804" t="s">
        <v>655</v>
      </c>
      <c r="H78" s="619" t="s">
        <v>449</v>
      </c>
      <c r="I78" s="600"/>
    </row>
    <row r="79" spans="1:9" ht="15">
      <c r="A79" s="615" t="s">
        <v>32</v>
      </c>
      <c r="B79" s="616" t="s">
        <v>98</v>
      </c>
      <c r="C79" s="622">
        <f>C80</f>
        <v>0.2</v>
      </c>
      <c r="D79" s="622">
        <f>D80</f>
        <v>0.2</v>
      </c>
      <c r="E79" s="622">
        <f>E80</f>
        <v>0</v>
      </c>
      <c r="F79" s="622">
        <f>F80</f>
        <v>0</v>
      </c>
      <c r="G79" s="602"/>
      <c r="H79" s="602"/>
      <c r="I79" s="624"/>
    </row>
    <row r="80" spans="1:9" ht="15">
      <c r="A80" s="600">
        <v>1</v>
      </c>
      <c r="B80" s="575" t="s">
        <v>656</v>
      </c>
      <c r="C80" s="626">
        <f>D80+E80+F80</f>
        <v>0.2</v>
      </c>
      <c r="D80" s="607">
        <v>0.2</v>
      </c>
      <c r="E80" s="610"/>
      <c r="F80" s="626"/>
      <c r="G80" s="602" t="s">
        <v>120</v>
      </c>
      <c r="H80" s="619" t="s">
        <v>322</v>
      </c>
      <c r="I80" s="600"/>
    </row>
    <row r="81" spans="1:9" ht="15">
      <c r="A81" s="642">
        <f>A80+A78+A68+A66+A63+A61+A56+A54+A51+A45</f>
        <v>30</v>
      </c>
      <c r="B81" s="643" t="s">
        <v>899</v>
      </c>
      <c r="C81" s="622">
        <f>C79+C69+C67+C65+C62+C57+C55+C52+C46+C39</f>
        <v>71.97</v>
      </c>
      <c r="D81" s="622">
        <f>D79+D69+D67+D65+D62+D57+D55+D52+D46+D39</f>
        <v>50.48</v>
      </c>
      <c r="E81" s="622">
        <f>E79+E69+E67+E65+E62+E57+E55+E52+E46+E39</f>
        <v>21.49</v>
      </c>
      <c r="F81" s="622">
        <f>F79+F69+F67+F65+F62+F57+F55+F52+F46+F39</f>
        <v>0</v>
      </c>
      <c r="G81" s="645"/>
      <c r="H81" s="645"/>
      <c r="I81" s="644"/>
    </row>
    <row r="82" spans="1:9" s="317" customFormat="1" ht="15">
      <c r="A82" s="642">
        <f>A81+A37</f>
        <v>47</v>
      </c>
      <c r="B82" s="643" t="s">
        <v>1456</v>
      </c>
      <c r="C82" s="646">
        <f>SUM(C81+C37)</f>
        <v>105.09</v>
      </c>
      <c r="D82" s="646">
        <f>SUM(D81+D37)</f>
        <v>82.69</v>
      </c>
      <c r="E82" s="646">
        <f>SUM(E81+E37)</f>
        <v>22.4</v>
      </c>
      <c r="F82" s="646">
        <f>SUM(F81+F37)</f>
        <v>0</v>
      </c>
      <c r="G82" s="805"/>
      <c r="H82" s="647"/>
      <c r="I82" s="648"/>
    </row>
    <row r="84" spans="7:8" ht="15">
      <c r="G84" s="53"/>
      <c r="H84" s="307" t="s">
        <v>14</v>
      </c>
    </row>
  </sheetData>
  <sheetProtection/>
  <mergeCells count="25">
    <mergeCell ref="A1:C1"/>
    <mergeCell ref="D1:I1"/>
    <mergeCell ref="A2:C2"/>
    <mergeCell ref="D2:I2"/>
    <mergeCell ref="A3:I3"/>
    <mergeCell ref="A4:I4"/>
    <mergeCell ref="A5:I5"/>
    <mergeCell ref="A6:I6"/>
    <mergeCell ref="A7:I7"/>
    <mergeCell ref="A8:A9"/>
    <mergeCell ref="B8:B9"/>
    <mergeCell ref="C8:C9"/>
    <mergeCell ref="D8:F8"/>
    <mergeCell ref="G8:G9"/>
    <mergeCell ref="H8:H9"/>
    <mergeCell ref="I8:I9"/>
    <mergeCell ref="A38:I38"/>
    <mergeCell ref="A63:A64"/>
    <mergeCell ref="B63:B64"/>
    <mergeCell ref="H63:H64"/>
    <mergeCell ref="I63:I64"/>
    <mergeCell ref="A49:A50"/>
    <mergeCell ref="B49:B50"/>
    <mergeCell ref="H49:H50"/>
    <mergeCell ref="I49:I50"/>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J182"/>
  <sheetViews>
    <sheetView showZeros="0" zoomScale="70" zoomScaleNormal="70" zoomScalePageLayoutView="0" workbookViewId="0" topLeftCell="A1">
      <pane ySplit="10" topLeftCell="A11" activePane="bottomLeft" state="frozen"/>
      <selection pane="topLeft" activeCell="H142" sqref="H142"/>
      <selection pane="bottomLeft" activeCell="G20" sqref="G20"/>
    </sheetView>
  </sheetViews>
  <sheetFormatPr defaultColWidth="9.00390625" defaultRowHeight="15.75"/>
  <cols>
    <col min="1" max="1" width="5.50390625" style="54" customWidth="1"/>
    <col min="2" max="2" width="30.00390625" style="53" customWidth="1"/>
    <col min="3" max="3" width="12.125" style="54" customWidth="1"/>
    <col min="4" max="6" width="8.00390625" style="54" customWidth="1"/>
    <col min="7" max="7" width="16.125" style="54" customWidth="1"/>
    <col min="8" max="8" width="35.75390625" style="53" customWidth="1"/>
    <col min="9" max="9" width="7.25390625" style="54" customWidth="1"/>
    <col min="10" max="16384" width="9.00390625" style="308" customWidth="1"/>
  </cols>
  <sheetData>
    <row r="1" spans="1:9" ht="15">
      <c r="A1" s="702" t="s">
        <v>38</v>
      </c>
      <c r="B1" s="702"/>
      <c r="C1" s="702"/>
      <c r="D1" s="703" t="s">
        <v>10</v>
      </c>
      <c r="E1" s="703"/>
      <c r="F1" s="703"/>
      <c r="G1" s="703"/>
      <c r="H1" s="703"/>
      <c r="I1" s="703"/>
    </row>
    <row r="2" spans="1:9" ht="15">
      <c r="A2" s="703" t="s">
        <v>12</v>
      </c>
      <c r="B2" s="703"/>
      <c r="C2" s="703"/>
      <c r="D2" s="703" t="s">
        <v>11</v>
      </c>
      <c r="E2" s="703"/>
      <c r="F2" s="703"/>
      <c r="G2" s="703"/>
      <c r="H2" s="703"/>
      <c r="I2" s="703"/>
    </row>
    <row r="3" spans="1:9" ht="15">
      <c r="A3" s="713"/>
      <c r="B3" s="713"/>
      <c r="C3" s="713"/>
      <c r="D3" s="713"/>
      <c r="E3" s="713"/>
      <c r="F3" s="713"/>
      <c r="G3" s="713"/>
      <c r="H3" s="713"/>
      <c r="I3" s="713"/>
    </row>
    <row r="4" spans="1:9" ht="15">
      <c r="A4" s="702" t="s">
        <v>306</v>
      </c>
      <c r="B4" s="702"/>
      <c r="C4" s="702"/>
      <c r="D4" s="702"/>
      <c r="E4" s="702"/>
      <c r="F4" s="702"/>
      <c r="G4" s="702"/>
      <c r="H4" s="702"/>
      <c r="I4" s="702"/>
    </row>
    <row r="5" spans="1:9" ht="15">
      <c r="A5" s="702" t="s">
        <v>307</v>
      </c>
      <c r="B5" s="702"/>
      <c r="C5" s="702"/>
      <c r="D5" s="702"/>
      <c r="E5" s="702"/>
      <c r="F5" s="702"/>
      <c r="G5" s="702"/>
      <c r="H5" s="702"/>
      <c r="I5" s="702"/>
    </row>
    <row r="6" spans="1:9" ht="15">
      <c r="A6" s="712" t="str">
        <f>'Tong CMD'!A5:H5</f>
        <v>(Kèm theo Nghị quyết số 256/NQ-HĐND ngày 08 tháng 12 năm 2020 của Hội đồng nhân dân tỉnh)</v>
      </c>
      <c r="B6" s="712"/>
      <c r="C6" s="712"/>
      <c r="D6" s="712"/>
      <c r="E6" s="712"/>
      <c r="F6" s="712"/>
      <c r="G6" s="712"/>
      <c r="H6" s="712"/>
      <c r="I6" s="712"/>
    </row>
    <row r="7" spans="1:9" ht="15">
      <c r="A7" s="720"/>
      <c r="B7" s="720"/>
      <c r="C7" s="720"/>
      <c r="D7" s="720"/>
      <c r="E7" s="720"/>
      <c r="F7" s="720"/>
      <c r="G7" s="720"/>
      <c r="H7" s="720"/>
      <c r="I7" s="720"/>
    </row>
    <row r="8" spans="1:9" ht="24.75" customHeight="1">
      <c r="A8" s="721" t="s">
        <v>9</v>
      </c>
      <c r="B8" s="719" t="s">
        <v>15</v>
      </c>
      <c r="C8" s="717" t="s">
        <v>194</v>
      </c>
      <c r="D8" s="718" t="s">
        <v>8</v>
      </c>
      <c r="E8" s="718"/>
      <c r="F8" s="718"/>
      <c r="G8" s="719" t="s">
        <v>235</v>
      </c>
      <c r="H8" s="718" t="s">
        <v>144</v>
      </c>
      <c r="I8" s="718" t="s">
        <v>109</v>
      </c>
    </row>
    <row r="9" spans="1:9" ht="29.25" customHeight="1">
      <c r="A9" s="721"/>
      <c r="B9" s="719"/>
      <c r="C9" s="717"/>
      <c r="D9" s="57" t="s">
        <v>6</v>
      </c>
      <c r="E9" s="57" t="s">
        <v>5</v>
      </c>
      <c r="F9" s="57" t="s">
        <v>16</v>
      </c>
      <c r="G9" s="719"/>
      <c r="H9" s="718"/>
      <c r="I9" s="718"/>
    </row>
    <row r="10" spans="1:9" ht="17.25" customHeight="1">
      <c r="A10" s="88">
        <v>-1</v>
      </c>
      <c r="B10" s="88">
        <v>-2</v>
      </c>
      <c r="C10" s="88" t="s">
        <v>238</v>
      </c>
      <c r="D10" s="88">
        <v>-4</v>
      </c>
      <c r="E10" s="88">
        <v>-5</v>
      </c>
      <c r="F10" s="88">
        <v>-6</v>
      </c>
      <c r="G10" s="88">
        <v>-7</v>
      </c>
      <c r="H10" s="88">
        <v>-8</v>
      </c>
      <c r="I10" s="88">
        <v>-9</v>
      </c>
    </row>
    <row r="11" spans="1:9" ht="15">
      <c r="A11" s="753" t="s">
        <v>1377</v>
      </c>
      <c r="B11" s="754"/>
      <c r="C11" s="754"/>
      <c r="D11" s="754"/>
      <c r="E11" s="754"/>
      <c r="F11" s="754"/>
      <c r="G11" s="754"/>
      <c r="H11" s="754"/>
      <c r="I11" s="755"/>
    </row>
    <row r="12" spans="1:9" ht="15">
      <c r="A12" s="394" t="s">
        <v>17</v>
      </c>
      <c r="B12" s="395" t="s">
        <v>26</v>
      </c>
      <c r="C12" s="806">
        <f>C13</f>
        <v>0.63</v>
      </c>
      <c r="D12" s="806">
        <f>D13</f>
        <v>0.63</v>
      </c>
      <c r="E12" s="396">
        <f>E13</f>
        <v>0</v>
      </c>
      <c r="F12" s="396">
        <f>F13</f>
        <v>0</v>
      </c>
      <c r="G12" s="395"/>
      <c r="H12" s="394"/>
      <c r="I12" s="394"/>
    </row>
    <row r="13" spans="1:9" ht="66">
      <c r="A13" s="397">
        <v>1</v>
      </c>
      <c r="B13" s="398" t="s">
        <v>657</v>
      </c>
      <c r="C13" s="807">
        <v>0.63</v>
      </c>
      <c r="D13" s="807">
        <v>0.63</v>
      </c>
      <c r="E13" s="396"/>
      <c r="F13" s="396"/>
      <c r="G13" s="398" t="s">
        <v>658</v>
      </c>
      <c r="H13" s="398" t="s">
        <v>659</v>
      </c>
      <c r="I13" s="394"/>
    </row>
    <row r="14" spans="1:9" ht="15">
      <c r="A14" s="394" t="s">
        <v>19</v>
      </c>
      <c r="B14" s="399" t="s">
        <v>261</v>
      </c>
      <c r="C14" s="806">
        <f>SUM(C15:C18)</f>
        <v>1.0999999999999999</v>
      </c>
      <c r="D14" s="806">
        <f>SUM(D15:D18)</f>
        <v>1.0999999999999999</v>
      </c>
      <c r="E14" s="396">
        <f>SUM(E15:E18)</f>
        <v>0</v>
      </c>
      <c r="F14" s="396">
        <f>SUM(F15:F18)</f>
        <v>0</v>
      </c>
      <c r="G14" s="395"/>
      <c r="H14" s="394"/>
      <c r="I14" s="394"/>
    </row>
    <row r="15" spans="1:9" ht="42.75" customHeight="1">
      <c r="A15" s="397">
        <v>1</v>
      </c>
      <c r="B15" s="400" t="s">
        <v>660</v>
      </c>
      <c r="C15" s="807">
        <v>0.2</v>
      </c>
      <c r="D15" s="807">
        <v>0.2</v>
      </c>
      <c r="E15" s="396"/>
      <c r="F15" s="396"/>
      <c r="G15" s="400" t="s">
        <v>661</v>
      </c>
      <c r="H15" s="398" t="s">
        <v>1756</v>
      </c>
      <c r="I15" s="394"/>
    </row>
    <row r="16" spans="1:9" ht="42.75" customHeight="1">
      <c r="A16" s="397">
        <v>2</v>
      </c>
      <c r="B16" s="400" t="s">
        <v>660</v>
      </c>
      <c r="C16" s="807">
        <v>0.5</v>
      </c>
      <c r="D16" s="807">
        <v>0.5</v>
      </c>
      <c r="E16" s="396"/>
      <c r="F16" s="396"/>
      <c r="G16" s="400" t="s">
        <v>662</v>
      </c>
      <c r="H16" s="398" t="s">
        <v>1756</v>
      </c>
      <c r="I16" s="394"/>
    </row>
    <row r="17" spans="1:9" ht="42.75" customHeight="1">
      <c r="A17" s="397">
        <v>3</v>
      </c>
      <c r="B17" s="400" t="s">
        <v>660</v>
      </c>
      <c r="C17" s="807">
        <v>0.2</v>
      </c>
      <c r="D17" s="807">
        <v>0.2</v>
      </c>
      <c r="E17" s="396"/>
      <c r="F17" s="396"/>
      <c r="G17" s="401" t="s">
        <v>1752</v>
      </c>
      <c r="H17" s="398" t="s">
        <v>1756</v>
      </c>
      <c r="I17" s="394"/>
    </row>
    <row r="18" spans="1:9" ht="42.75" customHeight="1">
      <c r="A18" s="397">
        <v>4</v>
      </c>
      <c r="B18" s="400" t="s">
        <v>660</v>
      </c>
      <c r="C18" s="807">
        <v>0.2</v>
      </c>
      <c r="D18" s="807">
        <v>0.2</v>
      </c>
      <c r="E18" s="396"/>
      <c r="F18" s="396"/>
      <c r="G18" s="401" t="s">
        <v>663</v>
      </c>
      <c r="H18" s="398" t="s">
        <v>1756</v>
      </c>
      <c r="I18" s="394"/>
    </row>
    <row r="19" spans="1:9" ht="15">
      <c r="A19" s="394" t="s">
        <v>21</v>
      </c>
      <c r="B19" s="399" t="s">
        <v>236</v>
      </c>
      <c r="C19" s="806">
        <f>SUM(C20:C23)</f>
        <v>6.54</v>
      </c>
      <c r="D19" s="806">
        <f>SUM(D20:D23)</f>
        <v>6.54</v>
      </c>
      <c r="E19" s="396">
        <f>SUM(E20:E23)</f>
        <v>0</v>
      </c>
      <c r="F19" s="396">
        <f>SUM(F20:F23)</f>
        <v>0</v>
      </c>
      <c r="G19" s="395"/>
      <c r="H19" s="394"/>
      <c r="I19" s="394"/>
    </row>
    <row r="20" spans="1:9" ht="45" customHeight="1">
      <c r="A20" s="397">
        <v>1</v>
      </c>
      <c r="B20" s="398" t="s">
        <v>664</v>
      </c>
      <c r="C20" s="807">
        <v>0.5</v>
      </c>
      <c r="D20" s="807">
        <v>0.5</v>
      </c>
      <c r="E20" s="396"/>
      <c r="F20" s="396"/>
      <c r="G20" s="400" t="s">
        <v>665</v>
      </c>
      <c r="H20" s="398" t="s">
        <v>666</v>
      </c>
      <c r="I20" s="394"/>
    </row>
    <row r="21" spans="1:9" ht="84.75" customHeight="1">
      <c r="A21" s="397">
        <v>2</v>
      </c>
      <c r="B21" s="398" t="s">
        <v>1626</v>
      </c>
      <c r="C21" s="807">
        <v>0.79</v>
      </c>
      <c r="D21" s="807">
        <v>0.79</v>
      </c>
      <c r="E21" s="396"/>
      <c r="F21" s="396"/>
      <c r="G21" s="400" t="s">
        <v>665</v>
      </c>
      <c r="H21" s="398" t="s">
        <v>667</v>
      </c>
      <c r="I21" s="394"/>
    </row>
    <row r="22" spans="1:9" ht="56.25" customHeight="1">
      <c r="A22" s="397">
        <v>3</v>
      </c>
      <c r="B22" s="402" t="s">
        <v>668</v>
      </c>
      <c r="C22" s="807">
        <v>5</v>
      </c>
      <c r="D22" s="807">
        <v>5</v>
      </c>
      <c r="E22" s="396"/>
      <c r="F22" s="396"/>
      <c r="G22" s="400" t="s">
        <v>669</v>
      </c>
      <c r="H22" s="403" t="s">
        <v>670</v>
      </c>
      <c r="I22" s="394"/>
    </row>
    <row r="23" spans="1:9" ht="39">
      <c r="A23" s="397">
        <v>4</v>
      </c>
      <c r="B23" s="400" t="s">
        <v>672</v>
      </c>
      <c r="C23" s="807">
        <v>0.25</v>
      </c>
      <c r="D23" s="807">
        <v>0.25</v>
      </c>
      <c r="E23" s="396"/>
      <c r="F23" s="396"/>
      <c r="G23" s="401" t="s">
        <v>673</v>
      </c>
      <c r="H23" s="398" t="s">
        <v>1627</v>
      </c>
      <c r="I23" s="394"/>
    </row>
    <row r="24" spans="1:9" ht="15">
      <c r="A24" s="394" t="s">
        <v>23</v>
      </c>
      <c r="B24" s="404" t="s">
        <v>1628</v>
      </c>
      <c r="C24" s="806">
        <f>C25+C27+C29+C34</f>
        <v>8.51</v>
      </c>
      <c r="D24" s="806">
        <f>D25+D27+D29+D34</f>
        <v>8.51</v>
      </c>
      <c r="E24" s="396">
        <f>E25+E27+E29+E34</f>
        <v>0</v>
      </c>
      <c r="F24" s="396">
        <f>F25+F27+F29+F34</f>
        <v>0</v>
      </c>
      <c r="G24" s="395"/>
      <c r="H24" s="394"/>
      <c r="I24" s="394"/>
    </row>
    <row r="25" spans="1:9" ht="15">
      <c r="A25" s="394" t="s">
        <v>1629</v>
      </c>
      <c r="B25" s="405" t="s">
        <v>478</v>
      </c>
      <c r="C25" s="806">
        <f>C26</f>
        <v>4.65</v>
      </c>
      <c r="D25" s="806">
        <f>D26</f>
        <v>4.65</v>
      </c>
      <c r="E25" s="396">
        <f>E26</f>
        <v>0</v>
      </c>
      <c r="F25" s="396">
        <f>F26</f>
        <v>0</v>
      </c>
      <c r="G25" s="395"/>
      <c r="H25" s="394"/>
      <c r="I25" s="394"/>
    </row>
    <row r="26" spans="1:9" ht="39">
      <c r="A26" s="397">
        <v>1</v>
      </c>
      <c r="B26" s="400" t="s">
        <v>674</v>
      </c>
      <c r="C26" s="807">
        <v>4.65</v>
      </c>
      <c r="D26" s="807">
        <v>4.65</v>
      </c>
      <c r="E26" s="396"/>
      <c r="F26" s="396"/>
      <c r="G26" s="406" t="s">
        <v>262</v>
      </c>
      <c r="H26" s="407" t="s">
        <v>675</v>
      </c>
      <c r="I26" s="394"/>
    </row>
    <row r="27" spans="1:10" s="312" customFormat="1" ht="15">
      <c r="A27" s="394" t="s">
        <v>1630</v>
      </c>
      <c r="B27" s="405" t="s">
        <v>41</v>
      </c>
      <c r="C27" s="806">
        <f>SUM(C28:C28)</f>
        <v>0.17</v>
      </c>
      <c r="D27" s="806">
        <f>SUM(D28:D28)</f>
        <v>0.17</v>
      </c>
      <c r="E27" s="396">
        <f>SUM(E28:E28)</f>
        <v>0</v>
      </c>
      <c r="F27" s="396">
        <f>SUM(F28:F28)</f>
        <v>0</v>
      </c>
      <c r="G27" s="408"/>
      <c r="H27" s="409"/>
      <c r="I27" s="394"/>
      <c r="J27" s="308"/>
    </row>
    <row r="28" spans="1:9" ht="66">
      <c r="A28" s="397">
        <v>1</v>
      </c>
      <c r="B28" s="400" t="s">
        <v>676</v>
      </c>
      <c r="C28" s="807">
        <v>0.17</v>
      </c>
      <c r="D28" s="807">
        <v>0.17</v>
      </c>
      <c r="E28" s="396"/>
      <c r="F28" s="396"/>
      <c r="G28" s="400" t="s">
        <v>677</v>
      </c>
      <c r="H28" s="403" t="s">
        <v>678</v>
      </c>
      <c r="I28" s="394"/>
    </row>
    <row r="29" spans="1:9" ht="15">
      <c r="A29" s="394" t="s">
        <v>1631</v>
      </c>
      <c r="B29" s="405" t="s">
        <v>20</v>
      </c>
      <c r="C29" s="806">
        <f>SUM(C30:C33)</f>
        <v>1.75</v>
      </c>
      <c r="D29" s="806">
        <f>SUM(D30:D33)</f>
        <v>1.75</v>
      </c>
      <c r="E29" s="396">
        <f>SUM(E30:E33)</f>
        <v>0</v>
      </c>
      <c r="F29" s="396">
        <f>SUM(F30:F33)</f>
        <v>0</v>
      </c>
      <c r="G29" s="395"/>
      <c r="H29" s="394"/>
      <c r="I29" s="394"/>
    </row>
    <row r="30" spans="1:9" ht="45" customHeight="1">
      <c r="A30" s="397">
        <v>1</v>
      </c>
      <c r="B30" s="410" t="s">
        <v>679</v>
      </c>
      <c r="C30" s="807">
        <v>0.34</v>
      </c>
      <c r="D30" s="807">
        <v>0.34</v>
      </c>
      <c r="E30" s="396"/>
      <c r="F30" s="396"/>
      <c r="G30" s="410" t="s">
        <v>680</v>
      </c>
      <c r="H30" s="411" t="s">
        <v>681</v>
      </c>
      <c r="I30" s="394"/>
    </row>
    <row r="31" spans="1:9" ht="45" customHeight="1">
      <c r="A31" s="397">
        <v>2</v>
      </c>
      <c r="B31" s="400" t="s">
        <v>682</v>
      </c>
      <c r="C31" s="807">
        <v>0.9</v>
      </c>
      <c r="D31" s="807">
        <v>0.9</v>
      </c>
      <c r="E31" s="396"/>
      <c r="F31" s="396"/>
      <c r="G31" s="401" t="s">
        <v>683</v>
      </c>
      <c r="H31" s="398" t="s">
        <v>684</v>
      </c>
      <c r="I31" s="394"/>
    </row>
    <row r="32" spans="1:9" ht="45" customHeight="1">
      <c r="A32" s="397">
        <v>3</v>
      </c>
      <c r="B32" s="400" t="s">
        <v>685</v>
      </c>
      <c r="C32" s="808">
        <v>0.19</v>
      </c>
      <c r="D32" s="807">
        <v>0.19</v>
      </c>
      <c r="E32" s="396"/>
      <c r="F32" s="396"/>
      <c r="G32" s="410" t="s">
        <v>686</v>
      </c>
      <c r="H32" s="398" t="s">
        <v>684</v>
      </c>
      <c r="I32" s="394"/>
    </row>
    <row r="33" spans="1:9" ht="45" customHeight="1">
      <c r="A33" s="397">
        <v>4</v>
      </c>
      <c r="B33" s="410" t="s">
        <v>687</v>
      </c>
      <c r="C33" s="807">
        <v>0.32</v>
      </c>
      <c r="D33" s="807">
        <v>0.32</v>
      </c>
      <c r="E33" s="396"/>
      <c r="F33" s="396"/>
      <c r="G33" s="410" t="s">
        <v>688</v>
      </c>
      <c r="H33" s="398" t="s">
        <v>684</v>
      </c>
      <c r="I33" s="394"/>
    </row>
    <row r="34" spans="1:9" ht="15">
      <c r="A34" s="394" t="s">
        <v>1632</v>
      </c>
      <c r="B34" s="399" t="s">
        <v>22</v>
      </c>
      <c r="C34" s="806">
        <f>C35</f>
        <v>1.94</v>
      </c>
      <c r="D34" s="806">
        <f>D35</f>
        <v>1.94</v>
      </c>
      <c r="E34" s="396">
        <f>E35</f>
        <v>0</v>
      </c>
      <c r="F34" s="396">
        <f>F35</f>
        <v>0</v>
      </c>
      <c r="G34" s="413"/>
      <c r="H34" s="414"/>
      <c r="I34" s="394"/>
    </row>
    <row r="35" spans="1:9" ht="39.75">
      <c r="A35" s="397">
        <v>1</v>
      </c>
      <c r="B35" s="415" t="s">
        <v>689</v>
      </c>
      <c r="C35" s="807">
        <v>1.94</v>
      </c>
      <c r="D35" s="807">
        <v>1.94</v>
      </c>
      <c r="E35" s="396"/>
      <c r="F35" s="396"/>
      <c r="G35" s="412" t="s">
        <v>690</v>
      </c>
      <c r="H35" s="411" t="s">
        <v>691</v>
      </c>
      <c r="I35" s="394"/>
    </row>
    <row r="36" spans="1:9" ht="15">
      <c r="A36" s="394" t="s">
        <v>24</v>
      </c>
      <c r="B36" s="399" t="s">
        <v>87</v>
      </c>
      <c r="C36" s="806">
        <f>SUM(C37:C61)</f>
        <v>20.19</v>
      </c>
      <c r="D36" s="806">
        <f>SUM(D37:D61)</f>
        <v>20.19</v>
      </c>
      <c r="E36" s="396">
        <f>SUM(E37:E61)</f>
        <v>0</v>
      </c>
      <c r="F36" s="396">
        <f>SUM(F37:F61)</f>
        <v>0</v>
      </c>
      <c r="G36" s="413"/>
      <c r="H36" s="394"/>
      <c r="I36" s="394"/>
    </row>
    <row r="37" spans="1:9" ht="39">
      <c r="A37" s="397">
        <v>1</v>
      </c>
      <c r="B37" s="416" t="s">
        <v>692</v>
      </c>
      <c r="C37" s="807">
        <v>0.25</v>
      </c>
      <c r="D37" s="807">
        <v>0.25</v>
      </c>
      <c r="E37" s="396"/>
      <c r="F37" s="396"/>
      <c r="G37" s="417" t="s">
        <v>62</v>
      </c>
      <c r="H37" s="398" t="s">
        <v>693</v>
      </c>
      <c r="I37" s="394"/>
    </row>
    <row r="38" spans="1:9" ht="45" customHeight="1">
      <c r="A38" s="397">
        <v>2</v>
      </c>
      <c r="B38" s="416" t="s">
        <v>694</v>
      </c>
      <c r="C38" s="807">
        <v>0.32</v>
      </c>
      <c r="D38" s="807">
        <v>0.32</v>
      </c>
      <c r="E38" s="396"/>
      <c r="F38" s="396"/>
      <c r="G38" s="400" t="s">
        <v>695</v>
      </c>
      <c r="H38" s="398" t="s">
        <v>696</v>
      </c>
      <c r="I38" s="394"/>
    </row>
    <row r="39" spans="1:9" ht="45" customHeight="1">
      <c r="A39" s="397">
        <v>3</v>
      </c>
      <c r="B39" s="416" t="s">
        <v>697</v>
      </c>
      <c r="C39" s="809">
        <v>0.13</v>
      </c>
      <c r="D39" s="809">
        <v>0.13</v>
      </c>
      <c r="E39" s="396"/>
      <c r="F39" s="396"/>
      <c r="G39" s="400" t="s">
        <v>695</v>
      </c>
      <c r="H39" s="398" t="s">
        <v>698</v>
      </c>
      <c r="I39" s="394"/>
    </row>
    <row r="40" spans="1:9" ht="45" customHeight="1">
      <c r="A40" s="397">
        <v>4</v>
      </c>
      <c r="B40" s="416" t="s">
        <v>699</v>
      </c>
      <c r="C40" s="809">
        <v>0.35</v>
      </c>
      <c r="D40" s="810">
        <v>0.35</v>
      </c>
      <c r="E40" s="396"/>
      <c r="F40" s="396"/>
      <c r="G40" s="400" t="s">
        <v>700</v>
      </c>
      <c r="H40" s="398" t="s">
        <v>701</v>
      </c>
      <c r="I40" s="394"/>
    </row>
    <row r="41" spans="1:9" ht="45" customHeight="1">
      <c r="A41" s="397">
        <v>5</v>
      </c>
      <c r="B41" s="416" t="s">
        <v>702</v>
      </c>
      <c r="C41" s="809">
        <v>0.26</v>
      </c>
      <c r="D41" s="810">
        <v>0.26</v>
      </c>
      <c r="E41" s="396"/>
      <c r="F41" s="396"/>
      <c r="G41" s="400" t="s">
        <v>703</v>
      </c>
      <c r="H41" s="398" t="s">
        <v>704</v>
      </c>
      <c r="I41" s="394"/>
    </row>
    <row r="42" spans="1:9" ht="52.5">
      <c r="A42" s="397">
        <v>6</v>
      </c>
      <c r="B42" s="400" t="s">
        <v>18</v>
      </c>
      <c r="C42" s="807">
        <v>0.37</v>
      </c>
      <c r="D42" s="807">
        <v>0.37</v>
      </c>
      <c r="E42" s="396"/>
      <c r="F42" s="396"/>
      <c r="G42" s="400" t="s">
        <v>705</v>
      </c>
      <c r="H42" s="398" t="s">
        <v>706</v>
      </c>
      <c r="I42" s="394"/>
    </row>
    <row r="43" spans="1:9" ht="45" customHeight="1">
      <c r="A43" s="397">
        <v>7</v>
      </c>
      <c r="B43" s="411" t="s">
        <v>18</v>
      </c>
      <c r="C43" s="807">
        <v>0.39</v>
      </c>
      <c r="D43" s="807">
        <v>0.39</v>
      </c>
      <c r="E43" s="396"/>
      <c r="F43" s="396"/>
      <c r="G43" s="400" t="s">
        <v>707</v>
      </c>
      <c r="H43" s="398" t="s">
        <v>708</v>
      </c>
      <c r="I43" s="394"/>
    </row>
    <row r="44" spans="1:9" ht="52.5">
      <c r="A44" s="397">
        <v>8</v>
      </c>
      <c r="B44" s="400" t="s">
        <v>709</v>
      </c>
      <c r="C44" s="807">
        <v>0.43999999999999995</v>
      </c>
      <c r="D44" s="807">
        <v>0.43999999999999995</v>
      </c>
      <c r="E44" s="396"/>
      <c r="F44" s="396"/>
      <c r="G44" s="417" t="s">
        <v>710</v>
      </c>
      <c r="H44" s="418" t="s">
        <v>279</v>
      </c>
      <c r="I44" s="394"/>
    </row>
    <row r="45" spans="1:9" ht="44.25" customHeight="1">
      <c r="A45" s="397">
        <v>9</v>
      </c>
      <c r="B45" s="400" t="s">
        <v>711</v>
      </c>
      <c r="C45" s="807">
        <v>0.6</v>
      </c>
      <c r="D45" s="807">
        <v>0.6</v>
      </c>
      <c r="E45" s="396"/>
      <c r="F45" s="396"/>
      <c r="G45" s="417" t="s">
        <v>712</v>
      </c>
      <c r="H45" s="418" t="s">
        <v>713</v>
      </c>
      <c r="I45" s="394"/>
    </row>
    <row r="46" spans="1:9" ht="49.5" customHeight="1">
      <c r="A46" s="397">
        <v>10</v>
      </c>
      <c r="B46" s="400" t="s">
        <v>714</v>
      </c>
      <c r="C46" s="807">
        <v>0.25</v>
      </c>
      <c r="D46" s="807">
        <v>0.25</v>
      </c>
      <c r="E46" s="396"/>
      <c r="F46" s="396"/>
      <c r="G46" s="400" t="s">
        <v>715</v>
      </c>
      <c r="H46" s="418" t="s">
        <v>716</v>
      </c>
      <c r="I46" s="394"/>
    </row>
    <row r="47" spans="1:9" ht="43.5" customHeight="1">
      <c r="A47" s="397">
        <v>11</v>
      </c>
      <c r="B47" s="411" t="s">
        <v>44</v>
      </c>
      <c r="C47" s="807">
        <v>0.2</v>
      </c>
      <c r="D47" s="807">
        <v>0.2</v>
      </c>
      <c r="E47" s="396"/>
      <c r="F47" s="396"/>
      <c r="G47" s="400" t="s">
        <v>717</v>
      </c>
      <c r="H47" s="398" t="s">
        <v>718</v>
      </c>
      <c r="I47" s="394"/>
    </row>
    <row r="48" spans="1:9" ht="39">
      <c r="A48" s="397">
        <v>12</v>
      </c>
      <c r="B48" s="411" t="s">
        <v>44</v>
      </c>
      <c r="C48" s="807">
        <v>0.4</v>
      </c>
      <c r="D48" s="807">
        <v>0.4</v>
      </c>
      <c r="E48" s="396"/>
      <c r="F48" s="396"/>
      <c r="G48" s="400" t="s">
        <v>719</v>
      </c>
      <c r="H48" s="419" t="s">
        <v>720</v>
      </c>
      <c r="I48" s="394"/>
    </row>
    <row r="49" spans="1:9" ht="39">
      <c r="A49" s="397">
        <v>13</v>
      </c>
      <c r="B49" s="411" t="s">
        <v>44</v>
      </c>
      <c r="C49" s="807">
        <v>0.5</v>
      </c>
      <c r="D49" s="807">
        <v>0.5</v>
      </c>
      <c r="E49" s="396"/>
      <c r="F49" s="396"/>
      <c r="G49" s="400" t="s">
        <v>721</v>
      </c>
      <c r="H49" s="419" t="s">
        <v>722</v>
      </c>
      <c r="I49" s="394"/>
    </row>
    <row r="50" spans="1:9" ht="39">
      <c r="A50" s="397">
        <v>14</v>
      </c>
      <c r="B50" s="400" t="s">
        <v>723</v>
      </c>
      <c r="C50" s="807">
        <v>0.17</v>
      </c>
      <c r="D50" s="807">
        <v>0.17</v>
      </c>
      <c r="E50" s="396"/>
      <c r="F50" s="396"/>
      <c r="G50" s="400" t="s">
        <v>724</v>
      </c>
      <c r="H50" s="419" t="s">
        <v>725</v>
      </c>
      <c r="I50" s="394"/>
    </row>
    <row r="51" spans="1:9" ht="39">
      <c r="A51" s="397">
        <v>15</v>
      </c>
      <c r="B51" s="400" t="s">
        <v>18</v>
      </c>
      <c r="C51" s="807">
        <v>2</v>
      </c>
      <c r="D51" s="807">
        <v>2</v>
      </c>
      <c r="E51" s="412"/>
      <c r="F51" s="412"/>
      <c r="G51" s="417" t="s">
        <v>726</v>
      </c>
      <c r="H51" s="419" t="s">
        <v>727</v>
      </c>
      <c r="I51" s="394"/>
    </row>
    <row r="52" spans="1:9" ht="39">
      <c r="A52" s="397">
        <v>16</v>
      </c>
      <c r="B52" s="400" t="s">
        <v>18</v>
      </c>
      <c r="C52" s="807">
        <v>2</v>
      </c>
      <c r="D52" s="807">
        <v>2</v>
      </c>
      <c r="E52" s="412"/>
      <c r="F52" s="412"/>
      <c r="G52" s="417" t="s">
        <v>728</v>
      </c>
      <c r="H52" s="419" t="s">
        <v>729</v>
      </c>
      <c r="I52" s="394"/>
    </row>
    <row r="53" spans="1:9" ht="39">
      <c r="A53" s="397">
        <v>17</v>
      </c>
      <c r="B53" s="400" t="s">
        <v>18</v>
      </c>
      <c r="C53" s="807">
        <v>0.21</v>
      </c>
      <c r="D53" s="807">
        <v>0.21</v>
      </c>
      <c r="E53" s="412"/>
      <c r="F53" s="412"/>
      <c r="G53" s="417" t="s">
        <v>730</v>
      </c>
      <c r="H53" s="419" t="s">
        <v>731</v>
      </c>
      <c r="I53" s="394"/>
    </row>
    <row r="54" spans="1:9" ht="39">
      <c r="A54" s="397">
        <v>18</v>
      </c>
      <c r="B54" s="400" t="s">
        <v>18</v>
      </c>
      <c r="C54" s="807">
        <v>0.73</v>
      </c>
      <c r="D54" s="807">
        <v>0.73</v>
      </c>
      <c r="E54" s="396"/>
      <c r="F54" s="396"/>
      <c r="G54" s="417" t="s">
        <v>732</v>
      </c>
      <c r="H54" s="398" t="s">
        <v>733</v>
      </c>
      <c r="I54" s="394"/>
    </row>
    <row r="55" spans="1:9" ht="39">
      <c r="A55" s="397">
        <v>19</v>
      </c>
      <c r="B55" s="400" t="s">
        <v>18</v>
      </c>
      <c r="C55" s="807">
        <v>0.32</v>
      </c>
      <c r="D55" s="807">
        <v>0.32</v>
      </c>
      <c r="E55" s="396"/>
      <c r="F55" s="396"/>
      <c r="G55" s="417" t="s">
        <v>735</v>
      </c>
      <c r="H55" s="398" t="s">
        <v>736</v>
      </c>
      <c r="I55" s="394"/>
    </row>
    <row r="56" spans="1:9" ht="39">
      <c r="A56" s="397">
        <v>20</v>
      </c>
      <c r="B56" s="400" t="s">
        <v>18</v>
      </c>
      <c r="C56" s="807">
        <v>0.25</v>
      </c>
      <c r="D56" s="807">
        <v>0.25</v>
      </c>
      <c r="E56" s="396"/>
      <c r="F56" s="396"/>
      <c r="G56" s="400" t="s">
        <v>1378</v>
      </c>
      <c r="H56" s="398" t="s">
        <v>737</v>
      </c>
      <c r="I56" s="394"/>
    </row>
    <row r="57" spans="1:9" ht="39">
      <c r="A57" s="397">
        <v>21</v>
      </c>
      <c r="B57" s="400" t="s">
        <v>738</v>
      </c>
      <c r="C57" s="807">
        <v>1.1</v>
      </c>
      <c r="D57" s="807">
        <v>1.1</v>
      </c>
      <c r="E57" s="396"/>
      <c r="F57" s="396"/>
      <c r="G57" s="400" t="s">
        <v>1379</v>
      </c>
      <c r="H57" s="398" t="s">
        <v>739</v>
      </c>
      <c r="I57" s="394"/>
    </row>
    <row r="58" spans="1:10" s="316" customFormat="1" ht="39">
      <c r="A58" s="397">
        <v>22</v>
      </c>
      <c r="B58" s="400" t="s">
        <v>18</v>
      </c>
      <c r="C58" s="807">
        <v>0.2</v>
      </c>
      <c r="D58" s="807">
        <v>0.2</v>
      </c>
      <c r="E58" s="396"/>
      <c r="F58" s="396"/>
      <c r="G58" s="400" t="s">
        <v>677</v>
      </c>
      <c r="H58" s="403" t="s">
        <v>740</v>
      </c>
      <c r="I58" s="394"/>
      <c r="J58" s="308"/>
    </row>
    <row r="59" spans="1:9" ht="39">
      <c r="A59" s="397">
        <v>23</v>
      </c>
      <c r="B59" s="400" t="s">
        <v>1633</v>
      </c>
      <c r="C59" s="807">
        <v>7.5</v>
      </c>
      <c r="D59" s="807">
        <v>7.5</v>
      </c>
      <c r="E59" s="396"/>
      <c r="F59" s="396"/>
      <c r="G59" s="400" t="s">
        <v>255</v>
      </c>
      <c r="H59" s="398" t="s">
        <v>684</v>
      </c>
      <c r="I59" s="394"/>
    </row>
    <row r="60" spans="1:9" ht="26.25">
      <c r="A60" s="397">
        <v>24</v>
      </c>
      <c r="B60" s="400" t="s">
        <v>741</v>
      </c>
      <c r="C60" s="807">
        <v>0.6</v>
      </c>
      <c r="D60" s="807">
        <v>0.6</v>
      </c>
      <c r="E60" s="396"/>
      <c r="F60" s="396"/>
      <c r="G60" s="400" t="s">
        <v>742</v>
      </c>
      <c r="H60" s="400" t="s">
        <v>743</v>
      </c>
      <c r="I60" s="394"/>
    </row>
    <row r="61" spans="1:9" ht="39">
      <c r="A61" s="397">
        <v>25</v>
      </c>
      <c r="B61" s="400" t="s">
        <v>744</v>
      </c>
      <c r="C61" s="807">
        <v>0.65</v>
      </c>
      <c r="D61" s="807">
        <v>0.65</v>
      </c>
      <c r="E61" s="396"/>
      <c r="F61" s="396"/>
      <c r="G61" s="420" t="s">
        <v>83</v>
      </c>
      <c r="H61" s="398" t="s">
        <v>745</v>
      </c>
      <c r="I61" s="394"/>
    </row>
    <row r="62" spans="1:9" ht="15">
      <c r="A62" s="394" t="s">
        <v>27</v>
      </c>
      <c r="B62" s="399" t="s">
        <v>98</v>
      </c>
      <c r="C62" s="806">
        <f>SUM(C63:C63)</f>
        <v>0.15</v>
      </c>
      <c r="D62" s="806">
        <f>SUM(D63:D63)</f>
        <v>0.15</v>
      </c>
      <c r="E62" s="396">
        <f>SUM(E63:E63)</f>
        <v>0</v>
      </c>
      <c r="F62" s="396">
        <f>SUM(F63:F63)</f>
        <v>0</v>
      </c>
      <c r="G62" s="420"/>
      <c r="H62" s="398"/>
      <c r="I62" s="394"/>
    </row>
    <row r="63" spans="1:9" ht="39">
      <c r="A63" s="397">
        <v>1</v>
      </c>
      <c r="B63" s="411" t="s">
        <v>84</v>
      </c>
      <c r="C63" s="807">
        <v>0.15</v>
      </c>
      <c r="D63" s="807">
        <v>0.15</v>
      </c>
      <c r="E63" s="396"/>
      <c r="F63" s="396"/>
      <c r="G63" s="398" t="s">
        <v>746</v>
      </c>
      <c r="H63" s="398" t="s">
        <v>747</v>
      </c>
      <c r="I63" s="394"/>
    </row>
    <row r="64" spans="1:9" ht="15">
      <c r="A64" s="394" t="s">
        <v>28</v>
      </c>
      <c r="B64" s="399" t="s">
        <v>99</v>
      </c>
      <c r="C64" s="806">
        <f>SUM(C65:C65)</f>
        <v>0.3</v>
      </c>
      <c r="D64" s="806">
        <f>SUM(D65:D65)</f>
        <v>0.3</v>
      </c>
      <c r="E64" s="396">
        <f>SUM(E65:E65)</f>
        <v>0</v>
      </c>
      <c r="F64" s="396">
        <f>SUM(F65:F65)</f>
        <v>0</v>
      </c>
      <c r="G64" s="400"/>
      <c r="H64" s="394"/>
      <c r="I64" s="394"/>
    </row>
    <row r="65" spans="1:9" ht="52.5">
      <c r="A65" s="397">
        <v>1</v>
      </c>
      <c r="B65" s="398" t="s">
        <v>748</v>
      </c>
      <c r="C65" s="811">
        <v>0.3</v>
      </c>
      <c r="D65" s="811">
        <v>0.3</v>
      </c>
      <c r="E65" s="396"/>
      <c r="F65" s="396"/>
      <c r="G65" s="398" t="s">
        <v>671</v>
      </c>
      <c r="H65" s="398" t="s">
        <v>749</v>
      </c>
      <c r="I65" s="394"/>
    </row>
    <row r="66" spans="1:9" ht="15">
      <c r="A66" s="421">
        <v>43</v>
      </c>
      <c r="B66" s="165" t="s">
        <v>1634</v>
      </c>
      <c r="C66" s="806">
        <f>C12+C14+C19+C24+C36+C64+C62</f>
        <v>37.419999999999995</v>
      </c>
      <c r="D66" s="806">
        <f>D12+D14+D19+D24+D36+D64+D62</f>
        <v>37.419999999999995</v>
      </c>
      <c r="E66" s="396">
        <f>E12+E14+E19+E24+E36+E64+E62</f>
        <v>0</v>
      </c>
      <c r="F66" s="396">
        <f>F12+F14+F19+F24+F36+F64+F62</f>
        <v>0</v>
      </c>
      <c r="G66" s="422"/>
      <c r="H66" s="394"/>
      <c r="I66" s="394"/>
    </row>
    <row r="67" spans="1:9" ht="30.75" customHeight="1">
      <c r="A67" s="750" t="s">
        <v>898</v>
      </c>
      <c r="B67" s="751"/>
      <c r="C67" s="751"/>
      <c r="D67" s="751"/>
      <c r="E67" s="751"/>
      <c r="F67" s="751"/>
      <c r="G67" s="751"/>
      <c r="H67" s="751"/>
      <c r="I67" s="752"/>
    </row>
    <row r="68" spans="1:9" ht="15">
      <c r="A68" s="423" t="s">
        <v>17</v>
      </c>
      <c r="B68" s="424" t="s">
        <v>39</v>
      </c>
      <c r="C68" s="812">
        <f>C69</f>
        <v>4.2</v>
      </c>
      <c r="D68" s="812">
        <f>D69</f>
        <v>4.2</v>
      </c>
      <c r="E68" s="425">
        <f>E69</f>
        <v>0</v>
      </c>
      <c r="F68" s="426"/>
      <c r="G68" s="423"/>
      <c r="H68" s="423"/>
      <c r="I68" s="423"/>
    </row>
    <row r="69" spans="1:9" ht="26.25">
      <c r="A69" s="427">
        <v>1</v>
      </c>
      <c r="B69" s="428" t="s">
        <v>40</v>
      </c>
      <c r="C69" s="813">
        <v>4.2</v>
      </c>
      <c r="D69" s="813">
        <v>4.2</v>
      </c>
      <c r="E69" s="429"/>
      <c r="F69" s="429"/>
      <c r="G69" s="430" t="s">
        <v>764</v>
      </c>
      <c r="H69" s="431" t="s">
        <v>750</v>
      </c>
      <c r="I69" s="427"/>
    </row>
    <row r="70" spans="1:9" ht="15">
      <c r="A70" s="432" t="s">
        <v>19</v>
      </c>
      <c r="B70" s="424" t="s">
        <v>239</v>
      </c>
      <c r="C70" s="814">
        <f>SUM(C71:C74)</f>
        <v>13.7</v>
      </c>
      <c r="D70" s="814">
        <f>SUM(D71:D74)</f>
        <v>13.7</v>
      </c>
      <c r="E70" s="433">
        <f>SUM(E71:E74)</f>
        <v>0</v>
      </c>
      <c r="F70" s="433">
        <f>SUM(F71:F74)</f>
        <v>0</v>
      </c>
      <c r="G70" s="434"/>
      <c r="H70" s="434"/>
      <c r="I70" s="432"/>
    </row>
    <row r="71" spans="1:9" ht="26.25">
      <c r="A71" s="427">
        <v>1</v>
      </c>
      <c r="B71" s="406" t="s">
        <v>249</v>
      </c>
      <c r="C71" s="813">
        <v>1.4</v>
      </c>
      <c r="D71" s="813">
        <v>1.4</v>
      </c>
      <c r="E71" s="429"/>
      <c r="F71" s="429"/>
      <c r="G71" s="430" t="s">
        <v>1380</v>
      </c>
      <c r="H71" s="431" t="s">
        <v>750</v>
      </c>
      <c r="I71" s="427"/>
    </row>
    <row r="72" spans="1:9" ht="26.25">
      <c r="A72" s="427">
        <v>2</v>
      </c>
      <c r="B72" s="435" t="s">
        <v>1635</v>
      </c>
      <c r="C72" s="813">
        <v>7.8</v>
      </c>
      <c r="D72" s="813">
        <v>7.8</v>
      </c>
      <c r="E72" s="429"/>
      <c r="F72" s="429"/>
      <c r="G72" s="436" t="s">
        <v>258</v>
      </c>
      <c r="H72" s="431" t="s">
        <v>750</v>
      </c>
      <c r="I72" s="427"/>
    </row>
    <row r="73" spans="1:9" ht="26.25">
      <c r="A73" s="427">
        <v>3</v>
      </c>
      <c r="B73" s="400" t="s">
        <v>751</v>
      </c>
      <c r="C73" s="813">
        <v>1</v>
      </c>
      <c r="D73" s="813">
        <v>1</v>
      </c>
      <c r="E73" s="427"/>
      <c r="F73" s="427"/>
      <c r="G73" s="430" t="s">
        <v>1381</v>
      </c>
      <c r="H73" s="431" t="s">
        <v>750</v>
      </c>
      <c r="I73" s="427"/>
    </row>
    <row r="74" spans="1:9" ht="26.25">
      <c r="A74" s="427">
        <v>4</v>
      </c>
      <c r="B74" s="437" t="s">
        <v>259</v>
      </c>
      <c r="C74" s="813">
        <v>3.5</v>
      </c>
      <c r="D74" s="813">
        <v>3.5</v>
      </c>
      <c r="E74" s="429"/>
      <c r="F74" s="429"/>
      <c r="G74" s="437" t="s">
        <v>260</v>
      </c>
      <c r="H74" s="431" t="s">
        <v>750</v>
      </c>
      <c r="I74" s="427"/>
    </row>
    <row r="75" spans="1:9" ht="15">
      <c r="A75" s="432" t="s">
        <v>21</v>
      </c>
      <c r="B75" s="434" t="s">
        <v>752</v>
      </c>
      <c r="C75" s="814">
        <f>C76</f>
        <v>1.4</v>
      </c>
      <c r="D75" s="814">
        <f>D76</f>
        <v>1.4</v>
      </c>
      <c r="E75" s="433">
        <f>E76</f>
        <v>0</v>
      </c>
      <c r="F75" s="433"/>
      <c r="G75" s="438"/>
      <c r="H75" s="434"/>
      <c r="I75" s="432"/>
    </row>
    <row r="76" spans="1:9" ht="26.25">
      <c r="A76" s="427">
        <v>1</v>
      </c>
      <c r="B76" s="439" t="s">
        <v>752</v>
      </c>
      <c r="C76" s="813">
        <v>1.4</v>
      </c>
      <c r="D76" s="813">
        <v>1.4</v>
      </c>
      <c r="E76" s="429"/>
      <c r="F76" s="429"/>
      <c r="G76" s="437" t="s">
        <v>753</v>
      </c>
      <c r="H76" s="418" t="s">
        <v>449</v>
      </c>
      <c r="I76" s="440"/>
    </row>
    <row r="77" spans="1:9" ht="15">
      <c r="A77" s="432" t="s">
        <v>23</v>
      </c>
      <c r="B77" s="441" t="s">
        <v>754</v>
      </c>
      <c r="C77" s="814">
        <f>SUM(C78:C83)</f>
        <v>2.6300000000000003</v>
      </c>
      <c r="D77" s="814">
        <f>SUM(D78:D83)</f>
        <v>2.6300000000000003</v>
      </c>
      <c r="E77" s="433">
        <f>SUM(E78:E83)</f>
        <v>0</v>
      </c>
      <c r="F77" s="433"/>
      <c r="G77" s="438"/>
      <c r="H77" s="442"/>
      <c r="I77" s="443"/>
    </row>
    <row r="78" spans="1:9" ht="26.25">
      <c r="A78" s="427">
        <v>1</v>
      </c>
      <c r="B78" s="406" t="s">
        <v>251</v>
      </c>
      <c r="C78" s="813">
        <v>0.56</v>
      </c>
      <c r="D78" s="813">
        <v>0.56</v>
      </c>
      <c r="E78" s="427"/>
      <c r="F78" s="427"/>
      <c r="G78" s="430" t="s">
        <v>755</v>
      </c>
      <c r="H78" s="431" t="s">
        <v>750</v>
      </c>
      <c r="I78" s="427"/>
    </row>
    <row r="79" spans="1:9" ht="26.25">
      <c r="A79" s="427">
        <v>2</v>
      </c>
      <c r="B79" s="406" t="s">
        <v>250</v>
      </c>
      <c r="C79" s="813">
        <v>0.26</v>
      </c>
      <c r="D79" s="813">
        <v>0.26</v>
      </c>
      <c r="E79" s="427"/>
      <c r="F79" s="427"/>
      <c r="G79" s="430" t="s">
        <v>1382</v>
      </c>
      <c r="H79" s="431" t="s">
        <v>750</v>
      </c>
      <c r="I79" s="427"/>
    </row>
    <row r="80" spans="1:9" ht="26.25">
      <c r="A80" s="427">
        <v>3</v>
      </c>
      <c r="B80" s="406" t="s">
        <v>253</v>
      </c>
      <c r="C80" s="815">
        <v>0.27</v>
      </c>
      <c r="D80" s="815">
        <v>0.27</v>
      </c>
      <c r="E80" s="427"/>
      <c r="F80" s="427"/>
      <c r="G80" s="430" t="s">
        <v>254</v>
      </c>
      <c r="H80" s="431" t="s">
        <v>750</v>
      </c>
      <c r="I80" s="427"/>
    </row>
    <row r="81" spans="1:9" ht="26.25">
      <c r="A81" s="427">
        <v>4</v>
      </c>
      <c r="B81" s="406" t="s">
        <v>252</v>
      </c>
      <c r="C81" s="813">
        <v>0.23</v>
      </c>
      <c r="D81" s="813">
        <v>0.23</v>
      </c>
      <c r="E81" s="427"/>
      <c r="F81" s="427"/>
      <c r="G81" s="430" t="s">
        <v>45</v>
      </c>
      <c r="H81" s="431" t="s">
        <v>750</v>
      </c>
      <c r="I81" s="427"/>
    </row>
    <row r="82" spans="1:9" ht="26.25">
      <c r="A82" s="427">
        <v>5</v>
      </c>
      <c r="B82" s="444" t="s">
        <v>756</v>
      </c>
      <c r="C82" s="813">
        <v>0.4</v>
      </c>
      <c r="D82" s="813">
        <v>0.4</v>
      </c>
      <c r="E82" s="429"/>
      <c r="F82" s="429"/>
      <c r="G82" s="437" t="s">
        <v>757</v>
      </c>
      <c r="H82" s="418" t="s">
        <v>449</v>
      </c>
      <c r="I82" s="440"/>
    </row>
    <row r="83" spans="1:9" ht="15">
      <c r="A83" s="427">
        <v>6</v>
      </c>
      <c r="B83" s="430" t="s">
        <v>263</v>
      </c>
      <c r="C83" s="813">
        <v>0.91</v>
      </c>
      <c r="D83" s="813">
        <v>0.91</v>
      </c>
      <c r="E83" s="429"/>
      <c r="F83" s="429"/>
      <c r="G83" s="430" t="s">
        <v>1636</v>
      </c>
      <c r="H83" s="431" t="s">
        <v>750</v>
      </c>
      <c r="I83" s="427"/>
    </row>
    <row r="84" spans="1:9" ht="15">
      <c r="A84" s="432" t="s">
        <v>24</v>
      </c>
      <c r="B84" s="434" t="s">
        <v>1637</v>
      </c>
      <c r="C84" s="814">
        <f>C85+C87+C90+C96+C100</f>
        <v>26.010000000000005</v>
      </c>
      <c r="D84" s="814">
        <f>D85+D87+D90+D96+D100</f>
        <v>26.010000000000005</v>
      </c>
      <c r="E84" s="433">
        <f>E85+E87+E90+E96+E100</f>
        <v>0</v>
      </c>
      <c r="F84" s="433"/>
      <c r="G84" s="434"/>
      <c r="H84" s="434"/>
      <c r="I84" s="432"/>
    </row>
    <row r="85" spans="1:9" ht="15">
      <c r="A85" s="432" t="s">
        <v>1638</v>
      </c>
      <c r="B85" s="434" t="s">
        <v>758</v>
      </c>
      <c r="C85" s="814">
        <f>C86</f>
        <v>0.33</v>
      </c>
      <c r="D85" s="814">
        <f>D86</f>
        <v>0.33</v>
      </c>
      <c r="E85" s="433">
        <f>E86</f>
        <v>0</v>
      </c>
      <c r="F85" s="433">
        <f>F86</f>
        <v>0</v>
      </c>
      <c r="G85" s="434"/>
      <c r="H85" s="434"/>
      <c r="I85" s="432"/>
    </row>
    <row r="86" spans="1:9" ht="26.25">
      <c r="A86" s="427">
        <v>1</v>
      </c>
      <c r="B86" s="417" t="s">
        <v>66</v>
      </c>
      <c r="C86" s="813">
        <v>0.33</v>
      </c>
      <c r="D86" s="813">
        <v>0.33</v>
      </c>
      <c r="E86" s="429"/>
      <c r="F86" s="429"/>
      <c r="G86" s="437" t="s">
        <v>67</v>
      </c>
      <c r="H86" s="431" t="s">
        <v>750</v>
      </c>
      <c r="I86" s="427"/>
    </row>
    <row r="87" spans="1:9" ht="15">
      <c r="A87" s="432" t="s">
        <v>1639</v>
      </c>
      <c r="B87" s="445" t="s">
        <v>759</v>
      </c>
      <c r="C87" s="814">
        <f>C88+C89</f>
        <v>1.14</v>
      </c>
      <c r="D87" s="814">
        <f>D88+D89</f>
        <v>1.14</v>
      </c>
      <c r="E87" s="433">
        <f>E88+E89</f>
        <v>0</v>
      </c>
      <c r="F87" s="433">
        <f>F88+F89</f>
        <v>0</v>
      </c>
      <c r="G87" s="438"/>
      <c r="H87" s="434"/>
      <c r="I87" s="432"/>
    </row>
    <row r="88" spans="1:9" ht="26.25">
      <c r="A88" s="427">
        <v>1</v>
      </c>
      <c r="B88" s="430" t="s">
        <v>64</v>
      </c>
      <c r="C88" s="813">
        <v>0.17</v>
      </c>
      <c r="D88" s="813">
        <v>0.17</v>
      </c>
      <c r="E88" s="429"/>
      <c r="F88" s="429"/>
      <c r="G88" s="430" t="s">
        <v>46</v>
      </c>
      <c r="H88" s="431" t="s">
        <v>750</v>
      </c>
      <c r="I88" s="427"/>
    </row>
    <row r="89" spans="1:9" s="316" customFormat="1" ht="15">
      <c r="A89" s="427">
        <v>2</v>
      </c>
      <c r="B89" s="406" t="s">
        <v>64</v>
      </c>
      <c r="C89" s="813">
        <v>0.97</v>
      </c>
      <c r="D89" s="813">
        <v>0.97</v>
      </c>
      <c r="E89" s="429"/>
      <c r="F89" s="429"/>
      <c r="G89" s="437" t="s">
        <v>58</v>
      </c>
      <c r="H89" s="431" t="s">
        <v>750</v>
      </c>
      <c r="I89" s="427"/>
    </row>
    <row r="90" spans="1:9" ht="15">
      <c r="A90" s="432" t="s">
        <v>1640</v>
      </c>
      <c r="B90" s="408" t="s">
        <v>20</v>
      </c>
      <c r="C90" s="814">
        <f>SUM(C91:C95)</f>
        <v>12.850000000000001</v>
      </c>
      <c r="D90" s="814">
        <f>SUM(D91:D95)</f>
        <v>12.850000000000001</v>
      </c>
      <c r="E90" s="433">
        <f>SUM(E91:E95)</f>
        <v>0</v>
      </c>
      <c r="F90" s="433"/>
      <c r="G90" s="438"/>
      <c r="H90" s="434"/>
      <c r="I90" s="432"/>
    </row>
    <row r="91" spans="1:9" ht="26.25">
      <c r="A91" s="427">
        <v>1</v>
      </c>
      <c r="B91" s="406" t="s">
        <v>68</v>
      </c>
      <c r="C91" s="813">
        <v>2</v>
      </c>
      <c r="D91" s="813">
        <v>2</v>
      </c>
      <c r="E91" s="429"/>
      <c r="F91" s="429"/>
      <c r="G91" s="437" t="s">
        <v>1641</v>
      </c>
      <c r="H91" s="431" t="s">
        <v>750</v>
      </c>
      <c r="I91" s="427"/>
    </row>
    <row r="92" spans="1:9" ht="26.25">
      <c r="A92" s="427">
        <v>2</v>
      </c>
      <c r="B92" s="430" t="s">
        <v>70</v>
      </c>
      <c r="C92" s="813">
        <v>1</v>
      </c>
      <c r="D92" s="813">
        <v>1</v>
      </c>
      <c r="E92" s="429"/>
      <c r="F92" s="429"/>
      <c r="G92" s="437" t="s">
        <v>264</v>
      </c>
      <c r="H92" s="431" t="s">
        <v>750</v>
      </c>
      <c r="I92" s="427"/>
    </row>
    <row r="93" spans="1:9" ht="26.25">
      <c r="A93" s="427">
        <v>3</v>
      </c>
      <c r="B93" s="446" t="s">
        <v>760</v>
      </c>
      <c r="C93" s="813">
        <v>8.8</v>
      </c>
      <c r="D93" s="813">
        <v>8.8</v>
      </c>
      <c r="E93" s="429"/>
      <c r="F93" s="429"/>
      <c r="G93" s="447" t="s">
        <v>264</v>
      </c>
      <c r="H93" s="418" t="s">
        <v>449</v>
      </c>
      <c r="I93" s="440"/>
    </row>
    <row r="94" spans="1:9" ht="26.25">
      <c r="A94" s="427">
        <v>4</v>
      </c>
      <c r="B94" s="430" t="s">
        <v>69</v>
      </c>
      <c r="C94" s="813">
        <v>0.55</v>
      </c>
      <c r="D94" s="813">
        <v>0.55</v>
      </c>
      <c r="E94" s="429"/>
      <c r="F94" s="429"/>
      <c r="G94" s="437" t="s">
        <v>42</v>
      </c>
      <c r="H94" s="431" t="s">
        <v>750</v>
      </c>
      <c r="I94" s="427"/>
    </row>
    <row r="95" spans="1:9" ht="26.25">
      <c r="A95" s="427">
        <v>5</v>
      </c>
      <c r="B95" s="430" t="s">
        <v>71</v>
      </c>
      <c r="C95" s="813">
        <v>0.5</v>
      </c>
      <c r="D95" s="813">
        <v>0.5</v>
      </c>
      <c r="E95" s="429"/>
      <c r="F95" s="429"/>
      <c r="G95" s="437" t="s">
        <v>72</v>
      </c>
      <c r="H95" s="431" t="s">
        <v>750</v>
      </c>
      <c r="I95" s="427"/>
    </row>
    <row r="96" spans="1:9" ht="15">
      <c r="A96" s="432" t="s">
        <v>1642</v>
      </c>
      <c r="B96" s="434" t="s">
        <v>29</v>
      </c>
      <c r="C96" s="814">
        <f>SUM(C97:C99)</f>
        <v>0.25</v>
      </c>
      <c r="D96" s="814">
        <f>SUM(D97:D99)</f>
        <v>0.25</v>
      </c>
      <c r="E96" s="433">
        <f>SUM(E97:E99)</f>
        <v>0</v>
      </c>
      <c r="F96" s="433"/>
      <c r="G96" s="438"/>
      <c r="H96" s="434"/>
      <c r="I96" s="432"/>
    </row>
    <row r="97" spans="1:9" ht="105.75" customHeight="1">
      <c r="A97" s="427">
        <v>1</v>
      </c>
      <c r="B97" s="430" t="s">
        <v>76</v>
      </c>
      <c r="C97" s="813">
        <v>0.14</v>
      </c>
      <c r="D97" s="813">
        <v>0.14</v>
      </c>
      <c r="E97" s="429"/>
      <c r="F97" s="429"/>
      <c r="G97" s="430" t="s">
        <v>761</v>
      </c>
      <c r="H97" s="431" t="s">
        <v>750</v>
      </c>
      <c r="I97" s="427"/>
    </row>
    <row r="98" spans="1:9" ht="132">
      <c r="A98" s="427">
        <v>2</v>
      </c>
      <c r="B98" s="406" t="s">
        <v>77</v>
      </c>
      <c r="C98" s="813">
        <v>0.05</v>
      </c>
      <c r="D98" s="813">
        <v>0.05</v>
      </c>
      <c r="E98" s="429"/>
      <c r="F98" s="429"/>
      <c r="G98" s="430" t="s">
        <v>1643</v>
      </c>
      <c r="H98" s="431" t="s">
        <v>750</v>
      </c>
      <c r="I98" s="427"/>
    </row>
    <row r="99" spans="1:9" ht="66">
      <c r="A99" s="427">
        <v>3</v>
      </c>
      <c r="B99" s="430" t="s">
        <v>76</v>
      </c>
      <c r="C99" s="813">
        <v>0.06</v>
      </c>
      <c r="D99" s="813">
        <v>0.06</v>
      </c>
      <c r="E99" s="429"/>
      <c r="F99" s="429"/>
      <c r="G99" s="430" t="s">
        <v>762</v>
      </c>
      <c r="H99" s="431" t="s">
        <v>750</v>
      </c>
      <c r="I99" s="427"/>
    </row>
    <row r="100" spans="1:9" ht="15">
      <c r="A100" s="432" t="s">
        <v>1644</v>
      </c>
      <c r="B100" s="434" t="s">
        <v>22</v>
      </c>
      <c r="C100" s="814">
        <f>SUM(C101:C105)</f>
        <v>11.440000000000001</v>
      </c>
      <c r="D100" s="814">
        <f>SUM(D101:D105)</f>
        <v>11.440000000000001</v>
      </c>
      <c r="E100" s="433">
        <f>SUM(E101:E105)</f>
        <v>0</v>
      </c>
      <c r="F100" s="433"/>
      <c r="G100" s="434"/>
      <c r="H100" s="434"/>
      <c r="I100" s="432"/>
    </row>
    <row r="101" spans="1:9" ht="52.5">
      <c r="A101" s="427">
        <v>1</v>
      </c>
      <c r="B101" s="447" t="s">
        <v>763</v>
      </c>
      <c r="C101" s="813">
        <v>1.29</v>
      </c>
      <c r="D101" s="813">
        <v>1.29</v>
      </c>
      <c r="E101" s="429"/>
      <c r="F101" s="429"/>
      <c r="G101" s="448" t="s">
        <v>1383</v>
      </c>
      <c r="H101" s="418" t="s">
        <v>449</v>
      </c>
      <c r="I101" s="440"/>
    </row>
    <row r="102" spans="1:9" ht="39">
      <c r="A102" s="427">
        <v>2</v>
      </c>
      <c r="B102" s="430" t="s">
        <v>75</v>
      </c>
      <c r="C102" s="813">
        <v>5.1</v>
      </c>
      <c r="D102" s="813">
        <v>5.1</v>
      </c>
      <c r="E102" s="429"/>
      <c r="F102" s="429"/>
      <c r="G102" s="437" t="s">
        <v>764</v>
      </c>
      <c r="H102" s="431" t="s">
        <v>750</v>
      </c>
      <c r="I102" s="427"/>
    </row>
    <row r="103" spans="1:9" ht="26.25">
      <c r="A103" s="427">
        <v>3</v>
      </c>
      <c r="B103" s="447" t="s">
        <v>765</v>
      </c>
      <c r="C103" s="813">
        <v>0.16</v>
      </c>
      <c r="D103" s="813">
        <v>0.16</v>
      </c>
      <c r="E103" s="429"/>
      <c r="F103" s="429"/>
      <c r="G103" s="448" t="s">
        <v>688</v>
      </c>
      <c r="H103" s="418" t="s">
        <v>449</v>
      </c>
      <c r="I103" s="440"/>
    </row>
    <row r="104" spans="1:9" ht="39">
      <c r="A104" s="427">
        <v>4</v>
      </c>
      <c r="B104" s="430" t="s">
        <v>73</v>
      </c>
      <c r="C104" s="813">
        <v>2.5</v>
      </c>
      <c r="D104" s="813">
        <v>2.5</v>
      </c>
      <c r="E104" s="429"/>
      <c r="F104" s="429"/>
      <c r="G104" s="430" t="s">
        <v>74</v>
      </c>
      <c r="H104" s="431" t="s">
        <v>750</v>
      </c>
      <c r="I104" s="427"/>
    </row>
    <row r="105" spans="1:9" ht="39">
      <c r="A105" s="427">
        <v>5</v>
      </c>
      <c r="B105" s="447" t="s">
        <v>766</v>
      </c>
      <c r="C105" s="813">
        <v>2.39</v>
      </c>
      <c r="D105" s="813">
        <v>2.39</v>
      </c>
      <c r="E105" s="429"/>
      <c r="F105" s="429"/>
      <c r="G105" s="448" t="s">
        <v>767</v>
      </c>
      <c r="H105" s="418" t="s">
        <v>449</v>
      </c>
      <c r="I105" s="440"/>
    </row>
    <row r="106" spans="1:9" ht="15">
      <c r="A106" s="432" t="s">
        <v>27</v>
      </c>
      <c r="B106" s="449" t="s">
        <v>87</v>
      </c>
      <c r="C106" s="814">
        <f>SUM(C107:C167)</f>
        <v>60.470000000000006</v>
      </c>
      <c r="D106" s="814">
        <f>SUM(D107:D167)</f>
        <v>60.470000000000006</v>
      </c>
      <c r="E106" s="433">
        <f>SUM(E107:E167)</f>
        <v>0</v>
      </c>
      <c r="F106" s="433">
        <f>SUM(F107:F167)</f>
        <v>0</v>
      </c>
      <c r="G106" s="450"/>
      <c r="H106" s="449"/>
      <c r="I106" s="443"/>
    </row>
    <row r="107" spans="1:9" ht="26.25">
      <c r="A107" s="427">
        <v>1</v>
      </c>
      <c r="B107" s="447" t="s">
        <v>18</v>
      </c>
      <c r="C107" s="813">
        <v>4</v>
      </c>
      <c r="D107" s="813">
        <v>4</v>
      </c>
      <c r="E107" s="429"/>
      <c r="F107" s="429"/>
      <c r="G107" s="448" t="s">
        <v>768</v>
      </c>
      <c r="H107" s="418" t="s">
        <v>449</v>
      </c>
      <c r="I107" s="440"/>
    </row>
    <row r="108" spans="1:9" ht="39">
      <c r="A108" s="427">
        <v>2</v>
      </c>
      <c r="B108" s="430" t="s">
        <v>18</v>
      </c>
      <c r="C108" s="813">
        <v>0.1</v>
      </c>
      <c r="D108" s="813">
        <v>0.1</v>
      </c>
      <c r="E108" s="429"/>
      <c r="F108" s="429"/>
      <c r="G108" s="437" t="s">
        <v>1384</v>
      </c>
      <c r="H108" s="431" t="s">
        <v>750</v>
      </c>
      <c r="I108" s="427"/>
    </row>
    <row r="109" spans="1:9" ht="52.5">
      <c r="A109" s="427">
        <v>3</v>
      </c>
      <c r="B109" s="430" t="s">
        <v>18</v>
      </c>
      <c r="C109" s="813">
        <v>0.8</v>
      </c>
      <c r="D109" s="813">
        <v>0.8</v>
      </c>
      <c r="E109" s="429"/>
      <c r="F109" s="429"/>
      <c r="G109" s="430" t="s">
        <v>1645</v>
      </c>
      <c r="H109" s="431" t="s">
        <v>750</v>
      </c>
      <c r="I109" s="427"/>
    </row>
    <row r="110" spans="1:9" ht="66">
      <c r="A110" s="427">
        <v>4</v>
      </c>
      <c r="B110" s="406" t="s">
        <v>18</v>
      </c>
      <c r="C110" s="813">
        <v>1</v>
      </c>
      <c r="D110" s="813">
        <v>1</v>
      </c>
      <c r="E110" s="427"/>
      <c r="F110" s="427"/>
      <c r="G110" s="430" t="s">
        <v>1646</v>
      </c>
      <c r="H110" s="431" t="s">
        <v>750</v>
      </c>
      <c r="I110" s="427"/>
    </row>
    <row r="111" spans="1:9" ht="26.25">
      <c r="A111" s="427">
        <v>5</v>
      </c>
      <c r="B111" s="430" t="s">
        <v>18</v>
      </c>
      <c r="C111" s="813">
        <v>0.09</v>
      </c>
      <c r="D111" s="813">
        <v>0.09</v>
      </c>
      <c r="E111" s="429"/>
      <c r="F111" s="429"/>
      <c r="G111" s="437" t="s">
        <v>1385</v>
      </c>
      <c r="H111" s="431" t="s">
        <v>750</v>
      </c>
      <c r="I111" s="427"/>
    </row>
    <row r="112" spans="1:9" ht="26.25">
      <c r="A112" s="427">
        <v>6</v>
      </c>
      <c r="B112" s="406" t="s">
        <v>48</v>
      </c>
      <c r="C112" s="813">
        <v>0.06</v>
      </c>
      <c r="D112" s="813">
        <v>0.06</v>
      </c>
      <c r="E112" s="427"/>
      <c r="F112" s="427"/>
      <c r="G112" s="437" t="s">
        <v>51</v>
      </c>
      <c r="H112" s="431" t="s">
        <v>750</v>
      </c>
      <c r="I112" s="427"/>
    </row>
    <row r="113" spans="1:9" ht="39">
      <c r="A113" s="427">
        <v>7</v>
      </c>
      <c r="B113" s="439" t="s">
        <v>18</v>
      </c>
      <c r="C113" s="813">
        <v>1.26</v>
      </c>
      <c r="D113" s="813">
        <v>1.26</v>
      </c>
      <c r="E113" s="429"/>
      <c r="F113" s="429"/>
      <c r="G113" s="444" t="s">
        <v>769</v>
      </c>
      <c r="H113" s="418" t="s">
        <v>449</v>
      </c>
      <c r="I113" s="440"/>
    </row>
    <row r="114" spans="1:9" ht="26.25">
      <c r="A114" s="427">
        <v>8</v>
      </c>
      <c r="B114" s="406" t="s">
        <v>18</v>
      </c>
      <c r="C114" s="813">
        <v>0.08</v>
      </c>
      <c r="D114" s="813">
        <v>0.08</v>
      </c>
      <c r="E114" s="427"/>
      <c r="F114" s="427"/>
      <c r="G114" s="437" t="s">
        <v>50</v>
      </c>
      <c r="H114" s="431" t="s">
        <v>750</v>
      </c>
      <c r="I114" s="427"/>
    </row>
    <row r="115" spans="1:9" ht="26.25">
      <c r="A115" s="427">
        <v>9</v>
      </c>
      <c r="B115" s="430" t="s">
        <v>18</v>
      </c>
      <c r="C115" s="813">
        <v>0.2</v>
      </c>
      <c r="D115" s="813">
        <v>0.2</v>
      </c>
      <c r="E115" s="429"/>
      <c r="F115" s="429"/>
      <c r="G115" s="437" t="s">
        <v>81</v>
      </c>
      <c r="H115" s="431" t="s">
        <v>750</v>
      </c>
      <c r="I115" s="427"/>
    </row>
    <row r="116" spans="1:9" ht="26.25">
      <c r="A116" s="427">
        <v>10</v>
      </c>
      <c r="B116" s="437" t="s">
        <v>44</v>
      </c>
      <c r="C116" s="813">
        <v>1</v>
      </c>
      <c r="D116" s="813">
        <v>1</v>
      </c>
      <c r="E116" s="429"/>
      <c r="F116" s="429"/>
      <c r="G116" s="430" t="s">
        <v>82</v>
      </c>
      <c r="H116" s="431" t="s">
        <v>750</v>
      </c>
      <c r="I116" s="427"/>
    </row>
    <row r="117" spans="1:9" ht="39">
      <c r="A117" s="427">
        <v>11</v>
      </c>
      <c r="B117" s="451" t="s">
        <v>18</v>
      </c>
      <c r="C117" s="813">
        <v>0.9</v>
      </c>
      <c r="D117" s="813">
        <v>0.9</v>
      </c>
      <c r="E117" s="427"/>
      <c r="F117" s="427"/>
      <c r="G117" s="430" t="s">
        <v>265</v>
      </c>
      <c r="H117" s="431" t="s">
        <v>750</v>
      </c>
      <c r="I117" s="427"/>
    </row>
    <row r="118" spans="1:9" ht="39">
      <c r="A118" s="427">
        <v>12</v>
      </c>
      <c r="B118" s="447" t="s">
        <v>18</v>
      </c>
      <c r="C118" s="813">
        <v>2.2</v>
      </c>
      <c r="D118" s="813">
        <v>2.2</v>
      </c>
      <c r="E118" s="429"/>
      <c r="F118" s="429"/>
      <c r="G118" s="448" t="s">
        <v>770</v>
      </c>
      <c r="H118" s="418" t="s">
        <v>449</v>
      </c>
      <c r="I118" s="440"/>
    </row>
    <row r="119" spans="1:9" ht="26.25">
      <c r="A119" s="427">
        <v>13</v>
      </c>
      <c r="B119" s="451" t="s">
        <v>18</v>
      </c>
      <c r="C119" s="813">
        <v>2</v>
      </c>
      <c r="D119" s="813">
        <v>2</v>
      </c>
      <c r="E119" s="429"/>
      <c r="F119" s="429"/>
      <c r="G119" s="437" t="s">
        <v>771</v>
      </c>
      <c r="H119" s="431" t="s">
        <v>750</v>
      </c>
      <c r="I119" s="427"/>
    </row>
    <row r="120" spans="1:9" ht="39">
      <c r="A120" s="427">
        <v>14</v>
      </c>
      <c r="B120" s="430" t="s">
        <v>18</v>
      </c>
      <c r="C120" s="813">
        <v>5</v>
      </c>
      <c r="D120" s="813">
        <v>5</v>
      </c>
      <c r="E120" s="429"/>
      <c r="F120" s="429"/>
      <c r="G120" s="437" t="s">
        <v>1386</v>
      </c>
      <c r="H120" s="431" t="s">
        <v>750</v>
      </c>
      <c r="I120" s="427"/>
    </row>
    <row r="121" spans="1:9" ht="39">
      <c r="A121" s="427">
        <v>15</v>
      </c>
      <c r="B121" s="430" t="s">
        <v>18</v>
      </c>
      <c r="C121" s="813">
        <v>1.2</v>
      </c>
      <c r="D121" s="813">
        <v>1.2</v>
      </c>
      <c r="E121" s="427"/>
      <c r="F121" s="427"/>
      <c r="G121" s="430" t="s">
        <v>79</v>
      </c>
      <c r="H121" s="431" t="s">
        <v>750</v>
      </c>
      <c r="I121" s="427"/>
    </row>
    <row r="122" spans="1:9" ht="39">
      <c r="A122" s="427">
        <v>16</v>
      </c>
      <c r="B122" s="406" t="s">
        <v>53</v>
      </c>
      <c r="C122" s="813">
        <v>0.4</v>
      </c>
      <c r="D122" s="813">
        <v>0.4</v>
      </c>
      <c r="E122" s="427"/>
      <c r="F122" s="427"/>
      <c r="G122" s="430" t="s">
        <v>54</v>
      </c>
      <c r="H122" s="431" t="s">
        <v>750</v>
      </c>
      <c r="I122" s="427"/>
    </row>
    <row r="123" spans="1:9" ht="28.5" customHeight="1">
      <c r="A123" s="427">
        <v>17</v>
      </c>
      <c r="B123" s="406" t="s">
        <v>256</v>
      </c>
      <c r="C123" s="813">
        <v>6.25</v>
      </c>
      <c r="D123" s="813">
        <v>6.25</v>
      </c>
      <c r="E123" s="429"/>
      <c r="F123" s="429"/>
      <c r="G123" s="430" t="s">
        <v>1387</v>
      </c>
      <c r="H123" s="431" t="s">
        <v>750</v>
      </c>
      <c r="I123" s="427"/>
    </row>
    <row r="124" spans="1:9" ht="28.5" customHeight="1">
      <c r="A124" s="427">
        <v>18</v>
      </c>
      <c r="B124" s="439" t="s">
        <v>18</v>
      </c>
      <c r="C124" s="813">
        <v>1.5</v>
      </c>
      <c r="D124" s="813">
        <v>1.5</v>
      </c>
      <c r="E124" s="429"/>
      <c r="F124" s="429"/>
      <c r="G124" s="444" t="s">
        <v>772</v>
      </c>
      <c r="H124" s="418" t="s">
        <v>449</v>
      </c>
      <c r="I124" s="440"/>
    </row>
    <row r="125" spans="1:9" ht="28.5" customHeight="1">
      <c r="A125" s="427">
        <v>19</v>
      </c>
      <c r="B125" s="447" t="s">
        <v>18</v>
      </c>
      <c r="C125" s="813">
        <v>4.15</v>
      </c>
      <c r="D125" s="813">
        <v>4.15</v>
      </c>
      <c r="E125" s="429"/>
      <c r="F125" s="429"/>
      <c r="G125" s="448" t="s">
        <v>1647</v>
      </c>
      <c r="H125" s="418" t="s">
        <v>449</v>
      </c>
      <c r="I125" s="440"/>
    </row>
    <row r="126" spans="1:9" ht="28.5" customHeight="1">
      <c r="A126" s="427">
        <v>20</v>
      </c>
      <c r="B126" s="417" t="s">
        <v>44</v>
      </c>
      <c r="C126" s="813">
        <v>1.1</v>
      </c>
      <c r="D126" s="813">
        <v>1.1</v>
      </c>
      <c r="E126" s="429"/>
      <c r="F126" s="429"/>
      <c r="G126" s="430" t="s">
        <v>57</v>
      </c>
      <c r="H126" s="431" t="s">
        <v>750</v>
      </c>
      <c r="I126" s="427"/>
    </row>
    <row r="127" spans="1:9" ht="28.5" customHeight="1">
      <c r="A127" s="427">
        <v>21</v>
      </c>
      <c r="B127" s="406" t="s">
        <v>18</v>
      </c>
      <c r="C127" s="813">
        <v>0.39</v>
      </c>
      <c r="D127" s="813">
        <v>0.39</v>
      </c>
      <c r="E127" s="427"/>
      <c r="F127" s="427"/>
      <c r="G127" s="430" t="s">
        <v>1388</v>
      </c>
      <c r="H127" s="431" t="s">
        <v>750</v>
      </c>
      <c r="I127" s="427"/>
    </row>
    <row r="128" spans="1:9" ht="30.75" customHeight="1">
      <c r="A128" s="427">
        <v>22</v>
      </c>
      <c r="B128" s="406" t="s">
        <v>18</v>
      </c>
      <c r="C128" s="813">
        <v>0.4</v>
      </c>
      <c r="D128" s="813">
        <v>0.4</v>
      </c>
      <c r="E128" s="427"/>
      <c r="F128" s="427"/>
      <c r="G128" s="430" t="s">
        <v>1389</v>
      </c>
      <c r="H128" s="431" t="s">
        <v>750</v>
      </c>
      <c r="I128" s="427"/>
    </row>
    <row r="129" spans="1:9" ht="30.75" customHeight="1">
      <c r="A129" s="427">
        <v>23</v>
      </c>
      <c r="B129" s="439" t="s">
        <v>18</v>
      </c>
      <c r="C129" s="813">
        <v>0.9</v>
      </c>
      <c r="D129" s="813">
        <v>0.9</v>
      </c>
      <c r="E129" s="429"/>
      <c r="F129" s="429"/>
      <c r="G129" s="444" t="s">
        <v>49</v>
      </c>
      <c r="H129" s="418" t="s">
        <v>449</v>
      </c>
      <c r="I129" s="440"/>
    </row>
    <row r="130" spans="1:9" ht="30.75" customHeight="1">
      <c r="A130" s="427">
        <v>24</v>
      </c>
      <c r="B130" s="430" t="s">
        <v>18</v>
      </c>
      <c r="C130" s="813">
        <v>0.26</v>
      </c>
      <c r="D130" s="813">
        <v>0.26</v>
      </c>
      <c r="E130" s="429"/>
      <c r="F130" s="429"/>
      <c r="G130" s="437" t="s">
        <v>262</v>
      </c>
      <c r="H130" s="431" t="s">
        <v>750</v>
      </c>
      <c r="I130" s="427"/>
    </row>
    <row r="131" spans="1:9" ht="30.75" customHeight="1">
      <c r="A131" s="427">
        <v>25</v>
      </c>
      <c r="B131" s="406" t="s">
        <v>18</v>
      </c>
      <c r="C131" s="813">
        <v>0.06</v>
      </c>
      <c r="D131" s="813">
        <v>0.06</v>
      </c>
      <c r="E131" s="429"/>
      <c r="F131" s="429"/>
      <c r="G131" s="430" t="s">
        <v>52</v>
      </c>
      <c r="H131" s="431" t="s">
        <v>750</v>
      </c>
      <c r="I131" s="427"/>
    </row>
    <row r="132" spans="1:9" ht="52.5">
      <c r="A132" s="427">
        <v>26</v>
      </c>
      <c r="B132" s="430" t="s">
        <v>18</v>
      </c>
      <c r="C132" s="813">
        <v>0.2</v>
      </c>
      <c r="D132" s="813">
        <v>0.2</v>
      </c>
      <c r="E132" s="429"/>
      <c r="F132" s="429"/>
      <c r="G132" s="406" t="s">
        <v>773</v>
      </c>
      <c r="H132" s="431" t="s">
        <v>750</v>
      </c>
      <c r="I132" s="427"/>
    </row>
    <row r="133" spans="1:9" ht="26.25">
      <c r="A133" s="427">
        <v>27</v>
      </c>
      <c r="B133" s="428" t="s">
        <v>18</v>
      </c>
      <c r="C133" s="813">
        <v>0.15</v>
      </c>
      <c r="D133" s="813">
        <v>0.15</v>
      </c>
      <c r="E133" s="427"/>
      <c r="F133" s="427"/>
      <c r="G133" s="452" t="s">
        <v>60</v>
      </c>
      <c r="H133" s="431" t="s">
        <v>750</v>
      </c>
      <c r="I133" s="427"/>
    </row>
    <row r="134" spans="1:9" ht="36" customHeight="1">
      <c r="A134" s="427">
        <v>28</v>
      </c>
      <c r="B134" s="451" t="s">
        <v>18</v>
      </c>
      <c r="C134" s="813">
        <v>0.5</v>
      </c>
      <c r="D134" s="813">
        <v>0.5</v>
      </c>
      <c r="E134" s="429"/>
      <c r="F134" s="429"/>
      <c r="G134" s="453" t="s">
        <v>59</v>
      </c>
      <c r="H134" s="431" t="s">
        <v>750</v>
      </c>
      <c r="I134" s="427"/>
    </row>
    <row r="135" spans="1:9" ht="31.5" customHeight="1">
      <c r="A135" s="427">
        <v>29</v>
      </c>
      <c r="B135" s="406" t="s">
        <v>44</v>
      </c>
      <c r="C135" s="813">
        <v>0.38</v>
      </c>
      <c r="D135" s="813">
        <v>0.38</v>
      </c>
      <c r="E135" s="427"/>
      <c r="F135" s="427"/>
      <c r="G135" s="430" t="s">
        <v>45</v>
      </c>
      <c r="H135" s="431" t="s">
        <v>750</v>
      </c>
      <c r="I135" s="427"/>
    </row>
    <row r="136" spans="1:9" ht="47.25" customHeight="1">
      <c r="A136" s="427">
        <v>30</v>
      </c>
      <c r="B136" s="417" t="s">
        <v>44</v>
      </c>
      <c r="C136" s="813">
        <v>2.5</v>
      </c>
      <c r="D136" s="813">
        <v>2.5</v>
      </c>
      <c r="E136" s="429"/>
      <c r="F136" s="429"/>
      <c r="G136" s="437" t="s">
        <v>774</v>
      </c>
      <c r="H136" s="418" t="s">
        <v>449</v>
      </c>
      <c r="I136" s="440"/>
    </row>
    <row r="137" spans="1:9" ht="28.5" customHeight="1">
      <c r="A137" s="427">
        <v>31</v>
      </c>
      <c r="B137" s="430" t="s">
        <v>18</v>
      </c>
      <c r="C137" s="813">
        <v>0.2</v>
      </c>
      <c r="D137" s="813">
        <v>0.2</v>
      </c>
      <c r="E137" s="429"/>
      <c r="F137" s="429"/>
      <c r="G137" s="437" t="s">
        <v>1390</v>
      </c>
      <c r="H137" s="431" t="s">
        <v>750</v>
      </c>
      <c r="I137" s="427"/>
    </row>
    <row r="138" spans="1:9" ht="28.5" customHeight="1">
      <c r="A138" s="427">
        <v>32</v>
      </c>
      <c r="B138" s="406" t="s">
        <v>44</v>
      </c>
      <c r="C138" s="813">
        <v>1.17</v>
      </c>
      <c r="D138" s="813">
        <v>1.17</v>
      </c>
      <c r="E138" s="427"/>
      <c r="F138" s="427"/>
      <c r="G138" s="430" t="s">
        <v>47</v>
      </c>
      <c r="H138" s="431" t="s">
        <v>750</v>
      </c>
      <c r="I138" s="427"/>
    </row>
    <row r="139" spans="1:9" ht="28.5" customHeight="1">
      <c r="A139" s="427">
        <v>33</v>
      </c>
      <c r="B139" s="430" t="s">
        <v>18</v>
      </c>
      <c r="C139" s="813">
        <v>0.2</v>
      </c>
      <c r="D139" s="813">
        <v>0.2</v>
      </c>
      <c r="E139" s="429"/>
      <c r="F139" s="429"/>
      <c r="G139" s="437" t="s">
        <v>83</v>
      </c>
      <c r="H139" s="431" t="s">
        <v>750</v>
      </c>
      <c r="I139" s="427"/>
    </row>
    <row r="140" spans="1:9" ht="28.5" customHeight="1">
      <c r="A140" s="427">
        <v>34</v>
      </c>
      <c r="B140" s="430" t="s">
        <v>44</v>
      </c>
      <c r="C140" s="813">
        <v>0.36</v>
      </c>
      <c r="D140" s="813">
        <v>0.36</v>
      </c>
      <c r="E140" s="427"/>
      <c r="F140" s="427"/>
      <c r="G140" s="430" t="s">
        <v>1391</v>
      </c>
      <c r="H140" s="431" t="s">
        <v>750</v>
      </c>
      <c r="I140" s="427"/>
    </row>
    <row r="141" spans="1:9" ht="28.5" customHeight="1">
      <c r="A141" s="427">
        <v>35</v>
      </c>
      <c r="B141" s="406" t="s">
        <v>18</v>
      </c>
      <c r="C141" s="813">
        <v>0.9</v>
      </c>
      <c r="D141" s="813">
        <v>0.9</v>
      </c>
      <c r="E141" s="427"/>
      <c r="F141" s="427"/>
      <c r="G141" s="430" t="s">
        <v>1648</v>
      </c>
      <c r="H141" s="431" t="s">
        <v>750</v>
      </c>
      <c r="I141" s="427"/>
    </row>
    <row r="142" spans="1:9" ht="28.5" customHeight="1">
      <c r="A142" s="427">
        <v>36</v>
      </c>
      <c r="B142" s="444" t="s">
        <v>44</v>
      </c>
      <c r="C142" s="813">
        <v>3.4</v>
      </c>
      <c r="D142" s="813">
        <v>3.4</v>
      </c>
      <c r="E142" s="429"/>
      <c r="F142" s="429"/>
      <c r="G142" s="437" t="s">
        <v>775</v>
      </c>
      <c r="H142" s="418" t="s">
        <v>449</v>
      </c>
      <c r="I142" s="440"/>
    </row>
    <row r="143" spans="1:9" ht="28.5" customHeight="1">
      <c r="A143" s="427">
        <v>37</v>
      </c>
      <c r="B143" s="406" t="s">
        <v>18</v>
      </c>
      <c r="C143" s="813">
        <v>0.4</v>
      </c>
      <c r="D143" s="813">
        <v>0.4</v>
      </c>
      <c r="E143" s="427"/>
      <c r="F143" s="427"/>
      <c r="G143" s="430" t="s">
        <v>1392</v>
      </c>
      <c r="H143" s="431" t="s">
        <v>750</v>
      </c>
      <c r="I143" s="427"/>
    </row>
    <row r="144" spans="1:9" ht="28.5" customHeight="1">
      <c r="A144" s="427">
        <v>38</v>
      </c>
      <c r="B144" s="451" t="s">
        <v>18</v>
      </c>
      <c r="C144" s="813">
        <v>0.25</v>
      </c>
      <c r="D144" s="813">
        <v>0.25</v>
      </c>
      <c r="E144" s="429"/>
      <c r="F144" s="429"/>
      <c r="G144" s="430" t="s">
        <v>80</v>
      </c>
      <c r="H144" s="431" t="s">
        <v>750</v>
      </c>
      <c r="I144" s="427"/>
    </row>
    <row r="145" spans="1:9" ht="28.5" customHeight="1">
      <c r="A145" s="427">
        <v>39</v>
      </c>
      <c r="B145" s="447" t="s">
        <v>18</v>
      </c>
      <c r="C145" s="813">
        <v>0.5</v>
      </c>
      <c r="D145" s="813">
        <v>0.5</v>
      </c>
      <c r="E145" s="429"/>
      <c r="F145" s="429"/>
      <c r="G145" s="448" t="s">
        <v>661</v>
      </c>
      <c r="H145" s="418" t="s">
        <v>449</v>
      </c>
      <c r="I145" s="440"/>
    </row>
    <row r="146" spans="1:9" ht="35.25" customHeight="1">
      <c r="A146" s="427">
        <v>40</v>
      </c>
      <c r="B146" s="417" t="s">
        <v>18</v>
      </c>
      <c r="C146" s="813">
        <v>0.8</v>
      </c>
      <c r="D146" s="813">
        <v>0.8</v>
      </c>
      <c r="E146" s="429"/>
      <c r="F146" s="429"/>
      <c r="G146" s="444" t="s">
        <v>776</v>
      </c>
      <c r="H146" s="418" t="s">
        <v>449</v>
      </c>
      <c r="I146" s="440"/>
    </row>
    <row r="147" spans="1:9" ht="35.25" customHeight="1">
      <c r="A147" s="427">
        <v>41</v>
      </c>
      <c r="B147" s="417" t="s">
        <v>44</v>
      </c>
      <c r="C147" s="813">
        <v>0.34</v>
      </c>
      <c r="D147" s="813">
        <v>0.34</v>
      </c>
      <c r="E147" s="427"/>
      <c r="F147" s="427"/>
      <c r="G147" s="454" t="s">
        <v>63</v>
      </c>
      <c r="H147" s="431" t="s">
        <v>750</v>
      </c>
      <c r="I147" s="427"/>
    </row>
    <row r="148" spans="1:9" ht="35.25" customHeight="1">
      <c r="A148" s="427">
        <v>42</v>
      </c>
      <c r="B148" s="444" t="s">
        <v>18</v>
      </c>
      <c r="C148" s="813">
        <v>0.35</v>
      </c>
      <c r="D148" s="813">
        <v>0.35</v>
      </c>
      <c r="E148" s="429"/>
      <c r="F148" s="429"/>
      <c r="G148" s="444" t="s">
        <v>63</v>
      </c>
      <c r="H148" s="418" t="s">
        <v>449</v>
      </c>
      <c r="I148" s="440"/>
    </row>
    <row r="149" spans="1:9" ht="35.25" customHeight="1">
      <c r="A149" s="427">
        <v>43</v>
      </c>
      <c r="B149" s="430" t="s">
        <v>18</v>
      </c>
      <c r="C149" s="813">
        <v>0.18</v>
      </c>
      <c r="D149" s="813">
        <v>0.18</v>
      </c>
      <c r="E149" s="429"/>
      <c r="F149" s="429"/>
      <c r="G149" s="430" t="s">
        <v>1649</v>
      </c>
      <c r="H149" s="431" t="s">
        <v>750</v>
      </c>
      <c r="I149" s="427"/>
    </row>
    <row r="150" spans="1:9" ht="38.25" customHeight="1">
      <c r="A150" s="427">
        <v>44</v>
      </c>
      <c r="B150" s="451" t="s">
        <v>18</v>
      </c>
      <c r="C150" s="813">
        <v>0.7</v>
      </c>
      <c r="D150" s="813">
        <v>0.7</v>
      </c>
      <c r="E150" s="429"/>
      <c r="F150" s="429"/>
      <c r="G150" s="430" t="s">
        <v>1393</v>
      </c>
      <c r="H150" s="431" t="s">
        <v>750</v>
      </c>
      <c r="I150" s="427"/>
    </row>
    <row r="151" spans="1:9" ht="39">
      <c r="A151" s="427">
        <v>45</v>
      </c>
      <c r="B151" s="406" t="s">
        <v>18</v>
      </c>
      <c r="C151" s="813">
        <v>1.2</v>
      </c>
      <c r="D151" s="813">
        <v>1.2</v>
      </c>
      <c r="E151" s="427"/>
      <c r="F151" s="427"/>
      <c r="G151" s="430" t="s">
        <v>1394</v>
      </c>
      <c r="H151" s="431" t="s">
        <v>750</v>
      </c>
      <c r="I151" s="427"/>
    </row>
    <row r="152" spans="1:9" ht="26.25">
      <c r="A152" s="427">
        <v>46</v>
      </c>
      <c r="B152" s="451" t="s">
        <v>18</v>
      </c>
      <c r="C152" s="813">
        <v>0.25</v>
      </c>
      <c r="D152" s="813">
        <v>0.25</v>
      </c>
      <c r="E152" s="429"/>
      <c r="F152" s="429"/>
      <c r="G152" s="430" t="s">
        <v>43</v>
      </c>
      <c r="H152" s="431" t="s">
        <v>750</v>
      </c>
      <c r="I152" s="427"/>
    </row>
    <row r="153" spans="1:9" ht="26.25">
      <c r="A153" s="427">
        <v>47</v>
      </c>
      <c r="B153" s="430" t="s">
        <v>18</v>
      </c>
      <c r="C153" s="813">
        <v>0.07</v>
      </c>
      <c r="D153" s="813">
        <v>0.07</v>
      </c>
      <c r="E153" s="429"/>
      <c r="F153" s="429"/>
      <c r="G153" s="437" t="s">
        <v>734</v>
      </c>
      <c r="H153" s="431" t="s">
        <v>750</v>
      </c>
      <c r="I153" s="427"/>
    </row>
    <row r="154" spans="1:9" ht="26.25">
      <c r="A154" s="427">
        <v>48</v>
      </c>
      <c r="B154" s="430" t="s">
        <v>78</v>
      </c>
      <c r="C154" s="813">
        <v>1.3</v>
      </c>
      <c r="D154" s="813">
        <v>1.3</v>
      </c>
      <c r="E154" s="427"/>
      <c r="F154" s="427"/>
      <c r="G154" s="430" t="s">
        <v>1650</v>
      </c>
      <c r="H154" s="431" t="s">
        <v>750</v>
      </c>
      <c r="I154" s="427"/>
    </row>
    <row r="155" spans="1:9" ht="32.25" customHeight="1">
      <c r="A155" s="427">
        <v>49</v>
      </c>
      <c r="B155" s="406" t="s">
        <v>18</v>
      </c>
      <c r="C155" s="813">
        <v>0.08</v>
      </c>
      <c r="D155" s="813">
        <v>0.08</v>
      </c>
      <c r="E155" s="427"/>
      <c r="F155" s="427"/>
      <c r="G155" s="430" t="s">
        <v>1395</v>
      </c>
      <c r="H155" s="431" t="s">
        <v>750</v>
      </c>
      <c r="I155" s="427"/>
    </row>
    <row r="156" spans="1:9" ht="32.25" customHeight="1">
      <c r="A156" s="427">
        <v>50</v>
      </c>
      <c r="B156" s="417" t="s">
        <v>18</v>
      </c>
      <c r="C156" s="813">
        <v>0.12</v>
      </c>
      <c r="D156" s="813">
        <v>0.12</v>
      </c>
      <c r="E156" s="429"/>
      <c r="F156" s="429"/>
      <c r="G156" s="437" t="s">
        <v>777</v>
      </c>
      <c r="H156" s="418" t="s">
        <v>449</v>
      </c>
      <c r="I156" s="440"/>
    </row>
    <row r="157" spans="1:9" ht="31.5" customHeight="1">
      <c r="A157" s="427">
        <v>51</v>
      </c>
      <c r="B157" s="451" t="s">
        <v>18</v>
      </c>
      <c r="C157" s="813">
        <v>1.2</v>
      </c>
      <c r="D157" s="813">
        <v>1.2</v>
      </c>
      <c r="E157" s="429"/>
      <c r="F157" s="429"/>
      <c r="G157" s="430" t="s">
        <v>1651</v>
      </c>
      <c r="H157" s="431" t="s">
        <v>750</v>
      </c>
      <c r="I157" s="427"/>
    </row>
    <row r="158" spans="1:9" ht="26.25">
      <c r="A158" s="427">
        <v>52</v>
      </c>
      <c r="B158" s="417" t="s">
        <v>1652</v>
      </c>
      <c r="C158" s="813">
        <v>0.1</v>
      </c>
      <c r="D158" s="813">
        <v>0.1</v>
      </c>
      <c r="E158" s="429"/>
      <c r="F158" s="429"/>
      <c r="G158" s="437" t="s">
        <v>778</v>
      </c>
      <c r="H158" s="418" t="s">
        <v>449</v>
      </c>
      <c r="I158" s="440"/>
    </row>
    <row r="159" spans="1:9" ht="48.75" customHeight="1">
      <c r="A159" s="427">
        <v>53</v>
      </c>
      <c r="B159" s="444" t="s">
        <v>18</v>
      </c>
      <c r="C159" s="813">
        <v>0.35</v>
      </c>
      <c r="D159" s="813">
        <v>0.35</v>
      </c>
      <c r="E159" s="429"/>
      <c r="F159" s="429"/>
      <c r="G159" s="444" t="s">
        <v>779</v>
      </c>
      <c r="H159" s="418" t="s">
        <v>449</v>
      </c>
      <c r="I159" s="440"/>
    </row>
    <row r="160" spans="1:9" ht="43.5" customHeight="1">
      <c r="A160" s="427">
        <v>54</v>
      </c>
      <c r="B160" s="417" t="s">
        <v>18</v>
      </c>
      <c r="C160" s="813">
        <v>0.32</v>
      </c>
      <c r="D160" s="813">
        <v>0.32</v>
      </c>
      <c r="E160" s="427"/>
      <c r="F160" s="427"/>
      <c r="G160" s="454" t="s">
        <v>61</v>
      </c>
      <c r="H160" s="431" t="s">
        <v>750</v>
      </c>
      <c r="I160" s="427"/>
    </row>
    <row r="161" spans="1:9" ht="48" customHeight="1">
      <c r="A161" s="427">
        <v>55</v>
      </c>
      <c r="B161" s="444" t="s">
        <v>44</v>
      </c>
      <c r="C161" s="813">
        <v>1.5</v>
      </c>
      <c r="D161" s="813">
        <v>1.5</v>
      </c>
      <c r="E161" s="429"/>
      <c r="F161" s="429"/>
      <c r="G161" s="437" t="s">
        <v>780</v>
      </c>
      <c r="H161" s="418" t="s">
        <v>449</v>
      </c>
      <c r="I161" s="440"/>
    </row>
    <row r="162" spans="1:9" ht="44.25" customHeight="1">
      <c r="A162" s="427">
        <v>56</v>
      </c>
      <c r="B162" s="406" t="s">
        <v>44</v>
      </c>
      <c r="C162" s="813">
        <v>0.58</v>
      </c>
      <c r="D162" s="813">
        <v>0.58</v>
      </c>
      <c r="E162" s="427"/>
      <c r="F162" s="427"/>
      <c r="G162" s="430" t="s">
        <v>56</v>
      </c>
      <c r="H162" s="431" t="s">
        <v>750</v>
      </c>
      <c r="I162" s="427"/>
    </row>
    <row r="163" spans="1:9" ht="26.25">
      <c r="A163" s="427">
        <v>57</v>
      </c>
      <c r="B163" s="430" t="s">
        <v>18</v>
      </c>
      <c r="C163" s="813">
        <v>0.35</v>
      </c>
      <c r="D163" s="813">
        <v>0.35</v>
      </c>
      <c r="E163" s="429"/>
      <c r="F163" s="429"/>
      <c r="G163" s="437" t="s">
        <v>55</v>
      </c>
      <c r="H163" s="431" t="s">
        <v>750</v>
      </c>
      <c r="I163" s="427"/>
    </row>
    <row r="164" spans="1:9" ht="44.25" customHeight="1">
      <c r="A164" s="427">
        <v>58</v>
      </c>
      <c r="B164" s="406" t="s">
        <v>44</v>
      </c>
      <c r="C164" s="813">
        <v>1.3</v>
      </c>
      <c r="D164" s="813">
        <v>1.3</v>
      </c>
      <c r="E164" s="427"/>
      <c r="F164" s="427"/>
      <c r="G164" s="430" t="s">
        <v>1396</v>
      </c>
      <c r="H164" s="431" t="s">
        <v>750</v>
      </c>
      <c r="I164" s="427"/>
    </row>
    <row r="165" spans="1:9" ht="26.25">
      <c r="A165" s="427">
        <v>59</v>
      </c>
      <c r="B165" s="417" t="s">
        <v>44</v>
      </c>
      <c r="C165" s="813">
        <v>0.35</v>
      </c>
      <c r="D165" s="813">
        <v>0.35</v>
      </c>
      <c r="E165" s="427"/>
      <c r="F165" s="427"/>
      <c r="G165" s="437" t="s">
        <v>257</v>
      </c>
      <c r="H165" s="431" t="s">
        <v>750</v>
      </c>
      <c r="I165" s="427"/>
    </row>
    <row r="166" spans="1:9" ht="39">
      <c r="A166" s="427">
        <v>60</v>
      </c>
      <c r="B166" s="447" t="s">
        <v>18</v>
      </c>
      <c r="C166" s="816">
        <v>2.5</v>
      </c>
      <c r="D166" s="816">
        <v>2.5</v>
      </c>
      <c r="E166" s="456"/>
      <c r="F166" s="455"/>
      <c r="G166" s="448" t="s">
        <v>781</v>
      </c>
      <c r="H166" s="418" t="s">
        <v>449</v>
      </c>
      <c r="I166" s="440"/>
    </row>
    <row r="167" spans="1:9" ht="26.25">
      <c r="A167" s="427">
        <v>61</v>
      </c>
      <c r="B167" s="447" t="s">
        <v>18</v>
      </c>
      <c r="C167" s="816">
        <v>0.12</v>
      </c>
      <c r="D167" s="816">
        <v>0.12</v>
      </c>
      <c r="E167" s="456"/>
      <c r="F167" s="455"/>
      <c r="G167" s="448" t="s">
        <v>1653</v>
      </c>
      <c r="H167" s="418" t="s">
        <v>449</v>
      </c>
      <c r="I167" s="440"/>
    </row>
    <row r="168" spans="1:9" ht="15">
      <c r="A168" s="432" t="s">
        <v>28</v>
      </c>
      <c r="B168" s="408" t="s">
        <v>84</v>
      </c>
      <c r="C168" s="814">
        <f>SUM(C169:C172)</f>
        <v>6.09</v>
      </c>
      <c r="D168" s="814">
        <f>SUM(D169:D172)</f>
        <v>6.09</v>
      </c>
      <c r="E168" s="433">
        <f>SUM(E169:E172)</f>
        <v>0</v>
      </c>
      <c r="F168" s="433">
        <f>SUM(F169:F172)</f>
        <v>0</v>
      </c>
      <c r="G168" s="434"/>
      <c r="H168" s="457"/>
      <c r="I168" s="432"/>
    </row>
    <row r="169" spans="1:9" ht="26.25">
      <c r="A169" s="427">
        <v>1</v>
      </c>
      <c r="B169" s="417" t="s">
        <v>782</v>
      </c>
      <c r="C169" s="813">
        <v>3</v>
      </c>
      <c r="D169" s="813">
        <v>3</v>
      </c>
      <c r="E169" s="427"/>
      <c r="F169" s="427"/>
      <c r="G169" s="430" t="s">
        <v>783</v>
      </c>
      <c r="H169" s="431" t="s">
        <v>750</v>
      </c>
      <c r="I169" s="427"/>
    </row>
    <row r="170" spans="1:9" ht="42" customHeight="1">
      <c r="A170" s="427">
        <v>2</v>
      </c>
      <c r="B170" s="430" t="s">
        <v>84</v>
      </c>
      <c r="C170" s="813">
        <v>1.5</v>
      </c>
      <c r="D170" s="813">
        <v>1.5</v>
      </c>
      <c r="E170" s="429"/>
      <c r="F170" s="429"/>
      <c r="G170" s="437" t="s">
        <v>784</v>
      </c>
      <c r="H170" s="431" t="s">
        <v>750</v>
      </c>
      <c r="I170" s="427"/>
    </row>
    <row r="171" spans="1:9" ht="39">
      <c r="A171" s="427">
        <v>3</v>
      </c>
      <c r="B171" s="406" t="s">
        <v>84</v>
      </c>
      <c r="C171" s="813">
        <v>0.2</v>
      </c>
      <c r="D171" s="813">
        <v>0.2</v>
      </c>
      <c r="E171" s="427"/>
      <c r="F171" s="427"/>
      <c r="G171" s="430" t="s">
        <v>1397</v>
      </c>
      <c r="H171" s="431" t="s">
        <v>750</v>
      </c>
      <c r="I171" s="427"/>
    </row>
    <row r="172" spans="1:9" ht="39">
      <c r="A172" s="427">
        <v>4</v>
      </c>
      <c r="B172" s="437" t="s">
        <v>84</v>
      </c>
      <c r="C172" s="813">
        <v>1.39</v>
      </c>
      <c r="D172" s="813">
        <v>1.39</v>
      </c>
      <c r="E172" s="429"/>
      <c r="F172" s="429"/>
      <c r="G172" s="430" t="s">
        <v>1398</v>
      </c>
      <c r="H172" s="431" t="s">
        <v>750</v>
      </c>
      <c r="I172" s="427"/>
    </row>
    <row r="173" spans="1:9" ht="15">
      <c r="A173" s="432" t="s">
        <v>30</v>
      </c>
      <c r="B173" s="408" t="s">
        <v>35</v>
      </c>
      <c r="C173" s="814">
        <f>C174</f>
        <v>4.6</v>
      </c>
      <c r="D173" s="814">
        <f>D174</f>
        <v>4.6</v>
      </c>
      <c r="E173" s="433">
        <f>E174</f>
        <v>0</v>
      </c>
      <c r="F173" s="432"/>
      <c r="G173" s="434"/>
      <c r="H173" s="434"/>
      <c r="I173" s="432"/>
    </row>
    <row r="174" spans="1:9" ht="15">
      <c r="A174" s="427">
        <v>1</v>
      </c>
      <c r="B174" s="430" t="s">
        <v>85</v>
      </c>
      <c r="C174" s="813">
        <v>4.6</v>
      </c>
      <c r="D174" s="813">
        <v>4.6</v>
      </c>
      <c r="E174" s="427"/>
      <c r="F174" s="427"/>
      <c r="G174" s="430" t="s">
        <v>86</v>
      </c>
      <c r="H174" s="431" t="s">
        <v>750</v>
      </c>
      <c r="I174" s="427"/>
    </row>
    <row r="175" spans="1:9" ht="15">
      <c r="A175" s="432" t="s">
        <v>31</v>
      </c>
      <c r="B175" s="434" t="s">
        <v>137</v>
      </c>
      <c r="C175" s="814">
        <f>C176</f>
        <v>0.2</v>
      </c>
      <c r="D175" s="814">
        <f>D176</f>
        <v>0.2</v>
      </c>
      <c r="E175" s="433">
        <f>E176</f>
        <v>0</v>
      </c>
      <c r="F175" s="432"/>
      <c r="G175" s="434"/>
      <c r="H175" s="434"/>
      <c r="I175" s="432"/>
    </row>
    <row r="176" spans="1:9" ht="26.25">
      <c r="A176" s="427">
        <v>1</v>
      </c>
      <c r="B176" s="406" t="s">
        <v>37</v>
      </c>
      <c r="C176" s="813">
        <v>0.2</v>
      </c>
      <c r="D176" s="813">
        <v>0.2</v>
      </c>
      <c r="E176" s="429"/>
      <c r="F176" s="429"/>
      <c r="G176" s="400" t="s">
        <v>1654</v>
      </c>
      <c r="H176" s="431" t="s">
        <v>750</v>
      </c>
      <c r="I176" s="427"/>
    </row>
    <row r="177" spans="1:9" ht="15">
      <c r="A177" s="458" t="s">
        <v>32</v>
      </c>
      <c r="B177" s="449" t="s">
        <v>147</v>
      </c>
      <c r="C177" s="817">
        <f>C178</f>
        <v>1</v>
      </c>
      <c r="D177" s="817">
        <f>D178</f>
        <v>1</v>
      </c>
      <c r="E177" s="459">
        <f>E178</f>
        <v>0</v>
      </c>
      <c r="F177" s="459">
        <f>F178</f>
        <v>0</v>
      </c>
      <c r="G177" s="459"/>
      <c r="H177" s="449"/>
      <c r="I177" s="460"/>
    </row>
    <row r="178" spans="1:9" ht="26.25">
      <c r="A178" s="461">
        <v>1</v>
      </c>
      <c r="B178" s="448" t="s">
        <v>785</v>
      </c>
      <c r="C178" s="816">
        <v>1</v>
      </c>
      <c r="D178" s="816">
        <v>1</v>
      </c>
      <c r="E178" s="455"/>
      <c r="F178" s="455"/>
      <c r="G178" s="464" t="s">
        <v>786</v>
      </c>
      <c r="H178" s="418" t="s">
        <v>449</v>
      </c>
      <c r="I178" s="440"/>
    </row>
    <row r="179" spans="1:9" ht="15">
      <c r="A179" s="310">
        <v>96</v>
      </c>
      <c r="B179" s="311" t="s">
        <v>1575</v>
      </c>
      <c r="C179" s="806">
        <f>C68+C70+C75+C77+C84+C106+C168+C173+C175+C177</f>
        <v>120.3</v>
      </c>
      <c r="D179" s="806">
        <f>D68+D70+D75+D77+D84+D106+D168+D173+D175+D177</f>
        <v>120.3</v>
      </c>
      <c r="E179" s="396">
        <f>E68+E70+E75+E77+E84+E106+E168+E173+E175+E177</f>
        <v>0</v>
      </c>
      <c r="F179" s="396">
        <f>F68+F70+F75+F77+F84+F106+F168+F173+F175+F177</f>
        <v>0</v>
      </c>
      <c r="G179" s="462"/>
      <c r="H179" s="462"/>
      <c r="I179" s="462"/>
    </row>
    <row r="180" spans="1:9" ht="15">
      <c r="A180" s="310">
        <v>139</v>
      </c>
      <c r="B180" s="311" t="s">
        <v>1655</v>
      </c>
      <c r="C180" s="806">
        <f>C179+C66</f>
        <v>157.72</v>
      </c>
      <c r="D180" s="806">
        <f>D179+D66</f>
        <v>157.72</v>
      </c>
      <c r="E180" s="396">
        <f>E179+E66</f>
        <v>0</v>
      </c>
      <c r="F180" s="463"/>
      <c r="G180" s="462"/>
      <c r="H180" s="462"/>
      <c r="I180" s="462"/>
    </row>
    <row r="182" ht="15">
      <c r="H182" s="303" t="s">
        <v>14</v>
      </c>
    </row>
  </sheetData>
  <sheetProtection/>
  <mergeCells count="18">
    <mergeCell ref="A67:I67"/>
    <mergeCell ref="A6:I6"/>
    <mergeCell ref="A11:I11"/>
    <mergeCell ref="A5:I5"/>
    <mergeCell ref="A1:C1"/>
    <mergeCell ref="D1:I1"/>
    <mergeCell ref="A2:C2"/>
    <mergeCell ref="D2:I2"/>
    <mergeCell ref="A3:I3"/>
    <mergeCell ref="A4:I4"/>
    <mergeCell ref="A7:I7"/>
    <mergeCell ref="A8:A9"/>
    <mergeCell ref="B8:B9"/>
    <mergeCell ref="C8:C9"/>
    <mergeCell ref="D8:F8"/>
    <mergeCell ref="G8:G9"/>
    <mergeCell ref="H8:H9"/>
    <mergeCell ref="I8:I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xl/worksheets/sheet9.xml><?xml version="1.0" encoding="utf-8"?>
<worksheet xmlns="http://schemas.openxmlformats.org/spreadsheetml/2006/main" xmlns:r="http://schemas.openxmlformats.org/officeDocument/2006/relationships">
  <sheetPr>
    <tabColor rgb="FFFFFF00"/>
  </sheetPr>
  <dimension ref="A1:I172"/>
  <sheetViews>
    <sheetView showZeros="0" zoomScale="85" zoomScaleNormal="85" zoomScalePageLayoutView="0" workbookViewId="0" topLeftCell="A1">
      <pane ySplit="10" topLeftCell="A158" activePane="bottomLeft" state="frozen"/>
      <selection pane="topLeft" activeCell="H142" sqref="H142"/>
      <selection pane="bottomLeft" activeCell="H18" sqref="H18"/>
    </sheetView>
  </sheetViews>
  <sheetFormatPr defaultColWidth="9.00390625" defaultRowHeight="15.75"/>
  <cols>
    <col min="1" max="1" width="5.50390625" style="54" customWidth="1"/>
    <col min="2" max="2" width="30.00390625" style="53" customWidth="1"/>
    <col min="3" max="3" width="12.125" style="54" customWidth="1"/>
    <col min="4" max="6" width="8.00390625" style="54" customWidth="1"/>
    <col min="7" max="7" width="16.125" style="54" customWidth="1"/>
    <col min="8" max="8" width="36.75390625" style="53" customWidth="1"/>
    <col min="9" max="9" width="7.25390625" style="54" customWidth="1"/>
    <col min="10" max="16384" width="8.75390625" style="71" customWidth="1"/>
  </cols>
  <sheetData>
    <row r="1" spans="1:9" ht="15">
      <c r="A1" s="702" t="s">
        <v>38</v>
      </c>
      <c r="B1" s="702"/>
      <c r="C1" s="702"/>
      <c r="D1" s="703" t="s">
        <v>10</v>
      </c>
      <c r="E1" s="703"/>
      <c r="F1" s="703"/>
      <c r="G1" s="703"/>
      <c r="H1" s="703"/>
      <c r="I1" s="703"/>
    </row>
    <row r="2" spans="1:9" ht="15">
      <c r="A2" s="703" t="s">
        <v>12</v>
      </c>
      <c r="B2" s="703"/>
      <c r="C2" s="703"/>
      <c r="D2" s="703" t="s">
        <v>11</v>
      </c>
      <c r="E2" s="703"/>
      <c r="F2" s="703"/>
      <c r="G2" s="703"/>
      <c r="H2" s="703"/>
      <c r="I2" s="703"/>
    </row>
    <row r="3" spans="1:9" ht="15">
      <c r="A3" s="713"/>
      <c r="B3" s="713"/>
      <c r="C3" s="713"/>
      <c r="D3" s="713"/>
      <c r="E3" s="713"/>
      <c r="F3" s="713"/>
      <c r="G3" s="713"/>
      <c r="H3" s="713"/>
      <c r="I3" s="713"/>
    </row>
    <row r="4" spans="1:9" ht="15">
      <c r="A4" s="702" t="s">
        <v>309</v>
      </c>
      <c r="B4" s="702"/>
      <c r="C4" s="702"/>
      <c r="D4" s="702"/>
      <c r="E4" s="702"/>
      <c r="F4" s="702"/>
      <c r="G4" s="702"/>
      <c r="H4" s="702"/>
      <c r="I4" s="702"/>
    </row>
    <row r="5" spans="1:9" ht="15">
      <c r="A5" s="702" t="s">
        <v>308</v>
      </c>
      <c r="B5" s="702"/>
      <c r="C5" s="702"/>
      <c r="D5" s="702"/>
      <c r="E5" s="702"/>
      <c r="F5" s="702"/>
      <c r="G5" s="702"/>
      <c r="H5" s="702"/>
      <c r="I5" s="702"/>
    </row>
    <row r="6" spans="1:9" ht="15">
      <c r="A6" s="712" t="str">
        <f>'Tong CMD'!A5:H5</f>
        <v>(Kèm theo Nghị quyết số 256/NQ-HĐND ngày 08 tháng 12 năm 2020 của Hội đồng nhân dân tỉnh)</v>
      </c>
      <c r="B6" s="712"/>
      <c r="C6" s="712"/>
      <c r="D6" s="712"/>
      <c r="E6" s="712"/>
      <c r="F6" s="712"/>
      <c r="G6" s="712"/>
      <c r="H6" s="712"/>
      <c r="I6" s="712"/>
    </row>
    <row r="7" spans="1:9" ht="15">
      <c r="A7" s="720"/>
      <c r="B7" s="720"/>
      <c r="C7" s="720"/>
      <c r="D7" s="720"/>
      <c r="E7" s="720"/>
      <c r="F7" s="720"/>
      <c r="G7" s="720"/>
      <c r="H7" s="720"/>
      <c r="I7" s="720"/>
    </row>
    <row r="8" spans="1:9" ht="24.75" customHeight="1">
      <c r="A8" s="721" t="s">
        <v>9</v>
      </c>
      <c r="B8" s="719" t="s">
        <v>15</v>
      </c>
      <c r="C8" s="717" t="s">
        <v>194</v>
      </c>
      <c r="D8" s="718" t="s">
        <v>8</v>
      </c>
      <c r="E8" s="718"/>
      <c r="F8" s="718"/>
      <c r="G8" s="719" t="s">
        <v>235</v>
      </c>
      <c r="H8" s="718" t="s">
        <v>144</v>
      </c>
      <c r="I8" s="718" t="s">
        <v>109</v>
      </c>
    </row>
    <row r="9" spans="1:9" ht="29.25" customHeight="1">
      <c r="A9" s="721"/>
      <c r="B9" s="719"/>
      <c r="C9" s="717"/>
      <c r="D9" s="57" t="s">
        <v>6</v>
      </c>
      <c r="E9" s="57" t="s">
        <v>5</v>
      </c>
      <c r="F9" s="57" t="s">
        <v>16</v>
      </c>
      <c r="G9" s="719"/>
      <c r="H9" s="718"/>
      <c r="I9" s="718"/>
    </row>
    <row r="10" spans="1:9" ht="17.25" customHeight="1">
      <c r="A10" s="88">
        <v>-1</v>
      </c>
      <c r="B10" s="88">
        <v>-2</v>
      </c>
      <c r="C10" s="88" t="s">
        <v>238</v>
      </c>
      <c r="D10" s="88">
        <v>-4</v>
      </c>
      <c r="E10" s="88">
        <v>-5</v>
      </c>
      <c r="F10" s="88">
        <v>-6</v>
      </c>
      <c r="G10" s="88">
        <v>-7</v>
      </c>
      <c r="H10" s="88">
        <v>-8</v>
      </c>
      <c r="I10" s="88">
        <v>-9</v>
      </c>
    </row>
    <row r="11" spans="1:9" ht="15.75" customHeight="1">
      <c r="A11" s="818" t="s">
        <v>321</v>
      </c>
      <c r="B11" s="819"/>
      <c r="C11" s="819"/>
      <c r="D11" s="819"/>
      <c r="E11" s="819"/>
      <c r="F11" s="819"/>
      <c r="G11" s="819"/>
      <c r="H11" s="819"/>
      <c r="I11" s="820"/>
    </row>
    <row r="12" spans="1:9" ht="15">
      <c r="A12" s="821" t="s">
        <v>17</v>
      </c>
      <c r="B12" s="571" t="s">
        <v>239</v>
      </c>
      <c r="C12" s="822">
        <f>SUM(C13:C14)</f>
        <v>4</v>
      </c>
      <c r="D12" s="822">
        <f>SUM(D13:D14)</f>
        <v>4</v>
      </c>
      <c r="E12" s="822">
        <f>SUM(E13:E14)</f>
        <v>0</v>
      </c>
      <c r="F12" s="822">
        <f>SUM(F13:F14)</f>
        <v>0</v>
      </c>
      <c r="G12" s="823"/>
      <c r="H12" s="823"/>
      <c r="I12" s="823"/>
    </row>
    <row r="13" spans="1:9" ht="26.25">
      <c r="A13" s="824">
        <v>1</v>
      </c>
      <c r="B13" s="825" t="s">
        <v>323</v>
      </c>
      <c r="C13" s="826">
        <f>SUM(D13:E13)</f>
        <v>2</v>
      </c>
      <c r="D13" s="826">
        <v>2</v>
      </c>
      <c r="E13" s="827"/>
      <c r="F13" s="827"/>
      <c r="G13" s="825" t="s">
        <v>324</v>
      </c>
      <c r="H13" s="828" t="s">
        <v>1574</v>
      </c>
      <c r="I13" s="635"/>
    </row>
    <row r="14" spans="1:9" ht="39">
      <c r="A14" s="824">
        <v>2</v>
      </c>
      <c r="B14" s="825" t="s">
        <v>325</v>
      </c>
      <c r="C14" s="826">
        <f>SUM(D14:E14)</f>
        <v>2</v>
      </c>
      <c r="D14" s="826">
        <v>2</v>
      </c>
      <c r="E14" s="827"/>
      <c r="F14" s="827"/>
      <c r="G14" s="825" t="s">
        <v>326</v>
      </c>
      <c r="H14" s="828" t="s">
        <v>1574</v>
      </c>
      <c r="I14" s="635"/>
    </row>
    <row r="15" spans="1:9" ht="15">
      <c r="A15" s="821" t="s">
        <v>19</v>
      </c>
      <c r="B15" s="571" t="s">
        <v>261</v>
      </c>
      <c r="C15" s="822">
        <f>SUM(C16:C24)</f>
        <v>0.8999999999999999</v>
      </c>
      <c r="D15" s="822">
        <f>SUM(D16:D24)</f>
        <v>0.8999999999999999</v>
      </c>
      <c r="E15" s="822">
        <f>SUM(E16:E24)</f>
        <v>0</v>
      </c>
      <c r="F15" s="822">
        <f>SUM(F16:F24)</f>
        <v>0</v>
      </c>
      <c r="G15" s="829"/>
      <c r="H15" s="829"/>
      <c r="I15" s="829"/>
    </row>
    <row r="16" spans="1:9" ht="26.25">
      <c r="A16" s="824">
        <v>1</v>
      </c>
      <c r="B16" s="825" t="s">
        <v>327</v>
      </c>
      <c r="C16" s="826">
        <f>SUM(D16:E16)</f>
        <v>0.1</v>
      </c>
      <c r="D16" s="830">
        <v>0.1</v>
      </c>
      <c r="E16" s="827"/>
      <c r="F16" s="827"/>
      <c r="G16" s="825" t="s">
        <v>328</v>
      </c>
      <c r="H16" s="831" t="s">
        <v>1574</v>
      </c>
      <c r="I16" s="635"/>
    </row>
    <row r="17" spans="1:9" ht="26.25">
      <c r="A17" s="824">
        <v>2</v>
      </c>
      <c r="B17" s="825" t="s">
        <v>327</v>
      </c>
      <c r="C17" s="826">
        <f aca="true" t="shared" si="0" ref="C17:C24">SUM(D17:E17)</f>
        <v>0.1</v>
      </c>
      <c r="D17" s="830">
        <v>0.1</v>
      </c>
      <c r="E17" s="827"/>
      <c r="F17" s="827"/>
      <c r="G17" s="825" t="s">
        <v>329</v>
      </c>
      <c r="H17" s="831" t="s">
        <v>1574</v>
      </c>
      <c r="I17" s="635"/>
    </row>
    <row r="18" spans="1:9" ht="26.25">
      <c r="A18" s="824">
        <v>3</v>
      </c>
      <c r="B18" s="825" t="s">
        <v>327</v>
      </c>
      <c r="C18" s="826">
        <f t="shared" si="0"/>
        <v>0.1</v>
      </c>
      <c r="D18" s="830">
        <v>0.1</v>
      </c>
      <c r="E18" s="827"/>
      <c r="F18" s="827"/>
      <c r="G18" s="825" t="s">
        <v>330</v>
      </c>
      <c r="H18" s="831" t="s">
        <v>1574</v>
      </c>
      <c r="I18" s="635"/>
    </row>
    <row r="19" spans="1:9" ht="26.25">
      <c r="A19" s="824">
        <v>4</v>
      </c>
      <c r="B19" s="825" t="s">
        <v>327</v>
      </c>
      <c r="C19" s="826">
        <f t="shared" si="0"/>
        <v>0.1</v>
      </c>
      <c r="D19" s="830">
        <v>0.1</v>
      </c>
      <c r="E19" s="827"/>
      <c r="F19" s="827"/>
      <c r="G19" s="825" t="s">
        <v>331</v>
      </c>
      <c r="H19" s="831" t="s">
        <v>1574</v>
      </c>
      <c r="I19" s="635"/>
    </row>
    <row r="20" spans="1:9" ht="26.25">
      <c r="A20" s="824">
        <v>5</v>
      </c>
      <c r="B20" s="825" t="s">
        <v>327</v>
      </c>
      <c r="C20" s="826">
        <f t="shared" si="0"/>
        <v>0.1</v>
      </c>
      <c r="D20" s="830">
        <v>0.1</v>
      </c>
      <c r="E20" s="827"/>
      <c r="F20" s="827"/>
      <c r="G20" s="825" t="s">
        <v>1547</v>
      </c>
      <c r="H20" s="831" t="s">
        <v>1574</v>
      </c>
      <c r="I20" s="635"/>
    </row>
    <row r="21" spans="1:9" ht="26.25">
      <c r="A21" s="824">
        <v>6</v>
      </c>
      <c r="B21" s="825" t="s">
        <v>327</v>
      </c>
      <c r="C21" s="826">
        <f t="shared" si="0"/>
        <v>0.1</v>
      </c>
      <c r="D21" s="830">
        <v>0.1</v>
      </c>
      <c r="E21" s="827"/>
      <c r="F21" s="827"/>
      <c r="G21" s="825" t="s">
        <v>332</v>
      </c>
      <c r="H21" s="831" t="s">
        <v>1574</v>
      </c>
      <c r="I21" s="635"/>
    </row>
    <row r="22" spans="1:9" ht="26.25">
      <c r="A22" s="824">
        <v>7</v>
      </c>
      <c r="B22" s="825" t="s">
        <v>327</v>
      </c>
      <c r="C22" s="826">
        <f t="shared" si="0"/>
        <v>0.1</v>
      </c>
      <c r="D22" s="830">
        <v>0.1</v>
      </c>
      <c r="E22" s="827"/>
      <c r="F22" s="827"/>
      <c r="G22" s="825" t="s">
        <v>333</v>
      </c>
      <c r="H22" s="831" t="s">
        <v>1574</v>
      </c>
      <c r="I22" s="635"/>
    </row>
    <row r="23" spans="1:9" ht="34.5" customHeight="1">
      <c r="A23" s="824">
        <v>8</v>
      </c>
      <c r="B23" s="825" t="s">
        <v>327</v>
      </c>
      <c r="C23" s="826">
        <f t="shared" si="0"/>
        <v>0.1</v>
      </c>
      <c r="D23" s="830">
        <v>0.1</v>
      </c>
      <c r="E23" s="827"/>
      <c r="F23" s="827"/>
      <c r="G23" s="825" t="s">
        <v>334</v>
      </c>
      <c r="H23" s="831" t="s">
        <v>1574</v>
      </c>
      <c r="I23" s="635"/>
    </row>
    <row r="24" spans="1:9" ht="29.25" customHeight="1">
      <c r="A24" s="824">
        <v>9</v>
      </c>
      <c r="B24" s="825" t="s">
        <v>335</v>
      </c>
      <c r="C24" s="826">
        <f t="shared" si="0"/>
        <v>0.1</v>
      </c>
      <c r="D24" s="830">
        <v>0.1</v>
      </c>
      <c r="E24" s="827"/>
      <c r="F24" s="827"/>
      <c r="G24" s="825" t="s">
        <v>170</v>
      </c>
      <c r="H24" s="831" t="s">
        <v>1574</v>
      </c>
      <c r="I24" s="635"/>
    </row>
    <row r="25" spans="1:9" ht="15">
      <c r="A25" s="821" t="s">
        <v>21</v>
      </c>
      <c r="B25" s="571" t="s">
        <v>236</v>
      </c>
      <c r="C25" s="822">
        <f>SUM(C26:C31)</f>
        <v>3</v>
      </c>
      <c r="D25" s="822">
        <f>SUM(D26:D31)</f>
        <v>3</v>
      </c>
      <c r="E25" s="822">
        <f>SUM(E26:E30)</f>
        <v>0</v>
      </c>
      <c r="F25" s="822">
        <f>SUM(F26:F30)</f>
        <v>0</v>
      </c>
      <c r="G25" s="829"/>
      <c r="H25" s="829"/>
      <c r="I25" s="829"/>
    </row>
    <row r="26" spans="1:9" ht="26.25">
      <c r="A26" s="824">
        <v>1</v>
      </c>
      <c r="B26" s="825" t="s">
        <v>336</v>
      </c>
      <c r="C26" s="627">
        <f>SUM(D26:E26)</f>
        <v>0.1</v>
      </c>
      <c r="D26" s="830">
        <v>0.1</v>
      </c>
      <c r="E26" s="827"/>
      <c r="F26" s="827"/>
      <c r="G26" s="825" t="s">
        <v>337</v>
      </c>
      <c r="H26" s="828" t="s">
        <v>1574</v>
      </c>
      <c r="I26" s="635"/>
    </row>
    <row r="27" spans="1:9" ht="69" customHeight="1">
      <c r="A27" s="824">
        <v>2</v>
      </c>
      <c r="B27" s="825" t="s">
        <v>338</v>
      </c>
      <c r="C27" s="627">
        <f>SUM(D27:E27)</f>
        <v>0.6</v>
      </c>
      <c r="D27" s="830">
        <v>0.6</v>
      </c>
      <c r="E27" s="827"/>
      <c r="F27" s="827"/>
      <c r="G27" s="825" t="s">
        <v>339</v>
      </c>
      <c r="H27" s="828" t="s">
        <v>1761</v>
      </c>
      <c r="I27" s="635"/>
    </row>
    <row r="28" spans="1:9" ht="26.25">
      <c r="A28" s="824">
        <v>3</v>
      </c>
      <c r="B28" s="825" t="s">
        <v>1209</v>
      </c>
      <c r="C28" s="627">
        <f>SUM(D28:E28)</f>
        <v>0.5</v>
      </c>
      <c r="D28" s="826">
        <v>0.5</v>
      </c>
      <c r="E28" s="826"/>
      <c r="F28" s="826"/>
      <c r="G28" s="825" t="s">
        <v>340</v>
      </c>
      <c r="H28" s="828" t="s">
        <v>1574</v>
      </c>
      <c r="I28" s="635"/>
    </row>
    <row r="29" spans="1:9" ht="26.25">
      <c r="A29" s="824">
        <v>4</v>
      </c>
      <c r="B29" s="825" t="s">
        <v>341</v>
      </c>
      <c r="C29" s="627">
        <f>SUM(D29:E29)</f>
        <v>1.2</v>
      </c>
      <c r="D29" s="830">
        <v>1.2</v>
      </c>
      <c r="E29" s="827"/>
      <c r="F29" s="827"/>
      <c r="G29" s="825" t="s">
        <v>157</v>
      </c>
      <c r="H29" s="828" t="s">
        <v>1574</v>
      </c>
      <c r="I29" s="635"/>
    </row>
    <row r="30" spans="1:9" ht="26.25">
      <c r="A30" s="824">
        <v>5</v>
      </c>
      <c r="B30" s="825" t="s">
        <v>236</v>
      </c>
      <c r="C30" s="627">
        <f>SUM(D30:E30)</f>
        <v>0.1</v>
      </c>
      <c r="D30" s="830">
        <v>0.1</v>
      </c>
      <c r="E30" s="827"/>
      <c r="F30" s="827"/>
      <c r="G30" s="825" t="s">
        <v>342</v>
      </c>
      <c r="H30" s="828" t="s">
        <v>1574</v>
      </c>
      <c r="I30" s="635"/>
    </row>
    <row r="31" spans="1:9" ht="26.25">
      <c r="A31" s="824">
        <v>6</v>
      </c>
      <c r="B31" s="825" t="s">
        <v>338</v>
      </c>
      <c r="C31" s="627">
        <v>0.5</v>
      </c>
      <c r="D31" s="830">
        <v>0.5</v>
      </c>
      <c r="E31" s="827"/>
      <c r="F31" s="827"/>
      <c r="G31" s="825" t="s">
        <v>1745</v>
      </c>
      <c r="H31" s="828" t="s">
        <v>1574</v>
      </c>
      <c r="I31" s="635"/>
    </row>
    <row r="32" spans="1:9" ht="15">
      <c r="A32" s="821" t="s">
        <v>23</v>
      </c>
      <c r="B32" s="571" t="s">
        <v>26</v>
      </c>
      <c r="C32" s="822">
        <f>SUM(C33:C33)</f>
        <v>1.66</v>
      </c>
      <c r="D32" s="822">
        <f>SUM(D33:D33)</f>
        <v>1.66</v>
      </c>
      <c r="E32" s="822">
        <f>SUM(E33:E33)</f>
        <v>0</v>
      </c>
      <c r="F32" s="822">
        <f>SUM(F33:F33)</f>
        <v>0</v>
      </c>
      <c r="G32" s="822">
        <f>SUM(G33:G33)</f>
        <v>0</v>
      </c>
      <c r="H32" s="829"/>
      <c r="I32" s="829"/>
    </row>
    <row r="33" spans="1:9" ht="52.5">
      <c r="A33" s="824">
        <v>1</v>
      </c>
      <c r="B33" s="802" t="s">
        <v>343</v>
      </c>
      <c r="C33" s="627">
        <f>SUM(D33:E33)</f>
        <v>1.66</v>
      </c>
      <c r="D33" s="830">
        <v>1.66</v>
      </c>
      <c r="E33" s="827"/>
      <c r="F33" s="827"/>
      <c r="G33" s="829" t="s">
        <v>344</v>
      </c>
      <c r="H33" s="828" t="s">
        <v>1548</v>
      </c>
      <c r="I33" s="635"/>
    </row>
    <row r="34" spans="1:9" ht="15">
      <c r="A34" s="821" t="s">
        <v>24</v>
      </c>
      <c r="B34" s="654" t="s">
        <v>345</v>
      </c>
      <c r="C34" s="822">
        <f>C35</f>
        <v>0.2</v>
      </c>
      <c r="D34" s="822">
        <f>D35</f>
        <v>0.2</v>
      </c>
      <c r="E34" s="822">
        <f>E35</f>
        <v>0</v>
      </c>
      <c r="F34" s="822">
        <f>F35</f>
        <v>0</v>
      </c>
      <c r="G34" s="821"/>
      <c r="H34" s="821"/>
      <c r="I34" s="635"/>
    </row>
    <row r="35" spans="1:9" ht="26.25">
      <c r="A35" s="824">
        <v>1</v>
      </c>
      <c r="B35" s="802" t="s">
        <v>1210</v>
      </c>
      <c r="C35" s="627">
        <f>SUM(D35:E35)</f>
        <v>0.2</v>
      </c>
      <c r="D35" s="830">
        <v>0.2</v>
      </c>
      <c r="E35" s="830"/>
      <c r="F35" s="627"/>
      <c r="G35" s="802" t="s">
        <v>329</v>
      </c>
      <c r="H35" s="828" t="s">
        <v>1574</v>
      </c>
      <c r="I35" s="635"/>
    </row>
    <row r="36" spans="1:9" ht="15">
      <c r="A36" s="821" t="s">
        <v>27</v>
      </c>
      <c r="B36" s="832" t="s">
        <v>41</v>
      </c>
      <c r="C36" s="822">
        <f>SUM(C37:C39)</f>
        <v>2.4</v>
      </c>
      <c r="D36" s="822">
        <f>SUM(D37:D39)</f>
        <v>2.4</v>
      </c>
      <c r="E36" s="822">
        <f>SUM(E37:E39)</f>
        <v>0</v>
      </c>
      <c r="F36" s="822">
        <f>SUM(F37:F39)</f>
        <v>0</v>
      </c>
      <c r="G36" s="821"/>
      <c r="H36" s="821"/>
      <c r="I36" s="635"/>
    </row>
    <row r="37" spans="1:9" ht="26.25">
      <c r="A37" s="824">
        <v>1</v>
      </c>
      <c r="B37" s="802" t="s">
        <v>346</v>
      </c>
      <c r="C37" s="627">
        <f>SUM(D37:E37)</f>
        <v>0.5</v>
      </c>
      <c r="D37" s="830">
        <v>0.5</v>
      </c>
      <c r="E37" s="830"/>
      <c r="F37" s="627"/>
      <c r="G37" s="802" t="s">
        <v>347</v>
      </c>
      <c r="H37" s="828" t="s">
        <v>1574</v>
      </c>
      <c r="I37" s="635"/>
    </row>
    <row r="38" spans="1:9" ht="26.25">
      <c r="A38" s="824">
        <v>2</v>
      </c>
      <c r="B38" s="802" t="s">
        <v>348</v>
      </c>
      <c r="C38" s="627">
        <f>SUM(D38:E38)</f>
        <v>1.5</v>
      </c>
      <c r="D38" s="830">
        <v>1.5</v>
      </c>
      <c r="E38" s="830"/>
      <c r="F38" s="627"/>
      <c r="G38" s="802" t="s">
        <v>349</v>
      </c>
      <c r="H38" s="828" t="s">
        <v>1574</v>
      </c>
      <c r="I38" s="635"/>
    </row>
    <row r="39" spans="1:9" ht="26.25">
      <c r="A39" s="824">
        <v>3</v>
      </c>
      <c r="B39" s="700" t="s">
        <v>350</v>
      </c>
      <c r="C39" s="627">
        <f>SUM(D39:E39)</f>
        <v>0.4</v>
      </c>
      <c r="D39" s="833">
        <v>0.4</v>
      </c>
      <c r="E39" s="833"/>
      <c r="F39" s="610"/>
      <c r="G39" s="700" t="s">
        <v>351</v>
      </c>
      <c r="H39" s="828" t="s">
        <v>1574</v>
      </c>
      <c r="I39" s="635"/>
    </row>
    <row r="40" spans="1:9" ht="15">
      <c r="A40" s="821" t="s">
        <v>28</v>
      </c>
      <c r="B40" s="654" t="s">
        <v>20</v>
      </c>
      <c r="C40" s="822">
        <f>SUM(C41:C63)</f>
        <v>43.870000000000005</v>
      </c>
      <c r="D40" s="822">
        <f>SUM(D41:D63)</f>
        <v>43.870000000000005</v>
      </c>
      <c r="E40" s="822">
        <f>SUM(E41:E63)</f>
        <v>0</v>
      </c>
      <c r="F40" s="822">
        <f>SUM(F41:F63)</f>
        <v>0</v>
      </c>
      <c r="G40" s="829"/>
      <c r="H40" s="828"/>
      <c r="I40" s="635"/>
    </row>
    <row r="41" spans="1:9" ht="26.25">
      <c r="A41" s="824">
        <v>1</v>
      </c>
      <c r="B41" s="825" t="s">
        <v>352</v>
      </c>
      <c r="C41" s="826">
        <f>SUM(D41:E41)</f>
        <v>0.5</v>
      </c>
      <c r="D41" s="834">
        <v>0.5</v>
      </c>
      <c r="E41" s="834"/>
      <c r="F41" s="826"/>
      <c r="G41" s="825" t="s">
        <v>1549</v>
      </c>
      <c r="H41" s="828" t="s">
        <v>1574</v>
      </c>
      <c r="I41" s="635"/>
    </row>
    <row r="42" spans="1:9" ht="26.25">
      <c r="A42" s="824">
        <v>2</v>
      </c>
      <c r="B42" s="825" t="s">
        <v>353</v>
      </c>
      <c r="C42" s="826">
        <f aca="true" t="shared" si="1" ref="C42:C63">SUM(D42:E42)</f>
        <v>0.6</v>
      </c>
      <c r="D42" s="834">
        <v>0.6</v>
      </c>
      <c r="E42" s="834"/>
      <c r="F42" s="826"/>
      <c r="G42" s="825" t="s">
        <v>1550</v>
      </c>
      <c r="H42" s="828" t="s">
        <v>1574</v>
      </c>
      <c r="I42" s="635"/>
    </row>
    <row r="43" spans="1:9" ht="26.25">
      <c r="A43" s="824">
        <v>3</v>
      </c>
      <c r="B43" s="825" t="s">
        <v>354</v>
      </c>
      <c r="C43" s="826">
        <f t="shared" si="1"/>
        <v>4.68</v>
      </c>
      <c r="D43" s="834">
        <v>4.68</v>
      </c>
      <c r="E43" s="834"/>
      <c r="F43" s="826"/>
      <c r="G43" s="825" t="s">
        <v>1551</v>
      </c>
      <c r="H43" s="828" t="s">
        <v>1574</v>
      </c>
      <c r="I43" s="635"/>
    </row>
    <row r="44" spans="1:9" ht="26.25">
      <c r="A44" s="824">
        <v>4</v>
      </c>
      <c r="B44" s="825" t="s">
        <v>355</v>
      </c>
      <c r="C44" s="826">
        <f t="shared" si="1"/>
        <v>2.6999999999999997</v>
      </c>
      <c r="D44" s="834">
        <v>2.6999999999999997</v>
      </c>
      <c r="E44" s="834"/>
      <c r="F44" s="826"/>
      <c r="G44" s="825" t="s">
        <v>1552</v>
      </c>
      <c r="H44" s="828" t="s">
        <v>1574</v>
      </c>
      <c r="I44" s="635"/>
    </row>
    <row r="45" spans="1:9" ht="52.5">
      <c r="A45" s="824">
        <v>5</v>
      </c>
      <c r="B45" s="825" t="s">
        <v>1553</v>
      </c>
      <c r="C45" s="826">
        <f t="shared" si="1"/>
        <v>2.0999999999999996</v>
      </c>
      <c r="D45" s="834">
        <v>2.0999999999999996</v>
      </c>
      <c r="E45" s="834"/>
      <c r="F45" s="826"/>
      <c r="G45" s="825" t="s">
        <v>1554</v>
      </c>
      <c r="H45" s="828" t="s">
        <v>1574</v>
      </c>
      <c r="I45" s="635"/>
    </row>
    <row r="46" spans="1:9" ht="52.5">
      <c r="A46" s="824">
        <v>6</v>
      </c>
      <c r="B46" s="825" t="s">
        <v>356</v>
      </c>
      <c r="C46" s="826">
        <f t="shared" si="1"/>
        <v>3.6</v>
      </c>
      <c r="D46" s="834">
        <v>3.6</v>
      </c>
      <c r="E46" s="834"/>
      <c r="F46" s="826"/>
      <c r="G46" s="825" t="s">
        <v>1555</v>
      </c>
      <c r="H46" s="828" t="s">
        <v>1574</v>
      </c>
      <c r="I46" s="635"/>
    </row>
    <row r="47" spans="1:9" ht="26.25">
      <c r="A47" s="824">
        <v>7</v>
      </c>
      <c r="B47" s="825" t="s">
        <v>357</v>
      </c>
      <c r="C47" s="826">
        <f>SUM(D47:E47)</f>
        <v>9.64</v>
      </c>
      <c r="D47" s="834">
        <v>9.64</v>
      </c>
      <c r="E47" s="834"/>
      <c r="F47" s="826"/>
      <c r="G47" s="825" t="s">
        <v>1211</v>
      </c>
      <c r="H47" s="828" t="s">
        <v>1574</v>
      </c>
      <c r="I47" s="635"/>
    </row>
    <row r="48" spans="1:9" ht="26.25">
      <c r="A48" s="824">
        <v>8</v>
      </c>
      <c r="B48" s="825" t="s">
        <v>358</v>
      </c>
      <c r="C48" s="826">
        <f t="shared" si="1"/>
        <v>0.05</v>
      </c>
      <c r="D48" s="834">
        <v>0.05</v>
      </c>
      <c r="E48" s="834"/>
      <c r="F48" s="826"/>
      <c r="G48" s="825" t="s">
        <v>359</v>
      </c>
      <c r="H48" s="828" t="s">
        <v>1574</v>
      </c>
      <c r="I48" s="635"/>
    </row>
    <row r="49" spans="1:9" ht="26.25">
      <c r="A49" s="824">
        <v>9</v>
      </c>
      <c r="B49" s="825" t="s">
        <v>360</v>
      </c>
      <c r="C49" s="826">
        <f t="shared" si="1"/>
        <v>0.3</v>
      </c>
      <c r="D49" s="834">
        <v>0.3</v>
      </c>
      <c r="E49" s="834"/>
      <c r="F49" s="826"/>
      <c r="G49" s="825" t="s">
        <v>1556</v>
      </c>
      <c r="H49" s="828" t="s">
        <v>1574</v>
      </c>
      <c r="I49" s="635"/>
    </row>
    <row r="50" spans="1:9" ht="26.25">
      <c r="A50" s="824">
        <v>10</v>
      </c>
      <c r="B50" s="825" t="s">
        <v>361</v>
      </c>
      <c r="C50" s="826">
        <f t="shared" si="1"/>
        <v>1.2</v>
      </c>
      <c r="D50" s="834">
        <v>1.2</v>
      </c>
      <c r="E50" s="834"/>
      <c r="F50" s="826"/>
      <c r="G50" s="825" t="s">
        <v>362</v>
      </c>
      <c r="H50" s="828" t="s">
        <v>1574</v>
      </c>
      <c r="I50" s="635"/>
    </row>
    <row r="51" spans="1:9" ht="26.25">
      <c r="A51" s="824">
        <v>11</v>
      </c>
      <c r="B51" s="825" t="s">
        <v>363</v>
      </c>
      <c r="C51" s="826">
        <f t="shared" si="1"/>
        <v>0.7</v>
      </c>
      <c r="D51" s="834">
        <v>0.7</v>
      </c>
      <c r="E51" s="834"/>
      <c r="F51" s="826"/>
      <c r="G51" s="825" t="s">
        <v>364</v>
      </c>
      <c r="H51" s="828" t="s">
        <v>1574</v>
      </c>
      <c r="I51" s="635"/>
    </row>
    <row r="52" spans="1:9" ht="26.25">
      <c r="A52" s="824">
        <v>12</v>
      </c>
      <c r="B52" s="825" t="s">
        <v>365</v>
      </c>
      <c r="C52" s="826">
        <f t="shared" si="1"/>
        <v>0.2</v>
      </c>
      <c r="D52" s="834">
        <v>0.2</v>
      </c>
      <c r="E52" s="834"/>
      <c r="F52" s="826"/>
      <c r="G52" s="825" t="s">
        <v>364</v>
      </c>
      <c r="H52" s="828" t="s">
        <v>1574</v>
      </c>
      <c r="I52" s="635"/>
    </row>
    <row r="53" spans="1:9" ht="52.5">
      <c r="A53" s="824">
        <v>13</v>
      </c>
      <c r="B53" s="825" t="s">
        <v>366</v>
      </c>
      <c r="C53" s="826">
        <f t="shared" si="1"/>
        <v>4</v>
      </c>
      <c r="D53" s="834">
        <v>4</v>
      </c>
      <c r="E53" s="834"/>
      <c r="F53" s="826"/>
      <c r="G53" s="825" t="s">
        <v>162</v>
      </c>
      <c r="H53" s="828" t="s">
        <v>1548</v>
      </c>
      <c r="I53" s="635"/>
    </row>
    <row r="54" spans="1:9" ht="26.25">
      <c r="A54" s="824">
        <v>14</v>
      </c>
      <c r="B54" s="825" t="s">
        <v>367</v>
      </c>
      <c r="C54" s="826">
        <f t="shared" si="1"/>
        <v>2</v>
      </c>
      <c r="D54" s="834">
        <v>2</v>
      </c>
      <c r="E54" s="834"/>
      <c r="F54" s="826"/>
      <c r="G54" s="825" t="s">
        <v>368</v>
      </c>
      <c r="H54" s="828" t="s">
        <v>1574</v>
      </c>
      <c r="I54" s="635"/>
    </row>
    <row r="55" spans="1:9" ht="26.25">
      <c r="A55" s="824">
        <v>15</v>
      </c>
      <c r="B55" s="825" t="s">
        <v>369</v>
      </c>
      <c r="C55" s="826">
        <f t="shared" si="1"/>
        <v>1.2</v>
      </c>
      <c r="D55" s="834">
        <v>1.2</v>
      </c>
      <c r="E55" s="834"/>
      <c r="F55" s="826"/>
      <c r="G55" s="825" t="s">
        <v>368</v>
      </c>
      <c r="H55" s="828" t="s">
        <v>1574</v>
      </c>
      <c r="I55" s="635"/>
    </row>
    <row r="56" spans="1:9" ht="26.25">
      <c r="A56" s="824">
        <v>16</v>
      </c>
      <c r="B56" s="825" t="s">
        <v>370</v>
      </c>
      <c r="C56" s="826">
        <f t="shared" si="1"/>
        <v>2</v>
      </c>
      <c r="D56" s="834">
        <v>2</v>
      </c>
      <c r="E56" s="834"/>
      <c r="F56" s="826"/>
      <c r="G56" s="825" t="s">
        <v>438</v>
      </c>
      <c r="H56" s="828" t="s">
        <v>1574</v>
      </c>
      <c r="I56" s="635"/>
    </row>
    <row r="57" spans="1:9" ht="26.25">
      <c r="A57" s="824">
        <v>17</v>
      </c>
      <c r="B57" s="825" t="s">
        <v>371</v>
      </c>
      <c r="C57" s="826">
        <f t="shared" si="1"/>
        <v>2</v>
      </c>
      <c r="D57" s="834">
        <v>2</v>
      </c>
      <c r="E57" s="834"/>
      <c r="F57" s="826"/>
      <c r="G57" s="825" t="s">
        <v>368</v>
      </c>
      <c r="H57" s="828" t="s">
        <v>1574</v>
      </c>
      <c r="I57" s="635"/>
    </row>
    <row r="58" spans="1:9" ht="26.25">
      <c r="A58" s="824">
        <v>18</v>
      </c>
      <c r="B58" s="825" t="s">
        <v>372</v>
      </c>
      <c r="C58" s="826">
        <f t="shared" si="1"/>
        <v>0.3</v>
      </c>
      <c r="D58" s="834">
        <v>0.3</v>
      </c>
      <c r="E58" s="834"/>
      <c r="F58" s="826"/>
      <c r="G58" s="825" t="s">
        <v>368</v>
      </c>
      <c r="H58" s="828" t="s">
        <v>1574</v>
      </c>
      <c r="I58" s="635"/>
    </row>
    <row r="59" spans="1:9" ht="26.25">
      <c r="A59" s="824">
        <v>19</v>
      </c>
      <c r="B59" s="825" t="s">
        <v>373</v>
      </c>
      <c r="C59" s="826">
        <f t="shared" si="1"/>
        <v>0.6</v>
      </c>
      <c r="D59" s="834">
        <v>0.6</v>
      </c>
      <c r="E59" s="834"/>
      <c r="F59" s="826"/>
      <c r="G59" s="825" t="s">
        <v>374</v>
      </c>
      <c r="H59" s="828" t="s">
        <v>1574</v>
      </c>
      <c r="I59" s="635"/>
    </row>
    <row r="60" spans="1:9" ht="39">
      <c r="A60" s="824">
        <v>20</v>
      </c>
      <c r="B60" s="825" t="s">
        <v>375</v>
      </c>
      <c r="C60" s="826">
        <f t="shared" si="1"/>
        <v>0.5</v>
      </c>
      <c r="D60" s="834">
        <v>0.5</v>
      </c>
      <c r="E60" s="834"/>
      <c r="F60" s="826"/>
      <c r="G60" s="825" t="s">
        <v>1557</v>
      </c>
      <c r="H60" s="828" t="s">
        <v>1574</v>
      </c>
      <c r="I60" s="635"/>
    </row>
    <row r="61" spans="1:9" ht="52.5">
      <c r="A61" s="824">
        <v>21</v>
      </c>
      <c r="B61" s="825" t="s">
        <v>376</v>
      </c>
      <c r="C61" s="826">
        <f t="shared" si="1"/>
        <v>0.7</v>
      </c>
      <c r="D61" s="834">
        <v>0.7</v>
      </c>
      <c r="E61" s="834"/>
      <c r="F61" s="826"/>
      <c r="G61" s="825" t="s">
        <v>1558</v>
      </c>
      <c r="H61" s="828" t="s">
        <v>1574</v>
      </c>
      <c r="I61" s="635"/>
    </row>
    <row r="62" spans="1:9" ht="39">
      <c r="A62" s="824">
        <v>22</v>
      </c>
      <c r="B62" s="825" t="s">
        <v>377</v>
      </c>
      <c r="C62" s="826">
        <f t="shared" si="1"/>
        <v>1.7</v>
      </c>
      <c r="D62" s="834">
        <v>1.7</v>
      </c>
      <c r="E62" s="834"/>
      <c r="F62" s="826"/>
      <c r="G62" s="825" t="s">
        <v>1559</v>
      </c>
      <c r="H62" s="828" t="s">
        <v>1574</v>
      </c>
      <c r="I62" s="635"/>
    </row>
    <row r="63" spans="1:9" ht="39">
      <c r="A63" s="824">
        <v>23</v>
      </c>
      <c r="B63" s="825" t="s">
        <v>378</v>
      </c>
      <c r="C63" s="826">
        <f t="shared" si="1"/>
        <v>2.6</v>
      </c>
      <c r="D63" s="834">
        <v>2.6</v>
      </c>
      <c r="E63" s="834"/>
      <c r="F63" s="826"/>
      <c r="G63" s="825" t="s">
        <v>1560</v>
      </c>
      <c r="H63" s="828" t="s">
        <v>1574</v>
      </c>
      <c r="I63" s="635"/>
    </row>
    <row r="64" spans="1:9" ht="15">
      <c r="A64" s="821" t="s">
        <v>30</v>
      </c>
      <c r="B64" s="654" t="s">
        <v>22</v>
      </c>
      <c r="C64" s="822">
        <f>SUM(C65:C70)</f>
        <v>10.74</v>
      </c>
      <c r="D64" s="822">
        <f>SUM(D65:D70)</f>
        <v>10.74</v>
      </c>
      <c r="E64" s="822">
        <f>SUM(E65:E70)</f>
        <v>0</v>
      </c>
      <c r="F64" s="822">
        <f>SUM(F65:F70)</f>
        <v>0</v>
      </c>
      <c r="G64" s="829"/>
      <c r="H64" s="828"/>
      <c r="I64" s="635"/>
    </row>
    <row r="65" spans="1:9" ht="72.75" customHeight="1">
      <c r="A65" s="824">
        <v>1</v>
      </c>
      <c r="B65" s="825" t="s">
        <v>379</v>
      </c>
      <c r="C65" s="826">
        <f aca="true" t="shared" si="2" ref="C65:C70">SUM(D65:E65)</f>
        <v>1</v>
      </c>
      <c r="D65" s="834">
        <v>1</v>
      </c>
      <c r="E65" s="834"/>
      <c r="F65" s="826"/>
      <c r="G65" s="829" t="s">
        <v>1561</v>
      </c>
      <c r="H65" s="828" t="s">
        <v>1574</v>
      </c>
      <c r="I65" s="635"/>
    </row>
    <row r="66" spans="1:9" ht="26.25">
      <c r="A66" s="824">
        <v>2</v>
      </c>
      <c r="B66" s="825" t="s">
        <v>380</v>
      </c>
      <c r="C66" s="826">
        <f t="shared" si="2"/>
        <v>1.4</v>
      </c>
      <c r="D66" s="834">
        <v>1.4</v>
      </c>
      <c r="E66" s="834"/>
      <c r="F66" s="826"/>
      <c r="G66" s="825" t="s">
        <v>1562</v>
      </c>
      <c r="H66" s="828" t="s">
        <v>1574</v>
      </c>
      <c r="I66" s="635"/>
    </row>
    <row r="67" spans="1:9" ht="26.25">
      <c r="A67" s="824">
        <v>3</v>
      </c>
      <c r="B67" s="825" t="s">
        <v>381</v>
      </c>
      <c r="C67" s="826">
        <f t="shared" si="2"/>
        <v>0.07</v>
      </c>
      <c r="D67" s="834">
        <v>0.07</v>
      </c>
      <c r="E67" s="834"/>
      <c r="F67" s="826"/>
      <c r="G67" s="825" t="s">
        <v>382</v>
      </c>
      <c r="H67" s="828" t="s">
        <v>1574</v>
      </c>
      <c r="I67" s="635"/>
    </row>
    <row r="68" spans="1:9" ht="26.25">
      <c r="A68" s="824">
        <v>4</v>
      </c>
      <c r="B68" s="825" t="s">
        <v>383</v>
      </c>
      <c r="C68" s="826">
        <f t="shared" si="2"/>
        <v>0.07</v>
      </c>
      <c r="D68" s="834">
        <v>0.07</v>
      </c>
      <c r="E68" s="834"/>
      <c r="F68" s="826"/>
      <c r="G68" s="825" t="s">
        <v>1563</v>
      </c>
      <c r="H68" s="828" t="s">
        <v>1574</v>
      </c>
      <c r="I68" s="635"/>
    </row>
    <row r="69" spans="1:9" ht="26.25">
      <c r="A69" s="824">
        <v>5</v>
      </c>
      <c r="B69" s="825" t="s">
        <v>384</v>
      </c>
      <c r="C69" s="826">
        <f t="shared" si="2"/>
        <v>0.2</v>
      </c>
      <c r="D69" s="834">
        <v>0.2</v>
      </c>
      <c r="E69" s="834"/>
      <c r="F69" s="826"/>
      <c r="G69" s="825" t="s">
        <v>362</v>
      </c>
      <c r="H69" s="828" t="s">
        <v>1574</v>
      </c>
      <c r="I69" s="635"/>
    </row>
    <row r="70" spans="1:9" ht="26.25">
      <c r="A70" s="824">
        <v>6</v>
      </c>
      <c r="B70" s="825" t="s">
        <v>385</v>
      </c>
      <c r="C70" s="826">
        <f t="shared" si="2"/>
        <v>8</v>
      </c>
      <c r="D70" s="834">
        <v>8</v>
      </c>
      <c r="E70" s="834"/>
      <c r="F70" s="826"/>
      <c r="G70" s="825" t="s">
        <v>368</v>
      </c>
      <c r="H70" s="828" t="s">
        <v>1574</v>
      </c>
      <c r="I70" s="635"/>
    </row>
    <row r="71" spans="1:9" ht="15">
      <c r="A71" s="821" t="s">
        <v>31</v>
      </c>
      <c r="B71" s="654" t="s">
        <v>29</v>
      </c>
      <c r="C71" s="822">
        <f>SUM(C72:C81)</f>
        <v>0.7600000000000002</v>
      </c>
      <c r="D71" s="822">
        <f>SUM(D72:D81)</f>
        <v>0.7600000000000002</v>
      </c>
      <c r="E71" s="822">
        <f>SUM(E72:E81)</f>
        <v>0</v>
      </c>
      <c r="F71" s="822">
        <f>SUM(F72:F81)</f>
        <v>0</v>
      </c>
      <c r="G71" s="829"/>
      <c r="H71" s="828"/>
      <c r="I71" s="635"/>
    </row>
    <row r="72" spans="1:9" ht="39">
      <c r="A72" s="824">
        <v>1</v>
      </c>
      <c r="B72" s="825" t="s">
        <v>386</v>
      </c>
      <c r="C72" s="826">
        <f>SUM(D72:E72)</f>
        <v>0.02</v>
      </c>
      <c r="D72" s="834">
        <v>0.02</v>
      </c>
      <c r="E72" s="834"/>
      <c r="F72" s="826"/>
      <c r="G72" s="825" t="s">
        <v>1564</v>
      </c>
      <c r="H72" s="828" t="s">
        <v>1574</v>
      </c>
      <c r="I72" s="635"/>
    </row>
    <row r="73" spans="1:9" ht="72" customHeight="1">
      <c r="A73" s="824">
        <v>2</v>
      </c>
      <c r="B73" s="825" t="s">
        <v>387</v>
      </c>
      <c r="C73" s="826">
        <f aca="true" t="shared" si="3" ref="C73:C81">SUM(D73:E73)</f>
        <v>0.05</v>
      </c>
      <c r="D73" s="834">
        <v>0.05</v>
      </c>
      <c r="E73" s="834"/>
      <c r="F73" s="826"/>
      <c r="G73" s="825" t="s">
        <v>1565</v>
      </c>
      <c r="H73" s="828" t="s">
        <v>388</v>
      </c>
      <c r="I73" s="635"/>
    </row>
    <row r="74" spans="1:9" ht="52.5">
      <c r="A74" s="824">
        <v>3</v>
      </c>
      <c r="B74" s="825" t="s">
        <v>389</v>
      </c>
      <c r="C74" s="826">
        <f t="shared" si="3"/>
        <v>0.1</v>
      </c>
      <c r="D74" s="834">
        <v>0.1</v>
      </c>
      <c r="E74" s="834"/>
      <c r="F74" s="826"/>
      <c r="G74" s="825" t="s">
        <v>1566</v>
      </c>
      <c r="H74" s="828" t="s">
        <v>388</v>
      </c>
      <c r="I74" s="635"/>
    </row>
    <row r="75" spans="1:9" ht="71.25" customHeight="1">
      <c r="A75" s="824">
        <v>4</v>
      </c>
      <c r="B75" s="825" t="s">
        <v>390</v>
      </c>
      <c r="C75" s="826">
        <f t="shared" si="3"/>
        <v>0.05</v>
      </c>
      <c r="D75" s="834">
        <v>0.05</v>
      </c>
      <c r="E75" s="834"/>
      <c r="F75" s="826"/>
      <c r="G75" s="825" t="s">
        <v>1567</v>
      </c>
      <c r="H75" s="828" t="s">
        <v>388</v>
      </c>
      <c r="I75" s="635"/>
    </row>
    <row r="76" spans="1:9" ht="69.75" customHeight="1">
      <c r="A76" s="824">
        <v>5</v>
      </c>
      <c r="B76" s="825" t="s">
        <v>391</v>
      </c>
      <c r="C76" s="826">
        <f t="shared" si="3"/>
        <v>0.1</v>
      </c>
      <c r="D76" s="834">
        <v>0.1</v>
      </c>
      <c r="E76" s="834"/>
      <c r="F76" s="826"/>
      <c r="G76" s="825" t="s">
        <v>1568</v>
      </c>
      <c r="H76" s="828" t="s">
        <v>388</v>
      </c>
      <c r="I76" s="635"/>
    </row>
    <row r="77" spans="1:9" ht="52.5">
      <c r="A77" s="824">
        <v>6</v>
      </c>
      <c r="B77" s="825" t="s">
        <v>392</v>
      </c>
      <c r="C77" s="826">
        <f t="shared" si="3"/>
        <v>0.1</v>
      </c>
      <c r="D77" s="834">
        <v>0.1</v>
      </c>
      <c r="E77" s="834"/>
      <c r="F77" s="826"/>
      <c r="G77" s="825" t="s">
        <v>1569</v>
      </c>
      <c r="H77" s="828" t="s">
        <v>388</v>
      </c>
      <c r="I77" s="635"/>
    </row>
    <row r="78" spans="1:9" ht="26.25">
      <c r="A78" s="824">
        <v>7</v>
      </c>
      <c r="B78" s="825" t="s">
        <v>393</v>
      </c>
      <c r="C78" s="826">
        <f t="shared" si="3"/>
        <v>0.2</v>
      </c>
      <c r="D78" s="834">
        <v>0.2</v>
      </c>
      <c r="E78" s="834"/>
      <c r="F78" s="826"/>
      <c r="G78" s="825" t="s">
        <v>364</v>
      </c>
      <c r="H78" s="828" t="s">
        <v>1574</v>
      </c>
      <c r="I78" s="635"/>
    </row>
    <row r="79" spans="1:9" ht="68.25" customHeight="1">
      <c r="A79" s="824">
        <v>8</v>
      </c>
      <c r="B79" s="825" t="s">
        <v>394</v>
      </c>
      <c r="C79" s="826">
        <f t="shared" si="3"/>
        <v>0.05</v>
      </c>
      <c r="D79" s="834">
        <v>0.05</v>
      </c>
      <c r="E79" s="834"/>
      <c r="F79" s="826"/>
      <c r="G79" s="825" t="s">
        <v>364</v>
      </c>
      <c r="H79" s="828" t="s">
        <v>388</v>
      </c>
      <c r="I79" s="635"/>
    </row>
    <row r="80" spans="1:9" ht="39">
      <c r="A80" s="824">
        <v>9</v>
      </c>
      <c r="B80" s="825" t="s">
        <v>395</v>
      </c>
      <c r="C80" s="826">
        <f t="shared" si="3"/>
        <v>0.04</v>
      </c>
      <c r="D80" s="834">
        <v>0.04</v>
      </c>
      <c r="E80" s="834"/>
      <c r="F80" s="826"/>
      <c r="G80" s="825" t="s">
        <v>396</v>
      </c>
      <c r="H80" s="828" t="s">
        <v>1574</v>
      </c>
      <c r="I80" s="635"/>
    </row>
    <row r="81" spans="1:9" ht="70.5" customHeight="1">
      <c r="A81" s="824">
        <v>10</v>
      </c>
      <c r="B81" s="825" t="s">
        <v>397</v>
      </c>
      <c r="C81" s="826">
        <f t="shared" si="3"/>
        <v>0.05</v>
      </c>
      <c r="D81" s="834">
        <v>0.05</v>
      </c>
      <c r="E81" s="834"/>
      <c r="F81" s="826"/>
      <c r="G81" s="825" t="s">
        <v>398</v>
      </c>
      <c r="H81" s="828" t="s">
        <v>388</v>
      </c>
      <c r="I81" s="635"/>
    </row>
    <row r="82" spans="1:9" ht="15">
      <c r="A82" s="821" t="s">
        <v>32</v>
      </c>
      <c r="B82" s="823" t="s">
        <v>399</v>
      </c>
      <c r="C82" s="822">
        <f>SUM(C83:C88)</f>
        <v>0.64</v>
      </c>
      <c r="D82" s="822">
        <f>SUM(D83:D88)</f>
        <v>0.64</v>
      </c>
      <c r="E82" s="822">
        <f>SUM(E83:E88)</f>
        <v>0</v>
      </c>
      <c r="F82" s="822">
        <f>SUM(F83:F88)</f>
        <v>0</v>
      </c>
      <c r="G82" s="829"/>
      <c r="H82" s="828"/>
      <c r="I82" s="635"/>
    </row>
    <row r="83" spans="1:9" ht="26.25">
      <c r="A83" s="824">
        <v>1</v>
      </c>
      <c r="B83" s="825" t="s">
        <v>1570</v>
      </c>
      <c r="C83" s="826">
        <f aca="true" t="shared" si="4" ref="C83:C88">SUM(D83:E83)</f>
        <v>0.07</v>
      </c>
      <c r="D83" s="826">
        <v>0.07</v>
      </c>
      <c r="E83" s="822"/>
      <c r="F83" s="822"/>
      <c r="G83" s="825" t="s">
        <v>400</v>
      </c>
      <c r="H83" s="828" t="s">
        <v>1574</v>
      </c>
      <c r="I83" s="635"/>
    </row>
    <row r="84" spans="1:9" ht="26.25">
      <c r="A84" s="824">
        <v>2</v>
      </c>
      <c r="B84" s="825" t="s">
        <v>1570</v>
      </c>
      <c r="C84" s="826">
        <f t="shared" si="4"/>
        <v>0.03</v>
      </c>
      <c r="D84" s="826">
        <v>0.03</v>
      </c>
      <c r="E84" s="822"/>
      <c r="F84" s="822"/>
      <c r="G84" s="825" t="s">
        <v>401</v>
      </c>
      <c r="H84" s="828" t="s">
        <v>1574</v>
      </c>
      <c r="I84" s="635"/>
    </row>
    <row r="85" spans="1:9" ht="26.25">
      <c r="A85" s="824">
        <v>3</v>
      </c>
      <c r="B85" s="825" t="s">
        <v>1570</v>
      </c>
      <c r="C85" s="826">
        <f t="shared" si="4"/>
        <v>0.04</v>
      </c>
      <c r="D85" s="826">
        <v>0.04</v>
      </c>
      <c r="E85" s="822"/>
      <c r="F85" s="822"/>
      <c r="G85" s="825" t="s">
        <v>402</v>
      </c>
      <c r="H85" s="828" t="s">
        <v>1574</v>
      </c>
      <c r="I85" s="635"/>
    </row>
    <row r="86" spans="1:9" ht="26.25">
      <c r="A86" s="824">
        <v>4</v>
      </c>
      <c r="B86" s="825" t="s">
        <v>1570</v>
      </c>
      <c r="C86" s="826">
        <f t="shared" si="4"/>
        <v>0.06</v>
      </c>
      <c r="D86" s="826">
        <v>0.06</v>
      </c>
      <c r="E86" s="822"/>
      <c r="F86" s="822"/>
      <c r="G86" s="825" t="s">
        <v>403</v>
      </c>
      <c r="H86" s="828" t="s">
        <v>1574</v>
      </c>
      <c r="I86" s="635"/>
    </row>
    <row r="87" spans="1:9" ht="26.25">
      <c r="A87" s="824">
        <v>5</v>
      </c>
      <c r="B87" s="825" t="s">
        <v>1570</v>
      </c>
      <c r="C87" s="826">
        <f t="shared" si="4"/>
        <v>0.04</v>
      </c>
      <c r="D87" s="826">
        <v>0.04</v>
      </c>
      <c r="E87" s="822"/>
      <c r="F87" s="822"/>
      <c r="G87" s="825" t="s">
        <v>157</v>
      </c>
      <c r="H87" s="828" t="s">
        <v>1574</v>
      </c>
      <c r="I87" s="635"/>
    </row>
    <row r="88" spans="1:9" ht="52.5">
      <c r="A88" s="824">
        <v>6</v>
      </c>
      <c r="B88" s="825" t="s">
        <v>1570</v>
      </c>
      <c r="C88" s="826">
        <f t="shared" si="4"/>
        <v>0.4</v>
      </c>
      <c r="D88" s="610">
        <v>0.4</v>
      </c>
      <c r="E88" s="833"/>
      <c r="F88" s="610"/>
      <c r="G88" s="700" t="s">
        <v>404</v>
      </c>
      <c r="H88" s="828" t="s">
        <v>1574</v>
      </c>
      <c r="I88" s="635"/>
    </row>
    <row r="89" spans="1:9" ht="15">
      <c r="A89" s="821" t="s">
        <v>34</v>
      </c>
      <c r="B89" s="823" t="s">
        <v>405</v>
      </c>
      <c r="C89" s="822">
        <f>C90</f>
        <v>0.07</v>
      </c>
      <c r="D89" s="822">
        <f>D90</f>
        <v>0.07</v>
      </c>
      <c r="E89" s="822">
        <f>E90</f>
        <v>0</v>
      </c>
      <c r="F89" s="822">
        <f>F90</f>
        <v>0</v>
      </c>
      <c r="G89" s="829"/>
      <c r="H89" s="828"/>
      <c r="I89" s="635"/>
    </row>
    <row r="90" spans="1:9" ht="26.25">
      <c r="A90" s="824">
        <v>1</v>
      </c>
      <c r="B90" s="700" t="s">
        <v>406</v>
      </c>
      <c r="C90" s="826">
        <f>SUM(D90:E90)</f>
        <v>0.07</v>
      </c>
      <c r="D90" s="833">
        <v>0.07</v>
      </c>
      <c r="E90" s="833"/>
      <c r="F90" s="610"/>
      <c r="G90" s="700" t="s">
        <v>407</v>
      </c>
      <c r="H90" s="828" t="s">
        <v>1574</v>
      </c>
      <c r="I90" s="635"/>
    </row>
    <row r="91" spans="1:9" ht="15">
      <c r="A91" s="821" t="s">
        <v>36</v>
      </c>
      <c r="B91" s="823" t="s">
        <v>87</v>
      </c>
      <c r="C91" s="822">
        <f>SUM(C92:C124)</f>
        <v>15.209999999999999</v>
      </c>
      <c r="D91" s="822">
        <f>SUM(D92:D124)</f>
        <v>15.209999999999999</v>
      </c>
      <c r="E91" s="822">
        <f>SUM(E92:E122)</f>
        <v>0</v>
      </c>
      <c r="F91" s="822">
        <f>SUM(F92:F122)</f>
        <v>0</v>
      </c>
      <c r="G91" s="829"/>
      <c r="H91" s="828"/>
      <c r="I91" s="635"/>
    </row>
    <row r="92" spans="1:9" ht="69.75" customHeight="1">
      <c r="A92" s="824">
        <v>1</v>
      </c>
      <c r="B92" s="825" t="s">
        <v>1217</v>
      </c>
      <c r="C92" s="827">
        <f>SUM(D92:E92)</f>
        <v>1.39</v>
      </c>
      <c r="D92" s="827">
        <v>1.39</v>
      </c>
      <c r="E92" s="822"/>
      <c r="F92" s="822"/>
      <c r="G92" s="829" t="s">
        <v>408</v>
      </c>
      <c r="H92" s="828" t="s">
        <v>155</v>
      </c>
      <c r="I92" s="635"/>
    </row>
    <row r="93" spans="1:9" ht="149.25" customHeight="1">
      <c r="A93" s="824">
        <v>2</v>
      </c>
      <c r="B93" s="825" t="s">
        <v>87</v>
      </c>
      <c r="C93" s="827">
        <f aca="true" t="shared" si="5" ref="C93:C124">SUM(D93:E93)</f>
        <v>1.47</v>
      </c>
      <c r="D93" s="827">
        <v>1.47</v>
      </c>
      <c r="E93" s="822"/>
      <c r="F93" s="822"/>
      <c r="G93" s="829" t="s">
        <v>409</v>
      </c>
      <c r="H93" s="828" t="s">
        <v>278</v>
      </c>
      <c r="I93" s="635"/>
    </row>
    <row r="94" spans="1:9" ht="78.75">
      <c r="A94" s="824">
        <v>3</v>
      </c>
      <c r="B94" s="825" t="s">
        <v>87</v>
      </c>
      <c r="C94" s="827">
        <f t="shared" si="5"/>
        <v>0.35</v>
      </c>
      <c r="D94" s="834">
        <v>0.35</v>
      </c>
      <c r="E94" s="834"/>
      <c r="F94" s="826"/>
      <c r="G94" s="825" t="s">
        <v>410</v>
      </c>
      <c r="H94" s="828" t="s">
        <v>154</v>
      </c>
      <c r="I94" s="635"/>
    </row>
    <row r="95" spans="1:9" ht="66">
      <c r="A95" s="824">
        <v>4</v>
      </c>
      <c r="B95" s="825" t="s">
        <v>87</v>
      </c>
      <c r="C95" s="827">
        <f t="shared" si="5"/>
        <v>0.85</v>
      </c>
      <c r="D95" s="834">
        <v>0.85</v>
      </c>
      <c r="E95" s="834"/>
      <c r="F95" s="826"/>
      <c r="G95" s="825" t="s">
        <v>411</v>
      </c>
      <c r="H95" s="828" t="s">
        <v>156</v>
      </c>
      <c r="I95" s="635"/>
    </row>
    <row r="96" spans="1:9" ht="74.25" customHeight="1">
      <c r="A96" s="824">
        <v>5</v>
      </c>
      <c r="B96" s="829" t="s">
        <v>87</v>
      </c>
      <c r="C96" s="827">
        <f t="shared" si="5"/>
        <v>0.7</v>
      </c>
      <c r="D96" s="827">
        <v>0.7</v>
      </c>
      <c r="E96" s="822"/>
      <c r="F96" s="822"/>
      <c r="G96" s="829" t="s">
        <v>412</v>
      </c>
      <c r="H96" s="828" t="s">
        <v>161</v>
      </c>
      <c r="I96" s="635"/>
    </row>
    <row r="97" spans="1:9" ht="155.25" customHeight="1">
      <c r="A97" s="824">
        <v>6</v>
      </c>
      <c r="B97" s="825" t="s">
        <v>1212</v>
      </c>
      <c r="C97" s="827">
        <f t="shared" si="5"/>
        <v>0.2</v>
      </c>
      <c r="D97" s="827">
        <v>0.2</v>
      </c>
      <c r="E97" s="822"/>
      <c r="F97" s="822"/>
      <c r="G97" s="829" t="s">
        <v>167</v>
      </c>
      <c r="H97" s="828" t="s">
        <v>1574</v>
      </c>
      <c r="I97" s="635"/>
    </row>
    <row r="98" spans="1:9" ht="26.25">
      <c r="A98" s="824">
        <v>7</v>
      </c>
      <c r="B98" s="825" t="s">
        <v>1213</v>
      </c>
      <c r="C98" s="827">
        <f t="shared" si="5"/>
        <v>0.3</v>
      </c>
      <c r="D98" s="827">
        <v>0.3</v>
      </c>
      <c r="E98" s="822"/>
      <c r="F98" s="822"/>
      <c r="G98" s="829" t="s">
        <v>167</v>
      </c>
      <c r="H98" s="828" t="s">
        <v>1574</v>
      </c>
      <c r="I98" s="635"/>
    </row>
    <row r="99" spans="1:9" ht="26.25">
      <c r="A99" s="824">
        <v>8</v>
      </c>
      <c r="B99" s="825" t="s">
        <v>1214</v>
      </c>
      <c r="C99" s="827">
        <f t="shared" si="5"/>
        <v>0.5</v>
      </c>
      <c r="D99" s="827">
        <v>0.5</v>
      </c>
      <c r="E99" s="822"/>
      <c r="F99" s="822"/>
      <c r="G99" s="829" t="s">
        <v>413</v>
      </c>
      <c r="H99" s="828" t="s">
        <v>1574</v>
      </c>
      <c r="I99" s="635"/>
    </row>
    <row r="100" spans="1:9" ht="52.5">
      <c r="A100" s="824">
        <v>9</v>
      </c>
      <c r="B100" s="825" t="s">
        <v>87</v>
      </c>
      <c r="C100" s="827">
        <f t="shared" si="5"/>
        <v>0.3</v>
      </c>
      <c r="D100" s="827">
        <v>0.3</v>
      </c>
      <c r="E100" s="822"/>
      <c r="F100" s="822"/>
      <c r="G100" s="829" t="s">
        <v>414</v>
      </c>
      <c r="H100" s="828" t="s">
        <v>1571</v>
      </c>
      <c r="I100" s="635"/>
    </row>
    <row r="101" spans="1:9" ht="52.5">
      <c r="A101" s="824">
        <v>10</v>
      </c>
      <c r="B101" s="825" t="s">
        <v>87</v>
      </c>
      <c r="C101" s="827">
        <f t="shared" si="5"/>
        <v>0.32</v>
      </c>
      <c r="D101" s="827">
        <v>0.32</v>
      </c>
      <c r="E101" s="822"/>
      <c r="F101" s="822"/>
      <c r="G101" s="829" t="s">
        <v>266</v>
      </c>
      <c r="H101" s="828" t="s">
        <v>1572</v>
      </c>
      <c r="I101" s="635"/>
    </row>
    <row r="102" spans="1:9" ht="36" customHeight="1">
      <c r="A102" s="824">
        <v>11</v>
      </c>
      <c r="B102" s="825" t="s">
        <v>87</v>
      </c>
      <c r="C102" s="827">
        <f t="shared" si="5"/>
        <v>0.37</v>
      </c>
      <c r="D102" s="827">
        <v>0.37</v>
      </c>
      <c r="E102" s="822"/>
      <c r="F102" s="822"/>
      <c r="G102" s="829" t="s">
        <v>415</v>
      </c>
      <c r="H102" s="828" t="s">
        <v>1574</v>
      </c>
      <c r="I102" s="635"/>
    </row>
    <row r="103" spans="1:9" ht="84.75" customHeight="1">
      <c r="A103" s="824">
        <v>12</v>
      </c>
      <c r="B103" s="825" t="s">
        <v>87</v>
      </c>
      <c r="C103" s="827">
        <f t="shared" si="5"/>
        <v>0.5</v>
      </c>
      <c r="D103" s="827">
        <v>0.5</v>
      </c>
      <c r="E103" s="822"/>
      <c r="F103" s="822"/>
      <c r="G103" s="829" t="s">
        <v>416</v>
      </c>
      <c r="H103" s="828" t="s">
        <v>159</v>
      </c>
      <c r="I103" s="635"/>
    </row>
    <row r="104" spans="1:9" ht="30.75" customHeight="1">
      <c r="A104" s="824">
        <v>13</v>
      </c>
      <c r="B104" s="825" t="s">
        <v>87</v>
      </c>
      <c r="C104" s="827">
        <f t="shared" si="5"/>
        <v>0.2</v>
      </c>
      <c r="D104" s="827">
        <v>0.2</v>
      </c>
      <c r="E104" s="822"/>
      <c r="F104" s="822"/>
      <c r="G104" s="829" t="s">
        <v>417</v>
      </c>
      <c r="H104" s="828" t="s">
        <v>1574</v>
      </c>
      <c r="I104" s="635"/>
    </row>
    <row r="105" spans="1:9" ht="30.75" customHeight="1">
      <c r="A105" s="824">
        <v>14</v>
      </c>
      <c r="B105" s="825" t="s">
        <v>87</v>
      </c>
      <c r="C105" s="827">
        <f t="shared" si="5"/>
        <v>0.2</v>
      </c>
      <c r="D105" s="827">
        <v>0.2</v>
      </c>
      <c r="E105" s="822"/>
      <c r="F105" s="822"/>
      <c r="G105" s="829" t="s">
        <v>418</v>
      </c>
      <c r="H105" s="828" t="s">
        <v>1574</v>
      </c>
      <c r="I105" s="635"/>
    </row>
    <row r="106" spans="1:9" ht="30.75" customHeight="1">
      <c r="A106" s="824">
        <v>15</v>
      </c>
      <c r="B106" s="825" t="s">
        <v>1215</v>
      </c>
      <c r="C106" s="827">
        <f t="shared" si="5"/>
        <v>0.5</v>
      </c>
      <c r="D106" s="827">
        <v>0.5</v>
      </c>
      <c r="E106" s="822"/>
      <c r="F106" s="822"/>
      <c r="G106" s="829" t="s">
        <v>334</v>
      </c>
      <c r="H106" s="828" t="s">
        <v>1574</v>
      </c>
      <c r="I106" s="635"/>
    </row>
    <row r="107" spans="1:9" ht="30.75" customHeight="1">
      <c r="A107" s="824">
        <v>16</v>
      </c>
      <c r="B107" s="825" t="s">
        <v>87</v>
      </c>
      <c r="C107" s="827">
        <f t="shared" si="5"/>
        <v>0.5</v>
      </c>
      <c r="D107" s="827">
        <v>0.5</v>
      </c>
      <c r="E107" s="822"/>
      <c r="F107" s="822"/>
      <c r="G107" s="829" t="s">
        <v>419</v>
      </c>
      <c r="H107" s="828" t="s">
        <v>1574</v>
      </c>
      <c r="I107" s="635"/>
    </row>
    <row r="108" spans="1:9" ht="33.75" customHeight="1">
      <c r="A108" s="824">
        <v>17</v>
      </c>
      <c r="B108" s="825" t="s">
        <v>87</v>
      </c>
      <c r="C108" s="827">
        <f t="shared" si="5"/>
        <v>0.08</v>
      </c>
      <c r="D108" s="827">
        <v>0.08</v>
      </c>
      <c r="E108" s="822"/>
      <c r="F108" s="822"/>
      <c r="G108" s="829" t="s">
        <v>420</v>
      </c>
      <c r="H108" s="828" t="s">
        <v>1574</v>
      </c>
      <c r="I108" s="635"/>
    </row>
    <row r="109" spans="1:9" ht="33.75" customHeight="1">
      <c r="A109" s="824">
        <v>18</v>
      </c>
      <c r="B109" s="825" t="s">
        <v>87</v>
      </c>
      <c r="C109" s="827">
        <f t="shared" si="5"/>
        <v>0.12</v>
      </c>
      <c r="D109" s="827">
        <v>0.12</v>
      </c>
      <c r="E109" s="822"/>
      <c r="F109" s="822"/>
      <c r="G109" s="829" t="s">
        <v>1216</v>
      </c>
      <c r="H109" s="828" t="s">
        <v>1574</v>
      </c>
      <c r="I109" s="635"/>
    </row>
    <row r="110" spans="1:9" ht="33.75" customHeight="1">
      <c r="A110" s="824">
        <v>19</v>
      </c>
      <c r="B110" s="825" t="s">
        <v>87</v>
      </c>
      <c r="C110" s="827">
        <f t="shared" si="5"/>
        <v>0.12</v>
      </c>
      <c r="D110" s="827">
        <v>0.12</v>
      </c>
      <c r="E110" s="822"/>
      <c r="F110" s="822"/>
      <c r="G110" s="829" t="s">
        <v>421</v>
      </c>
      <c r="H110" s="828" t="s">
        <v>1574</v>
      </c>
      <c r="I110" s="635"/>
    </row>
    <row r="111" spans="1:9" ht="33.75" customHeight="1">
      <c r="A111" s="824">
        <v>20</v>
      </c>
      <c r="B111" s="825" t="s">
        <v>1217</v>
      </c>
      <c r="C111" s="827">
        <f t="shared" si="5"/>
        <v>0.05</v>
      </c>
      <c r="D111" s="827">
        <v>0.05</v>
      </c>
      <c r="E111" s="822"/>
      <c r="F111" s="822"/>
      <c r="G111" s="829" t="s">
        <v>421</v>
      </c>
      <c r="H111" s="828" t="s">
        <v>1574</v>
      </c>
      <c r="I111" s="635"/>
    </row>
    <row r="112" spans="1:9" ht="33.75" customHeight="1">
      <c r="A112" s="824">
        <v>21</v>
      </c>
      <c r="B112" s="825" t="s">
        <v>87</v>
      </c>
      <c r="C112" s="827">
        <f t="shared" si="5"/>
        <v>0.15</v>
      </c>
      <c r="D112" s="827">
        <v>0.15</v>
      </c>
      <c r="E112" s="822"/>
      <c r="F112" s="822"/>
      <c r="G112" s="829" t="s">
        <v>422</v>
      </c>
      <c r="H112" s="828" t="s">
        <v>1574</v>
      </c>
      <c r="I112" s="635"/>
    </row>
    <row r="113" spans="1:9" ht="33.75" customHeight="1">
      <c r="A113" s="824">
        <v>22</v>
      </c>
      <c r="B113" s="825" t="s">
        <v>87</v>
      </c>
      <c r="C113" s="827">
        <f t="shared" si="5"/>
        <v>0.1</v>
      </c>
      <c r="D113" s="827">
        <v>0.1</v>
      </c>
      <c r="E113" s="822"/>
      <c r="F113" s="822"/>
      <c r="G113" s="829" t="s">
        <v>423</v>
      </c>
      <c r="H113" s="828" t="s">
        <v>1574</v>
      </c>
      <c r="I113" s="635"/>
    </row>
    <row r="114" spans="1:9" ht="33.75" customHeight="1">
      <c r="A114" s="824">
        <v>23</v>
      </c>
      <c r="B114" s="825" t="s">
        <v>87</v>
      </c>
      <c r="C114" s="827">
        <f t="shared" si="5"/>
        <v>0.07</v>
      </c>
      <c r="D114" s="827">
        <v>0.07</v>
      </c>
      <c r="E114" s="822"/>
      <c r="F114" s="822"/>
      <c r="G114" s="829" t="s">
        <v>424</v>
      </c>
      <c r="H114" s="828" t="s">
        <v>1574</v>
      </c>
      <c r="I114" s="635"/>
    </row>
    <row r="115" spans="1:9" ht="33.75" customHeight="1">
      <c r="A115" s="824">
        <v>24</v>
      </c>
      <c r="B115" s="825" t="s">
        <v>87</v>
      </c>
      <c r="C115" s="827">
        <f t="shared" si="5"/>
        <v>0.07</v>
      </c>
      <c r="D115" s="827">
        <v>0.07</v>
      </c>
      <c r="E115" s="822"/>
      <c r="F115" s="822"/>
      <c r="G115" s="829" t="s">
        <v>425</v>
      </c>
      <c r="H115" s="828" t="s">
        <v>1574</v>
      </c>
      <c r="I115" s="635"/>
    </row>
    <row r="116" spans="1:9" ht="114.75" customHeight="1">
      <c r="A116" s="824">
        <v>25</v>
      </c>
      <c r="B116" s="700" t="s">
        <v>87</v>
      </c>
      <c r="C116" s="827">
        <f t="shared" si="5"/>
        <v>0.68</v>
      </c>
      <c r="D116" s="827">
        <v>0.68</v>
      </c>
      <c r="E116" s="822"/>
      <c r="F116" s="822"/>
      <c r="G116" s="829" t="s">
        <v>426</v>
      </c>
      <c r="H116" s="828" t="s">
        <v>1573</v>
      </c>
      <c r="I116" s="635"/>
    </row>
    <row r="117" spans="1:9" ht="109.5" customHeight="1">
      <c r="A117" s="824">
        <v>26</v>
      </c>
      <c r="B117" s="700" t="s">
        <v>1215</v>
      </c>
      <c r="C117" s="827">
        <f t="shared" si="5"/>
        <v>1</v>
      </c>
      <c r="D117" s="827">
        <v>1</v>
      </c>
      <c r="E117" s="822"/>
      <c r="F117" s="822"/>
      <c r="G117" s="829" t="s">
        <v>427</v>
      </c>
      <c r="H117" s="828" t="s">
        <v>1573</v>
      </c>
      <c r="I117" s="635"/>
    </row>
    <row r="118" spans="1:9" ht="30.75" customHeight="1">
      <c r="A118" s="824">
        <v>27</v>
      </c>
      <c r="B118" s="825" t="s">
        <v>1218</v>
      </c>
      <c r="C118" s="827">
        <f t="shared" si="5"/>
        <v>0.9</v>
      </c>
      <c r="D118" s="827">
        <v>0.9</v>
      </c>
      <c r="E118" s="822"/>
      <c r="F118" s="822"/>
      <c r="G118" s="829" t="s">
        <v>428</v>
      </c>
      <c r="H118" s="828" t="s">
        <v>1574</v>
      </c>
      <c r="I118" s="635"/>
    </row>
    <row r="119" spans="1:9" ht="30.75" customHeight="1">
      <c r="A119" s="824">
        <v>28</v>
      </c>
      <c r="B119" s="825" t="s">
        <v>1219</v>
      </c>
      <c r="C119" s="827">
        <f t="shared" si="5"/>
        <v>0.5</v>
      </c>
      <c r="D119" s="827">
        <v>0.5</v>
      </c>
      <c r="E119" s="827"/>
      <c r="F119" s="827"/>
      <c r="G119" s="829" t="s">
        <v>374</v>
      </c>
      <c r="H119" s="828" t="s">
        <v>1574</v>
      </c>
      <c r="I119" s="635"/>
    </row>
    <row r="120" spans="1:9" ht="30.75" customHeight="1">
      <c r="A120" s="824">
        <v>29</v>
      </c>
      <c r="B120" s="825" t="s">
        <v>87</v>
      </c>
      <c r="C120" s="827">
        <f t="shared" si="5"/>
        <v>0.32</v>
      </c>
      <c r="D120" s="827">
        <v>0.32</v>
      </c>
      <c r="E120" s="827"/>
      <c r="F120" s="827"/>
      <c r="G120" s="829" t="s">
        <v>429</v>
      </c>
      <c r="H120" s="828" t="s">
        <v>1574</v>
      </c>
      <c r="I120" s="635"/>
    </row>
    <row r="121" spans="1:9" ht="30.75" customHeight="1">
      <c r="A121" s="824">
        <v>30</v>
      </c>
      <c r="B121" s="825" t="s">
        <v>87</v>
      </c>
      <c r="C121" s="827">
        <f t="shared" si="5"/>
        <v>0.5</v>
      </c>
      <c r="D121" s="827">
        <v>0.5</v>
      </c>
      <c r="E121" s="827"/>
      <c r="F121" s="827"/>
      <c r="G121" s="829" t="s">
        <v>430</v>
      </c>
      <c r="H121" s="828" t="s">
        <v>1574</v>
      </c>
      <c r="I121" s="635"/>
    </row>
    <row r="122" spans="1:9" ht="30.75" customHeight="1">
      <c r="A122" s="824">
        <v>31</v>
      </c>
      <c r="B122" s="825" t="s">
        <v>1220</v>
      </c>
      <c r="C122" s="827">
        <f t="shared" si="5"/>
        <v>0.5</v>
      </c>
      <c r="D122" s="827">
        <v>0.5</v>
      </c>
      <c r="E122" s="827"/>
      <c r="F122" s="827"/>
      <c r="G122" s="829" t="s">
        <v>431</v>
      </c>
      <c r="H122" s="828" t="s">
        <v>1574</v>
      </c>
      <c r="I122" s="635"/>
    </row>
    <row r="123" spans="1:9" ht="30.75" customHeight="1">
      <c r="A123" s="824">
        <v>32</v>
      </c>
      <c r="B123" s="825" t="s">
        <v>1217</v>
      </c>
      <c r="C123" s="827">
        <f t="shared" si="5"/>
        <v>1.2</v>
      </c>
      <c r="D123" s="827">
        <v>1.2</v>
      </c>
      <c r="E123" s="827"/>
      <c r="F123" s="827"/>
      <c r="G123" s="829" t="s">
        <v>432</v>
      </c>
      <c r="H123" s="828" t="s">
        <v>1574</v>
      </c>
      <c r="I123" s="635"/>
    </row>
    <row r="124" spans="1:9" ht="96.75" customHeight="1">
      <c r="A124" s="824">
        <v>33</v>
      </c>
      <c r="B124" s="825" t="s">
        <v>87</v>
      </c>
      <c r="C124" s="827">
        <f t="shared" si="5"/>
        <v>0.2</v>
      </c>
      <c r="D124" s="827">
        <v>0.2</v>
      </c>
      <c r="E124" s="827"/>
      <c r="F124" s="827"/>
      <c r="G124" s="829" t="s">
        <v>433</v>
      </c>
      <c r="H124" s="828" t="s">
        <v>1574</v>
      </c>
      <c r="I124" s="635"/>
    </row>
    <row r="125" spans="1:9" ht="15">
      <c r="A125" s="821" t="s">
        <v>139</v>
      </c>
      <c r="B125" s="823" t="s">
        <v>434</v>
      </c>
      <c r="C125" s="822">
        <f>SUM(C126:C131)</f>
        <v>2.96</v>
      </c>
      <c r="D125" s="822">
        <f>SUM(D126:D131)</f>
        <v>2.96</v>
      </c>
      <c r="E125" s="822">
        <f>SUM(E126:E131)</f>
        <v>0</v>
      </c>
      <c r="F125" s="822">
        <f>SUM(F126:F131)</f>
        <v>0</v>
      </c>
      <c r="G125" s="829"/>
      <c r="H125" s="835"/>
      <c r="I125" s="836"/>
    </row>
    <row r="126" spans="1:9" ht="87" customHeight="1">
      <c r="A126" s="824">
        <v>1</v>
      </c>
      <c r="B126" s="825" t="s">
        <v>434</v>
      </c>
      <c r="C126" s="826">
        <f aca="true" t="shared" si="6" ref="C126:C131">SUM(D126:E126)</f>
        <v>0.7</v>
      </c>
      <c r="D126" s="834">
        <v>0.7</v>
      </c>
      <c r="E126" s="834"/>
      <c r="F126" s="826"/>
      <c r="G126" s="825" t="s">
        <v>435</v>
      </c>
      <c r="H126" s="828" t="s">
        <v>436</v>
      </c>
      <c r="I126" s="836"/>
    </row>
    <row r="127" spans="1:9" ht="30.75" customHeight="1">
      <c r="A127" s="824">
        <v>2</v>
      </c>
      <c r="B127" s="825" t="s">
        <v>1221</v>
      </c>
      <c r="C127" s="826">
        <f t="shared" si="6"/>
        <v>0.1</v>
      </c>
      <c r="D127" s="834">
        <v>0.1</v>
      </c>
      <c r="E127" s="834"/>
      <c r="F127" s="826"/>
      <c r="G127" s="825" t="s">
        <v>437</v>
      </c>
      <c r="H127" s="828" t="s">
        <v>1574</v>
      </c>
      <c r="I127" s="836"/>
    </row>
    <row r="128" spans="1:9" ht="30.75" customHeight="1">
      <c r="A128" s="824">
        <v>3</v>
      </c>
      <c r="B128" s="825" t="s">
        <v>434</v>
      </c>
      <c r="C128" s="826">
        <f t="shared" si="6"/>
        <v>1</v>
      </c>
      <c r="D128" s="834">
        <v>1</v>
      </c>
      <c r="E128" s="834"/>
      <c r="F128" s="826"/>
      <c r="G128" s="825" t="s">
        <v>438</v>
      </c>
      <c r="H128" s="828" t="s">
        <v>1574</v>
      </c>
      <c r="I128" s="836"/>
    </row>
    <row r="129" spans="1:9" ht="30.75" customHeight="1">
      <c r="A129" s="824">
        <v>4</v>
      </c>
      <c r="B129" s="825" t="s">
        <v>434</v>
      </c>
      <c r="C129" s="826">
        <f t="shared" si="6"/>
        <v>0.4</v>
      </c>
      <c r="D129" s="834">
        <v>0.4</v>
      </c>
      <c r="E129" s="834"/>
      <c r="F129" s="826"/>
      <c r="G129" s="825" t="s">
        <v>169</v>
      </c>
      <c r="H129" s="828" t="s">
        <v>1574</v>
      </c>
      <c r="I129" s="836"/>
    </row>
    <row r="130" spans="1:9" ht="30.75" customHeight="1">
      <c r="A130" s="824">
        <v>5</v>
      </c>
      <c r="B130" s="825" t="s">
        <v>434</v>
      </c>
      <c r="C130" s="826">
        <f t="shared" si="6"/>
        <v>0.5</v>
      </c>
      <c r="D130" s="834">
        <v>0.5</v>
      </c>
      <c r="E130" s="834"/>
      <c r="F130" s="826"/>
      <c r="G130" s="825" t="s">
        <v>439</v>
      </c>
      <c r="H130" s="828" t="s">
        <v>1574</v>
      </c>
      <c r="I130" s="836"/>
    </row>
    <row r="131" spans="1:9" ht="30.75" customHeight="1">
      <c r="A131" s="824">
        <v>6</v>
      </c>
      <c r="B131" s="825" t="s">
        <v>434</v>
      </c>
      <c r="C131" s="826">
        <f t="shared" si="6"/>
        <v>0.26</v>
      </c>
      <c r="D131" s="834">
        <v>0.26</v>
      </c>
      <c r="E131" s="834"/>
      <c r="F131" s="826"/>
      <c r="G131" s="825" t="s">
        <v>267</v>
      </c>
      <c r="H131" s="828" t="s">
        <v>1574</v>
      </c>
      <c r="I131" s="836"/>
    </row>
    <row r="132" spans="1:9" ht="15">
      <c r="A132" s="837" t="s">
        <v>140</v>
      </c>
      <c r="B132" s="643" t="s">
        <v>25</v>
      </c>
      <c r="C132" s="822">
        <f>SUM(C133:C139)</f>
        <v>0.95</v>
      </c>
      <c r="D132" s="822">
        <f>SUM(D133:D139)</f>
        <v>0.95</v>
      </c>
      <c r="E132" s="822">
        <f>SUM(E133:E139)</f>
        <v>0</v>
      </c>
      <c r="F132" s="822">
        <f>SUM(F133:F139)</f>
        <v>0</v>
      </c>
      <c r="G132" s="829"/>
      <c r="H132" s="828"/>
      <c r="I132" s="635"/>
    </row>
    <row r="133" spans="1:9" ht="33.75" customHeight="1">
      <c r="A133" s="838">
        <v>1</v>
      </c>
      <c r="B133" s="825" t="s">
        <v>440</v>
      </c>
      <c r="C133" s="826">
        <f>SUM(D133:E133)</f>
        <v>0.15</v>
      </c>
      <c r="D133" s="834">
        <v>0.15</v>
      </c>
      <c r="E133" s="834"/>
      <c r="F133" s="826"/>
      <c r="G133" s="825" t="s">
        <v>441</v>
      </c>
      <c r="H133" s="828" t="s">
        <v>1574</v>
      </c>
      <c r="I133" s="635"/>
    </row>
    <row r="134" spans="1:9" ht="33.75" customHeight="1">
      <c r="A134" s="838">
        <v>2</v>
      </c>
      <c r="B134" s="825" t="s">
        <v>440</v>
      </c>
      <c r="C134" s="826">
        <f aca="true" t="shared" si="7" ref="C134:C139">SUM(D134:E134)</f>
        <v>0.1</v>
      </c>
      <c r="D134" s="834">
        <v>0.1</v>
      </c>
      <c r="E134" s="834"/>
      <c r="F134" s="826"/>
      <c r="G134" s="825" t="s">
        <v>442</v>
      </c>
      <c r="H134" s="828" t="s">
        <v>1574</v>
      </c>
      <c r="I134" s="635"/>
    </row>
    <row r="135" spans="1:9" ht="33.75" customHeight="1">
      <c r="A135" s="838">
        <v>3</v>
      </c>
      <c r="B135" s="825" t="s">
        <v>440</v>
      </c>
      <c r="C135" s="826">
        <f t="shared" si="7"/>
        <v>0.15</v>
      </c>
      <c r="D135" s="834">
        <v>0.15</v>
      </c>
      <c r="E135" s="834"/>
      <c r="F135" s="826"/>
      <c r="G135" s="825" t="s">
        <v>443</v>
      </c>
      <c r="H135" s="828" t="s">
        <v>1574</v>
      </c>
      <c r="I135" s="635"/>
    </row>
    <row r="136" spans="1:9" ht="33.75" customHeight="1">
      <c r="A136" s="838">
        <v>4</v>
      </c>
      <c r="B136" s="825" t="s">
        <v>440</v>
      </c>
      <c r="C136" s="826">
        <f t="shared" si="7"/>
        <v>0.1</v>
      </c>
      <c r="D136" s="834">
        <v>0.1</v>
      </c>
      <c r="E136" s="834"/>
      <c r="F136" s="826"/>
      <c r="G136" s="825" t="s">
        <v>444</v>
      </c>
      <c r="H136" s="828" t="s">
        <v>1574</v>
      </c>
      <c r="I136" s="635"/>
    </row>
    <row r="137" spans="1:9" ht="33.75" customHeight="1">
      <c r="A137" s="838">
        <v>5</v>
      </c>
      <c r="B137" s="825" t="s">
        <v>440</v>
      </c>
      <c r="C137" s="826">
        <f t="shared" si="7"/>
        <v>0.1</v>
      </c>
      <c r="D137" s="834">
        <v>0.1</v>
      </c>
      <c r="E137" s="834"/>
      <c r="F137" s="826"/>
      <c r="G137" s="825" t="s">
        <v>445</v>
      </c>
      <c r="H137" s="828" t="s">
        <v>1574</v>
      </c>
      <c r="I137" s="635"/>
    </row>
    <row r="138" spans="1:9" ht="33.75" customHeight="1">
      <c r="A138" s="838">
        <v>6</v>
      </c>
      <c r="B138" s="825" t="s">
        <v>171</v>
      </c>
      <c r="C138" s="826">
        <f t="shared" si="7"/>
        <v>0.1</v>
      </c>
      <c r="D138" s="834">
        <v>0.1</v>
      </c>
      <c r="E138" s="834"/>
      <c r="F138" s="826"/>
      <c r="G138" s="825" t="s">
        <v>446</v>
      </c>
      <c r="H138" s="828" t="s">
        <v>1574</v>
      </c>
      <c r="I138" s="635"/>
    </row>
    <row r="139" spans="1:9" ht="33.75" customHeight="1">
      <c r="A139" s="838">
        <v>7</v>
      </c>
      <c r="B139" s="825" t="s">
        <v>171</v>
      </c>
      <c r="C139" s="826">
        <f t="shared" si="7"/>
        <v>0.25</v>
      </c>
      <c r="D139" s="834">
        <v>0.25</v>
      </c>
      <c r="E139" s="834"/>
      <c r="F139" s="826"/>
      <c r="G139" s="825" t="s">
        <v>447</v>
      </c>
      <c r="H139" s="828" t="s">
        <v>1574</v>
      </c>
      <c r="I139" s="635"/>
    </row>
    <row r="140" spans="1:9" ht="15">
      <c r="A140" s="839">
        <v>114</v>
      </c>
      <c r="B140" s="822" t="s">
        <v>1744</v>
      </c>
      <c r="C140" s="822">
        <f>C132+C125+C91+C89+C82+C71+C64+C40+C36+C34+C32+C25+C15+C12</f>
        <v>87.36000000000001</v>
      </c>
      <c r="D140" s="822">
        <f>D132+D125+D91+D89+D82+D71+D64+D40+D36+D34+D32+D25+D15+D12</f>
        <v>87.36000000000001</v>
      </c>
      <c r="E140" s="822">
        <f>E132+E125+E91+E89+E82+E71+E64+E40+E36+E34+E32+E25+E15+E12</f>
        <v>0</v>
      </c>
      <c r="F140" s="822">
        <f>F132+F125+F91+F89+F82+F71+F64+F40+F36+F34+F32+F25+F15+F12</f>
        <v>0</v>
      </c>
      <c r="G140" s="822">
        <v>0</v>
      </c>
      <c r="H140" s="828"/>
      <c r="I140" s="827"/>
    </row>
    <row r="141" spans="1:9" ht="30" customHeight="1">
      <c r="A141" s="840" t="s">
        <v>1222</v>
      </c>
      <c r="B141" s="841"/>
      <c r="C141" s="841"/>
      <c r="D141" s="841"/>
      <c r="E141" s="841"/>
      <c r="F141" s="841"/>
      <c r="G141" s="841"/>
      <c r="H141" s="841"/>
      <c r="I141" s="842"/>
    </row>
    <row r="142" spans="1:9" ht="15">
      <c r="A142" s="821" t="s">
        <v>17</v>
      </c>
      <c r="B142" s="571" t="s">
        <v>26</v>
      </c>
      <c r="C142" s="822">
        <f>SUM(C143:C143)</f>
        <v>7</v>
      </c>
      <c r="D142" s="822">
        <f>SUM(D143:D143)</f>
        <v>7</v>
      </c>
      <c r="E142" s="822">
        <f>SUM(E143:E143)</f>
        <v>0</v>
      </c>
      <c r="F142" s="822">
        <f>SUM(F143:F143)</f>
        <v>0</v>
      </c>
      <c r="G142" s="829"/>
      <c r="H142" s="829"/>
      <c r="I142" s="829"/>
    </row>
    <row r="143" spans="1:9" ht="26.25">
      <c r="A143" s="824">
        <v>1</v>
      </c>
      <c r="B143" s="829" t="s">
        <v>448</v>
      </c>
      <c r="C143" s="843">
        <f>SUM(D143:E143)</f>
        <v>7</v>
      </c>
      <c r="D143" s="843">
        <v>7</v>
      </c>
      <c r="E143" s="843"/>
      <c r="F143" s="843"/>
      <c r="G143" s="829" t="s">
        <v>163</v>
      </c>
      <c r="H143" s="828" t="s">
        <v>322</v>
      </c>
      <c r="I143" s="635"/>
    </row>
    <row r="144" spans="1:9" ht="15">
      <c r="A144" s="821" t="s">
        <v>19</v>
      </c>
      <c r="B144" s="654" t="s">
        <v>41</v>
      </c>
      <c r="C144" s="822">
        <f>SUM(C145:C145)</f>
        <v>1.1</v>
      </c>
      <c r="D144" s="822">
        <f>SUM(D145:D145)</f>
        <v>1.1</v>
      </c>
      <c r="E144" s="822">
        <f>SUM(E145:E145)</f>
        <v>0</v>
      </c>
      <c r="F144" s="822">
        <f>SUM(F145:F145)</f>
        <v>0</v>
      </c>
      <c r="G144" s="829"/>
      <c r="H144" s="828"/>
      <c r="I144" s="635"/>
    </row>
    <row r="145" spans="1:9" ht="26.25">
      <c r="A145" s="824">
        <v>1</v>
      </c>
      <c r="B145" s="825" t="s">
        <v>450</v>
      </c>
      <c r="C145" s="826">
        <f>SUM(D145:E145)</f>
        <v>1.1</v>
      </c>
      <c r="D145" s="826">
        <v>1.1</v>
      </c>
      <c r="E145" s="826"/>
      <c r="F145" s="826"/>
      <c r="G145" s="825" t="s">
        <v>164</v>
      </c>
      <c r="H145" s="828" t="s">
        <v>449</v>
      </c>
      <c r="I145" s="635"/>
    </row>
    <row r="146" spans="1:9" ht="15">
      <c r="A146" s="821" t="s">
        <v>21</v>
      </c>
      <c r="B146" s="823" t="s">
        <v>20</v>
      </c>
      <c r="C146" s="822">
        <f>C147</f>
        <v>4.5</v>
      </c>
      <c r="D146" s="822">
        <f>D147</f>
        <v>4.5</v>
      </c>
      <c r="E146" s="822">
        <f>E147</f>
        <v>0</v>
      </c>
      <c r="F146" s="822">
        <f>F147</f>
        <v>0</v>
      </c>
      <c r="G146" s="829"/>
      <c r="H146" s="828"/>
      <c r="I146" s="635"/>
    </row>
    <row r="147" spans="1:9" ht="39">
      <c r="A147" s="824">
        <v>1</v>
      </c>
      <c r="B147" s="844" t="s">
        <v>451</v>
      </c>
      <c r="C147" s="826">
        <f>SUM(D147:E147)</f>
        <v>4.5</v>
      </c>
      <c r="D147" s="826">
        <v>4.5</v>
      </c>
      <c r="E147" s="826"/>
      <c r="F147" s="826"/>
      <c r="G147" s="844" t="s">
        <v>1223</v>
      </c>
      <c r="H147" s="828" t="s">
        <v>322</v>
      </c>
      <c r="I147" s="635"/>
    </row>
    <row r="148" spans="1:9" ht="15">
      <c r="A148" s="821" t="s">
        <v>23</v>
      </c>
      <c r="B148" s="823" t="s">
        <v>22</v>
      </c>
      <c r="C148" s="822">
        <f>C149</f>
        <v>1</v>
      </c>
      <c r="D148" s="822">
        <f>D149</f>
        <v>1</v>
      </c>
      <c r="E148" s="822">
        <f>E149</f>
        <v>0</v>
      </c>
      <c r="F148" s="822">
        <f>F149</f>
        <v>0</v>
      </c>
      <c r="G148" s="829"/>
      <c r="H148" s="828"/>
      <c r="I148" s="635"/>
    </row>
    <row r="149" spans="1:9" ht="54" customHeight="1">
      <c r="A149" s="824">
        <v>1</v>
      </c>
      <c r="B149" s="825" t="s">
        <v>165</v>
      </c>
      <c r="C149" s="826">
        <f>SUM(D149:E149)</f>
        <v>1</v>
      </c>
      <c r="D149" s="826">
        <v>1</v>
      </c>
      <c r="E149" s="826"/>
      <c r="F149" s="826"/>
      <c r="G149" s="825" t="s">
        <v>452</v>
      </c>
      <c r="H149" s="828" t="s">
        <v>322</v>
      </c>
      <c r="I149" s="635"/>
    </row>
    <row r="150" spans="1:9" ht="15">
      <c r="A150" s="821" t="s">
        <v>24</v>
      </c>
      <c r="B150" s="823" t="s">
        <v>87</v>
      </c>
      <c r="C150" s="822">
        <f>SUM(C151:C161)</f>
        <v>2.4499999999999997</v>
      </c>
      <c r="D150" s="822">
        <f>SUM(D151:D161)</f>
        <v>2.4499999999999997</v>
      </c>
      <c r="E150" s="822"/>
      <c r="F150" s="822"/>
      <c r="G150" s="829"/>
      <c r="H150" s="828"/>
      <c r="I150" s="635"/>
    </row>
    <row r="151" spans="1:9" ht="93.75" customHeight="1">
      <c r="A151" s="824">
        <v>1</v>
      </c>
      <c r="B151" s="825" t="s">
        <v>87</v>
      </c>
      <c r="C151" s="843">
        <f>SUM(D151:E151)</f>
        <v>0.6</v>
      </c>
      <c r="D151" s="843">
        <v>0.6</v>
      </c>
      <c r="E151" s="843"/>
      <c r="F151" s="843"/>
      <c r="G151" s="829" t="s">
        <v>453</v>
      </c>
      <c r="H151" s="828" t="s">
        <v>322</v>
      </c>
      <c r="I151" s="635"/>
    </row>
    <row r="152" spans="1:9" ht="82.5" customHeight="1">
      <c r="A152" s="824">
        <v>2</v>
      </c>
      <c r="B152" s="825" t="s">
        <v>87</v>
      </c>
      <c r="C152" s="843">
        <f aca="true" t="shared" si="8" ref="C152:C161">SUM(D152:E152)</f>
        <v>0.1</v>
      </c>
      <c r="D152" s="843">
        <v>0.1</v>
      </c>
      <c r="E152" s="843"/>
      <c r="F152" s="843"/>
      <c r="G152" s="829" t="s">
        <v>454</v>
      </c>
      <c r="H152" s="828" t="s">
        <v>322</v>
      </c>
      <c r="I152" s="635"/>
    </row>
    <row r="153" spans="1:9" ht="31.5" customHeight="1">
      <c r="A153" s="824">
        <v>3</v>
      </c>
      <c r="B153" s="825" t="s">
        <v>87</v>
      </c>
      <c r="C153" s="843">
        <f t="shared" si="8"/>
        <v>0.1</v>
      </c>
      <c r="D153" s="843">
        <v>0.1</v>
      </c>
      <c r="E153" s="843"/>
      <c r="F153" s="843"/>
      <c r="G153" s="829" t="s">
        <v>168</v>
      </c>
      <c r="H153" s="828" t="s">
        <v>322</v>
      </c>
      <c r="I153" s="635"/>
    </row>
    <row r="154" spans="1:9" ht="62.25" customHeight="1">
      <c r="A154" s="824">
        <v>4</v>
      </c>
      <c r="B154" s="825" t="s">
        <v>87</v>
      </c>
      <c r="C154" s="843">
        <f t="shared" si="8"/>
        <v>0.1</v>
      </c>
      <c r="D154" s="843">
        <v>0.1</v>
      </c>
      <c r="E154" s="843"/>
      <c r="F154" s="843"/>
      <c r="G154" s="829" t="s">
        <v>455</v>
      </c>
      <c r="H154" s="828" t="s">
        <v>322</v>
      </c>
      <c r="I154" s="635"/>
    </row>
    <row r="155" spans="1:9" ht="57" customHeight="1">
      <c r="A155" s="824">
        <v>5</v>
      </c>
      <c r="B155" s="825" t="s">
        <v>87</v>
      </c>
      <c r="C155" s="843">
        <f t="shared" si="8"/>
        <v>0.2</v>
      </c>
      <c r="D155" s="843">
        <v>0.2</v>
      </c>
      <c r="E155" s="843"/>
      <c r="F155" s="843"/>
      <c r="G155" s="829" t="s">
        <v>456</v>
      </c>
      <c r="H155" s="828" t="s">
        <v>322</v>
      </c>
      <c r="I155" s="635"/>
    </row>
    <row r="156" spans="1:9" ht="74.25" customHeight="1">
      <c r="A156" s="824">
        <v>6</v>
      </c>
      <c r="B156" s="825" t="s">
        <v>87</v>
      </c>
      <c r="C156" s="843">
        <f t="shared" si="8"/>
        <v>0.3</v>
      </c>
      <c r="D156" s="843">
        <v>0.3</v>
      </c>
      <c r="E156" s="843"/>
      <c r="F156" s="843"/>
      <c r="G156" s="829" t="s">
        <v>457</v>
      </c>
      <c r="H156" s="828" t="s">
        <v>322</v>
      </c>
      <c r="I156" s="635"/>
    </row>
    <row r="157" spans="1:9" ht="58.5" customHeight="1">
      <c r="A157" s="824">
        <v>7</v>
      </c>
      <c r="B157" s="825" t="s">
        <v>87</v>
      </c>
      <c r="C157" s="843">
        <f t="shared" si="8"/>
        <v>0.4</v>
      </c>
      <c r="D157" s="843">
        <v>0.4</v>
      </c>
      <c r="E157" s="843"/>
      <c r="F157" s="843"/>
      <c r="G157" s="829" t="s">
        <v>166</v>
      </c>
      <c r="H157" s="828" t="s">
        <v>322</v>
      </c>
      <c r="I157" s="635"/>
    </row>
    <row r="158" spans="1:9" ht="31.5" customHeight="1">
      <c r="A158" s="824">
        <v>8</v>
      </c>
      <c r="B158" s="844" t="s">
        <v>87</v>
      </c>
      <c r="C158" s="843">
        <f t="shared" si="8"/>
        <v>0.01</v>
      </c>
      <c r="D158" s="843">
        <v>0.01</v>
      </c>
      <c r="E158" s="843"/>
      <c r="F158" s="843"/>
      <c r="G158" s="829" t="s">
        <v>157</v>
      </c>
      <c r="H158" s="828" t="s">
        <v>322</v>
      </c>
      <c r="I158" s="635"/>
    </row>
    <row r="159" spans="1:9" ht="30.75" customHeight="1">
      <c r="A159" s="824">
        <v>9</v>
      </c>
      <c r="B159" s="844" t="s">
        <v>87</v>
      </c>
      <c r="C159" s="843">
        <f t="shared" si="8"/>
        <v>0.07</v>
      </c>
      <c r="D159" s="843">
        <v>0.07</v>
      </c>
      <c r="E159" s="843"/>
      <c r="F159" s="843"/>
      <c r="G159" s="829" t="s">
        <v>458</v>
      </c>
      <c r="H159" s="828" t="s">
        <v>449</v>
      </c>
      <c r="I159" s="635"/>
    </row>
    <row r="160" spans="1:9" ht="95.25" customHeight="1">
      <c r="A160" s="824">
        <v>10</v>
      </c>
      <c r="B160" s="825" t="s">
        <v>87</v>
      </c>
      <c r="C160" s="843">
        <f t="shared" si="8"/>
        <v>0.17</v>
      </c>
      <c r="D160" s="843">
        <v>0.17</v>
      </c>
      <c r="E160" s="843"/>
      <c r="F160" s="843"/>
      <c r="G160" s="829" t="s">
        <v>160</v>
      </c>
      <c r="H160" s="828" t="s">
        <v>322</v>
      </c>
      <c r="I160" s="635"/>
    </row>
    <row r="161" spans="1:9" ht="90" customHeight="1">
      <c r="A161" s="824">
        <v>11</v>
      </c>
      <c r="B161" s="825" t="s">
        <v>87</v>
      </c>
      <c r="C161" s="843">
        <f t="shared" si="8"/>
        <v>0.4</v>
      </c>
      <c r="D161" s="843">
        <v>0.4</v>
      </c>
      <c r="E161" s="843"/>
      <c r="F161" s="843"/>
      <c r="G161" s="829" t="s">
        <v>158</v>
      </c>
      <c r="H161" s="828" t="s">
        <v>322</v>
      </c>
      <c r="I161" s="635"/>
    </row>
    <row r="162" spans="1:9" ht="15">
      <c r="A162" s="821" t="s">
        <v>27</v>
      </c>
      <c r="B162" s="823" t="s">
        <v>98</v>
      </c>
      <c r="C162" s="822">
        <f>SUM(C163:C165)</f>
        <v>5.05</v>
      </c>
      <c r="D162" s="822">
        <f>SUM(D163:D165)</f>
        <v>5.05</v>
      </c>
      <c r="E162" s="822">
        <f>SUM(E163:E165)</f>
        <v>0</v>
      </c>
      <c r="F162" s="822"/>
      <c r="G162" s="829"/>
      <c r="H162" s="828"/>
      <c r="I162" s="635"/>
    </row>
    <row r="163" spans="1:9" ht="26.25">
      <c r="A163" s="824">
        <v>1</v>
      </c>
      <c r="B163" s="829" t="s">
        <v>98</v>
      </c>
      <c r="C163" s="826">
        <f>SUM(D163:E163)</f>
        <v>4.18</v>
      </c>
      <c r="D163" s="843">
        <v>4.18</v>
      </c>
      <c r="E163" s="845"/>
      <c r="F163" s="845"/>
      <c r="G163" s="829" t="s">
        <v>459</v>
      </c>
      <c r="H163" s="828" t="s">
        <v>449</v>
      </c>
      <c r="I163" s="836"/>
    </row>
    <row r="164" spans="1:9" ht="30.75" customHeight="1">
      <c r="A164" s="824">
        <v>2</v>
      </c>
      <c r="B164" s="825" t="s">
        <v>434</v>
      </c>
      <c r="C164" s="826">
        <f>SUM(D164:E164)</f>
        <v>0.25</v>
      </c>
      <c r="D164" s="826">
        <v>0.25</v>
      </c>
      <c r="E164" s="826"/>
      <c r="F164" s="826"/>
      <c r="G164" s="825" t="s">
        <v>169</v>
      </c>
      <c r="H164" s="828" t="s">
        <v>322</v>
      </c>
      <c r="I164" s="836"/>
    </row>
    <row r="165" spans="1:9" ht="33" customHeight="1">
      <c r="A165" s="824">
        <v>3</v>
      </c>
      <c r="B165" s="825" t="s">
        <v>434</v>
      </c>
      <c r="C165" s="826">
        <f>SUM(D165:E165)</f>
        <v>0.62</v>
      </c>
      <c r="D165" s="846">
        <v>0.62</v>
      </c>
      <c r="E165" s="846"/>
      <c r="F165" s="846"/>
      <c r="G165" s="825" t="s">
        <v>460</v>
      </c>
      <c r="H165" s="828" t="s">
        <v>322</v>
      </c>
      <c r="I165" s="836"/>
    </row>
    <row r="166" spans="1:9" ht="15">
      <c r="A166" s="821" t="s">
        <v>28</v>
      </c>
      <c r="B166" s="571" t="s">
        <v>25</v>
      </c>
      <c r="C166" s="822">
        <f>C167</f>
        <v>0.8</v>
      </c>
      <c r="D166" s="822">
        <f>D167</f>
        <v>0.8</v>
      </c>
      <c r="E166" s="822">
        <f>E167</f>
        <v>0</v>
      </c>
      <c r="F166" s="822">
        <f>F167</f>
        <v>0</v>
      </c>
      <c r="G166" s="829"/>
      <c r="H166" s="828"/>
      <c r="I166" s="635"/>
    </row>
    <row r="167" spans="1:9" ht="26.25">
      <c r="A167" s="838">
        <v>1</v>
      </c>
      <c r="B167" s="825" t="s">
        <v>171</v>
      </c>
      <c r="C167" s="826">
        <f>SUM(D167:E167)</f>
        <v>0.8</v>
      </c>
      <c r="D167" s="826">
        <v>0.8</v>
      </c>
      <c r="E167" s="826"/>
      <c r="F167" s="826"/>
      <c r="G167" s="825" t="s">
        <v>461</v>
      </c>
      <c r="H167" s="828" t="s">
        <v>322</v>
      </c>
      <c r="I167" s="635"/>
    </row>
    <row r="168" spans="1:9" ht="15">
      <c r="A168" s="839">
        <f>A167+A165+A161+A149+A147+A145+A143</f>
        <v>19</v>
      </c>
      <c r="B168" s="822" t="s">
        <v>901</v>
      </c>
      <c r="C168" s="822">
        <f>SUM(C142,C144,C146,C148,C150,C162,C166)</f>
        <v>21.900000000000002</v>
      </c>
      <c r="D168" s="822">
        <f>SUM(D142,D144,D146,D148,D150,D162,D166)</f>
        <v>21.900000000000002</v>
      </c>
      <c r="E168" s="822">
        <f>SUM(E142,E144,E146,E148,E150,E162,E166)</f>
        <v>0</v>
      </c>
      <c r="F168" s="822">
        <f>SUM(F142,F144,F146,F148,F150,F162,F166)</f>
        <v>0</v>
      </c>
      <c r="G168" s="822"/>
      <c r="H168" s="828"/>
      <c r="I168" s="635"/>
    </row>
    <row r="169" spans="1:9" ht="15">
      <c r="A169" s="839">
        <f>A168+A140</f>
        <v>133</v>
      </c>
      <c r="B169" s="823" t="s">
        <v>1743</v>
      </c>
      <c r="C169" s="822">
        <f>C168+C140</f>
        <v>109.26000000000002</v>
      </c>
      <c r="D169" s="822">
        <f>D168+D140</f>
        <v>109.26000000000002</v>
      </c>
      <c r="E169" s="822">
        <f>E168+E140</f>
        <v>0</v>
      </c>
      <c r="F169" s="822">
        <f>F168+F140</f>
        <v>0</v>
      </c>
      <c r="G169" s="822">
        <v>0</v>
      </c>
      <c r="H169" s="829"/>
      <c r="I169" s="635"/>
    </row>
    <row r="170" spans="1:9" s="847" customFormat="1" ht="15">
      <c r="A170" s="350"/>
      <c r="B170" s="350"/>
      <c r="C170" s="350"/>
      <c r="D170" s="350"/>
      <c r="E170" s="350"/>
      <c r="F170" s="350"/>
      <c r="G170" s="350"/>
      <c r="H170" s="350"/>
      <c r="I170" s="350"/>
    </row>
    <row r="171" spans="1:9" s="847" customFormat="1" ht="15">
      <c r="A171" s="37"/>
      <c r="B171" s="52"/>
      <c r="C171" s="37"/>
      <c r="D171" s="37"/>
      <c r="E171" s="37"/>
      <c r="F171" s="37"/>
      <c r="G171" s="37"/>
      <c r="H171" s="52"/>
      <c r="I171" s="37"/>
    </row>
    <row r="172" spans="7:8" ht="15">
      <c r="G172" s="53"/>
      <c r="H172" s="303" t="s">
        <v>14</v>
      </c>
    </row>
  </sheetData>
  <sheetProtection/>
  <mergeCells count="17">
    <mergeCell ref="A5:I5"/>
    <mergeCell ref="A6:I6"/>
    <mergeCell ref="A141:I141"/>
    <mergeCell ref="A1:C1"/>
    <mergeCell ref="D1:I1"/>
    <mergeCell ref="A2:C2"/>
    <mergeCell ref="D2:I2"/>
    <mergeCell ref="A3:I3"/>
    <mergeCell ref="A4:I4"/>
    <mergeCell ref="A7:I7"/>
    <mergeCell ref="I8:I9"/>
    <mergeCell ref="A8:A9"/>
    <mergeCell ref="B8:B9"/>
    <mergeCell ref="C8:C9"/>
    <mergeCell ref="D8:F8"/>
    <mergeCell ref="G8:G9"/>
    <mergeCell ref="H8:H9"/>
  </mergeCells>
  <printOptions horizontalCentered="1"/>
  <pageMargins left="0.32" right="0.26" top="0.75" bottom="0.45" header="0.3" footer="0.17"/>
  <pageSetup horizontalDpi="600" verticalDpi="600" orientation="landscape" paperSize="9" r:id="rId2"/>
  <headerFooter>
    <oddFooter>&amp;LPhụ lục &amp;A&amp;R&amp;P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TQD</dc:creator>
  <cp:keywords/>
  <dc:description/>
  <cp:lastModifiedBy>DELL</cp:lastModifiedBy>
  <cp:lastPrinted>2020-12-02T08:55:46Z</cp:lastPrinted>
  <dcterms:created xsi:type="dcterms:W3CDTF">2017-12-11T07:29:45Z</dcterms:created>
  <dcterms:modified xsi:type="dcterms:W3CDTF">2020-12-09T09:25:31Z</dcterms:modified>
  <cp:category/>
  <cp:version/>
  <cp:contentType/>
  <cp:contentStatus/>
</cp:coreProperties>
</file>