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U LIEU LAM VIEC\1. SO NOI VU\NQ trinh HDND tinh\Bien che\Trih HDND tỉnh sau khi có y kien BTV\"/>
    </mc:Choice>
  </mc:AlternateContent>
  <xr:revisionPtr revIDLastSave="0" documentId="13_ncr:1_{A9BF8CC3-D1B4-4BD9-A867-CEBF3A53D3D4}" xr6:coauthVersionLast="47" xr6:coauthVersionMax="47" xr10:uidLastSave="{00000000-0000-0000-0000-000000000000}"/>
  <bookViews>
    <workbookView xWindow="-98" yWindow="-98" windowWidth="21795" windowHeight="13096" firstSheet="1" activeTab="4" xr2:uid="{00000000-000D-0000-FFFF-FFFF00000000}"/>
  </bookViews>
  <sheets>
    <sheet name="Kangatang" sheetId="22" state="veryHidden" r:id="rId1"/>
    <sheet name="PL4 - MN" sheetId="19" r:id="rId2"/>
    <sheet name="PL 5 - TH" sheetId="8" r:id="rId3"/>
    <sheet name="PL 6 - THCS" sheetId="10" r:id="rId4"/>
    <sheet name="PL 7 - THPT" sheetId="18" r:id="rId5"/>
  </sheets>
  <definedNames>
    <definedName name="_xlnm.Print_Titles" localSheetId="3">'PL 6 - THCS'!$5:$6</definedName>
  </definedNames>
  <calcPr calcId="191029"/>
</workbook>
</file>

<file path=xl/calcChain.xml><?xml version="1.0" encoding="utf-8"?>
<calcChain xmlns="http://schemas.openxmlformats.org/spreadsheetml/2006/main">
  <c r="AJ8" i="19" l="1"/>
  <c r="AN7" i="10"/>
  <c r="AE48" i="18"/>
  <c r="U48" i="18"/>
  <c r="P48" i="18"/>
  <c r="AF10" i="10" l="1"/>
  <c r="AF11" i="10"/>
  <c r="AF12" i="10"/>
  <c r="AF13" i="10"/>
  <c r="AF14" i="10"/>
  <c r="AF15" i="10"/>
  <c r="AF16" i="10"/>
  <c r="AF17" i="10"/>
  <c r="AF18" i="10"/>
  <c r="AF19" i="10"/>
  <c r="AJ18" i="10" l="1"/>
  <c r="AF7" i="10"/>
  <c r="AJ14" i="10"/>
  <c r="AJ15" i="10"/>
  <c r="AJ16" i="10"/>
  <c r="AJ17" i="10"/>
  <c r="AJ13" i="10"/>
  <c r="AJ11" i="10"/>
  <c r="AE7" i="8"/>
  <c r="AL7" i="8" s="1"/>
  <c r="AJ20" i="10" l="1"/>
  <c r="AF7" i="8"/>
  <c r="AN10" i="10"/>
  <c r="AN11" i="10"/>
  <c r="AN12" i="10"/>
  <c r="AN13" i="10"/>
  <c r="AN14" i="10"/>
  <c r="AN15" i="10"/>
  <c r="AN16" i="10"/>
  <c r="AN17" i="10"/>
  <c r="AN18" i="10"/>
  <c r="AN19" i="10"/>
  <c r="AO7" i="10"/>
  <c r="AL8" i="8"/>
  <c r="AE16" i="8" l="1"/>
  <c r="AE20" i="8" s="1"/>
  <c r="AE9" i="10"/>
  <c r="AE8" i="10"/>
  <c r="Q8" i="10"/>
  <c r="AL15" i="8"/>
  <c r="AH7" i="8"/>
  <c r="AF8" i="10" l="1"/>
  <c r="AN8" i="10"/>
  <c r="AF9" i="10"/>
  <c r="AN9" i="10"/>
  <c r="AB9" i="19"/>
  <c r="AB10" i="19"/>
  <c r="AB11" i="19"/>
  <c r="AB12" i="19"/>
  <c r="AB13" i="19"/>
  <c r="AB14" i="19"/>
  <c r="AB15" i="19"/>
  <c r="AB16" i="19"/>
  <c r="AB17" i="19"/>
  <c r="AB18" i="19"/>
  <c r="AB19" i="19"/>
  <c r="AB20" i="19"/>
  <c r="AB8" i="19"/>
  <c r="AG8" i="10"/>
  <c r="AI8" i="10" s="1"/>
  <c r="AG7" i="10"/>
  <c r="AI7" i="10" s="1"/>
  <c r="AG9" i="10"/>
  <c r="AI9" i="10" s="1"/>
  <c r="AG10" i="10"/>
  <c r="AI10" i="10" s="1"/>
  <c r="AG11" i="10"/>
  <c r="AI11" i="10" s="1"/>
  <c r="AG12" i="10"/>
  <c r="AI12" i="10" s="1"/>
  <c r="AG13" i="10"/>
  <c r="AI13" i="10" s="1"/>
  <c r="AG14" i="10"/>
  <c r="AG15" i="10"/>
  <c r="AI15" i="10" s="1"/>
  <c r="AG16" i="10"/>
  <c r="AI16" i="10" s="1"/>
  <c r="AG17" i="10"/>
  <c r="AI17" i="10" s="1"/>
  <c r="AG18" i="10"/>
  <c r="AI18" i="10" s="1"/>
  <c r="AG19" i="10"/>
  <c r="AI19" i="10" s="1"/>
  <c r="AI14" i="10"/>
  <c r="AN20" i="10" l="1"/>
  <c r="W9" i="19"/>
  <c r="W10" i="19"/>
  <c r="W11" i="19"/>
  <c r="W12" i="19"/>
  <c r="W13" i="19"/>
  <c r="W14" i="19"/>
  <c r="W15" i="19"/>
  <c r="W16" i="19"/>
  <c r="W17" i="19"/>
  <c r="W18" i="19"/>
  <c r="W19" i="19"/>
  <c r="W20" i="19"/>
  <c r="E21" i="19"/>
  <c r="F21" i="19"/>
  <c r="G21" i="19"/>
  <c r="H21" i="19"/>
  <c r="I21" i="19"/>
  <c r="J21" i="19"/>
  <c r="N21" i="19"/>
  <c r="O21" i="19"/>
  <c r="P21" i="19"/>
  <c r="Q21" i="19"/>
  <c r="S21" i="19"/>
  <c r="T21" i="19"/>
  <c r="U21" i="19"/>
  <c r="V21" i="19"/>
  <c r="X21" i="19"/>
  <c r="Y21" i="19"/>
  <c r="Z21" i="19"/>
  <c r="AB21" i="19"/>
  <c r="AD21" i="19"/>
  <c r="D21" i="19"/>
  <c r="AI18" i="8"/>
  <c r="AK7" i="10"/>
  <c r="L21" i="19" l="1"/>
  <c r="Y48" i="18"/>
  <c r="Z48" i="18" s="1"/>
  <c r="AG20" i="10" l="1"/>
  <c r="AH7" i="10"/>
  <c r="AL9" i="8" l="1"/>
  <c r="AL10" i="8"/>
  <c r="AL11" i="8"/>
  <c r="AL12" i="8"/>
  <c r="AL13" i="8"/>
  <c r="AL14" i="8"/>
  <c r="AL16" i="8"/>
  <c r="AL17" i="8"/>
  <c r="AL18" i="8"/>
  <c r="AL19" i="8"/>
  <c r="AF10" i="8"/>
  <c r="AF9" i="8"/>
  <c r="AF11" i="8"/>
  <c r="AF15" i="8"/>
  <c r="AF19" i="8"/>
  <c r="AF8" i="8"/>
  <c r="AF12" i="8"/>
  <c r="AF13" i="8"/>
  <c r="AF14" i="8"/>
  <c r="AF16" i="8"/>
  <c r="AF17" i="8"/>
  <c r="AF18" i="8"/>
  <c r="AJ9" i="19"/>
  <c r="AJ10" i="19"/>
  <c r="AJ11" i="19"/>
  <c r="AJ12" i="19"/>
  <c r="AJ13" i="19"/>
  <c r="AJ14" i="19"/>
  <c r="AJ15" i="19"/>
  <c r="AJ16" i="19"/>
  <c r="AJ19" i="19"/>
  <c r="AJ20" i="19"/>
  <c r="AF9" i="19"/>
  <c r="AF10" i="19"/>
  <c r="AF11" i="19"/>
  <c r="AF12" i="19"/>
  <c r="AF13" i="19"/>
  <c r="AF14" i="19"/>
  <c r="AF15" i="19"/>
  <c r="AF16" i="19"/>
  <c r="AF19" i="19"/>
  <c r="AF20" i="19"/>
  <c r="AF8" i="19"/>
  <c r="AA18" i="19"/>
  <c r="AF18" i="19" s="1"/>
  <c r="AA17" i="19"/>
  <c r="AC10" i="19"/>
  <c r="AC12" i="19"/>
  <c r="AC16" i="19"/>
  <c r="AC18" i="19"/>
  <c r="AC8" i="19"/>
  <c r="AC15" i="19"/>
  <c r="AC17" i="19"/>
  <c r="AC9" i="19"/>
  <c r="AC11" i="19"/>
  <c r="AC13" i="19"/>
  <c r="AC19" i="19"/>
  <c r="AA21" i="19" l="1"/>
  <c r="AJ18" i="19"/>
  <c r="AL20" i="8"/>
  <c r="AJ17" i="19"/>
  <c r="AF17" i="19"/>
  <c r="AF21" i="19"/>
  <c r="AF20" i="8"/>
  <c r="AC20" i="19"/>
  <c r="AC14" i="19"/>
  <c r="AJ21" i="19" l="1"/>
  <c r="AC21" i="19"/>
  <c r="AI48" i="18"/>
  <c r="AJ48" i="18" s="1"/>
  <c r="K48" i="18" l="1"/>
  <c r="AB20" i="8"/>
  <c r="AC20" i="8"/>
  <c r="AD20" i="8"/>
  <c r="W20" i="8"/>
  <c r="X20" i="8"/>
  <c r="Y20" i="8"/>
  <c r="Z20" i="8"/>
  <c r="R20" i="8"/>
  <c r="S20" i="8"/>
  <c r="T20" i="8"/>
  <c r="U20" i="8"/>
  <c r="AH48" i="18" l="1"/>
  <c r="AF48" i="18"/>
  <c r="V9" i="18"/>
  <c r="X9" i="18"/>
  <c r="V10" i="18"/>
  <c r="X10" i="18"/>
  <c r="V11" i="18"/>
  <c r="X11" i="18"/>
  <c r="V12" i="18"/>
  <c r="X12" i="18"/>
  <c r="V13" i="18"/>
  <c r="X13" i="18"/>
  <c r="V14" i="18"/>
  <c r="X14" i="18"/>
  <c r="V15" i="18"/>
  <c r="X15" i="18"/>
  <c r="V16" i="18"/>
  <c r="X16" i="18"/>
  <c r="V17" i="18"/>
  <c r="X17" i="18"/>
  <c r="V18" i="18"/>
  <c r="X18" i="18"/>
  <c r="V19" i="18"/>
  <c r="X19" i="18"/>
  <c r="V20" i="18"/>
  <c r="X20" i="18"/>
  <c r="V21" i="18"/>
  <c r="X21" i="18"/>
  <c r="V22" i="18"/>
  <c r="X22" i="18"/>
  <c r="V23" i="18"/>
  <c r="X23" i="18"/>
  <c r="V24" i="18"/>
  <c r="X24" i="18"/>
  <c r="V25" i="18"/>
  <c r="X25" i="18"/>
  <c r="V26" i="18"/>
  <c r="X26" i="18"/>
  <c r="V27" i="18"/>
  <c r="X27" i="18"/>
  <c r="V28" i="18"/>
  <c r="X28" i="18"/>
  <c r="V29" i="18"/>
  <c r="X29" i="18"/>
  <c r="V30" i="18"/>
  <c r="X30" i="18"/>
  <c r="V31" i="18"/>
  <c r="X31" i="18"/>
  <c r="V32" i="18"/>
  <c r="X32" i="18"/>
  <c r="V33" i="18"/>
  <c r="X33" i="18"/>
  <c r="V34" i="18"/>
  <c r="X34" i="18"/>
  <c r="V35" i="18"/>
  <c r="X35" i="18"/>
  <c r="V36" i="18"/>
  <c r="X36" i="18"/>
  <c r="V37" i="18"/>
  <c r="X37" i="18"/>
  <c r="V38" i="18"/>
  <c r="X38" i="18"/>
  <c r="V39" i="18"/>
  <c r="X39" i="18"/>
  <c r="V40" i="18"/>
  <c r="X40" i="18"/>
  <c r="V41" i="18"/>
  <c r="X41" i="18"/>
  <c r="V42" i="18"/>
  <c r="X42" i="18"/>
  <c r="V43" i="18"/>
  <c r="X43" i="18"/>
  <c r="V44" i="18"/>
  <c r="X44" i="18"/>
  <c r="V45" i="18"/>
  <c r="X45" i="18"/>
  <c r="V46" i="18"/>
  <c r="X46" i="18"/>
  <c r="V47" i="18"/>
  <c r="U20" i="10"/>
  <c r="AG10" i="8" l="1"/>
  <c r="AG20" i="8" l="1"/>
  <c r="M20" i="10"/>
  <c r="AH20" i="10" l="1"/>
  <c r="P20" i="10"/>
  <c r="X20" i="10" l="1"/>
  <c r="Y20" i="10"/>
  <c r="Z20" i="10"/>
  <c r="M20" i="8"/>
  <c r="N20" i="8"/>
  <c r="O20" i="8"/>
  <c r="P20" i="8"/>
  <c r="AL14" i="10" l="1"/>
  <c r="AO14" i="10" s="1"/>
  <c r="AE20" i="19" l="1"/>
  <c r="K9" i="19" l="1"/>
  <c r="K10" i="19"/>
  <c r="K11" i="19"/>
  <c r="K12" i="19"/>
  <c r="K13" i="19"/>
  <c r="K14" i="19"/>
  <c r="K15" i="19"/>
  <c r="K16" i="19"/>
  <c r="K17" i="19"/>
  <c r="K18" i="19"/>
  <c r="K19" i="19"/>
  <c r="K20" i="19"/>
  <c r="K8" i="19"/>
  <c r="J8" i="8"/>
  <c r="J9" i="8"/>
  <c r="J10" i="8"/>
  <c r="J11" i="8"/>
  <c r="J12" i="8"/>
  <c r="J13" i="8"/>
  <c r="J14" i="8"/>
  <c r="J15" i="8"/>
  <c r="J16" i="8"/>
  <c r="J17" i="8"/>
  <c r="J18" i="8"/>
  <c r="J19" i="8"/>
  <c r="J7" i="8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7" i="10"/>
  <c r="V8" i="10"/>
  <c r="V9" i="10"/>
  <c r="V10" i="10"/>
  <c r="V11" i="10"/>
  <c r="V12" i="10"/>
  <c r="V13" i="10"/>
  <c r="V15" i="10"/>
  <c r="V16" i="10"/>
  <c r="V17" i="10"/>
  <c r="V18" i="10"/>
  <c r="V19" i="10"/>
  <c r="V7" i="10"/>
  <c r="Q9" i="10"/>
  <c r="Q10" i="10"/>
  <c r="Q11" i="10"/>
  <c r="Q12" i="10"/>
  <c r="Q13" i="10"/>
  <c r="Q14" i="10"/>
  <c r="Q15" i="10"/>
  <c r="Q16" i="10"/>
  <c r="Q17" i="10"/>
  <c r="Q18" i="10"/>
  <c r="Q19" i="10"/>
  <c r="Q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7" i="10"/>
  <c r="AH9" i="8"/>
  <c r="AA8" i="8"/>
  <c r="AA9" i="8"/>
  <c r="AA10" i="8"/>
  <c r="AA11" i="8"/>
  <c r="AA12" i="8"/>
  <c r="AA13" i="8"/>
  <c r="AA14" i="8"/>
  <c r="AA15" i="8"/>
  <c r="AA16" i="8"/>
  <c r="AA17" i="8"/>
  <c r="AA18" i="8"/>
  <c r="AA19" i="8"/>
  <c r="AA7" i="8"/>
  <c r="V8" i="8"/>
  <c r="V9" i="8"/>
  <c r="V10" i="8"/>
  <c r="V11" i="8"/>
  <c r="V12" i="8"/>
  <c r="V13" i="8"/>
  <c r="V14" i="8"/>
  <c r="V15" i="8"/>
  <c r="V16" i="8"/>
  <c r="V17" i="8"/>
  <c r="V18" i="8"/>
  <c r="V19" i="8"/>
  <c r="V7" i="8"/>
  <c r="Q8" i="8"/>
  <c r="Q9" i="8"/>
  <c r="Q10" i="8"/>
  <c r="Q11" i="8"/>
  <c r="Q12" i="8"/>
  <c r="Q13" i="8"/>
  <c r="Q14" i="8"/>
  <c r="Q15" i="8"/>
  <c r="Q16" i="8"/>
  <c r="Q17" i="8"/>
  <c r="Q18" i="8"/>
  <c r="Q19" i="8"/>
  <c r="Q7" i="8"/>
  <c r="W8" i="19"/>
  <c r="W21" i="19" s="1"/>
  <c r="R9" i="19"/>
  <c r="R10" i="19"/>
  <c r="R11" i="19"/>
  <c r="R12" i="19"/>
  <c r="R13" i="19"/>
  <c r="R14" i="19"/>
  <c r="R15" i="19"/>
  <c r="R16" i="19"/>
  <c r="R17" i="19"/>
  <c r="R18" i="19"/>
  <c r="R19" i="19"/>
  <c r="R20" i="19"/>
  <c r="R8" i="19"/>
  <c r="V20" i="10" l="1"/>
  <c r="V20" i="8"/>
  <c r="K21" i="19"/>
  <c r="R21" i="19"/>
  <c r="Q20" i="10"/>
  <c r="AA20" i="10"/>
  <c r="J20" i="10"/>
  <c r="J20" i="8"/>
  <c r="Q20" i="8"/>
  <c r="AA20" i="8"/>
  <c r="K7" i="10" l="1"/>
  <c r="AE16" i="19" l="1"/>
  <c r="L8" i="8" l="1"/>
  <c r="AH8" i="8" l="1"/>
  <c r="AE15" i="19" l="1"/>
  <c r="AG16" i="19"/>
  <c r="AI8" i="19" l="1"/>
  <c r="AE11" i="19" l="1"/>
  <c r="AE10" i="19"/>
  <c r="AE9" i="19" l="1"/>
  <c r="M13" i="19"/>
  <c r="L13" i="19"/>
  <c r="AK12" i="8"/>
  <c r="AJ12" i="8"/>
  <c r="AM12" i="8" s="1"/>
  <c r="AE13" i="19" l="1"/>
  <c r="L10" i="10"/>
  <c r="AI10" i="8"/>
  <c r="K10" i="10" l="1"/>
  <c r="M11" i="19"/>
  <c r="L11" i="19"/>
  <c r="L10" i="8"/>
  <c r="K10" i="8"/>
  <c r="AM10" i="10" l="1"/>
  <c r="L14" i="8" l="1"/>
  <c r="L14" i="10" l="1"/>
  <c r="L15" i="10"/>
  <c r="L16" i="10"/>
  <c r="K14" i="10"/>
  <c r="K15" i="10"/>
  <c r="K16" i="10"/>
  <c r="L15" i="8" l="1"/>
  <c r="K14" i="8"/>
  <c r="K15" i="8"/>
  <c r="M15" i="19"/>
  <c r="M16" i="19"/>
  <c r="L15" i="19"/>
  <c r="L16" i="19"/>
  <c r="AI11" i="19" l="1"/>
  <c r="AG11" i="19"/>
  <c r="AK10" i="8"/>
  <c r="AK10" i="10"/>
  <c r="AI12" i="8" l="1"/>
  <c r="AK19" i="10" l="1"/>
  <c r="AK19" i="8"/>
  <c r="AI19" i="8"/>
  <c r="AM18" i="10" l="1"/>
  <c r="AK18" i="10"/>
  <c r="AK18" i="8"/>
  <c r="AM17" i="10"/>
  <c r="AK17" i="10"/>
  <c r="AK17" i="8"/>
  <c r="AI17" i="8"/>
  <c r="AL16" i="10"/>
  <c r="AO16" i="10" s="1"/>
  <c r="AK16" i="10"/>
  <c r="AI16" i="8"/>
  <c r="AI17" i="19"/>
  <c r="AG17" i="19"/>
  <c r="AM14" i="10"/>
  <c r="AK14" i="10"/>
  <c r="AK13" i="10"/>
  <c r="AK13" i="8"/>
  <c r="AI13" i="8"/>
  <c r="AJ13" i="8"/>
  <c r="AM13" i="8" s="1"/>
  <c r="AG14" i="19"/>
  <c r="AM12" i="10" l="1"/>
  <c r="AK12" i="10"/>
  <c r="AG13" i="19" l="1"/>
  <c r="AG12" i="19"/>
  <c r="AK11" i="10"/>
  <c r="AP11" i="10" s="1"/>
  <c r="AM11" i="10"/>
  <c r="AK11" i="8"/>
  <c r="AI12" i="19"/>
  <c r="AM9" i="10"/>
  <c r="AK9" i="10"/>
  <c r="AK9" i="8"/>
  <c r="AI9" i="8"/>
  <c r="AH9" i="19"/>
  <c r="AK9" i="19" s="1"/>
  <c r="AM7" i="10" l="1"/>
  <c r="AK7" i="8"/>
  <c r="AE8" i="19" l="1"/>
  <c r="J48" i="18" l="1"/>
  <c r="AP13" i="10" l="1"/>
  <c r="L8" i="10" l="1"/>
  <c r="L9" i="10"/>
  <c r="L11" i="10"/>
  <c r="K8" i="10"/>
  <c r="K9" i="10"/>
  <c r="K11" i="10"/>
  <c r="AK8" i="8"/>
  <c r="AI8" i="8"/>
  <c r="AI11" i="8"/>
  <c r="L9" i="8"/>
  <c r="L11" i="8"/>
  <c r="K8" i="8"/>
  <c r="K9" i="8"/>
  <c r="K11" i="8"/>
  <c r="M12" i="19"/>
  <c r="L12" i="19"/>
  <c r="I20" i="10" l="1"/>
  <c r="M10" i="19" l="1"/>
  <c r="L10" i="19"/>
  <c r="L8" i="19" l="1"/>
  <c r="L9" i="19"/>
  <c r="AM19" i="10"/>
  <c r="L19" i="10"/>
  <c r="K19" i="10"/>
  <c r="L19" i="8"/>
  <c r="K19" i="8"/>
  <c r="M20" i="19"/>
  <c r="L20" i="19"/>
  <c r="L17" i="10" l="1"/>
  <c r="AH17" i="8" l="1"/>
  <c r="K17" i="10"/>
  <c r="L17" i="8"/>
  <c r="K17" i="8"/>
  <c r="M18" i="19"/>
  <c r="L18" i="19"/>
  <c r="L13" i="10" l="1"/>
  <c r="L18" i="10"/>
  <c r="K13" i="10"/>
  <c r="L13" i="8"/>
  <c r="K13" i="8"/>
  <c r="M14" i="19"/>
  <c r="L14" i="19"/>
  <c r="AE14" i="19" l="1"/>
  <c r="AH13" i="8"/>
  <c r="L16" i="8"/>
  <c r="K16" i="8"/>
  <c r="AM16" i="10"/>
  <c r="AM13" i="10"/>
  <c r="AM15" i="10"/>
  <c r="M9" i="19"/>
  <c r="M17" i="19"/>
  <c r="L17" i="19"/>
  <c r="AP12" i="10"/>
  <c r="L12" i="10"/>
  <c r="K12" i="10"/>
  <c r="K18" i="10"/>
  <c r="AN17" i="8"/>
  <c r="L12" i="8"/>
  <c r="L18" i="8"/>
  <c r="K12" i="8"/>
  <c r="K18" i="8"/>
  <c r="AH19" i="19"/>
  <c r="AK19" i="19" s="1"/>
  <c r="AI19" i="19"/>
  <c r="M19" i="19"/>
  <c r="AN19" i="8" l="1"/>
  <c r="AH19" i="8"/>
  <c r="AH18" i="8"/>
  <c r="AH15" i="8"/>
  <c r="AH10" i="8"/>
  <c r="AE17" i="19"/>
  <c r="AE19" i="19"/>
  <c r="AE18" i="19"/>
  <c r="AP17" i="10"/>
  <c r="AP16" i="10"/>
  <c r="AP18" i="10"/>
  <c r="AP14" i="10"/>
  <c r="AH16" i="8"/>
  <c r="AH14" i="8"/>
  <c r="AH12" i="8"/>
  <c r="AH11" i="8"/>
  <c r="AE12" i="19"/>
  <c r="M8" i="19"/>
  <c r="M21" i="19" s="1"/>
  <c r="L19" i="19"/>
  <c r="AE21" i="19" l="1"/>
  <c r="AH20" i="8"/>
  <c r="AM8" i="10"/>
  <c r="AL18" i="10"/>
  <c r="AO18" i="10" s="1"/>
  <c r="AK8" i="10"/>
  <c r="AK15" i="10"/>
  <c r="AP15" i="10" s="1"/>
  <c r="AP20" i="10" s="1"/>
  <c r="AK14" i="8"/>
  <c r="AK15" i="8"/>
  <c r="AK16" i="8"/>
  <c r="AI14" i="8"/>
  <c r="AI15" i="8"/>
  <c r="AN15" i="8" s="1"/>
  <c r="AN20" i="8" s="1"/>
  <c r="AK20" i="10" l="1"/>
  <c r="AI13" i="19"/>
  <c r="AI10" i="19"/>
  <c r="AG10" i="19"/>
  <c r="L7" i="8" l="1"/>
  <c r="K7" i="8"/>
  <c r="AI9" i="19"/>
  <c r="AL8" i="10" l="1"/>
  <c r="AO8" i="10" s="1"/>
  <c r="AJ8" i="8"/>
  <c r="AM8" i="8" s="1"/>
  <c r="AG9" i="19" l="1"/>
  <c r="AL9" i="10" l="1"/>
  <c r="AO9" i="10" s="1"/>
  <c r="AL10" i="10"/>
  <c r="AO10" i="10" s="1"/>
  <c r="AL11" i="10"/>
  <c r="AO11" i="10" s="1"/>
  <c r="AL12" i="10"/>
  <c r="AO12" i="10" s="1"/>
  <c r="AL13" i="10"/>
  <c r="AO13" i="10" s="1"/>
  <c r="AL15" i="10"/>
  <c r="AO15" i="10" s="1"/>
  <c r="AL17" i="10"/>
  <c r="AO17" i="10" s="1"/>
  <c r="AL19" i="10"/>
  <c r="AO19" i="10" s="1"/>
  <c r="S20" i="10"/>
  <c r="D20" i="10"/>
  <c r="E20" i="10"/>
  <c r="L20" i="10" s="1"/>
  <c r="F20" i="10"/>
  <c r="G20" i="10"/>
  <c r="H20" i="10"/>
  <c r="N20" i="10"/>
  <c r="O20" i="10"/>
  <c r="R20" i="10"/>
  <c r="T20" i="10"/>
  <c r="W20" i="10"/>
  <c r="AB20" i="10"/>
  <c r="AC20" i="10"/>
  <c r="AF20" i="10" s="1"/>
  <c r="AD20" i="10"/>
  <c r="AM20" i="10"/>
  <c r="C20" i="10"/>
  <c r="AJ9" i="8"/>
  <c r="AM9" i="8" s="1"/>
  <c r="AJ10" i="8"/>
  <c r="AM10" i="8" s="1"/>
  <c r="AJ11" i="8"/>
  <c r="AM11" i="8" s="1"/>
  <c r="AJ14" i="8"/>
  <c r="AM14" i="8" s="1"/>
  <c r="AJ15" i="8"/>
  <c r="AM15" i="8" s="1"/>
  <c r="AJ16" i="8"/>
  <c r="AM16" i="8" s="1"/>
  <c r="AJ17" i="8"/>
  <c r="AM17" i="8" s="1"/>
  <c r="AJ18" i="8"/>
  <c r="AM18" i="8" s="1"/>
  <c r="AJ19" i="8"/>
  <c r="AM19" i="8" s="1"/>
  <c r="AJ7" i="8"/>
  <c r="AM7" i="8" s="1"/>
  <c r="C20" i="8"/>
  <c r="D20" i="8"/>
  <c r="E20" i="8"/>
  <c r="F20" i="8"/>
  <c r="G20" i="8"/>
  <c r="H20" i="8"/>
  <c r="I20" i="8"/>
  <c r="AI20" i="10"/>
  <c r="L7" i="10"/>
  <c r="AO20" i="10" l="1"/>
  <c r="K20" i="10"/>
  <c r="K20" i="8"/>
  <c r="L20" i="8"/>
  <c r="AR20" i="10"/>
  <c r="AL20" i="10"/>
  <c r="AJ20" i="8"/>
  <c r="AM20" i="8" s="1"/>
  <c r="AK20" i="8"/>
  <c r="AI7" i="8" l="1"/>
  <c r="AI20" i="8" s="1"/>
  <c r="AH8" i="19" l="1"/>
  <c r="AG8" i="19"/>
  <c r="AK8" i="19" l="1"/>
  <c r="S47" i="18"/>
  <c r="Q47" i="18"/>
  <c r="AF47" i="18" s="1"/>
  <c r="X47" i="18"/>
  <c r="S46" i="18"/>
  <c r="AH46" i="18" s="1"/>
  <c r="Q46" i="18"/>
  <c r="AF46" i="18" s="1"/>
  <c r="S45" i="18"/>
  <c r="AH45" i="18" s="1"/>
  <c r="Q45" i="18"/>
  <c r="AF45" i="18" s="1"/>
  <c r="S44" i="18"/>
  <c r="AH44" i="18" s="1"/>
  <c r="Q44" i="18"/>
  <c r="AF44" i="18" s="1"/>
  <c r="S43" i="18"/>
  <c r="AH43" i="18" s="1"/>
  <c r="Q43" i="18"/>
  <c r="AF43" i="18" s="1"/>
  <c r="S42" i="18"/>
  <c r="AH42" i="18" s="1"/>
  <c r="Q42" i="18"/>
  <c r="AF42" i="18" s="1"/>
  <c r="S41" i="18"/>
  <c r="AH41" i="18" s="1"/>
  <c r="Q41" i="18"/>
  <c r="AF41" i="18" s="1"/>
  <c r="S40" i="18"/>
  <c r="AH40" i="18" s="1"/>
  <c r="Q40" i="18"/>
  <c r="AF40" i="18" s="1"/>
  <c r="S39" i="18"/>
  <c r="AH39" i="18" s="1"/>
  <c r="Q39" i="18"/>
  <c r="AF39" i="18" s="1"/>
  <c r="S38" i="18"/>
  <c r="AH38" i="18" s="1"/>
  <c r="Q38" i="18"/>
  <c r="AF38" i="18" s="1"/>
  <c r="S37" i="18"/>
  <c r="AH37" i="18" s="1"/>
  <c r="Q37" i="18"/>
  <c r="AF37" i="18" s="1"/>
  <c r="S36" i="18"/>
  <c r="AH36" i="18" s="1"/>
  <c r="Q36" i="18"/>
  <c r="AF36" i="18" s="1"/>
  <c r="S35" i="18"/>
  <c r="AH35" i="18" s="1"/>
  <c r="Q35" i="18"/>
  <c r="AF35" i="18" s="1"/>
  <c r="S34" i="18"/>
  <c r="AH34" i="18" s="1"/>
  <c r="Q34" i="18"/>
  <c r="AF34" i="18" s="1"/>
  <c r="S33" i="18"/>
  <c r="AH33" i="18" s="1"/>
  <c r="Q33" i="18"/>
  <c r="AF33" i="18" s="1"/>
  <c r="S32" i="18"/>
  <c r="AH32" i="18" s="1"/>
  <c r="Q32" i="18"/>
  <c r="AF32" i="18" s="1"/>
  <c r="S31" i="18"/>
  <c r="AH31" i="18" s="1"/>
  <c r="Q31" i="18"/>
  <c r="AF31" i="18" s="1"/>
  <c r="S30" i="18"/>
  <c r="AH30" i="18" s="1"/>
  <c r="Q30" i="18"/>
  <c r="AF30" i="18" s="1"/>
  <c r="S29" i="18"/>
  <c r="AH29" i="18" s="1"/>
  <c r="Q29" i="18"/>
  <c r="AF29" i="18" s="1"/>
  <c r="S28" i="18"/>
  <c r="AH28" i="18" s="1"/>
  <c r="Q28" i="18"/>
  <c r="AF28" i="18" s="1"/>
  <c r="S27" i="18"/>
  <c r="AH27" i="18" s="1"/>
  <c r="Q27" i="18"/>
  <c r="AF27" i="18" s="1"/>
  <c r="S26" i="18"/>
  <c r="AH26" i="18" s="1"/>
  <c r="Q26" i="18"/>
  <c r="AF26" i="18" s="1"/>
  <c r="S25" i="18"/>
  <c r="AH25" i="18" s="1"/>
  <c r="Q25" i="18"/>
  <c r="AF25" i="18" s="1"/>
  <c r="S24" i="18"/>
  <c r="AH24" i="18" s="1"/>
  <c r="Q24" i="18"/>
  <c r="AF24" i="18" s="1"/>
  <c r="S23" i="18"/>
  <c r="AH23" i="18" s="1"/>
  <c r="Q23" i="18"/>
  <c r="AF23" i="18" s="1"/>
  <c r="S22" i="18"/>
  <c r="AH22" i="18" s="1"/>
  <c r="Q22" i="18"/>
  <c r="AF22" i="18" s="1"/>
  <c r="S21" i="18"/>
  <c r="AH21" i="18" s="1"/>
  <c r="Q21" i="18"/>
  <c r="AF21" i="18" s="1"/>
  <c r="S20" i="18"/>
  <c r="AH20" i="18" s="1"/>
  <c r="Q20" i="18"/>
  <c r="AF20" i="18" s="1"/>
  <c r="S19" i="18"/>
  <c r="AH19" i="18" s="1"/>
  <c r="Q19" i="18"/>
  <c r="AF19" i="18" s="1"/>
  <c r="S18" i="18"/>
  <c r="AH18" i="18" s="1"/>
  <c r="Q18" i="18"/>
  <c r="AF18" i="18" s="1"/>
  <c r="S17" i="18"/>
  <c r="AH17" i="18" s="1"/>
  <c r="Q17" i="18"/>
  <c r="AF17" i="18" s="1"/>
  <c r="S16" i="18"/>
  <c r="AH16" i="18" s="1"/>
  <c r="Q16" i="18"/>
  <c r="AF16" i="18" s="1"/>
  <c r="S15" i="18"/>
  <c r="AH15" i="18" s="1"/>
  <c r="Q15" i="18"/>
  <c r="AF15" i="18" s="1"/>
  <c r="S14" i="18"/>
  <c r="AH14" i="18" s="1"/>
  <c r="Q14" i="18"/>
  <c r="AF14" i="18" s="1"/>
  <c r="S13" i="18"/>
  <c r="AH13" i="18" s="1"/>
  <c r="Q13" i="18"/>
  <c r="AF13" i="18" s="1"/>
  <c r="S12" i="18"/>
  <c r="AH12" i="18" s="1"/>
  <c r="Q12" i="18"/>
  <c r="AF12" i="18" s="1"/>
  <c r="S11" i="18"/>
  <c r="AH11" i="18" s="1"/>
  <c r="Q11" i="18"/>
  <c r="AF11" i="18" s="1"/>
  <c r="S10" i="18"/>
  <c r="AH10" i="18" s="1"/>
  <c r="Q10" i="18"/>
  <c r="AF10" i="18" s="1"/>
  <c r="S9" i="18"/>
  <c r="AH9" i="18" s="1"/>
  <c r="Q9" i="18"/>
  <c r="AF9" i="18" s="1"/>
  <c r="B20" i="10"/>
  <c r="U22" i="8"/>
  <c r="B20" i="8"/>
  <c r="C21" i="19"/>
  <c r="AI20" i="19"/>
  <c r="AH20" i="19"/>
  <c r="AK20" i="19" s="1"/>
  <c r="AG20" i="19"/>
  <c r="AG19" i="19"/>
  <c r="AI18" i="19"/>
  <c r="AH18" i="19"/>
  <c r="AK18" i="19" s="1"/>
  <c r="AG18" i="19"/>
  <c r="AH17" i="19"/>
  <c r="AK17" i="19" s="1"/>
  <c r="AI16" i="19"/>
  <c r="AH16" i="19"/>
  <c r="AK16" i="19" s="1"/>
  <c r="AI15" i="19"/>
  <c r="AH15" i="19"/>
  <c r="AK15" i="19" s="1"/>
  <c r="AG15" i="19"/>
  <c r="AI14" i="19"/>
  <c r="AH14" i="19"/>
  <c r="AK14" i="19" s="1"/>
  <c r="AH13" i="19"/>
  <c r="AK13" i="19" s="1"/>
  <c r="AH11" i="19"/>
  <c r="AK11" i="19" s="1"/>
  <c r="AH10" i="19"/>
  <c r="AK10" i="19" s="1"/>
  <c r="AG21" i="19" l="1"/>
  <c r="AI21" i="19"/>
  <c r="AH47" i="18"/>
  <c r="AH12" i="19"/>
  <c r="AK12" i="19" l="1"/>
  <c r="AK21" i="19" s="1"/>
  <c r="AH21" i="19"/>
</calcChain>
</file>

<file path=xl/sharedStrings.xml><?xml version="1.0" encoding="utf-8"?>
<sst xmlns="http://schemas.openxmlformats.org/spreadsheetml/2006/main" count="262" uniqueCount="117">
  <si>
    <t>TT</t>
  </si>
  <si>
    <t>Đơn vị</t>
  </si>
  <si>
    <t>Trường hiện có</t>
  </si>
  <si>
    <t>Bình quân số trẻ/lớp, nhóm hiện có</t>
  </si>
  <si>
    <t>Quản lý</t>
  </si>
  <si>
    <t>Giáo viên</t>
  </si>
  <si>
    <t>Tổng cộng</t>
  </si>
  <si>
    <t>Hiện có</t>
  </si>
  <si>
    <t>Số trẻ hiện có</t>
  </si>
  <si>
    <t>Số trẻ kế hoạch 2023</t>
  </si>
  <si>
    <t>TX Kỳ Anh</t>
  </si>
  <si>
    <t>Kỳ Anh</t>
  </si>
  <si>
    <t>Cẩm Xuyên</t>
  </si>
  <si>
    <t>TP Hà Tĩnh</t>
  </si>
  <si>
    <t>Thạch Hà</t>
  </si>
  <si>
    <t>Lộc Hà</t>
  </si>
  <si>
    <t>Can Lộc</t>
  </si>
  <si>
    <t>Hương Khê</t>
  </si>
  <si>
    <t>Hương Sơn</t>
  </si>
  <si>
    <t>Vũ Quang</t>
  </si>
  <si>
    <t>Đức Thọ</t>
  </si>
  <si>
    <t>TX Hồng Lĩnh</t>
  </si>
  <si>
    <t>Nghi Xuân</t>
  </si>
  <si>
    <t>Số trường</t>
  </si>
  <si>
    <t>Số học sinh</t>
  </si>
  <si>
    <t xml:space="preserve">Bình quân hs/lớp hiện có </t>
  </si>
  <si>
    <t xml:space="preserve">Kế hoạch bình quân hs/lớp </t>
  </si>
  <si>
    <t>Đội</t>
  </si>
  <si>
    <t>Hỗ trợ phục vụ (hành chính)</t>
  </si>
  <si>
    <t>Tổng biên chế</t>
  </si>
  <si>
    <t>Kế hoạch học sinh 2023</t>
  </si>
  <si>
    <t>Giao năm 2023</t>
  </si>
  <si>
    <t>Tổng</t>
  </si>
  <si>
    <t xml:space="preserve">Ghi chú: </t>
  </si>
  <si>
    <t>Huyện</t>
  </si>
  <si>
    <t>Kế hoạch 2023</t>
  </si>
  <si>
    <t>Số học sinh hiện có</t>
  </si>
  <si>
    <t>Số học sinh kế hoạch 2023</t>
  </si>
  <si>
    <t>Bình quân số học sinh/lớp hiện có</t>
  </si>
  <si>
    <t xml:space="preserve"> THPT Kỳ Anh</t>
  </si>
  <si>
    <t xml:space="preserve"> THPT Kỳ Lâm</t>
  </si>
  <si>
    <t xml:space="preserve"> THPT Lê Quảng Chí</t>
  </si>
  <si>
    <t xml:space="preserve"> THPT Nguyễn Huệ</t>
  </si>
  <si>
    <t xml:space="preserve"> THPT Ng. Thị Bích Châu</t>
  </si>
  <si>
    <t xml:space="preserve"> THPT Cẩm Xuyên</t>
  </si>
  <si>
    <t xml:space="preserve"> THPT Hà Huy Tập</t>
  </si>
  <si>
    <t xml:space="preserve"> THPT Cẩm Bình</t>
  </si>
  <si>
    <t xml:space="preserve"> THPT Ng. Đình Liễn</t>
  </si>
  <si>
    <t xml:space="preserve"> THPT Phan Đình Phùng</t>
  </si>
  <si>
    <t xml:space="preserve"> THPT Chuyên Tỉnh </t>
  </si>
  <si>
    <t xml:space="preserve"> THPT Thành Sen</t>
  </si>
  <si>
    <t xml:space="preserve"> THPT Lý Tự Trọng</t>
  </si>
  <si>
    <t xml:space="preserve"> THPT Lê Quý Đôn</t>
  </si>
  <si>
    <t xml:space="preserve"> THPT Ng. Trung Thiên</t>
  </si>
  <si>
    <t xml:space="preserve"> THPT Can Lộc</t>
  </si>
  <si>
    <t xml:space="preserve"> THPT Đồng Lộc</t>
  </si>
  <si>
    <t xml:space="preserve"> THPT Nghèn</t>
  </si>
  <si>
    <t xml:space="preserve"> THPT Ng. Văn Trỗi</t>
  </si>
  <si>
    <t xml:space="preserve"> THPT Mai Thúc Loan</t>
  </si>
  <si>
    <t xml:space="preserve"> THPT Ng. Đổng Chi</t>
  </si>
  <si>
    <t xml:space="preserve"> THPT Hương Khê</t>
  </si>
  <si>
    <t xml:space="preserve"> THPT Phúc Trạch</t>
  </si>
  <si>
    <t xml:space="preserve"> THPT Hàm Nghi</t>
  </si>
  <si>
    <t xml:space="preserve"> THPT Vũ Quang</t>
  </si>
  <si>
    <t xml:space="preserve"> THPT Cù Huy Cận</t>
  </si>
  <si>
    <t xml:space="preserve"> THPT Hương Sơn</t>
  </si>
  <si>
    <t xml:space="preserve"> THPT Cao Thắng</t>
  </si>
  <si>
    <t xml:space="preserve"> THPT Lê Hữu Trác</t>
  </si>
  <si>
    <t xml:space="preserve"> THPT Lý Chính Thắng</t>
  </si>
  <si>
    <t xml:space="preserve"> THPT Đức Thọ</t>
  </si>
  <si>
    <t xml:space="preserve"> THPT Minh Khai</t>
  </si>
  <si>
    <t xml:space="preserve"> THPT Trần Phú</t>
  </si>
  <si>
    <t xml:space="preserve"> THPT Hồng Lĩnh</t>
  </si>
  <si>
    <t xml:space="preserve"> THPT Hồng Lam</t>
  </si>
  <si>
    <t xml:space="preserve"> THPT Ng. Công Trứ</t>
  </si>
  <si>
    <t xml:space="preserve"> THPT Nguyễn Du</t>
  </si>
  <si>
    <t xml:space="preserve"> THPT Nghi Xuân</t>
  </si>
  <si>
    <t>THCS&amp;THPT DNNT H.Tĩnh</t>
  </si>
  <si>
    <t>Sở Giáo dục và Đào tạo</t>
  </si>
  <si>
    <t>Số trẻ kế hoạch 2024</t>
  </si>
  <si>
    <t>Kế hoạch học sinh 2024</t>
  </si>
  <si>
    <t>Thẩm định Kế hoạch 2024</t>
  </si>
  <si>
    <t xml:space="preserve">Kế hoạch bình quân hs/lớp 2024 </t>
  </si>
  <si>
    <t>Giao 2023</t>
  </si>
  <si>
    <t>Thẩm định 2024</t>
  </si>
  <si>
    <t xml:space="preserve">Thẩm định bình quân trẻ/lớp, nhóm </t>
  </si>
  <si>
    <t xml:space="preserve">Thẩm định bình quân hs/lớp </t>
  </si>
  <si>
    <t>Số học sinh kế hoạch 2024</t>
  </si>
  <si>
    <t>HĐ 111</t>
  </si>
  <si>
    <t>2024 so với 2023</t>
  </si>
  <si>
    <t>Thẩn đinh 2024</t>
  </si>
  <si>
    <t>Dôi dư GV</t>
  </si>
  <si>
    <t>Dôi dư tổng</t>
  </si>
  <si>
    <t>Tăng/giảm 2024 so với 2023</t>
  </si>
  <si>
    <t xml:space="preserve">Tên đơn vị </t>
  </si>
  <si>
    <t>Số lớp hiện có</t>
  </si>
  <si>
    <t>2024 so với 2023 nháp</t>
  </si>
  <si>
    <t>Đơn vị đề nghị 2024</t>
  </si>
  <si>
    <t>ĐƠn vị đề nghị 2024</t>
  </si>
  <si>
    <t>Nháp 3,5%</t>
  </si>
  <si>
    <t xml:space="preserve">Hiện có </t>
  </si>
  <si>
    <t>Kế hoạch giao 2024</t>
  </si>
  <si>
    <t>Tăng/giảm</t>
  </si>
  <si>
    <t xml:space="preserve">Tăng/ giảm </t>
  </si>
  <si>
    <t>PHỤ LỤC IV</t>
  </si>
  <si>
    <t>PHỤ LỤC V</t>
  </si>
  <si>
    <t>PHỤ LỤC VI</t>
  </si>
  <si>
    <t>PHỤ LỤC VII</t>
  </si>
  <si>
    <t xml:space="preserve">Số lượng người làm việc tại các trường trung học phổ thông </t>
  </si>
  <si>
    <t xml:space="preserve">Tăng/giảm </t>
  </si>
  <si>
    <t>KẾ HOẠCH NĂM HỌC 2024-2025</t>
  </si>
  <si>
    <r>
      <t xml:space="preserve">Số lượng người làm việc tại các trường mầm non
</t>
    </r>
    <r>
      <rPr>
        <i/>
        <sz val="13"/>
        <color indexed="8"/>
        <rFont val="Times New Roman"/>
        <family val="1"/>
      </rPr>
      <t>(Kèm theo Tờ trình số:       /TTr-UBND ngày        /      /2023 của Ủy ban nhân dân tỉnh)</t>
    </r>
  </si>
  <si>
    <r>
      <t xml:space="preserve">Số lượng người làm việc tại các trường tiểu học
</t>
    </r>
    <r>
      <rPr>
        <i/>
        <sz val="10"/>
        <color indexed="8"/>
        <rFont val="Times New Roman"/>
        <family val="1"/>
      </rPr>
      <t>(Kèm theo Tờ trình số:       /TTr-UBND ngày        /      /2023 của Ủy ban nhân dân tỉnh)</t>
    </r>
  </si>
  <si>
    <r>
      <t xml:space="preserve">Số lượng người làm việc tại các trường trung học cơ sở
</t>
    </r>
    <r>
      <rPr>
        <i/>
        <sz val="9"/>
        <color indexed="8"/>
        <rFont val="Times New Roman"/>
        <family val="1"/>
      </rPr>
      <t>(Kèm theo Tờ trình số:       /TTr-UBND ngày        /      /2023 của Ủy ban nhân dân tỉnh)</t>
    </r>
  </si>
  <si>
    <t>(Kèm theo Tờ trình số:       /TTr-UBND ngày        /      /2023 của Ủy ban nhân dân tỉnh)</t>
  </si>
  <si>
    <t>Hỗ trợ, phục vụ (Hành chính)</t>
  </si>
  <si>
    <t>Ghi chú: Hiện có mặt đến ngày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</si>
</sst>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"/>
    <numFmt numFmtId="165" formatCode="_(* #,##0_);_(* \(#,##0\);_(* &quot;-&quot;??_);_(@_)"/>
  </numFmts>
  <fonts count="79">
    <font>
      <sz val="11"/>
      <color theme="1"/>
      <name val="Calibri"/>
      <charset val="134"/>
      <scheme val="minor"/>
    </font>
    <font>
      <sz val="12"/>
      <color theme="1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.VnTime"/>
      <family val="2"/>
    </font>
    <font>
      <b/>
      <sz val="10"/>
      <name val="Times New Roman"/>
      <family val="1"/>
    </font>
    <font>
      <sz val="12"/>
      <color theme="0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rgb="FFFF0000"/>
      <name val="Times New Roman"/>
      <family val="1"/>
    </font>
    <font>
      <b/>
      <sz val="16"/>
      <name val="Times New Roman"/>
      <family val="1"/>
    </font>
    <font>
      <sz val="10"/>
      <color indexed="8"/>
      <name val="Calibri"/>
      <family val="2"/>
    </font>
    <font>
      <sz val="9"/>
      <name val="Calibri"/>
      <family val="2"/>
    </font>
    <font>
      <sz val="13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4"/>
      <color theme="1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8"/>
      <color indexed="8"/>
      <name val="Times New Roman"/>
      <family val="1"/>
    </font>
    <font>
      <sz val="14"/>
      <name val=".VnTime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b/>
      <sz val="8"/>
      <name val="Calibri"/>
      <family val="2"/>
      <scheme val="minor"/>
    </font>
    <font>
      <b/>
      <sz val="8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9"/>
      <color rgb="FFFF0000"/>
      <name val="Calibri"/>
      <family val="2"/>
    </font>
    <font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rgb="FFFF0000"/>
      <name val="Times New Roman"/>
      <family val="1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0000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name val="Calibri"/>
      <family val="2"/>
    </font>
    <font>
      <b/>
      <sz val="7"/>
      <name val="Calibri"/>
      <family val="2"/>
    </font>
    <font>
      <sz val="6"/>
      <name val="Times New Roman"/>
      <family val="1"/>
    </font>
    <font>
      <b/>
      <sz val="6"/>
      <name val="Times New Roman"/>
      <family val="1"/>
    </font>
    <font>
      <b/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6"/>
      <name val="Calibri"/>
      <family val="2"/>
    </font>
    <font>
      <b/>
      <sz val="6"/>
      <name val="Calibri"/>
      <family val="2"/>
      <scheme val="minor"/>
    </font>
    <font>
      <sz val="6"/>
      <color indexed="8"/>
      <name val="Calibri"/>
      <family val="2"/>
    </font>
    <font>
      <b/>
      <sz val="13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FF0000"/>
      <name val="Calibri"/>
      <family val="2"/>
    </font>
    <font>
      <sz val="14"/>
      <color rgb="FFFF0000"/>
      <name val="Times New Roman"/>
      <family val="1"/>
    </font>
    <font>
      <sz val="13"/>
      <color rgb="FFFF0000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name val=".VnTime"/>
      <family val="2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6"/>
      <name val="Calibri"/>
      <family val="2"/>
    </font>
    <font>
      <i/>
      <sz val="10"/>
      <name val="Times New Roman"/>
      <family val="1"/>
    </font>
    <font>
      <i/>
      <sz val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CFFCC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0">
    <xf numFmtId="0" fontId="0" fillId="0" borderId="0"/>
    <xf numFmtId="0" fontId="32" fillId="0" borderId="0"/>
    <xf numFmtId="0" fontId="33" fillId="0" borderId="0"/>
    <xf numFmtId="0" fontId="1" fillId="0" borderId="0"/>
    <xf numFmtId="0" fontId="33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6" fillId="0" borderId="0"/>
    <xf numFmtId="0" fontId="12" fillId="0" borderId="0"/>
    <xf numFmtId="43" fontId="34" fillId="0" borderId="0" applyFont="0" applyFill="0" applyBorder="0" applyAlignment="0" applyProtection="0"/>
  </cellStyleXfs>
  <cellXfs count="258">
    <xf numFmtId="0" fontId="0" fillId="0" borderId="0" xfId="0"/>
    <xf numFmtId="0" fontId="2" fillId="0" borderId="0" xfId="0" applyFont="1"/>
    <xf numFmtId="0" fontId="3" fillId="0" borderId="0" xfId="7" applyFont="1" applyProtection="1">
      <protection locked="0"/>
    </xf>
    <xf numFmtId="0" fontId="4" fillId="2" borderId="0" xfId="7" applyFont="1" applyFill="1" applyAlignment="1" applyProtection="1">
      <alignment vertical="center" wrapText="1"/>
      <protection locked="0"/>
    </xf>
    <xf numFmtId="0" fontId="5" fillId="2" borderId="0" xfId="7" applyFont="1" applyFill="1" applyAlignment="1" applyProtection="1">
      <alignment vertical="center" wrapText="1"/>
      <protection locked="0"/>
    </xf>
    <xf numFmtId="0" fontId="6" fillId="2" borderId="0" xfId="0" applyFont="1" applyFill="1"/>
    <xf numFmtId="0" fontId="0" fillId="2" borderId="0" xfId="0" applyFill="1"/>
    <xf numFmtId="0" fontId="8" fillId="0" borderId="0" xfId="0" applyFont="1" applyAlignment="1">
      <alignment vertical="center"/>
    </xf>
    <xf numFmtId="0" fontId="5" fillId="2" borderId="1" xfId="7" applyFont="1" applyFill="1" applyBorder="1" applyAlignment="1" applyProtection="1">
      <alignment vertical="center" wrapText="1"/>
      <protection locked="0"/>
    </xf>
    <xf numFmtId="0" fontId="12" fillId="4" borderId="1" xfId="0" applyFont="1" applyFill="1" applyBorder="1" applyAlignment="1">
      <alignment vertical="center" wrapText="1"/>
    </xf>
    <xf numFmtId="0" fontId="5" fillId="2" borderId="1" xfId="7" applyFont="1" applyFill="1" applyBorder="1" applyAlignment="1">
      <alignment horizontal="center" vertical="center" wrapText="1"/>
    </xf>
    <xf numFmtId="1" fontId="5" fillId="2" borderId="1" xfId="7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" fontId="12" fillId="5" borderId="1" xfId="0" applyNumberFormat="1" applyFont="1" applyFill="1" applyBorder="1" applyAlignment="1">
      <alignment horizontal="center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0" fillId="0" borderId="0" xfId="0" applyNumberFormat="1"/>
    <xf numFmtId="164" fontId="0" fillId="0" borderId="0" xfId="0" applyNumberFormat="1"/>
    <xf numFmtId="1" fontId="5" fillId="2" borderId="1" xfId="7" applyNumberFormat="1" applyFont="1" applyFill="1" applyBorder="1" applyAlignment="1" applyProtection="1">
      <alignment horizontal="center" vertical="center" wrapText="1"/>
      <protection locked="0"/>
    </xf>
    <xf numFmtId="1" fontId="15" fillId="2" borderId="1" xfId="7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7" applyFont="1" applyFill="1" applyBorder="1" applyAlignment="1" applyProtection="1">
      <alignment horizontal="center" vertical="center" wrapText="1"/>
      <protection locked="0"/>
    </xf>
    <xf numFmtId="0" fontId="15" fillId="2" borderId="1" xfId="7" applyFont="1" applyFill="1" applyBorder="1" applyAlignment="1" applyProtection="1">
      <alignment horizontal="center" vertical="center" wrapText="1"/>
      <protection locked="0"/>
    </xf>
    <xf numFmtId="1" fontId="14" fillId="2" borderId="1" xfId="7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7" applyFont="1" applyProtection="1">
      <protection locked="0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vertical="center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2" borderId="0" xfId="0" applyFont="1" applyFill="1"/>
    <xf numFmtId="0" fontId="23" fillId="0" borderId="0" xfId="0" applyFont="1"/>
    <xf numFmtId="0" fontId="20" fillId="0" borderId="0" xfId="0" applyFont="1" applyAlignment="1">
      <alignment horizontal="center"/>
    </xf>
    <xf numFmtId="1" fontId="20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2" fontId="20" fillId="0" borderId="0" xfId="0" applyNumberFormat="1" applyFont="1"/>
    <xf numFmtId="0" fontId="27" fillId="0" borderId="0" xfId="0" applyFont="1" applyAlignment="1">
      <alignment vertical="center"/>
    </xf>
    <xf numFmtId="1" fontId="23" fillId="0" borderId="0" xfId="0" applyNumberFormat="1" applyFont="1"/>
    <xf numFmtId="1" fontId="7" fillId="0" borderId="0" xfId="0" applyNumberFormat="1" applyFont="1" applyAlignment="1">
      <alignment vertical="center"/>
    </xf>
    <xf numFmtId="0" fontId="19" fillId="2" borderId="0" xfId="0" applyFont="1" applyFill="1" applyAlignment="1">
      <alignment vertical="center"/>
    </xf>
    <xf numFmtId="0" fontId="10" fillId="2" borderId="0" xfId="0" applyFont="1" applyFill="1"/>
    <xf numFmtId="0" fontId="10" fillId="0" borderId="0" xfId="0" applyFont="1"/>
    <xf numFmtId="0" fontId="10" fillId="0" borderId="0" xfId="0" applyFont="1" applyAlignment="1">
      <alignment horizontal="center"/>
    </xf>
    <xf numFmtId="0" fontId="9" fillId="0" borderId="0" xfId="4" applyFont="1" applyAlignment="1">
      <alignment vertic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29" fillId="0" borderId="0" xfId="0" applyFont="1"/>
    <xf numFmtId="3" fontId="29" fillId="0" borderId="0" xfId="0" applyNumberFormat="1" applyFont="1"/>
    <xf numFmtId="0" fontId="30" fillId="0" borderId="0" xfId="0" applyFont="1"/>
    <xf numFmtId="0" fontId="29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27" fillId="2" borderId="0" xfId="0" applyFont="1" applyFill="1" applyAlignment="1">
      <alignment vertical="center"/>
    </xf>
    <xf numFmtId="0" fontId="36" fillId="0" borderId="0" xfId="0" applyFont="1"/>
    <xf numFmtId="1" fontId="36" fillId="0" borderId="0" xfId="0" applyNumberFormat="1" applyFont="1"/>
    <xf numFmtId="0" fontId="31" fillId="0" borderId="0" xfId="0" applyFont="1"/>
    <xf numFmtId="0" fontId="35" fillId="0" borderId="0" xfId="0" applyFont="1"/>
    <xf numFmtId="2" fontId="44" fillId="0" borderId="0" xfId="0" applyNumberFormat="1" applyFont="1"/>
    <xf numFmtId="0" fontId="43" fillId="0" borderId="0" xfId="0" applyFont="1"/>
    <xf numFmtId="0" fontId="36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7" fillId="0" borderId="0" xfId="0" applyFont="1"/>
    <xf numFmtId="0" fontId="37" fillId="0" borderId="0" xfId="0" applyFont="1"/>
    <xf numFmtId="0" fontId="39" fillId="0" borderId="0" xfId="0" applyFont="1"/>
    <xf numFmtId="0" fontId="36" fillId="0" borderId="0" xfId="0" applyFont="1" applyAlignment="1">
      <alignment vertical="center" wrapText="1"/>
    </xf>
    <xf numFmtId="0" fontId="49" fillId="0" borderId="0" xfId="0" applyFont="1"/>
    <xf numFmtId="0" fontId="50" fillId="0" borderId="0" xfId="0" applyFont="1"/>
    <xf numFmtId="0" fontId="48" fillId="0" borderId="0" xfId="0" applyFont="1"/>
    <xf numFmtId="0" fontId="46" fillId="0" borderId="0" xfId="0" applyFont="1"/>
    <xf numFmtId="0" fontId="38" fillId="0" borderId="0" xfId="0" applyFont="1"/>
    <xf numFmtId="0" fontId="49" fillId="2" borderId="0" xfId="0" applyFont="1" applyFill="1"/>
    <xf numFmtId="0" fontId="46" fillId="2" borderId="0" xfId="0" applyFont="1" applyFill="1"/>
    <xf numFmtId="2" fontId="50" fillId="0" borderId="0" xfId="0" applyNumberFormat="1" applyFont="1"/>
    <xf numFmtId="0" fontId="51" fillId="0" borderId="0" xfId="0" applyFont="1"/>
    <xf numFmtId="0" fontId="43" fillId="2" borderId="0" xfId="0" applyFont="1" applyFill="1"/>
    <xf numFmtId="0" fontId="31" fillId="2" borderId="0" xfId="0" applyFont="1" applyFill="1"/>
    <xf numFmtId="2" fontId="39" fillId="0" borderId="0" xfId="0" applyNumberFormat="1" applyFont="1"/>
    <xf numFmtId="0" fontId="3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3" fillId="2" borderId="0" xfId="0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1" fontId="41" fillId="0" borderId="0" xfId="0" applyNumberFormat="1" applyFont="1" applyAlignment="1">
      <alignment horizontal="center" vertical="center"/>
    </xf>
    <xf numFmtId="0" fontId="7" fillId="0" borderId="0" xfId="0" applyFont="1"/>
    <xf numFmtId="43" fontId="21" fillId="0" borderId="0" xfId="9" applyFont="1" applyFill="1"/>
    <xf numFmtId="43" fontId="42" fillId="0" borderId="0" xfId="9" applyFont="1" applyFill="1"/>
    <xf numFmtId="43" fontId="8" fillId="0" borderId="0" xfId="9" applyFont="1" applyAlignment="1">
      <alignment horizontal="center" vertical="center"/>
    </xf>
    <xf numFmtId="43" fontId="8" fillId="0" borderId="0" xfId="9" applyFont="1" applyAlignment="1">
      <alignment vertical="center"/>
    </xf>
    <xf numFmtId="43" fontId="20" fillId="0" borderId="0" xfId="9" applyFont="1"/>
    <xf numFmtId="43" fontId="40" fillId="0" borderId="0" xfId="9" applyFont="1"/>
    <xf numFmtId="43" fontId="20" fillId="0" borderId="0" xfId="9" applyFont="1" applyAlignment="1">
      <alignment horizontal="center"/>
    </xf>
    <xf numFmtId="43" fontId="40" fillId="0" borderId="0" xfId="9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165" fontId="36" fillId="0" borderId="0" xfId="9" applyNumberFormat="1" applyFont="1" applyFill="1"/>
    <xf numFmtId="1" fontId="36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165" fontId="52" fillId="0" borderId="1" xfId="9" applyNumberFormat="1" applyFont="1" applyFill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165" fontId="53" fillId="0" borderId="1" xfId="9" applyNumberFormat="1" applyFont="1" applyFill="1" applyBorder="1" applyAlignment="1">
      <alignment horizontal="center" vertical="center" wrapText="1"/>
    </xf>
    <xf numFmtId="165" fontId="36" fillId="0" borderId="0" xfId="0" applyNumberFormat="1" applyFont="1" applyAlignment="1">
      <alignment horizontal="center" vertical="center" wrapText="1"/>
    </xf>
    <xf numFmtId="0" fontId="53" fillId="0" borderId="1" xfId="4" applyFont="1" applyBorder="1" applyAlignment="1">
      <alignment horizontal="center" vertical="center" wrapText="1"/>
    </xf>
    <xf numFmtId="2" fontId="48" fillId="0" borderId="0" xfId="0" applyNumberFormat="1" applyFont="1"/>
    <xf numFmtId="0" fontId="9" fillId="0" borderId="0" xfId="4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5" fillId="0" borderId="0" xfId="0" applyFont="1"/>
    <xf numFmtId="165" fontId="55" fillId="0" borderId="0" xfId="0" applyNumberFormat="1" applyFont="1"/>
    <xf numFmtId="0" fontId="24" fillId="2" borderId="0" xfId="7" applyFont="1" applyFill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center"/>
    </xf>
    <xf numFmtId="165" fontId="36" fillId="0" borderId="0" xfId="9" applyNumberFormat="1" applyFont="1" applyFill="1" applyBorder="1" applyAlignment="1">
      <alignment horizontal="center" vertical="center" wrapText="1"/>
    </xf>
    <xf numFmtId="165" fontId="47" fillId="0" borderId="0" xfId="9" applyNumberFormat="1" applyFont="1" applyFill="1"/>
    <xf numFmtId="165" fontId="61" fillId="0" borderId="0" xfId="9" applyNumberFormat="1" applyFont="1" applyFill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1" fontId="60" fillId="0" borderId="0" xfId="0" applyNumberFormat="1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62" fillId="0" borderId="0" xfId="0" applyFont="1"/>
    <xf numFmtId="0" fontId="60" fillId="2" borderId="0" xfId="0" applyFont="1" applyFill="1"/>
    <xf numFmtId="0" fontId="54" fillId="0" borderId="1" xfId="0" applyFont="1" applyBorder="1" applyAlignment="1">
      <alignment horizontal="center" vertical="center" wrapText="1"/>
    </xf>
    <xf numFmtId="0" fontId="12" fillId="0" borderId="0" xfId="7" applyFont="1" applyProtection="1">
      <protection locked="0"/>
    </xf>
    <xf numFmtId="0" fontId="12" fillId="2" borderId="0" xfId="7" applyFont="1" applyFill="1" applyProtection="1">
      <protection locked="0"/>
    </xf>
    <xf numFmtId="0" fontId="36" fillId="0" borderId="0" xfId="0" applyFont="1" applyAlignment="1">
      <alignment vertical="center"/>
    </xf>
    <xf numFmtId="1" fontId="53" fillId="0" borderId="1" xfId="0" applyNumberFormat="1" applyFont="1" applyBorder="1" applyAlignment="1">
      <alignment horizontal="center" vertical="center" wrapText="1"/>
    </xf>
    <xf numFmtId="1" fontId="42" fillId="0" borderId="0" xfId="0" applyNumberFormat="1" applyFont="1"/>
    <xf numFmtId="1" fontId="63" fillId="0" borderId="0" xfId="0" applyNumberFormat="1" applyFont="1" applyAlignment="1">
      <alignment vertical="center"/>
    </xf>
    <xf numFmtId="0" fontId="40" fillId="0" borderId="0" xfId="0" applyFont="1"/>
    <xf numFmtId="0" fontId="42" fillId="0" borderId="0" xfId="0" applyFont="1"/>
    <xf numFmtId="0" fontId="65" fillId="0" borderId="0" xfId="0" applyFont="1"/>
    <xf numFmtId="0" fontId="50" fillId="2" borderId="0" xfId="0" applyFont="1" applyFill="1"/>
    <xf numFmtId="0" fontId="39" fillId="2" borderId="0" xfId="0" applyFont="1" applyFill="1"/>
    <xf numFmtId="0" fontId="39" fillId="2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66" fillId="0" borderId="0" xfId="0" applyFont="1"/>
    <xf numFmtId="0" fontId="42" fillId="2" borderId="0" xfId="0" applyFont="1" applyFill="1"/>
    <xf numFmtId="0" fontId="67" fillId="0" borderId="0" xfId="0" applyFont="1" applyAlignment="1">
      <alignment vertical="center"/>
    </xf>
    <xf numFmtId="0" fontId="40" fillId="2" borderId="0" xfId="0" applyFont="1" applyFill="1"/>
    <xf numFmtId="165" fontId="60" fillId="0" borderId="1" xfId="0" applyNumberFormat="1" applyFont="1" applyBorder="1" applyAlignment="1">
      <alignment horizontal="center" vertical="center" wrapText="1"/>
    </xf>
    <xf numFmtId="165" fontId="61" fillId="0" borderId="1" xfId="9" applyNumberFormat="1" applyFont="1" applyFill="1" applyBorder="1" applyAlignment="1">
      <alignment horizontal="center" vertical="center" wrapText="1"/>
    </xf>
    <xf numFmtId="1" fontId="53" fillId="0" borderId="1" xfId="9" applyNumberFormat="1" applyFont="1" applyFill="1" applyBorder="1" applyAlignment="1">
      <alignment horizontal="center" vertical="center" wrapText="1"/>
    </xf>
    <xf numFmtId="43" fontId="53" fillId="0" borderId="1" xfId="9" applyFont="1" applyFill="1" applyBorder="1" applyAlignment="1">
      <alignment horizontal="center" vertical="center" wrapText="1"/>
    </xf>
    <xf numFmtId="1" fontId="52" fillId="0" borderId="1" xfId="9" applyNumberFormat="1" applyFont="1" applyFill="1" applyBorder="1" applyAlignment="1">
      <alignment horizontal="center" vertical="center" wrapText="1"/>
    </xf>
    <xf numFmtId="1" fontId="54" fillId="0" borderId="1" xfId="0" applyNumberFormat="1" applyFont="1" applyBorder="1" applyAlignment="1">
      <alignment horizontal="center" vertical="center" wrapText="1"/>
    </xf>
    <xf numFmtId="43" fontId="52" fillId="0" borderId="1" xfId="9" applyFont="1" applyFill="1" applyBorder="1" applyAlignment="1">
      <alignment horizontal="center" vertical="center" wrapText="1"/>
    </xf>
    <xf numFmtId="165" fontId="53" fillId="0" borderId="1" xfId="0" applyNumberFormat="1" applyFont="1" applyBorder="1" applyAlignment="1">
      <alignment horizontal="center" vertical="center" wrapText="1"/>
    </xf>
    <xf numFmtId="1" fontId="64" fillId="0" borderId="0" xfId="0" applyNumberFormat="1" applyFont="1" applyAlignment="1">
      <alignment vertical="center"/>
    </xf>
    <xf numFmtId="0" fontId="63" fillId="0" borderId="0" xfId="0" applyFont="1" applyAlignment="1">
      <alignment vertical="center"/>
    </xf>
    <xf numFmtId="0" fontId="40" fillId="0" borderId="0" xfId="0" applyFont="1" applyAlignment="1">
      <alignment horizontal="center"/>
    </xf>
    <xf numFmtId="0" fontId="56" fillId="0" borderId="1" xfId="4" applyFont="1" applyBorder="1" applyAlignment="1">
      <alignment horizontal="center" vertical="center" wrapText="1"/>
    </xf>
    <xf numFmtId="0" fontId="60" fillId="0" borderId="0" xfId="0" applyFont="1"/>
    <xf numFmtId="0" fontId="61" fillId="0" borderId="0" xfId="0" applyFont="1" applyAlignment="1">
      <alignment horizontal="center" vertical="center"/>
    </xf>
    <xf numFmtId="1" fontId="52" fillId="0" borderId="1" xfId="0" applyNumberFormat="1" applyFont="1" applyBorder="1" applyAlignment="1">
      <alignment horizontal="center" vertical="center" wrapText="1"/>
    </xf>
    <xf numFmtId="0" fontId="56" fillId="0" borderId="1" xfId="4" applyFont="1" applyBorder="1" applyAlignment="1">
      <alignment vertical="center" wrapText="1"/>
    </xf>
    <xf numFmtId="1" fontId="23" fillId="2" borderId="0" xfId="0" applyNumberFormat="1" applyFont="1" applyFill="1"/>
    <xf numFmtId="0" fontId="56" fillId="6" borderId="0" xfId="0" applyFont="1" applyFill="1" applyAlignment="1">
      <alignment horizontal="center" vertical="center" wrapText="1"/>
    </xf>
    <xf numFmtId="0" fontId="47" fillId="6" borderId="0" xfId="0" applyFont="1" applyFill="1"/>
    <xf numFmtId="0" fontId="52" fillId="0" borderId="1" xfId="0" applyFont="1" applyBorder="1" applyAlignment="1">
      <alignment horizontal="center" vertical="center" wrapText="1"/>
    </xf>
    <xf numFmtId="0" fontId="52" fillId="0" borderId="1" xfId="4" applyFont="1" applyBorder="1" applyAlignment="1">
      <alignment horizontal="center" vertical="center" wrapText="1"/>
    </xf>
    <xf numFmtId="0" fontId="70" fillId="0" borderId="0" xfId="4" applyFont="1" applyAlignment="1">
      <alignment vertical="center"/>
    </xf>
    <xf numFmtId="0" fontId="37" fillId="0" borderId="1" xfId="0" applyFont="1" applyBorder="1" applyAlignment="1">
      <alignment horizontal="center" vertical="center" wrapText="1"/>
    </xf>
    <xf numFmtId="165" fontId="37" fillId="0" borderId="1" xfId="9" applyNumberFormat="1" applyFont="1" applyFill="1" applyBorder="1" applyAlignment="1">
      <alignment horizontal="center" vertical="center" wrapText="1"/>
    </xf>
    <xf numFmtId="165" fontId="35" fillId="0" borderId="1" xfId="9" applyNumberFormat="1" applyFont="1" applyFill="1" applyBorder="1" applyAlignment="1">
      <alignment horizontal="center" vertical="center" wrapText="1"/>
    </xf>
    <xf numFmtId="1" fontId="37" fillId="0" borderId="1" xfId="9" applyNumberFormat="1" applyFont="1" applyFill="1" applyBorder="1" applyAlignment="1">
      <alignment horizontal="center" vertical="center" wrapText="1"/>
    </xf>
    <xf numFmtId="43" fontId="37" fillId="0" borderId="1" xfId="9" applyFont="1" applyFill="1" applyBorder="1" applyAlignment="1">
      <alignment horizontal="center" vertical="center" wrapText="1"/>
    </xf>
    <xf numFmtId="1" fontId="37" fillId="0" borderId="1" xfId="0" applyNumberFormat="1" applyFont="1" applyBorder="1" applyAlignment="1">
      <alignment horizontal="center" vertical="center" wrapText="1"/>
    </xf>
    <xf numFmtId="0" fontId="37" fillId="0" borderId="1" xfId="4" applyFont="1" applyBorder="1" applyAlignment="1">
      <alignment horizontal="center" vertical="center" wrapText="1"/>
    </xf>
    <xf numFmtId="43" fontId="35" fillId="0" borderId="1" xfId="9" applyFont="1" applyFill="1" applyBorder="1" applyAlignment="1">
      <alignment horizontal="center" vertical="center" wrapText="1"/>
    </xf>
    <xf numFmtId="1" fontId="35" fillId="0" borderId="1" xfId="9" applyNumberFormat="1" applyFont="1" applyFill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0" fontId="12" fillId="0" borderId="1" xfId="7" applyFont="1" applyBorder="1" applyAlignment="1" applyProtection="1">
      <alignment vertical="center" wrapText="1"/>
      <protection locked="0"/>
    </xf>
    <xf numFmtId="0" fontId="73" fillId="2" borderId="1" xfId="0" applyFont="1" applyFill="1" applyBorder="1"/>
    <xf numFmtId="0" fontId="74" fillId="2" borderId="1" xfId="0" applyFont="1" applyFill="1" applyBorder="1"/>
    <xf numFmtId="0" fontId="7" fillId="2" borderId="1" xfId="7" applyFont="1" applyFill="1" applyBorder="1" applyAlignment="1" applyProtection="1">
      <alignment horizontal="center" vertical="center" wrapText="1"/>
      <protection locked="0"/>
    </xf>
    <xf numFmtId="0" fontId="12" fillId="2" borderId="1" xfId="7" applyFont="1" applyFill="1" applyBorder="1" applyAlignment="1" applyProtection="1">
      <alignment horizontal="center" vertical="center" wrapText="1"/>
      <protection locked="0"/>
    </xf>
    <xf numFmtId="165" fontId="12" fillId="2" borderId="1" xfId="9" applyNumberFormat="1" applyFont="1" applyFill="1" applyBorder="1" applyAlignment="1" applyProtection="1">
      <alignment horizontal="center" vertical="center" wrapText="1"/>
      <protection locked="0"/>
    </xf>
    <xf numFmtId="165" fontId="75" fillId="2" borderId="1" xfId="9" applyNumberFormat="1" applyFont="1" applyFill="1" applyBorder="1" applyAlignment="1">
      <alignment horizontal="center" vertical="center" wrapText="1"/>
    </xf>
    <xf numFmtId="43" fontId="12" fillId="2" borderId="1" xfId="9" applyFont="1" applyFill="1" applyBorder="1" applyAlignment="1" applyProtection="1">
      <alignment horizontal="center" vertical="center" wrapText="1"/>
      <protection locked="0"/>
    </xf>
    <xf numFmtId="165" fontId="75" fillId="0" borderId="1" xfId="9" applyNumberFormat="1" applyFont="1" applyBorder="1" applyAlignment="1">
      <alignment horizontal="center" vertical="center" wrapText="1"/>
    </xf>
    <xf numFmtId="165" fontId="12" fillId="0" borderId="1" xfId="9" applyNumberFormat="1" applyFont="1" applyFill="1" applyBorder="1" applyAlignment="1" applyProtection="1">
      <alignment horizontal="center" vertical="center" wrapText="1"/>
      <protection locked="0"/>
    </xf>
    <xf numFmtId="165" fontId="75" fillId="0" borderId="1" xfId="9" applyNumberFormat="1" applyFont="1" applyFill="1" applyBorder="1" applyAlignment="1">
      <alignment horizontal="center" vertical="center" wrapText="1"/>
    </xf>
    <xf numFmtId="1" fontId="7" fillId="2" borderId="1" xfId="7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9" applyNumberFormat="1" applyFont="1" applyFill="1" applyBorder="1" applyAlignment="1" applyProtection="1">
      <alignment horizontal="center" vertical="center" wrapText="1"/>
      <protection locked="0"/>
    </xf>
    <xf numFmtId="1" fontId="12" fillId="2" borderId="1" xfId="9" applyNumberFormat="1" applyFont="1" applyFill="1" applyBorder="1" applyAlignment="1" applyProtection="1">
      <alignment horizontal="center" vertical="center" wrapText="1"/>
      <protection locked="0"/>
    </xf>
    <xf numFmtId="165" fontId="52" fillId="0" borderId="1" xfId="0" applyNumberFormat="1" applyFont="1" applyBorder="1" applyAlignment="1">
      <alignment horizontal="center" vertical="center" wrapText="1"/>
    </xf>
    <xf numFmtId="1" fontId="61" fillId="0" borderId="0" xfId="0" applyNumberFormat="1" applyFont="1" applyAlignment="1">
      <alignment vertical="center"/>
    </xf>
    <xf numFmtId="1" fontId="76" fillId="0" borderId="0" xfId="0" applyNumberFormat="1" applyFont="1"/>
    <xf numFmtId="0" fontId="61" fillId="0" borderId="0" xfId="0" applyFont="1" applyAlignment="1">
      <alignment vertical="center"/>
    </xf>
    <xf numFmtId="165" fontId="7" fillId="2" borderId="1" xfId="9" applyNumberFormat="1" applyFont="1" applyFill="1" applyBorder="1" applyAlignment="1" applyProtection="1">
      <alignment horizontal="center" vertical="center" wrapText="1"/>
      <protection locked="0"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56" fillId="0" borderId="1" xfId="4" applyFont="1" applyBorder="1" applyAlignment="1">
      <alignment horizontal="center" vertical="center" wrapText="1"/>
    </xf>
    <xf numFmtId="0" fontId="57" fillId="0" borderId="1" xfId="4" applyFont="1" applyBorder="1" applyAlignment="1">
      <alignment horizontal="center" vertical="center" wrapText="1"/>
    </xf>
    <xf numFmtId="0" fontId="57" fillId="0" borderId="8" xfId="4" applyFont="1" applyBorder="1" applyAlignment="1">
      <alignment horizontal="center" vertical="center" wrapText="1"/>
    </xf>
    <xf numFmtId="0" fontId="57" fillId="0" borderId="9" xfId="4" applyFont="1" applyBorder="1" applyAlignment="1">
      <alignment horizontal="center" vertical="center" wrapText="1"/>
    </xf>
    <xf numFmtId="0" fontId="57" fillId="0" borderId="10" xfId="4" applyFont="1" applyBorder="1" applyAlignment="1">
      <alignment horizontal="center" vertical="center" wrapText="1"/>
    </xf>
    <xf numFmtId="0" fontId="57" fillId="0" borderId="13" xfId="4" applyFont="1" applyBorder="1" applyAlignment="1">
      <alignment horizontal="center" vertical="center" wrapText="1"/>
    </xf>
    <xf numFmtId="0" fontId="57" fillId="0" borderId="0" xfId="4" applyFont="1" applyAlignment="1">
      <alignment horizontal="center" vertical="center" wrapText="1"/>
    </xf>
    <xf numFmtId="0" fontId="57" fillId="0" borderId="14" xfId="4" applyFont="1" applyBorder="1" applyAlignment="1">
      <alignment horizontal="center" vertical="center" wrapText="1"/>
    </xf>
    <xf numFmtId="0" fontId="57" fillId="0" borderId="11" xfId="4" applyFont="1" applyBorder="1" applyAlignment="1">
      <alignment horizontal="center" vertical="center" wrapText="1"/>
    </xf>
    <xf numFmtId="0" fontId="57" fillId="0" borderId="2" xfId="4" applyFont="1" applyBorder="1" applyAlignment="1">
      <alignment horizontal="center" vertical="center" wrapText="1"/>
    </xf>
    <xf numFmtId="0" fontId="57" fillId="0" borderId="12" xfId="4" applyFont="1" applyBorder="1" applyAlignment="1">
      <alignment horizontal="center" vertical="center" wrapText="1"/>
    </xf>
    <xf numFmtId="0" fontId="56" fillId="0" borderId="3" xfId="4" applyFont="1" applyBorder="1" applyAlignment="1">
      <alignment horizontal="center" vertical="center" wrapText="1"/>
    </xf>
    <xf numFmtId="0" fontId="56" fillId="0" borderId="4" xfId="4" applyFont="1" applyBorder="1" applyAlignment="1">
      <alignment horizontal="center" vertical="center" wrapText="1"/>
    </xf>
    <xf numFmtId="0" fontId="57" fillId="0" borderId="7" xfId="4" applyFont="1" applyBorder="1" applyAlignment="1">
      <alignment horizontal="center" vertical="center" wrapText="1"/>
    </xf>
    <xf numFmtId="0" fontId="57" fillId="0" borderId="6" xfId="4" applyFont="1" applyBorder="1" applyAlignment="1">
      <alignment horizontal="center" vertical="center" wrapText="1"/>
    </xf>
    <xf numFmtId="0" fontId="57" fillId="0" borderId="5" xfId="4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77" fillId="0" borderId="0" xfId="0" applyFont="1" applyAlignment="1">
      <alignment horizontal="left" vertical="center"/>
    </xf>
    <xf numFmtId="0" fontId="57" fillId="0" borderId="1" xfId="0" applyFont="1" applyBorder="1" applyAlignment="1">
      <alignment horizontal="center" vertical="center" wrapText="1"/>
    </xf>
    <xf numFmtId="0" fontId="9" fillId="0" borderId="0" xfId="4" applyFont="1" applyAlignment="1">
      <alignment horizontal="center" vertical="center"/>
    </xf>
    <xf numFmtId="0" fontId="70" fillId="0" borderId="0" xfId="4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2" fontId="56" fillId="0" borderId="1" xfId="4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43" fontId="57" fillId="0" borderId="1" xfId="9" applyFont="1" applyFill="1" applyBorder="1" applyAlignment="1">
      <alignment horizontal="center" vertical="center" wrapText="1"/>
    </xf>
    <xf numFmtId="0" fontId="14" fillId="0" borderId="0" xfId="4" applyFont="1" applyAlignment="1">
      <alignment horizontal="center" vertical="center"/>
    </xf>
    <xf numFmtId="0" fontId="14" fillId="0" borderId="0" xfId="4" applyFont="1" applyAlignment="1">
      <alignment horizontal="center" vertical="center" wrapText="1"/>
    </xf>
    <xf numFmtId="2" fontId="60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1" fillId="0" borderId="0" xfId="4" applyFont="1" applyAlignment="1">
      <alignment horizontal="center" vertical="center"/>
    </xf>
    <xf numFmtId="0" fontId="11" fillId="0" borderId="0" xfId="4" applyFont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52" fillId="0" borderId="1" xfId="4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2" fillId="0" borderId="7" xfId="4" applyFont="1" applyBorder="1" applyAlignment="1">
      <alignment horizontal="center" vertical="center" wrapText="1"/>
    </xf>
    <xf numFmtId="0" fontId="52" fillId="0" borderId="6" xfId="4" applyFont="1" applyBorder="1" applyAlignment="1">
      <alignment horizontal="center" vertical="center" wrapText="1"/>
    </xf>
    <xf numFmtId="0" fontId="52" fillId="0" borderId="5" xfId="4" applyFont="1" applyBorder="1" applyAlignment="1">
      <alignment horizontal="center" vertical="center" wrapText="1"/>
    </xf>
    <xf numFmtId="0" fontId="52" fillId="0" borderId="8" xfId="4" applyFont="1" applyBorder="1" applyAlignment="1">
      <alignment horizontal="center" vertical="center" wrapText="1"/>
    </xf>
    <xf numFmtId="0" fontId="52" fillId="0" borderId="9" xfId="4" applyFont="1" applyBorder="1" applyAlignment="1">
      <alignment horizontal="center" vertical="center" wrapText="1"/>
    </xf>
    <xf numFmtId="0" fontId="52" fillId="0" borderId="10" xfId="4" applyFont="1" applyBorder="1" applyAlignment="1">
      <alignment horizontal="center" vertical="center" wrapText="1"/>
    </xf>
    <xf numFmtId="0" fontId="52" fillId="0" borderId="11" xfId="4" applyFont="1" applyBorder="1" applyAlignment="1">
      <alignment horizontal="center" vertical="center" wrapText="1"/>
    </xf>
    <xf numFmtId="0" fontId="52" fillId="0" borderId="2" xfId="4" applyFont="1" applyBorder="1" applyAlignment="1">
      <alignment horizontal="center" vertical="center" wrapText="1"/>
    </xf>
    <xf numFmtId="0" fontId="52" fillId="0" borderId="12" xfId="4" applyFont="1" applyBorder="1" applyAlignment="1">
      <alignment horizontal="center" vertical="center" wrapText="1"/>
    </xf>
    <xf numFmtId="0" fontId="10" fillId="0" borderId="2" xfId="7" applyFont="1" applyBorder="1" applyAlignment="1" applyProtection="1">
      <alignment horizontal="center" vertical="center"/>
      <protection locked="0"/>
    </xf>
    <xf numFmtId="0" fontId="10" fillId="0" borderId="0" xfId="7" applyFont="1" applyAlignment="1" applyProtection="1">
      <alignment horizontal="center" vertical="center"/>
      <protection locked="0"/>
    </xf>
    <xf numFmtId="0" fontId="70" fillId="0" borderId="0" xfId="4" applyFont="1" applyAlignment="1">
      <alignment horizontal="center" vertical="center"/>
    </xf>
    <xf numFmtId="0" fontId="69" fillId="0" borderId="0" xfId="4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1" xfId="7" applyFont="1" applyBorder="1" applyAlignment="1" applyProtection="1">
      <alignment horizontal="center" vertical="center" wrapText="1"/>
      <protection locked="0"/>
    </xf>
    <xf numFmtId="0" fontId="14" fillId="3" borderId="1" xfId="7" applyFont="1" applyFill="1" applyBorder="1" applyAlignment="1" applyProtection="1">
      <alignment horizontal="center" vertical="center" wrapText="1"/>
      <protection locked="0"/>
    </xf>
    <xf numFmtId="0" fontId="14" fillId="0" borderId="1" xfId="4" applyFont="1" applyBorder="1" applyAlignment="1">
      <alignment horizontal="center" vertical="center" wrapText="1"/>
    </xf>
    <xf numFmtId="0" fontId="14" fillId="3" borderId="8" xfId="7" applyFont="1" applyFill="1" applyBorder="1" applyAlignment="1" applyProtection="1">
      <alignment horizontal="center" vertical="center" wrapText="1"/>
      <protection locked="0"/>
    </xf>
    <xf numFmtId="0" fontId="14" fillId="3" borderId="9" xfId="7" applyFont="1" applyFill="1" applyBorder="1" applyAlignment="1" applyProtection="1">
      <alignment horizontal="center" vertical="center" wrapText="1"/>
      <protection locked="0"/>
    </xf>
    <xf numFmtId="0" fontId="14" fillId="3" borderId="10" xfId="7" applyFont="1" applyFill="1" applyBorder="1" applyAlignment="1" applyProtection="1">
      <alignment horizontal="center" vertical="center" wrapText="1"/>
      <protection locked="0"/>
    </xf>
    <xf numFmtId="0" fontId="14" fillId="3" borderId="13" xfId="7" applyFont="1" applyFill="1" applyBorder="1" applyAlignment="1" applyProtection="1">
      <alignment horizontal="center" vertical="center" wrapText="1"/>
      <protection locked="0"/>
    </xf>
    <xf numFmtId="0" fontId="14" fillId="3" borderId="0" xfId="7" applyFont="1" applyFill="1" applyAlignment="1" applyProtection="1">
      <alignment horizontal="center" vertical="center" wrapText="1"/>
      <protection locked="0"/>
    </xf>
    <xf numFmtId="0" fontId="14" fillId="3" borderId="14" xfId="7" applyFont="1" applyFill="1" applyBorder="1" applyAlignment="1" applyProtection="1">
      <alignment horizontal="center" vertical="center" wrapText="1"/>
      <protection locked="0"/>
    </xf>
    <xf numFmtId="0" fontId="14" fillId="3" borderId="11" xfId="7" applyFont="1" applyFill="1" applyBorder="1" applyAlignment="1" applyProtection="1">
      <alignment horizontal="center" vertical="center" wrapText="1"/>
      <protection locked="0"/>
    </xf>
    <xf numFmtId="0" fontId="14" fillId="3" borderId="2" xfId="7" applyFont="1" applyFill="1" applyBorder="1" applyAlignment="1" applyProtection="1">
      <alignment horizontal="center" vertical="center" wrapText="1"/>
      <protection locked="0"/>
    </xf>
    <xf numFmtId="0" fontId="14" fillId="3" borderId="12" xfId="7" applyFont="1" applyFill="1" applyBorder="1" applyAlignment="1" applyProtection="1">
      <alignment horizontal="center" vertical="center" wrapText="1"/>
      <protection locked="0"/>
    </xf>
  </cellXfs>
  <cellStyles count="10">
    <cellStyle name="Comma" xfId="9" builtinId="3"/>
    <cellStyle name="Comma 2 2" xfId="5" xr:uid="{00000000-0005-0000-0000-000001000000}"/>
    <cellStyle name="Comma 7" xfId="6" xr:uid="{00000000-0005-0000-0000-000002000000}"/>
    <cellStyle name="Normal" xfId="0" builtinId="0"/>
    <cellStyle name="Normal 2" xfId="3" xr:uid="{00000000-0005-0000-0000-000004000000}"/>
    <cellStyle name="Normal 2 2 4" xfId="7" xr:uid="{00000000-0005-0000-0000-000005000000}"/>
    <cellStyle name="Normal 3" xfId="4" xr:uid="{00000000-0005-0000-0000-000006000000}"/>
    <cellStyle name="Normal 39" xfId="8" xr:uid="{00000000-0005-0000-0000-000007000000}"/>
    <cellStyle name="Normal 4" xfId="2" xr:uid="{00000000-0005-0000-0000-000008000000}"/>
    <cellStyle name="Normal 73" xfId="1" xr:uid="{00000000-0005-0000-0000-000009000000}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181841</xdr:colOff>
      <xdr:row>3</xdr:row>
      <xdr:rowOff>34637</xdr:rowOff>
    </xdr:from>
    <xdr:to>
      <xdr:col>22</xdr:col>
      <xdr:colOff>14721</xdr:colOff>
      <xdr:row>3</xdr:row>
      <xdr:rowOff>34637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3758046" y="640773"/>
          <a:ext cx="1495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153865</xdr:colOff>
      <xdr:row>3</xdr:row>
      <xdr:rowOff>73269</xdr:rowOff>
    </xdr:from>
    <xdr:to>
      <xdr:col>22</xdr:col>
      <xdr:colOff>75100</xdr:colOff>
      <xdr:row>3</xdr:row>
      <xdr:rowOff>73269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3700096" y="718038"/>
          <a:ext cx="69056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69850</xdr:colOff>
      <xdr:row>3</xdr:row>
      <xdr:rowOff>39688</xdr:rowOff>
    </xdr:from>
    <xdr:to>
      <xdr:col>25</xdr:col>
      <xdr:colOff>69849</xdr:colOff>
      <xdr:row>3</xdr:row>
      <xdr:rowOff>39688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3705225" y="674688"/>
          <a:ext cx="69056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381000</xdr:colOff>
      <xdr:row>4</xdr:row>
      <xdr:rowOff>57150</xdr:rowOff>
    </xdr:from>
    <xdr:to>
      <xdr:col>21</xdr:col>
      <xdr:colOff>23812</xdr:colOff>
      <xdr:row>4</xdr:row>
      <xdr:rowOff>57150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>
          <a:off x="5572125" y="866775"/>
          <a:ext cx="69056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ColWidth="9"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BC28"/>
  <sheetViews>
    <sheetView zoomScale="110" zoomScaleNormal="110" workbookViewId="0">
      <selection activeCell="A16" sqref="A16"/>
    </sheetView>
  </sheetViews>
  <sheetFormatPr defaultColWidth="9.1328125" defaultRowHeight="10.5"/>
  <cols>
    <col min="1" max="1" width="4.1328125" style="70" customWidth="1"/>
    <col min="2" max="2" width="8" style="70" customWidth="1"/>
    <col min="3" max="3" width="5.59765625" style="70" customWidth="1"/>
    <col min="4" max="4" width="6.59765625" style="70" customWidth="1"/>
    <col min="5" max="5" width="6.86328125" style="66" customWidth="1"/>
    <col min="6" max="6" width="6.86328125" style="74" customWidth="1"/>
    <col min="7" max="7" width="4" style="70" hidden="1" customWidth="1"/>
    <col min="8" max="8" width="5.3984375" style="70" hidden="1" customWidth="1"/>
    <col min="9" max="9" width="4" style="70" hidden="1" customWidth="1"/>
    <col min="10" max="10" width="4.1328125" style="71" hidden="1" customWidth="1"/>
    <col min="11" max="11" width="1.3984375" style="71" hidden="1" customWidth="1"/>
    <col min="12" max="12" width="6.1328125" style="70" customWidth="1"/>
    <col min="13" max="13" width="4.73046875" style="72" hidden="1" customWidth="1"/>
    <col min="14" max="15" width="4.73046875" style="70" customWidth="1"/>
    <col min="16" max="16" width="4.73046875" style="73" hidden="1" customWidth="1"/>
    <col min="17" max="17" width="4.73046875" style="73" customWidth="1"/>
    <col min="18" max="18" width="6.265625" style="71" customWidth="1"/>
    <col min="19" max="20" width="4.73046875" style="66" customWidth="1"/>
    <col min="21" max="21" width="4.73046875" style="74" hidden="1" customWidth="1"/>
    <col min="22" max="22" width="4.73046875" style="74" customWidth="1"/>
    <col min="23" max="23" width="4.73046875" style="71" customWidth="1"/>
    <col min="24" max="24" width="6.86328125" style="72" customWidth="1"/>
    <col min="25" max="25" width="6.86328125" style="75" customWidth="1"/>
    <col min="26" max="26" width="6.86328125" style="76" hidden="1" customWidth="1"/>
    <col min="27" max="27" width="6" style="76" customWidth="1"/>
    <col min="28" max="29" width="4.73046875" style="76" hidden="1" customWidth="1"/>
    <col min="30" max="30" width="4.73046875" style="135" hidden="1" customWidth="1"/>
    <col min="31" max="31" width="1.3984375" style="77" hidden="1" customWidth="1"/>
    <col min="32" max="32" width="4.73046875" style="77" customWidth="1"/>
    <col min="33" max="33" width="5.86328125" style="71" customWidth="1"/>
    <col min="34" max="34" width="5.86328125" style="74" customWidth="1"/>
    <col min="35" max="35" width="5.86328125" style="74" hidden="1" customWidth="1"/>
    <col min="36" max="36" width="6.1328125" style="71" customWidth="1"/>
    <col min="37" max="37" width="5" style="74" customWidth="1"/>
    <col min="38" max="38" width="16.59765625" style="70" customWidth="1"/>
    <col min="39" max="41" width="9.1328125" style="70"/>
    <col min="42" max="42" width="12.86328125" style="70"/>
    <col min="43" max="16384" width="9.1328125" style="70"/>
  </cols>
  <sheetData>
    <row r="1" spans="1:55" ht="15">
      <c r="A1" s="215" t="s">
        <v>104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</row>
    <row r="2" spans="1:55" ht="15">
      <c r="A2" s="215" t="s">
        <v>110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</row>
    <row r="3" spans="1:55" ht="30" customHeight="1">
      <c r="A3" s="216" t="s">
        <v>111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</row>
    <row r="5" spans="1:55" s="111" customFormat="1" ht="26.25" customHeight="1">
      <c r="A5" s="214" t="s">
        <v>0</v>
      </c>
      <c r="B5" s="197" t="s">
        <v>1</v>
      </c>
      <c r="C5" s="197" t="s">
        <v>2</v>
      </c>
      <c r="D5" s="197" t="s">
        <v>24</v>
      </c>
      <c r="E5" s="197"/>
      <c r="F5" s="197"/>
      <c r="G5" s="198" t="s">
        <v>95</v>
      </c>
      <c r="H5" s="199"/>
      <c r="I5" s="199"/>
      <c r="J5" s="199"/>
      <c r="K5" s="200"/>
      <c r="L5" s="196" t="s">
        <v>3</v>
      </c>
      <c r="M5" s="196" t="s">
        <v>85</v>
      </c>
      <c r="N5" s="197" t="s">
        <v>4</v>
      </c>
      <c r="O5" s="197"/>
      <c r="P5" s="197"/>
      <c r="Q5" s="197"/>
      <c r="R5" s="197"/>
      <c r="S5" s="197" t="s">
        <v>28</v>
      </c>
      <c r="T5" s="197"/>
      <c r="U5" s="197"/>
      <c r="V5" s="197"/>
      <c r="W5" s="197"/>
      <c r="X5" s="209" t="s">
        <v>5</v>
      </c>
      <c r="Y5" s="210"/>
      <c r="Z5" s="210"/>
      <c r="AA5" s="210"/>
      <c r="AB5" s="210"/>
      <c r="AC5" s="210"/>
      <c r="AD5" s="210"/>
      <c r="AE5" s="210"/>
      <c r="AF5" s="211"/>
      <c r="AG5" s="197" t="s">
        <v>29</v>
      </c>
      <c r="AH5" s="197"/>
      <c r="AI5" s="197"/>
      <c r="AJ5" s="197"/>
      <c r="AK5" s="197"/>
      <c r="AL5" s="156"/>
    </row>
    <row r="6" spans="1:55" s="111" customFormat="1" ht="12.75" customHeight="1">
      <c r="A6" s="214"/>
      <c r="B6" s="197"/>
      <c r="C6" s="197"/>
      <c r="D6" s="197"/>
      <c r="E6" s="197"/>
      <c r="F6" s="197"/>
      <c r="G6" s="201"/>
      <c r="H6" s="202"/>
      <c r="I6" s="202"/>
      <c r="J6" s="202"/>
      <c r="K6" s="203"/>
      <c r="L6" s="196"/>
      <c r="M6" s="196"/>
      <c r="N6" s="196" t="s">
        <v>7</v>
      </c>
      <c r="O6" s="196" t="s">
        <v>83</v>
      </c>
      <c r="P6" s="196" t="s">
        <v>97</v>
      </c>
      <c r="Q6" s="207" t="s">
        <v>101</v>
      </c>
      <c r="R6" s="196" t="s">
        <v>102</v>
      </c>
      <c r="S6" s="196" t="s">
        <v>7</v>
      </c>
      <c r="T6" s="196" t="s">
        <v>83</v>
      </c>
      <c r="U6" s="196" t="s">
        <v>97</v>
      </c>
      <c r="V6" s="207" t="s">
        <v>101</v>
      </c>
      <c r="W6" s="196" t="s">
        <v>102</v>
      </c>
      <c r="X6" s="196" t="s">
        <v>7</v>
      </c>
      <c r="Y6" s="196" t="s">
        <v>83</v>
      </c>
      <c r="Z6" s="196" t="s">
        <v>97</v>
      </c>
      <c r="AA6" s="207" t="s">
        <v>101</v>
      </c>
      <c r="AB6" s="196" t="s">
        <v>102</v>
      </c>
      <c r="AC6" s="154"/>
      <c r="AD6" s="196" t="s">
        <v>90</v>
      </c>
      <c r="AE6" s="219" t="s">
        <v>96</v>
      </c>
      <c r="AF6" s="196" t="s">
        <v>102</v>
      </c>
      <c r="AG6" s="196" t="s">
        <v>7</v>
      </c>
      <c r="AH6" s="196" t="s">
        <v>83</v>
      </c>
      <c r="AI6" s="196" t="s">
        <v>97</v>
      </c>
      <c r="AJ6" s="207" t="s">
        <v>101</v>
      </c>
      <c r="AK6" s="196" t="s">
        <v>102</v>
      </c>
      <c r="AL6" s="156"/>
    </row>
    <row r="7" spans="1:55" s="112" customFormat="1" ht="40.5" customHeight="1">
      <c r="A7" s="214"/>
      <c r="B7" s="197"/>
      <c r="C7" s="197"/>
      <c r="D7" s="154" t="s">
        <v>9</v>
      </c>
      <c r="E7" s="154" t="s">
        <v>8</v>
      </c>
      <c r="F7" s="154" t="s">
        <v>79</v>
      </c>
      <c r="G7" s="204"/>
      <c r="H7" s="205"/>
      <c r="I7" s="205"/>
      <c r="J7" s="205"/>
      <c r="K7" s="206"/>
      <c r="L7" s="196"/>
      <c r="M7" s="196"/>
      <c r="N7" s="196"/>
      <c r="O7" s="196"/>
      <c r="P7" s="196"/>
      <c r="Q7" s="208"/>
      <c r="R7" s="196"/>
      <c r="S7" s="196"/>
      <c r="T7" s="196"/>
      <c r="U7" s="196"/>
      <c r="V7" s="208"/>
      <c r="W7" s="196"/>
      <c r="X7" s="196"/>
      <c r="Y7" s="196"/>
      <c r="Z7" s="196"/>
      <c r="AA7" s="208"/>
      <c r="AB7" s="196"/>
      <c r="AC7" s="154" t="s">
        <v>89</v>
      </c>
      <c r="AD7" s="196"/>
      <c r="AE7" s="219"/>
      <c r="AF7" s="196"/>
      <c r="AG7" s="196"/>
      <c r="AH7" s="196"/>
      <c r="AI7" s="196"/>
      <c r="AJ7" s="208"/>
      <c r="AK7" s="196"/>
    </row>
    <row r="8" spans="1:55" s="64" customFormat="1" ht="24" customHeight="1">
      <c r="A8" s="165">
        <v>1</v>
      </c>
      <c r="B8" s="165" t="s">
        <v>10</v>
      </c>
      <c r="C8" s="166">
        <v>11</v>
      </c>
      <c r="D8" s="166">
        <v>4492</v>
      </c>
      <c r="E8" s="166">
        <v>4045</v>
      </c>
      <c r="F8" s="166">
        <v>4285</v>
      </c>
      <c r="G8" s="166">
        <v>160</v>
      </c>
      <c r="H8" s="166">
        <v>159</v>
      </c>
      <c r="I8" s="166">
        <v>155</v>
      </c>
      <c r="J8" s="166">
        <v>159</v>
      </c>
      <c r="K8" s="168">
        <f>J8-G8</f>
        <v>-1</v>
      </c>
      <c r="L8" s="169">
        <f t="shared" ref="L8:L20" si="0">E8/H8</f>
        <v>25.440251572327043</v>
      </c>
      <c r="M8" s="169">
        <f t="shared" ref="M8:M20" si="1">F8/J8</f>
        <v>26.949685534591193</v>
      </c>
      <c r="N8" s="166">
        <v>34</v>
      </c>
      <c r="O8" s="166">
        <v>34</v>
      </c>
      <c r="P8" s="166">
        <v>34</v>
      </c>
      <c r="Q8" s="166">
        <v>34</v>
      </c>
      <c r="R8" s="170">
        <f>Q8-O8</f>
        <v>0</v>
      </c>
      <c r="S8" s="166">
        <v>11</v>
      </c>
      <c r="T8" s="166">
        <v>11</v>
      </c>
      <c r="U8" s="166">
        <v>11</v>
      </c>
      <c r="V8" s="166">
        <v>11</v>
      </c>
      <c r="W8" s="170">
        <f>V8-T8</f>
        <v>0</v>
      </c>
      <c r="X8" s="166">
        <v>316</v>
      </c>
      <c r="Y8" s="166">
        <v>320</v>
      </c>
      <c r="Z8" s="166">
        <v>316</v>
      </c>
      <c r="AA8" s="166">
        <v>316</v>
      </c>
      <c r="AB8" s="166">
        <f>ROUND(Y8-(Y8*3.5%),0)</f>
        <v>309</v>
      </c>
      <c r="AC8" s="166">
        <f t="shared" ref="AC8:AC20" si="2">AB8-Y8</f>
        <v>-11</v>
      </c>
      <c r="AD8" s="166">
        <v>317</v>
      </c>
      <c r="AE8" s="170">
        <f t="shared" ref="AE8:AE20" si="3">AD8-Y8</f>
        <v>-3</v>
      </c>
      <c r="AF8" s="170">
        <f>AA8-Y8</f>
        <v>-4</v>
      </c>
      <c r="AG8" s="166">
        <f t="shared" ref="AG8:AG20" si="4">N8+S8+X8</f>
        <v>361</v>
      </c>
      <c r="AH8" s="166">
        <f t="shared" ref="AH8:AH20" si="5">O8+T8+Y8</f>
        <v>365</v>
      </c>
      <c r="AI8" s="166">
        <f t="shared" ref="AI8:AI20" si="6">P8+U8+Z8</f>
        <v>361</v>
      </c>
      <c r="AJ8" s="170">
        <f>ROUND(Q8+V8+AA8,0)</f>
        <v>361</v>
      </c>
      <c r="AK8" s="170">
        <f>AJ8-AH8</f>
        <v>-4</v>
      </c>
      <c r="AN8" s="107"/>
    </row>
    <row r="9" spans="1:55" s="65" customFormat="1" ht="24" customHeight="1">
      <c r="A9" s="165">
        <v>2</v>
      </c>
      <c r="B9" s="165" t="s">
        <v>11</v>
      </c>
      <c r="C9" s="166">
        <v>20</v>
      </c>
      <c r="D9" s="166">
        <v>7285</v>
      </c>
      <c r="E9" s="166">
        <v>7124</v>
      </c>
      <c r="F9" s="166">
        <v>7191</v>
      </c>
      <c r="G9" s="166">
        <v>257</v>
      </c>
      <c r="H9" s="166">
        <v>257</v>
      </c>
      <c r="I9" s="166">
        <v>260</v>
      </c>
      <c r="J9" s="166">
        <v>253</v>
      </c>
      <c r="K9" s="168">
        <f t="shared" ref="K9:K20" si="7">J9-G9</f>
        <v>-4</v>
      </c>
      <c r="L9" s="169">
        <f t="shared" si="0"/>
        <v>27.719844357976655</v>
      </c>
      <c r="M9" s="169">
        <f t="shared" si="1"/>
        <v>28.42292490118577</v>
      </c>
      <c r="N9" s="166">
        <v>59</v>
      </c>
      <c r="O9" s="166">
        <v>59</v>
      </c>
      <c r="P9" s="166">
        <v>59</v>
      </c>
      <c r="Q9" s="166">
        <v>59</v>
      </c>
      <c r="R9" s="170">
        <f t="shared" ref="R9:R20" si="8">Q9-O9</f>
        <v>0</v>
      </c>
      <c r="S9" s="166">
        <v>20</v>
      </c>
      <c r="T9" s="166">
        <v>20</v>
      </c>
      <c r="U9" s="166">
        <v>20</v>
      </c>
      <c r="V9" s="166">
        <v>20</v>
      </c>
      <c r="W9" s="170">
        <f t="shared" ref="W9:W20" si="9">V9-T9</f>
        <v>0</v>
      </c>
      <c r="X9" s="166">
        <v>505</v>
      </c>
      <c r="Y9" s="166">
        <v>514</v>
      </c>
      <c r="Z9" s="166">
        <v>520</v>
      </c>
      <c r="AA9" s="166">
        <v>505</v>
      </c>
      <c r="AB9" s="166">
        <f t="shared" ref="AB9:AB20" si="10">ROUND(Y9-(Y9*3.5%),0)</f>
        <v>496</v>
      </c>
      <c r="AC9" s="166">
        <f t="shared" si="2"/>
        <v>-18</v>
      </c>
      <c r="AD9" s="166">
        <v>505</v>
      </c>
      <c r="AE9" s="170">
        <f t="shared" si="3"/>
        <v>-9</v>
      </c>
      <c r="AF9" s="170">
        <f t="shared" ref="AF9:AF20" si="11">AA9-Y9</f>
        <v>-9</v>
      </c>
      <c r="AG9" s="166">
        <f t="shared" si="4"/>
        <v>584</v>
      </c>
      <c r="AH9" s="166">
        <f t="shared" si="5"/>
        <v>593</v>
      </c>
      <c r="AI9" s="166">
        <f t="shared" si="6"/>
        <v>599</v>
      </c>
      <c r="AJ9" s="170">
        <f t="shared" ref="AJ9:AJ20" si="12">ROUND(Q9+V9+AA9,0)</f>
        <v>584</v>
      </c>
      <c r="AK9" s="170">
        <f t="shared" ref="AK9:AK20" si="13">AJ9-AH9</f>
        <v>-9</v>
      </c>
      <c r="AL9" s="64"/>
      <c r="AM9" s="64"/>
      <c r="AN9" s="107"/>
    </row>
    <row r="10" spans="1:55" s="66" customFormat="1" ht="24" customHeight="1">
      <c r="A10" s="165">
        <v>3</v>
      </c>
      <c r="B10" s="171" t="s">
        <v>12</v>
      </c>
      <c r="C10" s="166">
        <v>24</v>
      </c>
      <c r="D10" s="166">
        <v>7829</v>
      </c>
      <c r="E10" s="166">
        <v>7531</v>
      </c>
      <c r="F10" s="166">
        <v>7327</v>
      </c>
      <c r="G10" s="166">
        <v>266</v>
      </c>
      <c r="H10" s="166">
        <v>266</v>
      </c>
      <c r="I10" s="166">
        <v>265</v>
      </c>
      <c r="J10" s="166">
        <v>261</v>
      </c>
      <c r="K10" s="168">
        <f t="shared" si="7"/>
        <v>-5</v>
      </c>
      <c r="L10" s="169">
        <f t="shared" si="0"/>
        <v>28.31203007518797</v>
      </c>
      <c r="M10" s="169">
        <f t="shared" si="1"/>
        <v>28.072796934865899</v>
      </c>
      <c r="N10" s="166">
        <v>68</v>
      </c>
      <c r="O10" s="166">
        <v>68</v>
      </c>
      <c r="P10" s="166">
        <v>70</v>
      </c>
      <c r="Q10" s="166">
        <v>68</v>
      </c>
      <c r="R10" s="170">
        <f t="shared" si="8"/>
        <v>0</v>
      </c>
      <c r="S10" s="166">
        <v>24</v>
      </c>
      <c r="T10" s="166">
        <v>24</v>
      </c>
      <c r="U10" s="166">
        <v>24</v>
      </c>
      <c r="V10" s="166">
        <v>24</v>
      </c>
      <c r="W10" s="170">
        <f t="shared" si="9"/>
        <v>0</v>
      </c>
      <c r="X10" s="166">
        <v>522</v>
      </c>
      <c r="Y10" s="166">
        <v>532</v>
      </c>
      <c r="Z10" s="166">
        <v>530</v>
      </c>
      <c r="AA10" s="166">
        <v>522</v>
      </c>
      <c r="AB10" s="166">
        <f t="shared" si="10"/>
        <v>513</v>
      </c>
      <c r="AC10" s="166">
        <f t="shared" si="2"/>
        <v>-19</v>
      </c>
      <c r="AD10" s="166">
        <v>522</v>
      </c>
      <c r="AE10" s="170">
        <f t="shared" si="3"/>
        <v>-10</v>
      </c>
      <c r="AF10" s="170">
        <f t="shared" si="11"/>
        <v>-10</v>
      </c>
      <c r="AG10" s="166">
        <f t="shared" si="4"/>
        <v>614</v>
      </c>
      <c r="AH10" s="166">
        <f t="shared" si="5"/>
        <v>624</v>
      </c>
      <c r="AI10" s="166">
        <f t="shared" si="6"/>
        <v>624</v>
      </c>
      <c r="AJ10" s="170">
        <f t="shared" si="12"/>
        <v>614</v>
      </c>
      <c r="AK10" s="170">
        <f t="shared" si="13"/>
        <v>-10</v>
      </c>
      <c r="AL10" s="64"/>
      <c r="AM10" s="64"/>
      <c r="AN10" s="107"/>
    </row>
    <row r="11" spans="1:55" s="66" customFormat="1" ht="24" customHeight="1">
      <c r="A11" s="165">
        <v>4</v>
      </c>
      <c r="B11" s="165" t="s">
        <v>13</v>
      </c>
      <c r="C11" s="166">
        <v>15</v>
      </c>
      <c r="D11" s="166">
        <v>4295</v>
      </c>
      <c r="E11" s="166">
        <v>4027</v>
      </c>
      <c r="F11" s="166">
        <v>4179</v>
      </c>
      <c r="G11" s="166">
        <v>135</v>
      </c>
      <c r="H11" s="166">
        <v>135</v>
      </c>
      <c r="I11" s="166">
        <v>139</v>
      </c>
      <c r="J11" s="166">
        <v>135</v>
      </c>
      <c r="K11" s="168">
        <f t="shared" si="7"/>
        <v>0</v>
      </c>
      <c r="L11" s="169">
        <f t="shared" si="0"/>
        <v>29.829629629629629</v>
      </c>
      <c r="M11" s="169">
        <f t="shared" si="1"/>
        <v>30.955555555555556</v>
      </c>
      <c r="N11" s="166">
        <v>40</v>
      </c>
      <c r="O11" s="166">
        <v>40</v>
      </c>
      <c r="P11" s="166">
        <v>41</v>
      </c>
      <c r="Q11" s="166">
        <v>40</v>
      </c>
      <c r="R11" s="170">
        <f t="shared" si="8"/>
        <v>0</v>
      </c>
      <c r="S11" s="166">
        <v>15</v>
      </c>
      <c r="T11" s="166">
        <v>15</v>
      </c>
      <c r="U11" s="166">
        <v>15</v>
      </c>
      <c r="V11" s="166">
        <v>15</v>
      </c>
      <c r="W11" s="170">
        <f t="shared" si="9"/>
        <v>0</v>
      </c>
      <c r="X11" s="166">
        <v>267</v>
      </c>
      <c r="Y11" s="166">
        <v>270</v>
      </c>
      <c r="Z11" s="166">
        <v>278</v>
      </c>
      <c r="AA11" s="166">
        <v>267</v>
      </c>
      <c r="AB11" s="166">
        <f t="shared" si="10"/>
        <v>261</v>
      </c>
      <c r="AC11" s="166">
        <f t="shared" si="2"/>
        <v>-9</v>
      </c>
      <c r="AD11" s="166">
        <v>267</v>
      </c>
      <c r="AE11" s="170">
        <f t="shared" si="3"/>
        <v>-3</v>
      </c>
      <c r="AF11" s="170">
        <f t="shared" si="11"/>
        <v>-3</v>
      </c>
      <c r="AG11" s="166">
        <f t="shared" si="4"/>
        <v>322</v>
      </c>
      <c r="AH11" s="166">
        <f t="shared" si="5"/>
        <v>325</v>
      </c>
      <c r="AI11" s="166">
        <f t="shared" si="6"/>
        <v>334</v>
      </c>
      <c r="AJ11" s="170">
        <f t="shared" si="12"/>
        <v>322</v>
      </c>
      <c r="AK11" s="170">
        <f t="shared" si="13"/>
        <v>-3</v>
      </c>
      <c r="AL11" s="64"/>
      <c r="AM11" s="64"/>
      <c r="AN11" s="107"/>
    </row>
    <row r="12" spans="1:55" s="161" customFormat="1" ht="24" customHeight="1">
      <c r="A12" s="165">
        <v>5</v>
      </c>
      <c r="B12" s="165" t="s">
        <v>14</v>
      </c>
      <c r="C12" s="166">
        <v>28</v>
      </c>
      <c r="D12" s="166">
        <v>7916</v>
      </c>
      <c r="E12" s="166">
        <v>7288</v>
      </c>
      <c r="F12" s="166">
        <v>7628</v>
      </c>
      <c r="G12" s="166">
        <v>280</v>
      </c>
      <c r="H12" s="166">
        <v>280</v>
      </c>
      <c r="I12" s="166">
        <v>283</v>
      </c>
      <c r="J12" s="166">
        <v>279</v>
      </c>
      <c r="K12" s="168">
        <f t="shared" si="7"/>
        <v>-1</v>
      </c>
      <c r="L12" s="169">
        <f t="shared" si="0"/>
        <v>26.028571428571428</v>
      </c>
      <c r="M12" s="169">
        <f t="shared" si="1"/>
        <v>27.340501792114697</v>
      </c>
      <c r="N12" s="166">
        <v>73</v>
      </c>
      <c r="O12" s="166">
        <v>73</v>
      </c>
      <c r="P12" s="166">
        <v>73</v>
      </c>
      <c r="Q12" s="166">
        <v>73</v>
      </c>
      <c r="R12" s="170">
        <f t="shared" si="8"/>
        <v>0</v>
      </c>
      <c r="S12" s="166">
        <v>43</v>
      </c>
      <c r="T12" s="166">
        <v>39</v>
      </c>
      <c r="U12" s="166">
        <v>56</v>
      </c>
      <c r="V12" s="166">
        <v>39</v>
      </c>
      <c r="W12" s="170">
        <f t="shared" si="9"/>
        <v>0</v>
      </c>
      <c r="X12" s="166">
        <v>553</v>
      </c>
      <c r="Y12" s="166">
        <v>560</v>
      </c>
      <c r="Z12" s="166">
        <v>566</v>
      </c>
      <c r="AA12" s="166">
        <v>553</v>
      </c>
      <c r="AB12" s="166">
        <f t="shared" si="10"/>
        <v>540</v>
      </c>
      <c r="AC12" s="166">
        <f t="shared" si="2"/>
        <v>-20</v>
      </c>
      <c r="AD12" s="166">
        <v>557</v>
      </c>
      <c r="AE12" s="170">
        <f t="shared" si="3"/>
        <v>-3</v>
      </c>
      <c r="AF12" s="170">
        <f t="shared" si="11"/>
        <v>-7</v>
      </c>
      <c r="AG12" s="166">
        <f t="shared" si="4"/>
        <v>669</v>
      </c>
      <c r="AH12" s="166">
        <f t="shared" si="5"/>
        <v>672</v>
      </c>
      <c r="AI12" s="166">
        <f t="shared" si="6"/>
        <v>695</v>
      </c>
      <c r="AJ12" s="170">
        <f t="shared" si="12"/>
        <v>665</v>
      </c>
      <c r="AK12" s="170">
        <f t="shared" si="13"/>
        <v>-7</v>
      </c>
      <c r="AL12" s="64"/>
      <c r="AM12" s="64"/>
      <c r="AN12" s="107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</row>
    <row r="13" spans="1:55" s="118" customFormat="1" ht="24" customHeight="1">
      <c r="A13" s="166">
        <v>6</v>
      </c>
      <c r="B13" s="166" t="s">
        <v>15</v>
      </c>
      <c r="C13" s="166">
        <v>12</v>
      </c>
      <c r="D13" s="166">
        <v>4515</v>
      </c>
      <c r="E13" s="166">
        <v>4359</v>
      </c>
      <c r="F13" s="166">
        <v>4435</v>
      </c>
      <c r="G13" s="166">
        <v>145</v>
      </c>
      <c r="H13" s="166">
        <v>145</v>
      </c>
      <c r="I13" s="166">
        <v>146</v>
      </c>
      <c r="J13" s="166">
        <v>145</v>
      </c>
      <c r="K13" s="168">
        <f t="shared" si="7"/>
        <v>0</v>
      </c>
      <c r="L13" s="169">
        <f t="shared" si="0"/>
        <v>30.062068965517241</v>
      </c>
      <c r="M13" s="169">
        <f t="shared" si="1"/>
        <v>30.586206896551722</v>
      </c>
      <c r="N13" s="166">
        <v>30</v>
      </c>
      <c r="O13" s="166">
        <v>36</v>
      </c>
      <c r="P13" s="166">
        <v>36</v>
      </c>
      <c r="Q13" s="166">
        <v>36</v>
      </c>
      <c r="R13" s="170">
        <f t="shared" si="8"/>
        <v>0</v>
      </c>
      <c r="S13" s="166">
        <v>12</v>
      </c>
      <c r="T13" s="166">
        <v>12</v>
      </c>
      <c r="U13" s="166">
        <v>12</v>
      </c>
      <c r="V13" s="166">
        <v>12</v>
      </c>
      <c r="W13" s="170">
        <f t="shared" si="9"/>
        <v>0</v>
      </c>
      <c r="X13" s="166">
        <v>293</v>
      </c>
      <c r="Y13" s="166">
        <v>289</v>
      </c>
      <c r="Z13" s="166">
        <v>292</v>
      </c>
      <c r="AA13" s="166">
        <v>289</v>
      </c>
      <c r="AB13" s="166">
        <f t="shared" si="10"/>
        <v>279</v>
      </c>
      <c r="AC13" s="166">
        <f t="shared" si="2"/>
        <v>-10</v>
      </c>
      <c r="AD13" s="166">
        <v>293</v>
      </c>
      <c r="AE13" s="170">
        <f t="shared" si="3"/>
        <v>4</v>
      </c>
      <c r="AF13" s="170">
        <f t="shared" si="11"/>
        <v>0</v>
      </c>
      <c r="AG13" s="166">
        <f t="shared" si="4"/>
        <v>335</v>
      </c>
      <c r="AH13" s="166">
        <f t="shared" si="5"/>
        <v>337</v>
      </c>
      <c r="AI13" s="166">
        <f t="shared" si="6"/>
        <v>340</v>
      </c>
      <c r="AJ13" s="170">
        <f t="shared" si="12"/>
        <v>337</v>
      </c>
      <c r="AK13" s="170">
        <f t="shared" si="13"/>
        <v>0</v>
      </c>
      <c r="AL13" s="117"/>
      <c r="AM13" s="117"/>
      <c r="AN13" s="107"/>
    </row>
    <row r="14" spans="1:55" s="66" customFormat="1" ht="24" customHeight="1">
      <c r="A14" s="165">
        <v>7</v>
      </c>
      <c r="B14" s="165" t="s">
        <v>16</v>
      </c>
      <c r="C14" s="166">
        <v>18</v>
      </c>
      <c r="D14" s="166">
        <v>6876</v>
      </c>
      <c r="E14" s="166">
        <v>6695</v>
      </c>
      <c r="F14" s="166">
        <v>6501</v>
      </c>
      <c r="G14" s="166">
        <v>251</v>
      </c>
      <c r="H14" s="166">
        <v>249</v>
      </c>
      <c r="I14" s="166">
        <v>249</v>
      </c>
      <c r="J14" s="166">
        <v>248</v>
      </c>
      <c r="K14" s="168">
        <f t="shared" si="7"/>
        <v>-3</v>
      </c>
      <c r="L14" s="169">
        <f t="shared" si="0"/>
        <v>26.887550200803211</v>
      </c>
      <c r="M14" s="169">
        <f t="shared" si="1"/>
        <v>26.213709677419356</v>
      </c>
      <c r="N14" s="166">
        <v>54</v>
      </c>
      <c r="O14" s="166">
        <v>54</v>
      </c>
      <c r="P14" s="166">
        <v>54</v>
      </c>
      <c r="Q14" s="166">
        <v>54</v>
      </c>
      <c r="R14" s="170">
        <f t="shared" si="8"/>
        <v>0</v>
      </c>
      <c r="S14" s="166">
        <v>23</v>
      </c>
      <c r="T14" s="166">
        <v>24</v>
      </c>
      <c r="U14" s="166">
        <v>23</v>
      </c>
      <c r="V14" s="166">
        <v>23</v>
      </c>
      <c r="W14" s="170">
        <f t="shared" si="9"/>
        <v>-1</v>
      </c>
      <c r="X14" s="166">
        <v>496</v>
      </c>
      <c r="Y14" s="166">
        <v>502</v>
      </c>
      <c r="Z14" s="166">
        <v>498</v>
      </c>
      <c r="AA14" s="166">
        <v>496</v>
      </c>
      <c r="AB14" s="166">
        <f t="shared" si="10"/>
        <v>484</v>
      </c>
      <c r="AC14" s="166">
        <f t="shared" si="2"/>
        <v>-18</v>
      </c>
      <c r="AD14" s="166">
        <v>496</v>
      </c>
      <c r="AE14" s="170">
        <f t="shared" si="3"/>
        <v>-6</v>
      </c>
      <c r="AF14" s="170">
        <f t="shared" si="11"/>
        <v>-6</v>
      </c>
      <c r="AG14" s="166">
        <f t="shared" si="4"/>
        <v>573</v>
      </c>
      <c r="AH14" s="166">
        <f t="shared" si="5"/>
        <v>580</v>
      </c>
      <c r="AI14" s="166">
        <f t="shared" si="6"/>
        <v>575</v>
      </c>
      <c r="AJ14" s="170">
        <f t="shared" si="12"/>
        <v>573</v>
      </c>
      <c r="AK14" s="170">
        <f t="shared" si="13"/>
        <v>-7</v>
      </c>
      <c r="AL14" s="64"/>
      <c r="AM14" s="64"/>
      <c r="AN14" s="107"/>
    </row>
    <row r="15" spans="1:55" s="128" customFormat="1" ht="24" customHeight="1">
      <c r="A15" s="165">
        <v>8</v>
      </c>
      <c r="B15" s="165" t="s">
        <v>17</v>
      </c>
      <c r="C15" s="166">
        <v>21</v>
      </c>
      <c r="D15" s="166">
        <v>5377</v>
      </c>
      <c r="E15" s="166">
        <v>5002</v>
      </c>
      <c r="F15" s="166">
        <v>5144</v>
      </c>
      <c r="G15" s="166">
        <v>197</v>
      </c>
      <c r="H15" s="166">
        <v>193</v>
      </c>
      <c r="I15" s="166">
        <v>194</v>
      </c>
      <c r="J15" s="166">
        <v>194</v>
      </c>
      <c r="K15" s="168">
        <f t="shared" si="7"/>
        <v>-3</v>
      </c>
      <c r="L15" s="169">
        <f t="shared" si="0"/>
        <v>25.917098445595855</v>
      </c>
      <c r="M15" s="169">
        <f t="shared" si="1"/>
        <v>26.515463917525775</v>
      </c>
      <c r="N15" s="166">
        <v>59</v>
      </c>
      <c r="O15" s="166">
        <v>59</v>
      </c>
      <c r="P15" s="166">
        <v>59</v>
      </c>
      <c r="Q15" s="166">
        <v>59</v>
      </c>
      <c r="R15" s="170">
        <f t="shared" si="8"/>
        <v>0</v>
      </c>
      <c r="S15" s="166">
        <v>21</v>
      </c>
      <c r="T15" s="166">
        <v>21</v>
      </c>
      <c r="U15" s="166">
        <v>21</v>
      </c>
      <c r="V15" s="166">
        <v>21</v>
      </c>
      <c r="W15" s="170">
        <f t="shared" si="9"/>
        <v>0</v>
      </c>
      <c r="X15" s="166">
        <v>388</v>
      </c>
      <c r="Y15" s="166">
        <v>393</v>
      </c>
      <c r="Z15" s="166">
        <v>388</v>
      </c>
      <c r="AA15" s="166">
        <v>388</v>
      </c>
      <c r="AB15" s="166">
        <f t="shared" si="10"/>
        <v>379</v>
      </c>
      <c r="AC15" s="166">
        <f t="shared" si="2"/>
        <v>-14</v>
      </c>
      <c r="AD15" s="166">
        <v>388</v>
      </c>
      <c r="AE15" s="170">
        <f t="shared" si="3"/>
        <v>-5</v>
      </c>
      <c r="AF15" s="170">
        <f t="shared" si="11"/>
        <v>-5</v>
      </c>
      <c r="AG15" s="166">
        <f t="shared" si="4"/>
        <v>468</v>
      </c>
      <c r="AH15" s="166">
        <f t="shared" si="5"/>
        <v>473</v>
      </c>
      <c r="AI15" s="166">
        <f t="shared" si="6"/>
        <v>468</v>
      </c>
      <c r="AJ15" s="170">
        <f t="shared" si="12"/>
        <v>468</v>
      </c>
      <c r="AK15" s="170">
        <f t="shared" si="13"/>
        <v>-5</v>
      </c>
      <c r="AL15" s="64"/>
      <c r="AM15" s="64"/>
      <c r="AN15" s="107"/>
    </row>
    <row r="16" spans="1:55" s="66" customFormat="1" ht="24" customHeight="1">
      <c r="A16" s="165">
        <v>9</v>
      </c>
      <c r="B16" s="165" t="s">
        <v>18</v>
      </c>
      <c r="C16" s="166">
        <v>25</v>
      </c>
      <c r="D16" s="166">
        <v>5179</v>
      </c>
      <c r="E16" s="166">
        <v>5082</v>
      </c>
      <c r="F16" s="166">
        <v>4901</v>
      </c>
      <c r="G16" s="166">
        <v>228</v>
      </c>
      <c r="H16" s="166">
        <v>228</v>
      </c>
      <c r="I16" s="166">
        <v>221</v>
      </c>
      <c r="J16" s="166">
        <v>224</v>
      </c>
      <c r="K16" s="168">
        <f t="shared" si="7"/>
        <v>-4</v>
      </c>
      <c r="L16" s="169">
        <f t="shared" si="0"/>
        <v>22.289473684210527</v>
      </c>
      <c r="M16" s="169">
        <f t="shared" si="1"/>
        <v>21.879464285714285</v>
      </c>
      <c r="N16" s="166">
        <v>72</v>
      </c>
      <c r="O16" s="166">
        <v>67</v>
      </c>
      <c r="P16" s="166">
        <v>61</v>
      </c>
      <c r="Q16" s="166">
        <v>61</v>
      </c>
      <c r="R16" s="170">
        <f t="shared" si="8"/>
        <v>-6</v>
      </c>
      <c r="S16" s="166">
        <v>42</v>
      </c>
      <c r="T16" s="166">
        <v>40</v>
      </c>
      <c r="U16" s="166">
        <v>42</v>
      </c>
      <c r="V16" s="166">
        <v>40</v>
      </c>
      <c r="W16" s="170">
        <f t="shared" si="9"/>
        <v>0</v>
      </c>
      <c r="X16" s="166">
        <v>446</v>
      </c>
      <c r="Y16" s="166">
        <v>456</v>
      </c>
      <c r="Z16" s="166">
        <v>442</v>
      </c>
      <c r="AA16" s="166">
        <v>446</v>
      </c>
      <c r="AB16" s="166">
        <f t="shared" si="10"/>
        <v>440</v>
      </c>
      <c r="AC16" s="166">
        <f t="shared" si="2"/>
        <v>-16</v>
      </c>
      <c r="AD16" s="166">
        <v>448</v>
      </c>
      <c r="AE16" s="170">
        <f t="shared" si="3"/>
        <v>-8</v>
      </c>
      <c r="AF16" s="170">
        <f t="shared" si="11"/>
        <v>-10</v>
      </c>
      <c r="AG16" s="166">
        <f t="shared" si="4"/>
        <v>560</v>
      </c>
      <c r="AH16" s="166">
        <f t="shared" si="5"/>
        <v>563</v>
      </c>
      <c r="AI16" s="166">
        <f t="shared" si="6"/>
        <v>545</v>
      </c>
      <c r="AJ16" s="170">
        <f t="shared" si="12"/>
        <v>547</v>
      </c>
      <c r="AK16" s="170">
        <f t="shared" si="13"/>
        <v>-16</v>
      </c>
      <c r="AL16" s="107"/>
      <c r="AN16" s="107"/>
    </row>
    <row r="17" spans="1:41" s="66" customFormat="1" ht="24" customHeight="1">
      <c r="A17" s="165">
        <v>10</v>
      </c>
      <c r="B17" s="165" t="s">
        <v>19</v>
      </c>
      <c r="C17" s="166">
        <v>12</v>
      </c>
      <c r="D17" s="166">
        <v>1472</v>
      </c>
      <c r="E17" s="166">
        <v>1383</v>
      </c>
      <c r="F17" s="166">
        <v>1339</v>
      </c>
      <c r="G17" s="166">
        <v>64</v>
      </c>
      <c r="H17" s="166">
        <v>64</v>
      </c>
      <c r="I17" s="166">
        <v>64</v>
      </c>
      <c r="J17" s="166">
        <v>62</v>
      </c>
      <c r="K17" s="168">
        <f t="shared" si="7"/>
        <v>-2</v>
      </c>
      <c r="L17" s="169">
        <f t="shared" si="0"/>
        <v>21.609375</v>
      </c>
      <c r="M17" s="169">
        <f t="shared" si="1"/>
        <v>21.596774193548388</v>
      </c>
      <c r="N17" s="166">
        <v>28</v>
      </c>
      <c r="O17" s="166">
        <v>26</v>
      </c>
      <c r="P17" s="166">
        <v>26</v>
      </c>
      <c r="Q17" s="166">
        <v>26</v>
      </c>
      <c r="R17" s="170">
        <f t="shared" si="8"/>
        <v>0</v>
      </c>
      <c r="S17" s="166">
        <v>10</v>
      </c>
      <c r="T17" s="166">
        <v>12</v>
      </c>
      <c r="U17" s="166">
        <v>12</v>
      </c>
      <c r="V17" s="166">
        <v>12</v>
      </c>
      <c r="W17" s="170">
        <f t="shared" si="9"/>
        <v>0</v>
      </c>
      <c r="X17" s="166">
        <v>124</v>
      </c>
      <c r="Y17" s="166">
        <v>129</v>
      </c>
      <c r="Z17" s="166">
        <v>128</v>
      </c>
      <c r="AA17" s="166">
        <f>ROUND(Y17-(Y17*3.5%),0)</f>
        <v>124</v>
      </c>
      <c r="AB17" s="166">
        <f t="shared" si="10"/>
        <v>124</v>
      </c>
      <c r="AC17" s="166">
        <f t="shared" si="2"/>
        <v>-5</v>
      </c>
      <c r="AD17" s="166">
        <v>124</v>
      </c>
      <c r="AE17" s="170">
        <f t="shared" si="3"/>
        <v>-5</v>
      </c>
      <c r="AF17" s="170">
        <f t="shared" si="11"/>
        <v>-5</v>
      </c>
      <c r="AG17" s="166">
        <f t="shared" si="4"/>
        <v>162</v>
      </c>
      <c r="AH17" s="166">
        <f t="shared" si="5"/>
        <v>167</v>
      </c>
      <c r="AI17" s="166">
        <f t="shared" si="6"/>
        <v>166</v>
      </c>
      <c r="AJ17" s="170">
        <f t="shared" si="12"/>
        <v>162</v>
      </c>
      <c r="AK17" s="170">
        <f t="shared" si="13"/>
        <v>-5</v>
      </c>
      <c r="AL17" s="64"/>
      <c r="AN17" s="107"/>
    </row>
    <row r="18" spans="1:41" s="66" customFormat="1" ht="24" customHeight="1">
      <c r="A18" s="165">
        <v>11</v>
      </c>
      <c r="B18" s="165" t="s">
        <v>20</v>
      </c>
      <c r="C18" s="166">
        <v>24</v>
      </c>
      <c r="D18" s="166">
        <v>4502</v>
      </c>
      <c r="E18" s="166">
        <v>4516</v>
      </c>
      <c r="F18" s="166">
        <v>4334</v>
      </c>
      <c r="G18" s="166">
        <v>175</v>
      </c>
      <c r="H18" s="166">
        <v>175</v>
      </c>
      <c r="I18" s="166">
        <v>176</v>
      </c>
      <c r="J18" s="166">
        <v>169</v>
      </c>
      <c r="K18" s="168">
        <f t="shared" si="7"/>
        <v>-6</v>
      </c>
      <c r="L18" s="169">
        <f t="shared" si="0"/>
        <v>25.805714285714284</v>
      </c>
      <c r="M18" s="169">
        <f t="shared" si="1"/>
        <v>25.644970414201183</v>
      </c>
      <c r="N18" s="166">
        <v>60</v>
      </c>
      <c r="O18" s="166">
        <v>60</v>
      </c>
      <c r="P18" s="166">
        <v>60</v>
      </c>
      <c r="Q18" s="166">
        <v>60</v>
      </c>
      <c r="R18" s="170">
        <f t="shared" si="8"/>
        <v>0</v>
      </c>
      <c r="S18" s="166">
        <v>32</v>
      </c>
      <c r="T18" s="166">
        <v>33</v>
      </c>
      <c r="U18" s="166">
        <v>33</v>
      </c>
      <c r="V18" s="166">
        <v>32</v>
      </c>
      <c r="W18" s="170">
        <f t="shared" si="9"/>
        <v>-1</v>
      </c>
      <c r="X18" s="166">
        <v>338</v>
      </c>
      <c r="Y18" s="166">
        <v>350</v>
      </c>
      <c r="Z18" s="166">
        <v>352</v>
      </c>
      <c r="AA18" s="166">
        <f>ROUND(Y18-(Y18*3.5%),0)</f>
        <v>338</v>
      </c>
      <c r="AB18" s="166">
        <f t="shared" si="10"/>
        <v>338</v>
      </c>
      <c r="AC18" s="166">
        <f t="shared" si="2"/>
        <v>-12</v>
      </c>
      <c r="AD18" s="166">
        <v>338</v>
      </c>
      <c r="AE18" s="170">
        <f t="shared" si="3"/>
        <v>-12</v>
      </c>
      <c r="AF18" s="170">
        <f t="shared" si="11"/>
        <v>-12</v>
      </c>
      <c r="AG18" s="166">
        <f t="shared" si="4"/>
        <v>430</v>
      </c>
      <c r="AH18" s="166">
        <f t="shared" si="5"/>
        <v>443</v>
      </c>
      <c r="AI18" s="166">
        <f t="shared" si="6"/>
        <v>445</v>
      </c>
      <c r="AJ18" s="170">
        <f t="shared" si="12"/>
        <v>430</v>
      </c>
      <c r="AK18" s="170">
        <f t="shared" si="13"/>
        <v>-13</v>
      </c>
      <c r="AL18" s="64"/>
      <c r="AN18" s="107"/>
    </row>
    <row r="19" spans="1:41" s="66" customFormat="1" ht="20.25" customHeight="1">
      <c r="A19" s="165">
        <v>12</v>
      </c>
      <c r="B19" s="165" t="s">
        <v>21</v>
      </c>
      <c r="C19" s="166">
        <v>6</v>
      </c>
      <c r="D19" s="166">
        <v>2000</v>
      </c>
      <c r="E19" s="166">
        <v>1917</v>
      </c>
      <c r="F19" s="166">
        <v>1784</v>
      </c>
      <c r="G19" s="166">
        <v>71</v>
      </c>
      <c r="H19" s="166">
        <v>71</v>
      </c>
      <c r="I19" s="166">
        <v>68</v>
      </c>
      <c r="J19" s="166">
        <v>68</v>
      </c>
      <c r="K19" s="168">
        <f t="shared" si="7"/>
        <v>-3</v>
      </c>
      <c r="L19" s="169">
        <f t="shared" si="0"/>
        <v>27</v>
      </c>
      <c r="M19" s="169">
        <f t="shared" si="1"/>
        <v>26.235294117647058</v>
      </c>
      <c r="N19" s="166">
        <v>13</v>
      </c>
      <c r="O19" s="166">
        <v>17</v>
      </c>
      <c r="P19" s="166">
        <v>17</v>
      </c>
      <c r="Q19" s="166">
        <v>17</v>
      </c>
      <c r="R19" s="170">
        <f t="shared" si="8"/>
        <v>0</v>
      </c>
      <c r="S19" s="166">
        <v>6</v>
      </c>
      <c r="T19" s="166">
        <v>6</v>
      </c>
      <c r="U19" s="166">
        <v>6</v>
      </c>
      <c r="V19" s="166">
        <v>6</v>
      </c>
      <c r="W19" s="170">
        <f t="shared" si="9"/>
        <v>0</v>
      </c>
      <c r="X19" s="166">
        <v>138</v>
      </c>
      <c r="Y19" s="166">
        <v>142</v>
      </c>
      <c r="Z19" s="166">
        <v>136</v>
      </c>
      <c r="AA19" s="166">
        <v>136</v>
      </c>
      <c r="AB19" s="166">
        <f t="shared" si="10"/>
        <v>137</v>
      </c>
      <c r="AC19" s="166">
        <f t="shared" si="2"/>
        <v>-5</v>
      </c>
      <c r="AD19" s="166">
        <v>138</v>
      </c>
      <c r="AE19" s="170">
        <f t="shared" si="3"/>
        <v>-4</v>
      </c>
      <c r="AF19" s="170">
        <f t="shared" si="11"/>
        <v>-6</v>
      </c>
      <c r="AG19" s="166">
        <f t="shared" si="4"/>
        <v>157</v>
      </c>
      <c r="AH19" s="166">
        <f t="shared" si="5"/>
        <v>165</v>
      </c>
      <c r="AI19" s="166">
        <f t="shared" si="6"/>
        <v>159</v>
      </c>
      <c r="AJ19" s="170">
        <f t="shared" si="12"/>
        <v>159</v>
      </c>
      <c r="AK19" s="170">
        <f t="shared" si="13"/>
        <v>-6</v>
      </c>
      <c r="AL19" s="64"/>
      <c r="AM19" s="64"/>
      <c r="AN19" s="107"/>
    </row>
    <row r="20" spans="1:41" s="66" customFormat="1" ht="24" customHeight="1">
      <c r="A20" s="165">
        <v>13</v>
      </c>
      <c r="B20" s="165" t="s">
        <v>22</v>
      </c>
      <c r="C20" s="166">
        <v>17</v>
      </c>
      <c r="D20" s="166">
        <v>5708</v>
      </c>
      <c r="E20" s="166">
        <v>5408</v>
      </c>
      <c r="F20" s="166">
        <v>5632</v>
      </c>
      <c r="G20" s="166">
        <v>192</v>
      </c>
      <c r="H20" s="166">
        <v>193</v>
      </c>
      <c r="I20" s="166">
        <v>207</v>
      </c>
      <c r="J20" s="166">
        <v>193</v>
      </c>
      <c r="K20" s="168">
        <f t="shared" si="7"/>
        <v>1</v>
      </c>
      <c r="L20" s="169">
        <f t="shared" si="0"/>
        <v>28.020725388601036</v>
      </c>
      <c r="M20" s="169">
        <f t="shared" si="1"/>
        <v>29.181347150259068</v>
      </c>
      <c r="N20" s="166">
        <v>49</v>
      </c>
      <c r="O20" s="166">
        <v>49</v>
      </c>
      <c r="P20" s="166">
        <v>50</v>
      </c>
      <c r="Q20" s="166">
        <v>49</v>
      </c>
      <c r="R20" s="170">
        <f t="shared" si="8"/>
        <v>0</v>
      </c>
      <c r="S20" s="166">
        <v>17</v>
      </c>
      <c r="T20" s="166">
        <v>17</v>
      </c>
      <c r="U20" s="166">
        <v>17</v>
      </c>
      <c r="V20" s="166">
        <v>17</v>
      </c>
      <c r="W20" s="170">
        <f t="shared" si="9"/>
        <v>0</v>
      </c>
      <c r="X20" s="166">
        <v>385</v>
      </c>
      <c r="Y20" s="166">
        <v>386</v>
      </c>
      <c r="Z20" s="166">
        <v>414</v>
      </c>
      <c r="AA20" s="166">
        <v>385</v>
      </c>
      <c r="AB20" s="166">
        <f t="shared" si="10"/>
        <v>372</v>
      </c>
      <c r="AC20" s="166">
        <f t="shared" si="2"/>
        <v>-14</v>
      </c>
      <c r="AD20" s="166">
        <v>385</v>
      </c>
      <c r="AE20" s="170">
        <f t="shared" si="3"/>
        <v>-1</v>
      </c>
      <c r="AF20" s="170">
        <f t="shared" si="11"/>
        <v>-1</v>
      </c>
      <c r="AG20" s="166">
        <f t="shared" si="4"/>
        <v>451</v>
      </c>
      <c r="AH20" s="166">
        <f t="shared" si="5"/>
        <v>452</v>
      </c>
      <c r="AI20" s="166">
        <f t="shared" si="6"/>
        <v>481</v>
      </c>
      <c r="AJ20" s="170">
        <f t="shared" si="12"/>
        <v>451</v>
      </c>
      <c r="AK20" s="170">
        <f t="shared" si="13"/>
        <v>-1</v>
      </c>
      <c r="AL20" s="64"/>
      <c r="AM20" s="69"/>
      <c r="AN20" s="107"/>
      <c r="AO20" s="69"/>
    </row>
    <row r="21" spans="1:41" s="113" customFormat="1" ht="34.5" customHeight="1">
      <c r="A21" s="212" t="s">
        <v>6</v>
      </c>
      <c r="B21" s="212"/>
      <c r="C21" s="167">
        <f>SUM(C8:C20)</f>
        <v>233</v>
      </c>
      <c r="D21" s="167">
        <f>SUM(D8:D20)</f>
        <v>67446</v>
      </c>
      <c r="E21" s="167">
        <f t="shared" ref="E21:AK21" si="14">SUM(E8:E20)</f>
        <v>64377</v>
      </c>
      <c r="F21" s="167">
        <f t="shared" si="14"/>
        <v>64680</v>
      </c>
      <c r="G21" s="167">
        <f t="shared" si="14"/>
        <v>2421</v>
      </c>
      <c r="H21" s="167">
        <f t="shared" si="14"/>
        <v>2415</v>
      </c>
      <c r="I21" s="167">
        <f t="shared" si="14"/>
        <v>2427</v>
      </c>
      <c r="J21" s="167">
        <f t="shared" si="14"/>
        <v>2390</v>
      </c>
      <c r="K21" s="167">
        <f t="shared" si="14"/>
        <v>-31</v>
      </c>
      <c r="L21" s="172">
        <f>E21/H21</f>
        <v>26.657142857142858</v>
      </c>
      <c r="M21" s="167">
        <f t="shared" si="14"/>
        <v>349.59469537117997</v>
      </c>
      <c r="N21" s="167">
        <f t="shared" si="14"/>
        <v>639</v>
      </c>
      <c r="O21" s="167">
        <f t="shared" si="14"/>
        <v>642</v>
      </c>
      <c r="P21" s="167">
        <f t="shared" si="14"/>
        <v>640</v>
      </c>
      <c r="Q21" s="167">
        <f t="shared" si="14"/>
        <v>636</v>
      </c>
      <c r="R21" s="173">
        <f t="shared" si="14"/>
        <v>-6</v>
      </c>
      <c r="S21" s="167">
        <f t="shared" si="14"/>
        <v>276</v>
      </c>
      <c r="T21" s="167">
        <f t="shared" si="14"/>
        <v>274</v>
      </c>
      <c r="U21" s="167">
        <f t="shared" si="14"/>
        <v>292</v>
      </c>
      <c r="V21" s="167">
        <f t="shared" si="14"/>
        <v>272</v>
      </c>
      <c r="W21" s="173">
        <f t="shared" si="14"/>
        <v>-2</v>
      </c>
      <c r="X21" s="167">
        <f t="shared" si="14"/>
        <v>4771</v>
      </c>
      <c r="Y21" s="167">
        <f t="shared" si="14"/>
        <v>4843</v>
      </c>
      <c r="Z21" s="167">
        <f t="shared" si="14"/>
        <v>4860</v>
      </c>
      <c r="AA21" s="167">
        <f t="shared" si="14"/>
        <v>4765</v>
      </c>
      <c r="AB21" s="167">
        <f t="shared" si="14"/>
        <v>4672</v>
      </c>
      <c r="AC21" s="167">
        <f t="shared" si="14"/>
        <v>-171</v>
      </c>
      <c r="AD21" s="167">
        <f t="shared" si="14"/>
        <v>4778</v>
      </c>
      <c r="AE21" s="173">
        <f t="shared" si="14"/>
        <v>-65</v>
      </c>
      <c r="AF21" s="173">
        <f t="shared" si="14"/>
        <v>-78</v>
      </c>
      <c r="AG21" s="167">
        <f t="shared" si="14"/>
        <v>5686</v>
      </c>
      <c r="AH21" s="167">
        <f t="shared" si="14"/>
        <v>5759</v>
      </c>
      <c r="AI21" s="167">
        <f t="shared" si="14"/>
        <v>5792</v>
      </c>
      <c r="AJ21" s="167">
        <f t="shared" si="14"/>
        <v>5673</v>
      </c>
      <c r="AK21" s="173">
        <f t="shared" si="14"/>
        <v>-86</v>
      </c>
      <c r="AN21" s="114"/>
    </row>
    <row r="22" spans="1:41" ht="16.5" customHeight="1">
      <c r="A22" s="213" t="s">
        <v>116</v>
      </c>
      <c r="B22" s="213"/>
      <c r="C22" s="213"/>
      <c r="D22" s="213"/>
      <c r="E22" s="213"/>
      <c r="F22" s="213"/>
      <c r="G22" s="213"/>
      <c r="H22" s="213"/>
      <c r="M22" s="109"/>
    </row>
    <row r="23" spans="1:41" s="60" customFormat="1" ht="10.15">
      <c r="B23" s="78"/>
      <c r="E23" s="61"/>
      <c r="F23" s="61"/>
      <c r="G23" s="63"/>
      <c r="J23" s="68"/>
      <c r="K23" s="68"/>
      <c r="M23" s="68"/>
      <c r="O23" s="63"/>
      <c r="R23" s="68"/>
      <c r="S23" s="61"/>
      <c r="T23" s="67"/>
      <c r="U23" s="61"/>
      <c r="V23" s="61"/>
      <c r="W23" s="68"/>
      <c r="X23" s="68"/>
      <c r="Y23" s="217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</row>
    <row r="24" spans="1:41" s="60" customFormat="1" ht="18.75" customHeight="1">
      <c r="D24" s="78"/>
      <c r="E24" s="61"/>
      <c r="F24" s="61"/>
      <c r="J24" s="68"/>
      <c r="K24" s="68"/>
      <c r="M24" s="68"/>
      <c r="O24" s="63"/>
      <c r="R24" s="68"/>
      <c r="S24" s="61"/>
      <c r="T24" s="67"/>
      <c r="U24" s="61"/>
      <c r="V24" s="61"/>
      <c r="W24" s="68"/>
      <c r="X24" s="68"/>
      <c r="Y24" s="79"/>
      <c r="Z24" s="80"/>
      <c r="AA24" s="80"/>
      <c r="AB24" s="80"/>
      <c r="AC24" s="80"/>
      <c r="AD24" s="136"/>
      <c r="AE24" s="81"/>
      <c r="AF24" s="81"/>
      <c r="AG24" s="68"/>
      <c r="AH24" s="61"/>
      <c r="AI24" s="61"/>
      <c r="AJ24" s="68"/>
      <c r="AK24" s="61"/>
    </row>
    <row r="25" spans="1:41" s="60" customFormat="1" ht="10.15">
      <c r="E25" s="61"/>
      <c r="F25" s="61"/>
      <c r="G25" s="63"/>
      <c r="J25" s="68"/>
      <c r="K25" s="68"/>
      <c r="M25" s="68"/>
      <c r="O25" s="63"/>
      <c r="R25" s="68"/>
      <c r="S25" s="61"/>
      <c r="T25" s="67"/>
      <c r="U25" s="61"/>
      <c r="V25" s="61"/>
      <c r="W25" s="68"/>
      <c r="X25" s="68"/>
      <c r="Y25" s="79"/>
      <c r="Z25" s="80"/>
      <c r="AA25" s="80"/>
      <c r="AB25" s="80"/>
      <c r="AC25" s="80"/>
      <c r="AD25" s="136"/>
      <c r="AE25" s="81"/>
      <c r="AF25" s="81"/>
      <c r="AG25" s="68"/>
      <c r="AH25" s="61"/>
      <c r="AI25" s="61"/>
      <c r="AJ25" s="68"/>
      <c r="AK25" s="61"/>
    </row>
    <row r="26" spans="1:41" s="60" customFormat="1" ht="10.15">
      <c r="E26" s="61"/>
      <c r="F26" s="61"/>
      <c r="G26" s="63"/>
      <c r="J26" s="68"/>
      <c r="K26" s="68"/>
      <c r="M26" s="68"/>
      <c r="O26" s="63"/>
      <c r="R26" s="68"/>
      <c r="S26" s="61"/>
      <c r="T26" s="67"/>
      <c r="U26" s="61"/>
      <c r="V26" s="61"/>
      <c r="W26" s="68"/>
      <c r="X26" s="68"/>
      <c r="Y26" s="79"/>
      <c r="Z26" s="80"/>
      <c r="AA26" s="80"/>
      <c r="AB26" s="80"/>
      <c r="AC26" s="80"/>
      <c r="AD26" s="136"/>
      <c r="AE26" s="81"/>
      <c r="AF26" s="81"/>
      <c r="AG26" s="68"/>
      <c r="AH26" s="61"/>
      <c r="AI26" s="61"/>
      <c r="AJ26" s="68"/>
      <c r="AK26" s="61"/>
    </row>
    <row r="27" spans="1:41" s="60" customFormat="1" ht="10.15">
      <c r="E27" s="61"/>
      <c r="F27" s="61"/>
      <c r="G27" s="63"/>
      <c r="J27" s="68"/>
      <c r="K27" s="68"/>
      <c r="M27" s="68"/>
      <c r="O27" s="63"/>
      <c r="R27" s="68"/>
      <c r="S27" s="61"/>
      <c r="T27" s="67"/>
      <c r="U27" s="61"/>
      <c r="V27" s="61"/>
      <c r="W27" s="68"/>
      <c r="X27" s="68"/>
      <c r="Y27" s="79"/>
      <c r="Z27" s="80"/>
      <c r="AA27" s="80"/>
      <c r="AB27" s="80"/>
      <c r="AC27" s="80"/>
      <c r="AD27" s="136"/>
      <c r="AE27" s="81"/>
      <c r="AF27" s="81"/>
      <c r="AG27" s="68"/>
      <c r="AH27" s="61"/>
      <c r="AI27" s="61"/>
      <c r="AJ27" s="68"/>
      <c r="AK27" s="61"/>
    </row>
    <row r="28" spans="1:41" s="60" customFormat="1" ht="10.15">
      <c r="B28" s="218"/>
      <c r="C28" s="218"/>
      <c r="D28" s="218"/>
      <c r="E28" s="218"/>
      <c r="F28" s="218"/>
      <c r="G28" s="217"/>
      <c r="H28" s="218"/>
      <c r="I28" s="218"/>
      <c r="J28" s="218"/>
      <c r="K28" s="218"/>
      <c r="L28" s="218"/>
      <c r="M28" s="218"/>
      <c r="N28" s="218"/>
      <c r="O28" s="217"/>
      <c r="P28" s="218"/>
      <c r="Q28" s="218"/>
      <c r="R28" s="218"/>
      <c r="S28" s="218"/>
      <c r="T28" s="217"/>
      <c r="U28" s="218"/>
      <c r="V28" s="82"/>
      <c r="W28" s="83"/>
      <c r="X28" s="83"/>
      <c r="Y28" s="84"/>
      <c r="Z28" s="85"/>
      <c r="AA28" s="85"/>
      <c r="AB28" s="85"/>
      <c r="AC28" s="85"/>
      <c r="AD28" s="137"/>
      <c r="AE28" s="83"/>
      <c r="AF28" s="83"/>
      <c r="AG28" s="83"/>
      <c r="AH28" s="86"/>
      <c r="AI28" s="86"/>
      <c r="AJ28" s="83"/>
      <c r="AK28" s="86"/>
    </row>
  </sheetData>
  <mergeCells count="41">
    <mergeCell ref="A1:AK1"/>
    <mergeCell ref="A2:AK2"/>
    <mergeCell ref="A3:AK3"/>
    <mergeCell ref="Y23:AK23"/>
    <mergeCell ref="B28:U28"/>
    <mergeCell ref="N6:N7"/>
    <mergeCell ref="O6:O7"/>
    <mergeCell ref="P6:P7"/>
    <mergeCell ref="R6:R7"/>
    <mergeCell ref="S6:S7"/>
    <mergeCell ref="T6:T7"/>
    <mergeCell ref="AH6:AH7"/>
    <mergeCell ref="AG6:AG7"/>
    <mergeCell ref="AE6:AE7"/>
    <mergeCell ref="AD6:AD7"/>
    <mergeCell ref="AI6:AI7"/>
    <mergeCell ref="A21:B21"/>
    <mergeCell ref="A22:H22"/>
    <mergeCell ref="N5:R5"/>
    <mergeCell ref="S5:W5"/>
    <mergeCell ref="B5:B7"/>
    <mergeCell ref="C5:C7"/>
    <mergeCell ref="L5:L7"/>
    <mergeCell ref="M5:M7"/>
    <mergeCell ref="A5:A7"/>
    <mergeCell ref="AK6:AK7"/>
    <mergeCell ref="W6:W7"/>
    <mergeCell ref="X6:X7"/>
    <mergeCell ref="D5:F6"/>
    <mergeCell ref="Y6:Y7"/>
    <mergeCell ref="G5:K7"/>
    <mergeCell ref="AA6:AA7"/>
    <mergeCell ref="AG5:AK5"/>
    <mergeCell ref="Z6:Z7"/>
    <mergeCell ref="U6:U7"/>
    <mergeCell ref="Q6:Q7"/>
    <mergeCell ref="V6:V7"/>
    <mergeCell ref="X5:AF5"/>
    <mergeCell ref="AF6:AF7"/>
    <mergeCell ref="AB6:AB7"/>
    <mergeCell ref="AJ6:AJ7"/>
  </mergeCells>
  <printOptions horizontalCentered="1"/>
  <pageMargins left="0.39" right="0" top="0.5" bottom="0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AQ30"/>
  <sheetViews>
    <sheetView topLeftCell="A4" zoomScale="130" zoomScaleNormal="130" workbookViewId="0">
      <selection activeCell="B22" sqref="B22"/>
    </sheetView>
  </sheetViews>
  <sheetFormatPr defaultColWidth="9.1328125" defaultRowHeight="11.65"/>
  <cols>
    <col min="1" max="1" width="12" style="30" customWidth="1"/>
    <col min="2" max="2" width="4" style="30" customWidth="1"/>
    <col min="3" max="3" width="5.59765625" style="31" customWidth="1"/>
    <col min="4" max="4" width="5.86328125" style="30" customWidth="1"/>
    <col min="5" max="5" width="5.86328125" style="31" customWidth="1"/>
    <col min="6" max="6" width="7.1328125" style="31" hidden="1" customWidth="1"/>
    <col min="7" max="7" width="5" style="30" hidden="1" customWidth="1"/>
    <col min="8" max="8" width="3.86328125" style="30" hidden="1" customWidth="1"/>
    <col min="9" max="10" width="3.86328125" style="31" hidden="1" customWidth="1"/>
    <col min="11" max="11" width="5.59765625" style="89" customWidth="1"/>
    <col min="12" max="12" width="4.59765625" style="90" hidden="1" customWidth="1"/>
    <col min="13" max="13" width="3.86328125" style="30" customWidth="1"/>
    <col min="14" max="14" width="3.86328125" style="31" customWidth="1"/>
    <col min="15" max="15" width="3.86328125" style="31" hidden="1" customWidth="1"/>
    <col min="16" max="18" width="3.86328125" style="30" customWidth="1"/>
    <col min="19" max="19" width="3.86328125" style="47" customWidth="1"/>
    <col min="20" max="20" width="3.86328125" style="47" hidden="1" customWidth="1"/>
    <col min="21" max="23" width="3.86328125" style="48" customWidth="1"/>
    <col min="24" max="24" width="4.1328125" style="47" customWidth="1"/>
    <col min="25" max="25" width="4.1328125" style="47" hidden="1" customWidth="1"/>
    <col min="26" max="26" width="4.1328125" style="48" customWidth="1"/>
    <col min="27" max="27" width="3.73046875" style="48" customWidth="1"/>
    <col min="28" max="28" width="4.265625" style="138" customWidth="1"/>
    <col min="29" max="29" width="4.265625" style="49" customWidth="1"/>
    <col min="30" max="30" width="4.3984375" style="49" hidden="1" customWidth="1"/>
    <col min="31" max="31" width="4.3984375" style="50" customWidth="1"/>
    <col min="32" max="32" width="4.3984375" style="49" customWidth="1"/>
    <col min="33" max="33" width="4.3984375" style="138" hidden="1" customWidth="1"/>
    <col min="34" max="34" width="4.3984375" style="50" hidden="1" customWidth="1"/>
    <col min="35" max="35" width="4.3984375" style="133" customWidth="1"/>
    <col min="36" max="36" width="4.3984375" style="33" customWidth="1"/>
    <col min="37" max="37" width="4.3984375" style="33" hidden="1" customWidth="1"/>
    <col min="38" max="38" width="4.73046875" style="133" customWidth="1"/>
    <col min="39" max="39" width="5.265625" style="33" customWidth="1"/>
    <col min="40" max="40" width="3" style="30" hidden="1" customWidth="1"/>
    <col min="41" max="16384" width="9.1328125" style="30"/>
  </cols>
  <sheetData>
    <row r="1" spans="1:43" ht="12.75">
      <c r="A1" s="222" t="s">
        <v>105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</row>
    <row r="2" spans="1:43" ht="12.75">
      <c r="A2" s="222" t="s">
        <v>110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</row>
    <row r="3" spans="1:43" ht="25.5" customHeight="1">
      <c r="A3" s="223" t="s">
        <v>112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</row>
    <row r="5" spans="1:43" s="123" customFormat="1" ht="34.5" customHeight="1">
      <c r="A5" s="197" t="s">
        <v>1</v>
      </c>
      <c r="B5" s="214" t="s">
        <v>23</v>
      </c>
      <c r="C5" s="197" t="s">
        <v>24</v>
      </c>
      <c r="D5" s="197"/>
      <c r="E5" s="197"/>
      <c r="F5" s="198" t="s">
        <v>95</v>
      </c>
      <c r="G5" s="199"/>
      <c r="H5" s="199"/>
      <c r="I5" s="199"/>
      <c r="J5" s="200"/>
      <c r="K5" s="221" t="s">
        <v>25</v>
      </c>
      <c r="L5" s="221" t="s">
        <v>86</v>
      </c>
      <c r="M5" s="197" t="s">
        <v>4</v>
      </c>
      <c r="N5" s="197"/>
      <c r="O5" s="197"/>
      <c r="P5" s="197"/>
      <c r="Q5" s="197"/>
      <c r="R5" s="197" t="s">
        <v>27</v>
      </c>
      <c r="S5" s="197"/>
      <c r="T5" s="197"/>
      <c r="U5" s="197"/>
      <c r="V5" s="197"/>
      <c r="W5" s="197" t="s">
        <v>28</v>
      </c>
      <c r="X5" s="197"/>
      <c r="Y5" s="197"/>
      <c r="Z5" s="197"/>
      <c r="AA5" s="197"/>
      <c r="AB5" s="209" t="s">
        <v>5</v>
      </c>
      <c r="AC5" s="210"/>
      <c r="AD5" s="210"/>
      <c r="AE5" s="210"/>
      <c r="AF5" s="210"/>
      <c r="AG5" s="210"/>
      <c r="AH5" s="210"/>
      <c r="AI5" s="197" t="s">
        <v>29</v>
      </c>
      <c r="AJ5" s="197"/>
      <c r="AK5" s="197"/>
      <c r="AL5" s="197"/>
      <c r="AM5" s="197"/>
      <c r="AN5" s="224" t="s">
        <v>92</v>
      </c>
      <c r="AO5" s="155"/>
    </row>
    <row r="6" spans="1:43" s="124" customFormat="1" ht="36.75" customHeight="1">
      <c r="A6" s="197"/>
      <c r="B6" s="214"/>
      <c r="C6" s="154" t="s">
        <v>30</v>
      </c>
      <c r="D6" s="158" t="s">
        <v>7</v>
      </c>
      <c r="E6" s="154" t="s">
        <v>80</v>
      </c>
      <c r="F6" s="204"/>
      <c r="G6" s="205"/>
      <c r="H6" s="205"/>
      <c r="I6" s="205"/>
      <c r="J6" s="206"/>
      <c r="K6" s="221"/>
      <c r="L6" s="221"/>
      <c r="M6" s="154" t="s">
        <v>7</v>
      </c>
      <c r="N6" s="154" t="s">
        <v>31</v>
      </c>
      <c r="O6" s="154" t="s">
        <v>98</v>
      </c>
      <c r="P6" s="154" t="s">
        <v>101</v>
      </c>
      <c r="Q6" s="158" t="s">
        <v>103</v>
      </c>
      <c r="R6" s="154" t="s">
        <v>7</v>
      </c>
      <c r="S6" s="154" t="s">
        <v>31</v>
      </c>
      <c r="T6" s="154" t="s">
        <v>98</v>
      </c>
      <c r="U6" s="154" t="s">
        <v>101</v>
      </c>
      <c r="V6" s="158" t="s">
        <v>103</v>
      </c>
      <c r="W6" s="154" t="s">
        <v>7</v>
      </c>
      <c r="X6" s="154" t="s">
        <v>31</v>
      </c>
      <c r="Y6" s="154" t="s">
        <v>98</v>
      </c>
      <c r="Z6" s="154" t="s">
        <v>101</v>
      </c>
      <c r="AA6" s="158" t="s">
        <v>103</v>
      </c>
      <c r="AB6" s="154" t="s">
        <v>7</v>
      </c>
      <c r="AC6" s="154" t="s">
        <v>31</v>
      </c>
      <c r="AD6" s="154" t="s">
        <v>98</v>
      </c>
      <c r="AE6" s="154" t="s">
        <v>101</v>
      </c>
      <c r="AF6" s="158" t="s">
        <v>103</v>
      </c>
      <c r="AG6" s="154" t="s">
        <v>84</v>
      </c>
      <c r="AH6" s="154" t="s">
        <v>89</v>
      </c>
      <c r="AI6" s="154" t="s">
        <v>7</v>
      </c>
      <c r="AJ6" s="154" t="s">
        <v>31</v>
      </c>
      <c r="AK6" s="154" t="s">
        <v>98</v>
      </c>
      <c r="AL6" s="154" t="s">
        <v>101</v>
      </c>
      <c r="AM6" s="158" t="s">
        <v>103</v>
      </c>
      <c r="AN6" s="224"/>
      <c r="AO6" s="155"/>
      <c r="AP6" s="155"/>
      <c r="AQ6" s="155"/>
    </row>
    <row r="7" spans="1:43" s="120" customFormat="1" ht="21" customHeight="1">
      <c r="A7" s="105" t="s">
        <v>10</v>
      </c>
      <c r="B7" s="125">
        <v>10</v>
      </c>
      <c r="C7" s="106">
        <v>10865</v>
      </c>
      <c r="D7" s="106">
        <v>10855</v>
      </c>
      <c r="E7" s="106">
        <v>10840</v>
      </c>
      <c r="F7" s="106">
        <v>326</v>
      </c>
      <c r="G7" s="106">
        <v>326</v>
      </c>
      <c r="H7" s="106">
        <v>332</v>
      </c>
      <c r="I7" s="105">
        <v>317</v>
      </c>
      <c r="J7" s="145">
        <f t="shared" ref="J7:J19" si="0">I7-F7</f>
        <v>-9</v>
      </c>
      <c r="K7" s="146">
        <f t="shared" ref="K7:K19" si="1">D7/G7</f>
        <v>33.29754601226994</v>
      </c>
      <c r="L7" s="146">
        <f t="shared" ref="L7:L20" si="2">E7/I7</f>
        <v>34.195583596214512</v>
      </c>
      <c r="M7" s="106">
        <v>29</v>
      </c>
      <c r="N7" s="106">
        <v>29</v>
      </c>
      <c r="O7" s="106">
        <v>29</v>
      </c>
      <c r="P7" s="106">
        <v>29</v>
      </c>
      <c r="Q7" s="145">
        <f>P7-N7</f>
        <v>0</v>
      </c>
      <c r="R7" s="106">
        <v>10</v>
      </c>
      <c r="S7" s="106">
        <v>10</v>
      </c>
      <c r="T7" s="106">
        <v>10</v>
      </c>
      <c r="U7" s="106">
        <v>10</v>
      </c>
      <c r="V7" s="145">
        <f>U7-S7</f>
        <v>0</v>
      </c>
      <c r="W7" s="106">
        <v>28</v>
      </c>
      <c r="X7" s="106">
        <v>28</v>
      </c>
      <c r="Y7" s="106">
        <v>28</v>
      </c>
      <c r="Z7" s="106">
        <v>28</v>
      </c>
      <c r="AA7" s="145">
        <f>Z7-X7</f>
        <v>0</v>
      </c>
      <c r="AB7" s="106">
        <v>442</v>
      </c>
      <c r="AC7" s="106">
        <v>463</v>
      </c>
      <c r="AD7" s="106">
        <v>472</v>
      </c>
      <c r="AE7" s="106">
        <f>AC7-(AC7*4.5%)</f>
        <v>442.16500000000002</v>
      </c>
      <c r="AF7" s="145">
        <f>AE7-AC7</f>
        <v>-20.83499999999998</v>
      </c>
      <c r="AG7" s="106">
        <v>442</v>
      </c>
      <c r="AH7" s="145">
        <f>AG7-AC7</f>
        <v>-21</v>
      </c>
      <c r="AI7" s="106">
        <f t="shared" ref="AI7:AI19" si="3">M7+R7+W7+AB7</f>
        <v>509</v>
      </c>
      <c r="AJ7" s="106">
        <f t="shared" ref="AJ7:AJ19" si="4">N7+S7+X7+AC7</f>
        <v>530</v>
      </c>
      <c r="AK7" s="106">
        <f t="shared" ref="AK7:AK19" si="5">O7+T7+Y7+AD7</f>
        <v>539</v>
      </c>
      <c r="AL7" s="106">
        <f>P7+U7+Z7+AE7</f>
        <v>509.16500000000002</v>
      </c>
      <c r="AM7" s="148">
        <f>AL7-AJ7</f>
        <v>-20.83499999999998</v>
      </c>
      <c r="AN7" s="143"/>
      <c r="AP7" s="121"/>
    </row>
    <row r="8" spans="1:43" s="122" customFormat="1" ht="21" customHeight="1">
      <c r="A8" s="108" t="s">
        <v>11</v>
      </c>
      <c r="B8" s="105">
        <v>17</v>
      </c>
      <c r="C8" s="106">
        <v>14112</v>
      </c>
      <c r="D8" s="106">
        <v>14276</v>
      </c>
      <c r="E8" s="106">
        <v>14347</v>
      </c>
      <c r="F8" s="106">
        <v>427</v>
      </c>
      <c r="G8" s="106">
        <v>427</v>
      </c>
      <c r="H8" s="106">
        <v>439</v>
      </c>
      <c r="I8" s="105">
        <v>416</v>
      </c>
      <c r="J8" s="145">
        <f t="shared" si="0"/>
        <v>-11</v>
      </c>
      <c r="K8" s="146">
        <f t="shared" si="1"/>
        <v>33.433255269320846</v>
      </c>
      <c r="L8" s="146">
        <f t="shared" si="2"/>
        <v>34.487980769230766</v>
      </c>
      <c r="M8" s="106">
        <v>47</v>
      </c>
      <c r="N8" s="106">
        <v>47</v>
      </c>
      <c r="O8" s="106">
        <v>47</v>
      </c>
      <c r="P8" s="106">
        <v>47</v>
      </c>
      <c r="Q8" s="145">
        <f t="shared" ref="Q8:Q19" si="6">P8-N8</f>
        <v>0</v>
      </c>
      <c r="R8" s="106">
        <v>18</v>
      </c>
      <c r="S8" s="106">
        <v>18</v>
      </c>
      <c r="T8" s="106">
        <v>18</v>
      </c>
      <c r="U8" s="106">
        <v>18</v>
      </c>
      <c r="V8" s="145">
        <f t="shared" ref="V8:V19" si="7">U8-S8</f>
        <v>0</v>
      </c>
      <c r="W8" s="106">
        <v>45</v>
      </c>
      <c r="X8" s="106">
        <v>43</v>
      </c>
      <c r="Y8" s="106">
        <v>65</v>
      </c>
      <c r="Z8" s="106">
        <v>43</v>
      </c>
      <c r="AA8" s="145">
        <f t="shared" ref="AA8:AA19" si="8">Z8-X8</f>
        <v>0</v>
      </c>
      <c r="AB8" s="106">
        <v>580</v>
      </c>
      <c r="AC8" s="106">
        <v>606</v>
      </c>
      <c r="AD8" s="106">
        <v>623</v>
      </c>
      <c r="AE8" s="106">
        <v>583</v>
      </c>
      <c r="AF8" s="145">
        <f t="shared" ref="AF8:AF19" si="9">AE8-AC8</f>
        <v>-23</v>
      </c>
      <c r="AG8" s="106">
        <v>582</v>
      </c>
      <c r="AH8" s="145">
        <f t="shared" ref="AH8:AH19" si="10">AG8-AC8</f>
        <v>-24</v>
      </c>
      <c r="AI8" s="106">
        <f t="shared" si="3"/>
        <v>690</v>
      </c>
      <c r="AJ8" s="106">
        <f t="shared" si="4"/>
        <v>714</v>
      </c>
      <c r="AK8" s="106">
        <f t="shared" si="5"/>
        <v>753</v>
      </c>
      <c r="AL8" s="106">
        <f t="shared" ref="AL8:AL19" si="11">P8+U8+Z8+AE8</f>
        <v>691</v>
      </c>
      <c r="AM8" s="148">
        <f t="shared" ref="AM8:AM19" si="12">AL8-AJ8</f>
        <v>-23</v>
      </c>
      <c r="AN8" s="143"/>
      <c r="AP8" s="121"/>
      <c r="AQ8" s="120"/>
    </row>
    <row r="9" spans="1:43" s="122" customFormat="1" ht="20.25" customHeight="1">
      <c r="A9" s="108" t="s">
        <v>12</v>
      </c>
      <c r="B9" s="105">
        <v>24</v>
      </c>
      <c r="C9" s="106">
        <v>15657</v>
      </c>
      <c r="D9" s="106">
        <v>15699</v>
      </c>
      <c r="E9" s="106">
        <v>15795</v>
      </c>
      <c r="F9" s="106">
        <v>464</v>
      </c>
      <c r="G9" s="106">
        <v>464</v>
      </c>
      <c r="H9" s="106">
        <v>476</v>
      </c>
      <c r="I9" s="105">
        <v>452</v>
      </c>
      <c r="J9" s="145">
        <f t="shared" si="0"/>
        <v>-12</v>
      </c>
      <c r="K9" s="146">
        <f t="shared" si="1"/>
        <v>33.834051724137929</v>
      </c>
      <c r="L9" s="146">
        <f t="shared" si="2"/>
        <v>34.944690265486727</v>
      </c>
      <c r="M9" s="106">
        <v>52</v>
      </c>
      <c r="N9" s="106">
        <v>52</v>
      </c>
      <c r="O9" s="106">
        <v>52</v>
      </c>
      <c r="P9" s="106">
        <v>52</v>
      </c>
      <c r="Q9" s="145">
        <f t="shared" si="6"/>
        <v>0</v>
      </c>
      <c r="R9" s="106">
        <v>24</v>
      </c>
      <c r="S9" s="106">
        <v>24</v>
      </c>
      <c r="T9" s="106">
        <v>24</v>
      </c>
      <c r="U9" s="106">
        <v>24</v>
      </c>
      <c r="V9" s="145">
        <f t="shared" si="7"/>
        <v>0</v>
      </c>
      <c r="W9" s="106">
        <v>55</v>
      </c>
      <c r="X9" s="106">
        <v>55</v>
      </c>
      <c r="Y9" s="106">
        <v>60</v>
      </c>
      <c r="Z9" s="106">
        <v>55</v>
      </c>
      <c r="AA9" s="145">
        <f t="shared" si="8"/>
        <v>0</v>
      </c>
      <c r="AB9" s="106">
        <v>601</v>
      </c>
      <c r="AC9" s="106">
        <v>659</v>
      </c>
      <c r="AD9" s="106">
        <v>676</v>
      </c>
      <c r="AE9" s="106">
        <v>635</v>
      </c>
      <c r="AF9" s="145">
        <f>AE9-AC9</f>
        <v>-24</v>
      </c>
      <c r="AG9" s="106">
        <v>625</v>
      </c>
      <c r="AH9" s="145">
        <f t="shared" si="10"/>
        <v>-34</v>
      </c>
      <c r="AI9" s="106">
        <f t="shared" si="3"/>
        <v>732</v>
      </c>
      <c r="AJ9" s="106">
        <f t="shared" si="4"/>
        <v>790</v>
      </c>
      <c r="AK9" s="106">
        <f t="shared" si="5"/>
        <v>812</v>
      </c>
      <c r="AL9" s="106">
        <f t="shared" si="11"/>
        <v>766</v>
      </c>
      <c r="AM9" s="148">
        <f t="shared" si="12"/>
        <v>-24</v>
      </c>
      <c r="AN9" s="143"/>
      <c r="AP9" s="121"/>
      <c r="AQ9" s="120"/>
    </row>
    <row r="10" spans="1:43" s="122" customFormat="1" ht="21" customHeight="1">
      <c r="A10" s="105" t="s">
        <v>13</v>
      </c>
      <c r="B10" s="105">
        <v>15</v>
      </c>
      <c r="C10" s="106">
        <v>10749</v>
      </c>
      <c r="D10" s="106">
        <v>10612</v>
      </c>
      <c r="E10" s="106">
        <v>10585</v>
      </c>
      <c r="F10" s="106">
        <v>309</v>
      </c>
      <c r="G10" s="105">
        <v>308</v>
      </c>
      <c r="H10" s="129">
        <v>312</v>
      </c>
      <c r="I10" s="105">
        <v>312</v>
      </c>
      <c r="J10" s="145">
        <f t="shared" si="0"/>
        <v>3</v>
      </c>
      <c r="K10" s="146">
        <f t="shared" si="1"/>
        <v>34.454545454545453</v>
      </c>
      <c r="L10" s="146">
        <f t="shared" si="2"/>
        <v>33.926282051282051</v>
      </c>
      <c r="M10" s="106">
        <v>32</v>
      </c>
      <c r="N10" s="106">
        <v>34</v>
      </c>
      <c r="O10" s="106">
        <v>34</v>
      </c>
      <c r="P10" s="106">
        <v>34</v>
      </c>
      <c r="Q10" s="145">
        <f t="shared" si="6"/>
        <v>0</v>
      </c>
      <c r="R10" s="106">
        <v>14</v>
      </c>
      <c r="S10" s="106">
        <v>15</v>
      </c>
      <c r="T10" s="106">
        <v>15</v>
      </c>
      <c r="U10" s="106">
        <v>15</v>
      </c>
      <c r="V10" s="145">
        <f t="shared" si="7"/>
        <v>0</v>
      </c>
      <c r="W10" s="106">
        <v>27</v>
      </c>
      <c r="X10" s="106">
        <v>28</v>
      </c>
      <c r="Y10" s="106">
        <v>30</v>
      </c>
      <c r="Z10" s="106">
        <v>28</v>
      </c>
      <c r="AA10" s="145">
        <f t="shared" si="8"/>
        <v>0</v>
      </c>
      <c r="AB10" s="106">
        <v>437</v>
      </c>
      <c r="AC10" s="106">
        <v>438</v>
      </c>
      <c r="AD10" s="106">
        <v>443</v>
      </c>
      <c r="AE10" s="106">
        <v>437</v>
      </c>
      <c r="AF10" s="145">
        <f>AE10-AC10</f>
        <v>-1</v>
      </c>
      <c r="AG10" s="106">
        <f t="shared" ref="AG10" si="13">ROUND(I10*1.4,0)</f>
        <v>437</v>
      </c>
      <c r="AH10" s="145">
        <f t="shared" si="10"/>
        <v>-1</v>
      </c>
      <c r="AI10" s="106">
        <f t="shared" si="3"/>
        <v>510</v>
      </c>
      <c r="AJ10" s="106">
        <f t="shared" si="4"/>
        <v>515</v>
      </c>
      <c r="AK10" s="106">
        <f t="shared" si="5"/>
        <v>522</v>
      </c>
      <c r="AL10" s="106">
        <f t="shared" si="11"/>
        <v>514</v>
      </c>
      <c r="AM10" s="148">
        <f t="shared" si="12"/>
        <v>-1</v>
      </c>
      <c r="AN10" s="143"/>
      <c r="AP10" s="121"/>
      <c r="AQ10" s="120"/>
    </row>
    <row r="11" spans="1:43" s="122" customFormat="1" ht="21" customHeight="1">
      <c r="A11" s="105" t="s">
        <v>14</v>
      </c>
      <c r="B11" s="105">
        <v>25</v>
      </c>
      <c r="C11" s="106">
        <v>14187</v>
      </c>
      <c r="D11" s="106">
        <v>14247</v>
      </c>
      <c r="E11" s="106">
        <v>14289</v>
      </c>
      <c r="F11" s="106">
        <v>423</v>
      </c>
      <c r="G11" s="106">
        <v>423</v>
      </c>
      <c r="H11" s="106">
        <v>451</v>
      </c>
      <c r="I11" s="105">
        <v>417</v>
      </c>
      <c r="J11" s="145">
        <f t="shared" si="0"/>
        <v>-6</v>
      </c>
      <c r="K11" s="146">
        <f t="shared" si="1"/>
        <v>33.680851063829785</v>
      </c>
      <c r="L11" s="146">
        <f t="shared" si="2"/>
        <v>34.266187050359711</v>
      </c>
      <c r="M11" s="106">
        <v>57</v>
      </c>
      <c r="N11" s="106">
        <v>57</v>
      </c>
      <c r="O11" s="106">
        <v>57</v>
      </c>
      <c r="P11" s="106">
        <v>57</v>
      </c>
      <c r="Q11" s="145">
        <f t="shared" si="6"/>
        <v>0</v>
      </c>
      <c r="R11" s="106">
        <v>25</v>
      </c>
      <c r="S11" s="106">
        <v>25</v>
      </c>
      <c r="T11" s="106">
        <v>25</v>
      </c>
      <c r="U11" s="106">
        <v>25</v>
      </c>
      <c r="V11" s="145">
        <f t="shared" si="7"/>
        <v>0</v>
      </c>
      <c r="W11" s="106">
        <v>49</v>
      </c>
      <c r="X11" s="106">
        <v>55</v>
      </c>
      <c r="Y11" s="106">
        <v>85</v>
      </c>
      <c r="Z11" s="106">
        <v>55</v>
      </c>
      <c r="AA11" s="145">
        <f t="shared" si="8"/>
        <v>0</v>
      </c>
      <c r="AB11" s="106">
        <v>576</v>
      </c>
      <c r="AC11" s="106">
        <v>601</v>
      </c>
      <c r="AD11" s="106">
        <v>639.96900000000016</v>
      </c>
      <c r="AE11" s="106">
        <v>579</v>
      </c>
      <c r="AF11" s="145">
        <f t="shared" si="9"/>
        <v>-22</v>
      </c>
      <c r="AG11" s="106">
        <v>576</v>
      </c>
      <c r="AH11" s="145">
        <f t="shared" si="10"/>
        <v>-25</v>
      </c>
      <c r="AI11" s="106">
        <f t="shared" si="3"/>
        <v>707</v>
      </c>
      <c r="AJ11" s="106">
        <f t="shared" si="4"/>
        <v>738</v>
      </c>
      <c r="AK11" s="106">
        <f t="shared" si="5"/>
        <v>806.96900000000016</v>
      </c>
      <c r="AL11" s="106">
        <f t="shared" si="11"/>
        <v>716</v>
      </c>
      <c r="AM11" s="148">
        <f t="shared" si="12"/>
        <v>-22</v>
      </c>
      <c r="AN11" s="143"/>
      <c r="AP11" s="121"/>
      <c r="AQ11" s="120"/>
    </row>
    <row r="12" spans="1:43" s="122" customFormat="1" ht="21" customHeight="1">
      <c r="A12" s="105" t="s">
        <v>15</v>
      </c>
      <c r="B12" s="105">
        <v>12</v>
      </c>
      <c r="C12" s="106">
        <v>8307</v>
      </c>
      <c r="D12" s="106">
        <v>8291</v>
      </c>
      <c r="E12" s="106">
        <v>8235</v>
      </c>
      <c r="F12" s="106">
        <v>241</v>
      </c>
      <c r="G12" s="106">
        <v>241</v>
      </c>
      <c r="H12" s="106">
        <v>246</v>
      </c>
      <c r="I12" s="105">
        <v>238</v>
      </c>
      <c r="J12" s="145">
        <f t="shared" si="0"/>
        <v>-3</v>
      </c>
      <c r="K12" s="146">
        <f t="shared" si="1"/>
        <v>34.402489626556019</v>
      </c>
      <c r="L12" s="146">
        <f t="shared" si="2"/>
        <v>34.600840336134453</v>
      </c>
      <c r="M12" s="106">
        <v>26</v>
      </c>
      <c r="N12" s="106">
        <v>26</v>
      </c>
      <c r="O12" s="106">
        <v>26</v>
      </c>
      <c r="P12" s="106">
        <v>26</v>
      </c>
      <c r="Q12" s="145">
        <f t="shared" si="6"/>
        <v>0</v>
      </c>
      <c r="R12" s="106">
        <v>12</v>
      </c>
      <c r="S12" s="106">
        <v>12</v>
      </c>
      <c r="T12" s="106">
        <v>12</v>
      </c>
      <c r="U12" s="106">
        <v>12</v>
      </c>
      <c r="V12" s="145">
        <f t="shared" si="7"/>
        <v>0</v>
      </c>
      <c r="W12" s="106">
        <v>31</v>
      </c>
      <c r="X12" s="106">
        <v>31</v>
      </c>
      <c r="Y12" s="106">
        <v>31</v>
      </c>
      <c r="Z12" s="106">
        <v>31</v>
      </c>
      <c r="AA12" s="145">
        <f t="shared" si="8"/>
        <v>0</v>
      </c>
      <c r="AB12" s="106">
        <v>331</v>
      </c>
      <c r="AC12" s="106">
        <v>342</v>
      </c>
      <c r="AD12" s="106">
        <v>349</v>
      </c>
      <c r="AE12" s="106">
        <v>331</v>
      </c>
      <c r="AF12" s="145">
        <f t="shared" si="9"/>
        <v>-11</v>
      </c>
      <c r="AG12" s="106">
        <v>331</v>
      </c>
      <c r="AH12" s="145">
        <f t="shared" si="10"/>
        <v>-11</v>
      </c>
      <c r="AI12" s="106">
        <f t="shared" si="3"/>
        <v>400</v>
      </c>
      <c r="AJ12" s="106">
        <f t="shared" si="4"/>
        <v>411</v>
      </c>
      <c r="AK12" s="106">
        <f t="shared" si="5"/>
        <v>418</v>
      </c>
      <c r="AL12" s="106">
        <f t="shared" si="11"/>
        <v>400</v>
      </c>
      <c r="AM12" s="148">
        <f t="shared" si="12"/>
        <v>-11</v>
      </c>
      <c r="AN12" s="143"/>
      <c r="AP12" s="121"/>
      <c r="AQ12" s="120"/>
    </row>
    <row r="13" spans="1:43" s="122" customFormat="1" ht="21" customHeight="1">
      <c r="A13" s="105" t="s">
        <v>16</v>
      </c>
      <c r="B13" s="105">
        <v>19</v>
      </c>
      <c r="C13" s="106">
        <v>13796</v>
      </c>
      <c r="D13" s="106">
        <v>13760</v>
      </c>
      <c r="E13" s="106">
        <v>13670</v>
      </c>
      <c r="F13" s="106">
        <v>418</v>
      </c>
      <c r="G13" s="106">
        <v>418</v>
      </c>
      <c r="H13" s="106">
        <v>416</v>
      </c>
      <c r="I13" s="105">
        <v>417</v>
      </c>
      <c r="J13" s="145">
        <f t="shared" si="0"/>
        <v>-1</v>
      </c>
      <c r="K13" s="146">
        <f t="shared" si="1"/>
        <v>32.918660287081337</v>
      </c>
      <c r="L13" s="146">
        <f t="shared" si="2"/>
        <v>32.781774580335728</v>
      </c>
      <c r="M13" s="106">
        <v>44</v>
      </c>
      <c r="N13" s="106">
        <v>42</v>
      </c>
      <c r="O13" s="106">
        <v>43</v>
      </c>
      <c r="P13" s="106">
        <v>42</v>
      </c>
      <c r="Q13" s="145">
        <f t="shared" si="6"/>
        <v>0</v>
      </c>
      <c r="R13" s="106">
        <v>19</v>
      </c>
      <c r="S13" s="106">
        <v>19</v>
      </c>
      <c r="T13" s="106">
        <v>20</v>
      </c>
      <c r="U13" s="106">
        <v>19</v>
      </c>
      <c r="V13" s="145">
        <f t="shared" si="7"/>
        <v>0</v>
      </c>
      <c r="W13" s="106">
        <v>47</v>
      </c>
      <c r="X13" s="106">
        <v>49</v>
      </c>
      <c r="Y13" s="106">
        <v>60</v>
      </c>
      <c r="Z13" s="106">
        <v>49</v>
      </c>
      <c r="AA13" s="145">
        <f t="shared" si="8"/>
        <v>0</v>
      </c>
      <c r="AB13" s="106">
        <v>584</v>
      </c>
      <c r="AC13" s="106">
        <v>594</v>
      </c>
      <c r="AD13" s="106">
        <v>591</v>
      </c>
      <c r="AE13" s="106">
        <v>584</v>
      </c>
      <c r="AF13" s="145">
        <f t="shared" si="9"/>
        <v>-10</v>
      </c>
      <c r="AG13" s="106">
        <v>584</v>
      </c>
      <c r="AH13" s="145">
        <f t="shared" si="10"/>
        <v>-10</v>
      </c>
      <c r="AI13" s="106">
        <f t="shared" si="3"/>
        <v>694</v>
      </c>
      <c r="AJ13" s="106">
        <f t="shared" si="4"/>
        <v>704</v>
      </c>
      <c r="AK13" s="106">
        <f t="shared" si="5"/>
        <v>714</v>
      </c>
      <c r="AL13" s="106">
        <f t="shared" si="11"/>
        <v>694</v>
      </c>
      <c r="AM13" s="148">
        <f t="shared" si="12"/>
        <v>-10</v>
      </c>
      <c r="AN13" s="143"/>
      <c r="AP13" s="121"/>
      <c r="AQ13" s="120"/>
    </row>
    <row r="14" spans="1:43" s="120" customFormat="1" ht="21" customHeight="1">
      <c r="A14" s="105" t="s">
        <v>17</v>
      </c>
      <c r="B14" s="125">
        <v>21</v>
      </c>
      <c r="C14" s="106">
        <v>10837</v>
      </c>
      <c r="D14" s="106">
        <v>10849</v>
      </c>
      <c r="E14" s="106">
        <v>10520</v>
      </c>
      <c r="F14" s="106">
        <v>339</v>
      </c>
      <c r="G14" s="106">
        <v>339</v>
      </c>
      <c r="H14" s="106">
        <v>351</v>
      </c>
      <c r="I14" s="105">
        <v>329</v>
      </c>
      <c r="J14" s="145">
        <f t="shared" si="0"/>
        <v>-10</v>
      </c>
      <c r="K14" s="146">
        <f t="shared" si="1"/>
        <v>32.002949852507378</v>
      </c>
      <c r="L14" s="146">
        <f t="shared" si="2"/>
        <v>31.975683890577507</v>
      </c>
      <c r="M14" s="106">
        <v>41</v>
      </c>
      <c r="N14" s="106">
        <v>43</v>
      </c>
      <c r="O14" s="106">
        <v>43</v>
      </c>
      <c r="P14" s="106">
        <v>43</v>
      </c>
      <c r="Q14" s="145">
        <f t="shared" si="6"/>
        <v>0</v>
      </c>
      <c r="R14" s="106">
        <v>21</v>
      </c>
      <c r="S14" s="106">
        <v>21</v>
      </c>
      <c r="T14" s="106">
        <v>21</v>
      </c>
      <c r="U14" s="106">
        <v>21</v>
      </c>
      <c r="V14" s="145">
        <f t="shared" si="7"/>
        <v>0</v>
      </c>
      <c r="W14" s="106">
        <v>54</v>
      </c>
      <c r="X14" s="106">
        <v>54</v>
      </c>
      <c r="Y14" s="106">
        <v>54</v>
      </c>
      <c r="Z14" s="106">
        <v>54</v>
      </c>
      <c r="AA14" s="145">
        <f t="shared" si="8"/>
        <v>0</v>
      </c>
      <c r="AB14" s="106">
        <v>460</v>
      </c>
      <c r="AC14" s="106">
        <v>481</v>
      </c>
      <c r="AD14" s="106">
        <v>527</v>
      </c>
      <c r="AE14" s="106">
        <v>461</v>
      </c>
      <c r="AF14" s="145">
        <f t="shared" si="9"/>
        <v>-20</v>
      </c>
      <c r="AG14" s="106">
        <v>460</v>
      </c>
      <c r="AH14" s="145">
        <f t="shared" si="10"/>
        <v>-21</v>
      </c>
      <c r="AI14" s="106">
        <f t="shared" si="3"/>
        <v>576</v>
      </c>
      <c r="AJ14" s="106">
        <f t="shared" si="4"/>
        <v>599</v>
      </c>
      <c r="AK14" s="106">
        <f t="shared" si="5"/>
        <v>645</v>
      </c>
      <c r="AL14" s="106">
        <f t="shared" si="11"/>
        <v>579</v>
      </c>
      <c r="AM14" s="148">
        <f t="shared" si="12"/>
        <v>-20</v>
      </c>
      <c r="AN14" s="143"/>
      <c r="AP14" s="121"/>
    </row>
    <row r="15" spans="1:43" s="160" customFormat="1" ht="21" customHeight="1">
      <c r="A15" s="105" t="s">
        <v>18</v>
      </c>
      <c r="B15" s="105">
        <v>22</v>
      </c>
      <c r="C15" s="106">
        <v>10383</v>
      </c>
      <c r="D15" s="106">
        <v>10371</v>
      </c>
      <c r="E15" s="106">
        <v>10019</v>
      </c>
      <c r="F15" s="106">
        <v>340</v>
      </c>
      <c r="G15" s="105">
        <v>340</v>
      </c>
      <c r="H15" s="105">
        <v>336</v>
      </c>
      <c r="I15" s="105">
        <v>333</v>
      </c>
      <c r="J15" s="145">
        <f t="shared" si="0"/>
        <v>-7</v>
      </c>
      <c r="K15" s="146">
        <f t="shared" si="1"/>
        <v>30.502941176470589</v>
      </c>
      <c r="L15" s="146">
        <f t="shared" si="2"/>
        <v>30.087087087087088</v>
      </c>
      <c r="M15" s="106">
        <v>51</v>
      </c>
      <c r="N15" s="106">
        <v>48</v>
      </c>
      <c r="O15" s="106">
        <v>48</v>
      </c>
      <c r="P15" s="106">
        <v>48</v>
      </c>
      <c r="Q15" s="145">
        <f t="shared" si="6"/>
        <v>0</v>
      </c>
      <c r="R15" s="106">
        <v>22</v>
      </c>
      <c r="S15" s="106">
        <v>22</v>
      </c>
      <c r="T15" s="106">
        <v>22</v>
      </c>
      <c r="U15" s="106">
        <v>22</v>
      </c>
      <c r="V15" s="145">
        <f t="shared" si="7"/>
        <v>0</v>
      </c>
      <c r="W15" s="106">
        <v>60</v>
      </c>
      <c r="X15" s="106">
        <v>60</v>
      </c>
      <c r="Y15" s="106">
        <v>67</v>
      </c>
      <c r="Z15" s="106">
        <v>60</v>
      </c>
      <c r="AA15" s="145">
        <f t="shared" si="8"/>
        <v>0</v>
      </c>
      <c r="AB15" s="106">
        <v>479</v>
      </c>
      <c r="AC15" s="106">
        <v>483</v>
      </c>
      <c r="AD15" s="106">
        <v>480</v>
      </c>
      <c r="AE15" s="106">
        <v>480</v>
      </c>
      <c r="AF15" s="145">
        <f t="shared" si="9"/>
        <v>-3</v>
      </c>
      <c r="AG15" s="106">
        <v>482</v>
      </c>
      <c r="AH15" s="145">
        <f t="shared" si="10"/>
        <v>-1</v>
      </c>
      <c r="AI15" s="106">
        <f t="shared" si="3"/>
        <v>612</v>
      </c>
      <c r="AJ15" s="106">
        <f t="shared" si="4"/>
        <v>613</v>
      </c>
      <c r="AK15" s="106">
        <f t="shared" si="5"/>
        <v>617</v>
      </c>
      <c r="AL15" s="106">
        <f t="shared" si="11"/>
        <v>610</v>
      </c>
      <c r="AM15" s="148">
        <f t="shared" si="12"/>
        <v>-3</v>
      </c>
      <c r="AN15" s="143">
        <f>AI15-AL15</f>
        <v>2</v>
      </c>
      <c r="AO15" s="122"/>
      <c r="AP15" s="121"/>
      <c r="AQ15" s="120"/>
    </row>
    <row r="16" spans="1:43" s="120" customFormat="1" ht="21" customHeight="1">
      <c r="A16" s="105" t="s">
        <v>19</v>
      </c>
      <c r="B16" s="125">
        <v>10</v>
      </c>
      <c r="C16" s="106">
        <v>2809</v>
      </c>
      <c r="D16" s="106">
        <v>2785</v>
      </c>
      <c r="E16" s="106">
        <v>2709</v>
      </c>
      <c r="F16" s="106">
        <v>105</v>
      </c>
      <c r="G16" s="106">
        <v>105</v>
      </c>
      <c r="H16" s="106">
        <v>103</v>
      </c>
      <c r="I16" s="105">
        <v>102</v>
      </c>
      <c r="J16" s="145">
        <f t="shared" si="0"/>
        <v>-3</v>
      </c>
      <c r="K16" s="146">
        <f t="shared" si="1"/>
        <v>26.523809523809526</v>
      </c>
      <c r="L16" s="146">
        <f t="shared" si="2"/>
        <v>26.558823529411764</v>
      </c>
      <c r="M16" s="106">
        <v>21</v>
      </c>
      <c r="N16" s="106">
        <v>23</v>
      </c>
      <c r="O16" s="106">
        <v>23</v>
      </c>
      <c r="P16" s="106">
        <v>23</v>
      </c>
      <c r="Q16" s="145">
        <f t="shared" si="6"/>
        <v>0</v>
      </c>
      <c r="R16" s="106">
        <v>11</v>
      </c>
      <c r="S16" s="106">
        <v>11</v>
      </c>
      <c r="T16" s="106">
        <v>11</v>
      </c>
      <c r="U16" s="106">
        <v>11</v>
      </c>
      <c r="V16" s="145">
        <f t="shared" si="7"/>
        <v>0</v>
      </c>
      <c r="W16" s="106">
        <v>20</v>
      </c>
      <c r="X16" s="106">
        <v>20</v>
      </c>
      <c r="Y16" s="106">
        <v>20</v>
      </c>
      <c r="Z16" s="106">
        <v>20</v>
      </c>
      <c r="AA16" s="145">
        <f t="shared" si="8"/>
        <v>0</v>
      </c>
      <c r="AB16" s="106">
        <v>142</v>
      </c>
      <c r="AC16" s="106">
        <v>149</v>
      </c>
      <c r="AD16" s="106">
        <v>147</v>
      </c>
      <c r="AE16" s="106">
        <f t="shared" ref="AE16" si="14">AC16-(AC16*4.5%)</f>
        <v>142.29499999999999</v>
      </c>
      <c r="AF16" s="145">
        <f t="shared" si="9"/>
        <v>-6.7050000000000125</v>
      </c>
      <c r="AG16" s="106">
        <v>142</v>
      </c>
      <c r="AH16" s="145">
        <f t="shared" si="10"/>
        <v>-7</v>
      </c>
      <c r="AI16" s="106">
        <f t="shared" si="3"/>
        <v>194</v>
      </c>
      <c r="AJ16" s="106">
        <f t="shared" si="4"/>
        <v>203</v>
      </c>
      <c r="AK16" s="106">
        <f t="shared" si="5"/>
        <v>201</v>
      </c>
      <c r="AL16" s="106">
        <f t="shared" si="11"/>
        <v>196.29499999999999</v>
      </c>
      <c r="AM16" s="148">
        <f t="shared" si="12"/>
        <v>-6.7050000000000125</v>
      </c>
      <c r="AN16" s="143"/>
      <c r="AP16" s="121"/>
    </row>
    <row r="17" spans="1:42" s="120" customFormat="1" ht="21" customHeight="1">
      <c r="A17" s="105" t="s">
        <v>20</v>
      </c>
      <c r="B17" s="125">
        <v>24</v>
      </c>
      <c r="C17" s="106">
        <v>8959</v>
      </c>
      <c r="D17" s="106">
        <v>9019</v>
      </c>
      <c r="E17" s="106">
        <v>8870</v>
      </c>
      <c r="F17" s="106">
        <v>289</v>
      </c>
      <c r="G17" s="106">
        <v>289</v>
      </c>
      <c r="H17" s="106">
        <v>294</v>
      </c>
      <c r="I17" s="105">
        <v>287</v>
      </c>
      <c r="J17" s="145">
        <f t="shared" si="0"/>
        <v>-2</v>
      </c>
      <c r="K17" s="146">
        <f t="shared" si="1"/>
        <v>31.207612456747405</v>
      </c>
      <c r="L17" s="146">
        <f t="shared" si="2"/>
        <v>30.905923344947734</v>
      </c>
      <c r="M17" s="106">
        <v>49</v>
      </c>
      <c r="N17" s="106">
        <v>49</v>
      </c>
      <c r="O17" s="106">
        <v>50</v>
      </c>
      <c r="P17" s="106">
        <v>49</v>
      </c>
      <c r="Q17" s="145">
        <f t="shared" si="6"/>
        <v>0</v>
      </c>
      <c r="R17" s="106">
        <v>24</v>
      </c>
      <c r="S17" s="106">
        <v>24</v>
      </c>
      <c r="T17" s="106">
        <v>24</v>
      </c>
      <c r="U17" s="106">
        <v>24</v>
      </c>
      <c r="V17" s="145">
        <f t="shared" si="7"/>
        <v>0</v>
      </c>
      <c r="W17" s="106">
        <v>53</v>
      </c>
      <c r="X17" s="106">
        <v>55</v>
      </c>
      <c r="Y17" s="106">
        <v>55</v>
      </c>
      <c r="Z17" s="106">
        <v>55</v>
      </c>
      <c r="AA17" s="145">
        <f t="shared" si="8"/>
        <v>0</v>
      </c>
      <c r="AB17" s="106">
        <v>413</v>
      </c>
      <c r="AC17" s="106">
        <v>410</v>
      </c>
      <c r="AD17" s="106">
        <v>418</v>
      </c>
      <c r="AE17" s="106">
        <v>410</v>
      </c>
      <c r="AF17" s="145">
        <f t="shared" si="9"/>
        <v>0</v>
      </c>
      <c r="AG17" s="106">
        <v>413</v>
      </c>
      <c r="AH17" s="145">
        <f t="shared" si="10"/>
        <v>3</v>
      </c>
      <c r="AI17" s="106">
        <f t="shared" si="3"/>
        <v>539</v>
      </c>
      <c r="AJ17" s="106">
        <f t="shared" si="4"/>
        <v>538</v>
      </c>
      <c r="AK17" s="106">
        <f t="shared" si="5"/>
        <v>547</v>
      </c>
      <c r="AL17" s="106">
        <f t="shared" si="11"/>
        <v>538</v>
      </c>
      <c r="AM17" s="148">
        <f t="shared" si="12"/>
        <v>0</v>
      </c>
      <c r="AN17" s="143">
        <f>AI17-AL17</f>
        <v>1</v>
      </c>
      <c r="AP17" s="121"/>
    </row>
    <row r="18" spans="1:42" s="120" customFormat="1" ht="24" customHeight="1">
      <c r="A18" s="105" t="s">
        <v>21</v>
      </c>
      <c r="B18" s="125">
        <v>4</v>
      </c>
      <c r="C18" s="106">
        <v>3837</v>
      </c>
      <c r="D18" s="106">
        <v>3764</v>
      </c>
      <c r="E18" s="106">
        <v>3766</v>
      </c>
      <c r="F18" s="106">
        <v>113</v>
      </c>
      <c r="G18" s="106">
        <v>113</v>
      </c>
      <c r="H18" s="106">
        <v>114</v>
      </c>
      <c r="I18" s="105">
        <v>112</v>
      </c>
      <c r="J18" s="145">
        <f t="shared" si="0"/>
        <v>-1</v>
      </c>
      <c r="K18" s="146">
        <f t="shared" si="1"/>
        <v>33.309734513274336</v>
      </c>
      <c r="L18" s="146">
        <f t="shared" si="2"/>
        <v>33.625</v>
      </c>
      <c r="M18" s="106">
        <v>10</v>
      </c>
      <c r="N18" s="106">
        <v>12</v>
      </c>
      <c r="O18" s="106">
        <v>11</v>
      </c>
      <c r="P18" s="106">
        <v>11</v>
      </c>
      <c r="Q18" s="145">
        <f t="shared" si="6"/>
        <v>-1</v>
      </c>
      <c r="R18" s="106">
        <v>6</v>
      </c>
      <c r="S18" s="106">
        <v>6</v>
      </c>
      <c r="T18" s="106">
        <v>6</v>
      </c>
      <c r="U18" s="106">
        <v>6</v>
      </c>
      <c r="V18" s="145">
        <f t="shared" si="7"/>
        <v>0</v>
      </c>
      <c r="W18" s="106">
        <v>12</v>
      </c>
      <c r="X18" s="106">
        <v>12</v>
      </c>
      <c r="Y18" s="106">
        <v>14</v>
      </c>
      <c r="Z18" s="106">
        <v>12</v>
      </c>
      <c r="AA18" s="145">
        <f t="shared" si="8"/>
        <v>0</v>
      </c>
      <c r="AB18" s="106">
        <v>157</v>
      </c>
      <c r="AC18" s="106">
        <v>160</v>
      </c>
      <c r="AD18" s="106">
        <v>162</v>
      </c>
      <c r="AE18" s="106">
        <v>157</v>
      </c>
      <c r="AF18" s="145">
        <f t="shared" si="9"/>
        <v>-3</v>
      </c>
      <c r="AG18" s="106">
        <v>156</v>
      </c>
      <c r="AH18" s="145">
        <f t="shared" si="10"/>
        <v>-4</v>
      </c>
      <c r="AI18" s="106">
        <f>M18+R18+W18+AB18</f>
        <v>185</v>
      </c>
      <c r="AJ18" s="106">
        <f t="shared" si="4"/>
        <v>190</v>
      </c>
      <c r="AK18" s="106">
        <f t="shared" si="5"/>
        <v>193</v>
      </c>
      <c r="AL18" s="106">
        <f t="shared" si="11"/>
        <v>186</v>
      </c>
      <c r="AM18" s="148">
        <f t="shared" si="12"/>
        <v>-4</v>
      </c>
      <c r="AN18" s="143"/>
      <c r="AP18" s="121"/>
    </row>
    <row r="19" spans="1:42" s="120" customFormat="1" ht="21" customHeight="1">
      <c r="A19" s="105" t="s">
        <v>22</v>
      </c>
      <c r="B19" s="125">
        <v>17</v>
      </c>
      <c r="C19" s="106">
        <v>10271</v>
      </c>
      <c r="D19" s="106">
        <v>10294</v>
      </c>
      <c r="E19" s="106">
        <v>10312</v>
      </c>
      <c r="F19" s="106">
        <v>311</v>
      </c>
      <c r="G19" s="106">
        <v>311</v>
      </c>
      <c r="H19" s="106">
        <v>320</v>
      </c>
      <c r="I19" s="105">
        <v>303</v>
      </c>
      <c r="J19" s="145">
        <f t="shared" si="0"/>
        <v>-8</v>
      </c>
      <c r="K19" s="146">
        <f t="shared" si="1"/>
        <v>33.09967845659164</v>
      </c>
      <c r="L19" s="146">
        <f t="shared" si="2"/>
        <v>34.03300330033003</v>
      </c>
      <c r="M19" s="106">
        <v>38</v>
      </c>
      <c r="N19" s="106">
        <v>37</v>
      </c>
      <c r="O19" s="106">
        <v>37</v>
      </c>
      <c r="P19" s="106">
        <v>37</v>
      </c>
      <c r="Q19" s="145">
        <f t="shared" si="6"/>
        <v>0</v>
      </c>
      <c r="R19" s="106">
        <v>17</v>
      </c>
      <c r="S19" s="106">
        <v>17</v>
      </c>
      <c r="T19" s="106">
        <v>17</v>
      </c>
      <c r="U19" s="106">
        <v>17</v>
      </c>
      <c r="V19" s="145">
        <f t="shared" si="7"/>
        <v>0</v>
      </c>
      <c r="W19" s="106">
        <v>40</v>
      </c>
      <c r="X19" s="106">
        <v>40</v>
      </c>
      <c r="Y19" s="106">
        <v>44</v>
      </c>
      <c r="Z19" s="106">
        <v>40</v>
      </c>
      <c r="AA19" s="145">
        <f t="shared" si="8"/>
        <v>0</v>
      </c>
      <c r="AB19" s="106">
        <v>423</v>
      </c>
      <c r="AC19" s="106">
        <v>442</v>
      </c>
      <c r="AD19" s="106">
        <v>454</v>
      </c>
      <c r="AE19" s="106">
        <v>423</v>
      </c>
      <c r="AF19" s="145">
        <f t="shared" si="9"/>
        <v>-19</v>
      </c>
      <c r="AG19" s="106">
        <v>424</v>
      </c>
      <c r="AH19" s="145">
        <f t="shared" si="10"/>
        <v>-18</v>
      </c>
      <c r="AI19" s="106">
        <f t="shared" si="3"/>
        <v>518</v>
      </c>
      <c r="AJ19" s="106">
        <f t="shared" si="4"/>
        <v>536</v>
      </c>
      <c r="AK19" s="106">
        <f t="shared" si="5"/>
        <v>552</v>
      </c>
      <c r="AL19" s="106">
        <f t="shared" si="11"/>
        <v>517</v>
      </c>
      <c r="AM19" s="148">
        <f t="shared" si="12"/>
        <v>-19</v>
      </c>
      <c r="AN19" s="143">
        <f>AI19-AL19</f>
        <v>1</v>
      </c>
      <c r="AP19" s="121"/>
    </row>
    <row r="20" spans="1:42" s="119" customFormat="1" ht="29.25" customHeight="1">
      <c r="A20" s="104" t="s">
        <v>32</v>
      </c>
      <c r="B20" s="104">
        <f t="shared" ref="B20:J20" si="15">SUM(B7:B19)</f>
        <v>220</v>
      </c>
      <c r="C20" s="104">
        <f t="shared" si="15"/>
        <v>134769</v>
      </c>
      <c r="D20" s="104">
        <f t="shared" si="15"/>
        <v>134822</v>
      </c>
      <c r="E20" s="104">
        <f t="shared" si="15"/>
        <v>133957</v>
      </c>
      <c r="F20" s="104">
        <f t="shared" si="15"/>
        <v>4105</v>
      </c>
      <c r="G20" s="104">
        <f t="shared" si="15"/>
        <v>4104</v>
      </c>
      <c r="H20" s="104">
        <f t="shared" si="15"/>
        <v>4190</v>
      </c>
      <c r="I20" s="104">
        <f t="shared" si="15"/>
        <v>4035</v>
      </c>
      <c r="J20" s="147">
        <f t="shared" si="15"/>
        <v>-70</v>
      </c>
      <c r="K20" s="149">
        <f>D20/G20</f>
        <v>32.851364522417157</v>
      </c>
      <c r="L20" s="149">
        <f t="shared" si="2"/>
        <v>33.198760842627017</v>
      </c>
      <c r="M20" s="104">
        <f t="shared" ref="M20:AH20" si="16">SUM(M7:M19)</f>
        <v>497</v>
      </c>
      <c r="N20" s="104">
        <f t="shared" si="16"/>
        <v>499</v>
      </c>
      <c r="O20" s="104">
        <f t="shared" si="16"/>
        <v>500</v>
      </c>
      <c r="P20" s="104">
        <f t="shared" si="16"/>
        <v>498</v>
      </c>
      <c r="Q20" s="147">
        <f t="shared" si="16"/>
        <v>-1</v>
      </c>
      <c r="R20" s="104">
        <f t="shared" si="16"/>
        <v>223</v>
      </c>
      <c r="S20" s="104">
        <f t="shared" si="16"/>
        <v>224</v>
      </c>
      <c r="T20" s="104">
        <f t="shared" si="16"/>
        <v>225</v>
      </c>
      <c r="U20" s="104">
        <f t="shared" si="16"/>
        <v>224</v>
      </c>
      <c r="V20" s="147">
        <f t="shared" si="16"/>
        <v>0</v>
      </c>
      <c r="W20" s="104">
        <f t="shared" si="16"/>
        <v>521</v>
      </c>
      <c r="X20" s="104">
        <f t="shared" si="16"/>
        <v>530</v>
      </c>
      <c r="Y20" s="104">
        <f t="shared" si="16"/>
        <v>613</v>
      </c>
      <c r="Z20" s="104">
        <f t="shared" si="16"/>
        <v>530</v>
      </c>
      <c r="AA20" s="147">
        <f t="shared" si="16"/>
        <v>0</v>
      </c>
      <c r="AB20" s="104">
        <f t="shared" si="16"/>
        <v>5625</v>
      </c>
      <c r="AC20" s="104">
        <f t="shared" si="16"/>
        <v>5828</v>
      </c>
      <c r="AD20" s="104">
        <f t="shared" si="16"/>
        <v>5981.9690000000001</v>
      </c>
      <c r="AE20" s="104">
        <f>SUM(AE7:AE19)</f>
        <v>5664.46</v>
      </c>
      <c r="AF20" s="147">
        <f>SUM(AF7:AF19)</f>
        <v>-163.54</v>
      </c>
      <c r="AG20" s="104">
        <f t="shared" si="16"/>
        <v>5654</v>
      </c>
      <c r="AH20" s="147">
        <f t="shared" si="16"/>
        <v>-174</v>
      </c>
      <c r="AI20" s="104">
        <f>SUM(AI7:AI19)</f>
        <v>6866</v>
      </c>
      <c r="AJ20" s="104">
        <f>SUM(AJ7:AJ19)</f>
        <v>7081</v>
      </c>
      <c r="AK20" s="104">
        <f>SUM(AK7:AK19)</f>
        <v>7319.9690000000001</v>
      </c>
      <c r="AL20" s="104">
        <f>SUM(AL7:AL19)</f>
        <v>6916.46</v>
      </c>
      <c r="AM20" s="147">
        <f t="shared" ref="AM20" si="17">AL20-AJ20</f>
        <v>-164.53999999999996</v>
      </c>
      <c r="AN20" s="144">
        <f>SUM(AN7:AN19)</f>
        <v>4</v>
      </c>
    </row>
    <row r="21" spans="1:42" ht="18" customHeight="1">
      <c r="AM21" s="40"/>
    </row>
    <row r="22" spans="1:42" s="7" customFormat="1" ht="21" customHeight="1">
      <c r="A22" s="17" t="s">
        <v>33</v>
      </c>
      <c r="B22" s="195" t="s">
        <v>116</v>
      </c>
      <c r="C22" s="194"/>
      <c r="D22" s="194"/>
      <c r="E22" s="194"/>
      <c r="F22" s="194"/>
      <c r="G22" s="194"/>
      <c r="H22" s="194"/>
      <c r="I22" s="194"/>
      <c r="J22" s="102"/>
      <c r="K22" s="91"/>
      <c r="L22" s="92"/>
      <c r="O22" s="97"/>
      <c r="R22" s="56"/>
      <c r="U22" s="7">
        <f>482/1.42</f>
        <v>339.43661971830988</v>
      </c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103"/>
    </row>
    <row r="23" spans="1:42" s="29" customFormat="1" ht="17.649999999999999">
      <c r="C23" s="35"/>
      <c r="D23" s="35"/>
      <c r="E23" s="35"/>
      <c r="F23" s="35"/>
      <c r="G23" s="35"/>
      <c r="H23" s="34"/>
      <c r="I23" s="34"/>
      <c r="J23" s="34"/>
      <c r="K23" s="93"/>
      <c r="L23" s="93"/>
      <c r="P23" s="63"/>
      <c r="Q23" s="63"/>
      <c r="S23" s="88"/>
      <c r="U23" s="52"/>
      <c r="Y23" s="60"/>
      <c r="Z23" s="52"/>
      <c r="AB23" s="132"/>
      <c r="AC23" s="44"/>
      <c r="AD23" s="44"/>
      <c r="AE23" s="54"/>
      <c r="AF23" s="44"/>
      <c r="AG23" s="132"/>
      <c r="AI23" s="132"/>
      <c r="AL23" s="139"/>
      <c r="AM23" s="44"/>
    </row>
    <row r="24" spans="1:42" s="29" customFormat="1" ht="17.649999999999999">
      <c r="C24" s="34"/>
      <c r="D24" s="34"/>
      <c r="E24" s="34"/>
      <c r="F24" s="35"/>
      <c r="G24" s="34"/>
      <c r="H24" s="51"/>
      <c r="I24" s="35"/>
      <c r="J24" s="35"/>
      <c r="K24" s="93"/>
      <c r="L24" s="94"/>
      <c r="N24" s="38"/>
      <c r="O24" s="38"/>
      <c r="P24" s="52"/>
      <c r="Q24" s="52"/>
      <c r="U24" s="52"/>
      <c r="V24" s="52"/>
      <c r="Z24" s="52"/>
      <c r="AB24" s="132"/>
      <c r="AD24" s="44"/>
      <c r="AE24" s="54"/>
      <c r="AF24" s="44"/>
      <c r="AG24" s="139"/>
      <c r="AH24" s="54"/>
      <c r="AI24" s="132"/>
      <c r="AJ24" s="44"/>
      <c r="AK24" s="44"/>
      <c r="AL24" s="139"/>
      <c r="AM24" s="44"/>
    </row>
    <row r="25" spans="1:42" s="29" customFormat="1" ht="17.649999999999999">
      <c r="C25" s="34"/>
      <c r="F25" s="34"/>
      <c r="I25" s="34"/>
      <c r="J25" s="34"/>
      <c r="K25" s="93"/>
      <c r="L25" s="94"/>
      <c r="P25" s="52"/>
      <c r="Q25" s="52"/>
      <c r="U25" s="52"/>
      <c r="V25" s="52"/>
      <c r="Z25" s="52"/>
      <c r="AA25" s="52"/>
      <c r="AB25" s="132"/>
      <c r="AC25" s="44"/>
      <c r="AD25" s="44"/>
      <c r="AE25" s="54"/>
      <c r="AF25" s="44"/>
      <c r="AG25" s="139"/>
      <c r="AH25" s="54"/>
      <c r="AI25" s="132"/>
      <c r="AJ25" s="44"/>
      <c r="AK25" s="44"/>
      <c r="AL25" s="139"/>
      <c r="AM25" s="44"/>
    </row>
    <row r="26" spans="1:42" s="29" customFormat="1" ht="9.75" customHeight="1">
      <c r="C26" s="34"/>
      <c r="D26" s="34"/>
      <c r="E26" s="34"/>
      <c r="F26" s="34"/>
      <c r="G26" s="34"/>
      <c r="H26" s="34"/>
      <c r="I26" s="34"/>
      <c r="J26" s="34"/>
      <c r="K26" s="93"/>
      <c r="L26" s="94"/>
      <c r="P26" s="52"/>
      <c r="Q26" s="52"/>
      <c r="U26" s="52"/>
      <c r="V26" s="52"/>
      <c r="Z26" s="52"/>
      <c r="AA26" s="52"/>
      <c r="AB26" s="132"/>
      <c r="AC26" s="44"/>
      <c r="AD26" s="44"/>
      <c r="AE26" s="54"/>
      <c r="AF26" s="44"/>
      <c r="AG26" s="139"/>
      <c r="AH26" s="54"/>
      <c r="AI26" s="132"/>
      <c r="AJ26" s="44"/>
      <c r="AK26" s="44"/>
      <c r="AL26" s="139"/>
      <c r="AM26" s="44"/>
    </row>
    <row r="27" spans="1:42" s="29" customFormat="1" ht="17.649999999999999">
      <c r="C27" s="34"/>
      <c r="D27" s="34"/>
      <c r="E27" s="34"/>
      <c r="F27" s="34"/>
      <c r="G27" s="34"/>
      <c r="H27" s="34"/>
      <c r="I27" s="34"/>
      <c r="J27" s="34"/>
      <c r="K27" s="93"/>
      <c r="L27" s="94"/>
      <c r="P27" s="52"/>
      <c r="Q27" s="52"/>
      <c r="U27" s="52"/>
      <c r="V27" s="52"/>
      <c r="Z27" s="53"/>
      <c r="AA27" s="53"/>
      <c r="AB27" s="132"/>
      <c r="AC27" s="44"/>
      <c r="AD27" s="44"/>
      <c r="AE27" s="54"/>
      <c r="AF27" s="44"/>
      <c r="AG27" s="139"/>
      <c r="AH27" s="54"/>
      <c r="AI27" s="132"/>
      <c r="AJ27" s="44"/>
      <c r="AK27" s="44"/>
      <c r="AL27" s="139"/>
      <c r="AM27" s="44"/>
    </row>
    <row r="28" spans="1:42" s="29" customFormat="1" ht="17.649999999999999">
      <c r="C28" s="34"/>
      <c r="D28" s="34"/>
      <c r="E28" s="34"/>
      <c r="F28" s="34"/>
      <c r="G28" s="34"/>
      <c r="H28" s="34"/>
      <c r="I28" s="34"/>
      <c r="J28" s="34"/>
      <c r="K28" s="93"/>
      <c r="L28" s="94"/>
      <c r="P28" s="52"/>
      <c r="Q28" s="52"/>
      <c r="U28" s="52"/>
      <c r="V28" s="52"/>
      <c r="Z28" s="52"/>
      <c r="AA28" s="52"/>
      <c r="AB28" s="132"/>
      <c r="AC28" s="44"/>
      <c r="AD28" s="44"/>
      <c r="AE28" s="54"/>
      <c r="AF28" s="44"/>
      <c r="AG28" s="139"/>
      <c r="AH28" s="54"/>
      <c r="AI28" s="132"/>
      <c r="AJ28" s="44"/>
      <c r="AK28" s="44"/>
      <c r="AL28" s="139"/>
      <c r="AM28" s="44"/>
    </row>
    <row r="29" spans="1:42" s="29" customFormat="1" ht="17.649999999999999">
      <c r="C29" s="34"/>
      <c r="D29" s="34"/>
      <c r="E29" s="34"/>
      <c r="F29" s="34"/>
      <c r="G29" s="34"/>
      <c r="H29" s="34"/>
      <c r="I29" s="34"/>
      <c r="J29" s="34"/>
      <c r="K29" s="93"/>
      <c r="L29" s="94"/>
      <c r="P29" s="52"/>
      <c r="Q29" s="52"/>
      <c r="U29" s="52"/>
      <c r="V29" s="52"/>
      <c r="Z29" s="52"/>
      <c r="AA29" s="52"/>
      <c r="AB29" s="132"/>
      <c r="AC29" s="44"/>
      <c r="AD29" s="44"/>
      <c r="AE29" s="54"/>
      <c r="AF29" s="44"/>
      <c r="AG29" s="139"/>
      <c r="AH29" s="54"/>
      <c r="AI29" s="132"/>
      <c r="AJ29" s="44"/>
      <c r="AK29" s="44"/>
      <c r="AL29" s="139"/>
      <c r="AM29" s="44"/>
    </row>
    <row r="30" spans="1:42" s="29" customFormat="1" ht="17.649999999999999">
      <c r="A30" s="34"/>
      <c r="C30" s="34"/>
      <c r="D30" s="34"/>
      <c r="E30" s="34"/>
      <c r="F30" s="34"/>
      <c r="G30" s="34"/>
      <c r="H30" s="34"/>
      <c r="I30" s="34"/>
      <c r="J30" s="34"/>
      <c r="K30" s="95"/>
      <c r="L30" s="96"/>
      <c r="M30" s="34"/>
      <c r="N30" s="34"/>
      <c r="O30" s="34"/>
      <c r="P30" s="55"/>
      <c r="Q30" s="55"/>
      <c r="R30" s="34"/>
      <c r="U30" s="52"/>
      <c r="V30" s="52"/>
      <c r="Z30" s="52"/>
      <c r="AA30" s="52"/>
      <c r="AB30" s="132"/>
      <c r="AC30" s="44"/>
      <c r="AD30" s="44"/>
      <c r="AE30" s="54"/>
      <c r="AF30" s="44"/>
      <c r="AG30" s="139"/>
      <c r="AH30" s="54"/>
      <c r="AI30" s="132"/>
      <c r="AJ30" s="44"/>
      <c r="AK30" s="44"/>
      <c r="AL30" s="139"/>
      <c r="AM30" s="44"/>
    </row>
  </sheetData>
  <mergeCells count="16">
    <mergeCell ref="A1:AM1"/>
    <mergeCell ref="A2:AM2"/>
    <mergeCell ref="A3:AM3"/>
    <mergeCell ref="AN5:AN6"/>
    <mergeCell ref="AB5:AH5"/>
    <mergeCell ref="C5:E5"/>
    <mergeCell ref="AB22:AL22"/>
    <mergeCell ref="A5:A6"/>
    <mergeCell ref="B5:B6"/>
    <mergeCell ref="K5:K6"/>
    <mergeCell ref="L5:L6"/>
    <mergeCell ref="M5:Q5"/>
    <mergeCell ref="R5:V5"/>
    <mergeCell ref="W5:AA5"/>
    <mergeCell ref="AI5:AM5"/>
    <mergeCell ref="F5:J6"/>
  </mergeCells>
  <pageMargins left="1.23" right="0.16" top="0.5" bottom="0.25972222222222202" header="0.26" footer="0.18958333333333299"/>
  <pageSetup paperSize="9" fitToWidth="2" fitToHeight="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AR32"/>
  <sheetViews>
    <sheetView topLeftCell="A13" zoomScale="120" zoomScaleNormal="120" workbookViewId="0">
      <selection activeCell="A22" sqref="A22"/>
    </sheetView>
  </sheetViews>
  <sheetFormatPr defaultColWidth="9.1328125" defaultRowHeight="11.65"/>
  <cols>
    <col min="1" max="1" width="9.73046875" style="30" customWidth="1"/>
    <col min="2" max="2" width="4.265625" style="30" customWidth="1"/>
    <col min="3" max="3" width="5.59765625" style="31" customWidth="1"/>
    <col min="4" max="4" width="5.59765625" style="30" customWidth="1"/>
    <col min="5" max="5" width="5.59765625" style="31" customWidth="1"/>
    <col min="6" max="6" width="5.59765625" style="31" hidden="1" customWidth="1"/>
    <col min="7" max="7" width="4.59765625" style="30" hidden="1" customWidth="1"/>
    <col min="8" max="8" width="5.59765625" style="30" hidden="1" customWidth="1"/>
    <col min="9" max="10" width="5.59765625" style="31" hidden="1" customWidth="1"/>
    <col min="11" max="11" width="4.86328125" style="30" customWidth="1"/>
    <col min="12" max="12" width="4.3984375" style="30" hidden="1" customWidth="1"/>
    <col min="13" max="13" width="3.3984375" style="30" customWidth="1"/>
    <col min="14" max="14" width="3.3984375" style="31" customWidth="1"/>
    <col min="15" max="15" width="3.3984375" style="31" hidden="1" customWidth="1"/>
    <col min="16" max="17" width="3.3984375" style="31" customWidth="1"/>
    <col min="18" max="18" width="3.3984375" style="30" customWidth="1"/>
    <col min="19" max="19" width="3.3984375" style="31" customWidth="1"/>
    <col min="20" max="20" width="3.3984375" style="31" hidden="1" customWidth="1"/>
    <col min="21" max="22" width="3.3984375" style="31" customWidth="1"/>
    <col min="23" max="23" width="3.3984375" style="30" customWidth="1"/>
    <col min="24" max="24" width="3.3984375" style="31" customWidth="1"/>
    <col min="25" max="25" width="3.3984375" style="31" hidden="1" customWidth="1"/>
    <col min="26" max="27" width="3.3984375" style="31" customWidth="1"/>
    <col min="28" max="28" width="4.73046875" style="140" customWidth="1"/>
    <col min="29" max="29" width="4.86328125" style="32" customWidth="1"/>
    <col min="30" max="30" width="4.86328125" style="32" hidden="1" customWidth="1"/>
    <col min="31" max="31" width="4.86328125" style="32" customWidth="1"/>
    <col min="32" max="32" width="5.1328125" style="32" customWidth="1"/>
    <col min="33" max="33" width="5.1328125" style="32" hidden="1" customWidth="1"/>
    <col min="34" max="34" width="4.3984375" style="134" hidden="1" customWidth="1"/>
    <col min="35" max="35" width="4.3984375" style="32" hidden="1" customWidth="1"/>
    <col min="36" max="36" width="4.3984375" style="32" customWidth="1"/>
    <col min="37" max="37" width="4.86328125" style="133" customWidth="1"/>
    <col min="38" max="38" width="4.86328125" style="33" customWidth="1"/>
    <col min="39" max="39" width="4.86328125" style="33" hidden="1" customWidth="1"/>
    <col min="40" max="40" width="6" style="134" customWidth="1"/>
    <col min="41" max="41" width="4.3984375" style="27" customWidth="1"/>
    <col min="42" max="42" width="4.3984375" style="30" customWidth="1"/>
    <col min="43" max="16384" width="9.1328125" style="30"/>
  </cols>
  <sheetData>
    <row r="1" spans="1:44">
      <c r="A1" s="227" t="s">
        <v>106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</row>
    <row r="2" spans="1:44">
      <c r="A2" s="227" t="s">
        <v>110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</row>
    <row r="3" spans="1:44" ht="26.25" customHeight="1">
      <c r="A3" s="228" t="s">
        <v>113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</row>
    <row r="5" spans="1:44" s="26" customFormat="1" ht="30.75" customHeight="1">
      <c r="A5" s="230" t="s">
        <v>34</v>
      </c>
      <c r="B5" s="231" t="s">
        <v>23</v>
      </c>
      <c r="C5" s="230" t="s">
        <v>24</v>
      </c>
      <c r="D5" s="230"/>
      <c r="E5" s="230"/>
      <c r="F5" s="235" t="s">
        <v>95</v>
      </c>
      <c r="G5" s="236"/>
      <c r="H5" s="236"/>
      <c r="I5" s="236"/>
      <c r="J5" s="237"/>
      <c r="K5" s="230" t="s">
        <v>25</v>
      </c>
      <c r="L5" s="230" t="s">
        <v>82</v>
      </c>
      <c r="M5" s="232" t="s">
        <v>4</v>
      </c>
      <c r="N5" s="233"/>
      <c r="O5" s="233"/>
      <c r="P5" s="233"/>
      <c r="Q5" s="233"/>
      <c r="R5" s="232" t="s">
        <v>27</v>
      </c>
      <c r="S5" s="233"/>
      <c r="T5" s="233"/>
      <c r="U5" s="233"/>
      <c r="V5" s="233"/>
      <c r="W5" s="232" t="s">
        <v>28</v>
      </c>
      <c r="X5" s="233"/>
      <c r="Y5" s="233"/>
      <c r="Z5" s="233"/>
      <c r="AA5" s="233"/>
      <c r="AB5" s="230" t="s">
        <v>5</v>
      </c>
      <c r="AC5" s="230"/>
      <c r="AD5" s="230"/>
      <c r="AE5" s="230"/>
      <c r="AF5" s="230"/>
      <c r="AG5" s="230"/>
      <c r="AH5" s="230"/>
      <c r="AI5" s="230"/>
      <c r="AJ5" s="230"/>
      <c r="AK5" s="232" t="s">
        <v>29</v>
      </c>
      <c r="AL5" s="233"/>
      <c r="AM5" s="233"/>
      <c r="AN5" s="233"/>
      <c r="AO5" s="233"/>
      <c r="AP5" s="234"/>
      <c r="AQ5" s="58"/>
      <c r="AR5" s="58"/>
    </row>
    <row r="6" spans="1:44" s="27" customFormat="1" ht="42" customHeight="1">
      <c r="A6" s="230"/>
      <c r="B6" s="231"/>
      <c r="C6" s="108" t="s">
        <v>35</v>
      </c>
      <c r="D6" s="108" t="s">
        <v>7</v>
      </c>
      <c r="E6" s="108" t="s">
        <v>81</v>
      </c>
      <c r="F6" s="238"/>
      <c r="G6" s="239"/>
      <c r="H6" s="239"/>
      <c r="I6" s="239"/>
      <c r="J6" s="240"/>
      <c r="K6" s="230"/>
      <c r="L6" s="230"/>
      <c r="M6" s="108" t="s">
        <v>7</v>
      </c>
      <c r="N6" s="108" t="s">
        <v>31</v>
      </c>
      <c r="O6" s="108" t="s">
        <v>98</v>
      </c>
      <c r="P6" s="108" t="s">
        <v>101</v>
      </c>
      <c r="Q6" s="108" t="s">
        <v>109</v>
      </c>
      <c r="R6" s="108" t="s">
        <v>7</v>
      </c>
      <c r="S6" s="108" t="s">
        <v>31</v>
      </c>
      <c r="T6" s="108" t="s">
        <v>98</v>
      </c>
      <c r="U6" s="108" t="s">
        <v>101</v>
      </c>
      <c r="V6" s="108" t="s">
        <v>109</v>
      </c>
      <c r="W6" s="108" t="s">
        <v>7</v>
      </c>
      <c r="X6" s="108" t="s">
        <v>31</v>
      </c>
      <c r="Y6" s="108" t="s">
        <v>98</v>
      </c>
      <c r="Z6" s="108" t="s">
        <v>101</v>
      </c>
      <c r="AA6" s="108" t="s">
        <v>109</v>
      </c>
      <c r="AB6" s="108" t="s">
        <v>7</v>
      </c>
      <c r="AC6" s="108" t="s">
        <v>31</v>
      </c>
      <c r="AD6" s="108" t="s">
        <v>98</v>
      </c>
      <c r="AE6" s="108" t="s">
        <v>101</v>
      </c>
      <c r="AF6" s="108" t="s">
        <v>109</v>
      </c>
      <c r="AG6" s="108" t="s">
        <v>99</v>
      </c>
      <c r="AH6" s="163" t="s">
        <v>84</v>
      </c>
      <c r="AI6" s="108" t="s">
        <v>93</v>
      </c>
      <c r="AJ6" s="125" t="s">
        <v>91</v>
      </c>
      <c r="AK6" s="108" t="s">
        <v>7</v>
      </c>
      <c r="AL6" s="108" t="s">
        <v>31</v>
      </c>
      <c r="AM6" s="108" t="s">
        <v>98</v>
      </c>
      <c r="AN6" s="108" t="s">
        <v>101</v>
      </c>
      <c r="AO6" s="108" t="s">
        <v>109</v>
      </c>
      <c r="AP6" s="105" t="s">
        <v>92</v>
      </c>
      <c r="AQ6" s="58"/>
      <c r="AR6" s="58"/>
    </row>
    <row r="7" spans="1:44" s="58" customFormat="1" ht="26.25" customHeight="1">
      <c r="A7" s="105" t="s">
        <v>10</v>
      </c>
      <c r="B7" s="105">
        <v>9</v>
      </c>
      <c r="C7" s="106">
        <v>7016</v>
      </c>
      <c r="D7" s="106">
        <v>6956</v>
      </c>
      <c r="E7" s="106">
        <v>7453</v>
      </c>
      <c r="F7" s="106">
        <v>154</v>
      </c>
      <c r="G7" s="106">
        <v>154</v>
      </c>
      <c r="H7" s="106">
        <v>177</v>
      </c>
      <c r="I7" s="106">
        <v>163</v>
      </c>
      <c r="J7" s="145">
        <f t="shared" ref="J7:J19" si="0">I7-F7</f>
        <v>9</v>
      </c>
      <c r="K7" s="146">
        <f t="shared" ref="K7:K19" si="1">D7/G7</f>
        <v>45.168831168831169</v>
      </c>
      <c r="L7" s="146">
        <f t="shared" ref="L7:L20" si="2">E7/I7</f>
        <v>45.723926380368098</v>
      </c>
      <c r="M7" s="106">
        <v>21</v>
      </c>
      <c r="N7" s="106">
        <v>21</v>
      </c>
      <c r="O7" s="106">
        <v>21</v>
      </c>
      <c r="P7" s="106">
        <v>21</v>
      </c>
      <c r="Q7" s="145">
        <f>P7-N7</f>
        <v>0</v>
      </c>
      <c r="R7" s="106">
        <v>9</v>
      </c>
      <c r="S7" s="106">
        <v>9</v>
      </c>
      <c r="T7" s="106">
        <v>9</v>
      </c>
      <c r="U7" s="106">
        <v>9</v>
      </c>
      <c r="V7" s="145">
        <f>U7-S7</f>
        <v>0</v>
      </c>
      <c r="W7" s="106">
        <v>35</v>
      </c>
      <c r="X7" s="106">
        <v>36</v>
      </c>
      <c r="Y7" s="106">
        <v>36</v>
      </c>
      <c r="Z7" s="106">
        <v>36</v>
      </c>
      <c r="AA7" s="145">
        <f>Z7-X7</f>
        <v>0</v>
      </c>
      <c r="AB7" s="106">
        <v>293</v>
      </c>
      <c r="AC7" s="106">
        <v>293</v>
      </c>
      <c r="AD7" s="106">
        <v>336</v>
      </c>
      <c r="AE7" s="106">
        <v>293</v>
      </c>
      <c r="AF7" s="145">
        <f>AE7-AC7</f>
        <v>0</v>
      </c>
      <c r="AG7" s="106">
        <f>AE7-(AE7*3.5%)</f>
        <v>282.745</v>
      </c>
      <c r="AH7" s="106">
        <f>ROUND(I7*1.8,0)</f>
        <v>293</v>
      </c>
      <c r="AI7" s="145">
        <f>AG7-AC7</f>
        <v>-10.254999999999995</v>
      </c>
      <c r="AJ7" s="129">
        <v>0</v>
      </c>
      <c r="AK7" s="106">
        <f>M7+R7+W7+AB7</f>
        <v>358</v>
      </c>
      <c r="AL7" s="106">
        <v>359</v>
      </c>
      <c r="AM7" s="106">
        <f t="shared" ref="AM7:AM19" si="3">O7+T7+Y7+AD7</f>
        <v>402</v>
      </c>
      <c r="AN7" s="106">
        <f>ROUND(P7+U7+Z7+AE7,0)</f>
        <v>359</v>
      </c>
      <c r="AO7" s="129">
        <f>AN7-AL7</f>
        <v>0</v>
      </c>
      <c r="AP7" s="129">
        <v>0</v>
      </c>
      <c r="AQ7" s="59"/>
      <c r="AR7" s="59"/>
    </row>
    <row r="8" spans="1:44" s="58" customFormat="1" ht="21.75" customHeight="1">
      <c r="A8" s="105" t="s">
        <v>11</v>
      </c>
      <c r="B8" s="105">
        <v>16</v>
      </c>
      <c r="C8" s="106">
        <v>8769</v>
      </c>
      <c r="D8" s="106">
        <v>8735</v>
      </c>
      <c r="E8" s="106">
        <v>9204</v>
      </c>
      <c r="F8" s="106">
        <v>225</v>
      </c>
      <c r="G8" s="106">
        <v>225</v>
      </c>
      <c r="H8" s="106">
        <v>239</v>
      </c>
      <c r="I8" s="106">
        <v>226</v>
      </c>
      <c r="J8" s="145">
        <f t="shared" si="0"/>
        <v>1</v>
      </c>
      <c r="K8" s="146">
        <f t="shared" si="1"/>
        <v>38.822222222222223</v>
      </c>
      <c r="L8" s="146">
        <f t="shared" si="2"/>
        <v>40.725663716814161</v>
      </c>
      <c r="M8" s="106">
        <v>34</v>
      </c>
      <c r="N8" s="106">
        <v>34</v>
      </c>
      <c r="O8" s="106">
        <v>35</v>
      </c>
      <c r="P8" s="106">
        <v>34</v>
      </c>
      <c r="Q8" s="145">
        <f t="shared" ref="Q8:Q19" si="4">P8-N8</f>
        <v>0</v>
      </c>
      <c r="R8" s="106">
        <v>15</v>
      </c>
      <c r="S8" s="106">
        <v>15</v>
      </c>
      <c r="T8" s="106">
        <v>15</v>
      </c>
      <c r="U8" s="106">
        <v>15</v>
      </c>
      <c r="V8" s="145">
        <f t="shared" ref="V8:V19" si="5">U8-S8</f>
        <v>0</v>
      </c>
      <c r="W8" s="106">
        <v>47</v>
      </c>
      <c r="X8" s="106">
        <v>51</v>
      </c>
      <c r="Y8" s="106">
        <v>55</v>
      </c>
      <c r="Z8" s="106">
        <v>51</v>
      </c>
      <c r="AA8" s="145">
        <f t="shared" ref="AA8:AA19" si="6">Z8-X8</f>
        <v>0</v>
      </c>
      <c r="AB8" s="106">
        <v>406</v>
      </c>
      <c r="AC8" s="106">
        <v>428</v>
      </c>
      <c r="AD8" s="106">
        <v>454</v>
      </c>
      <c r="AE8" s="106">
        <f>AC8-(AC8*2%)</f>
        <v>419.44</v>
      </c>
      <c r="AF8" s="145">
        <f t="shared" ref="AF8:AF19" si="7">AE8-AC8</f>
        <v>-8.5600000000000023</v>
      </c>
      <c r="AG8" s="106">
        <f>AE8-(AE8*3.5%)</f>
        <v>404.75959999999998</v>
      </c>
      <c r="AH8" s="106">
        <v>406</v>
      </c>
      <c r="AI8" s="145">
        <f t="shared" ref="AI8:AI19" si="8">AG8-AC8</f>
        <v>-23.240400000000022</v>
      </c>
      <c r="AJ8" s="129">
        <v>0</v>
      </c>
      <c r="AK8" s="106">
        <f t="shared" ref="AK8:AK19" si="9">M8+R8+W8+AB8</f>
        <v>502</v>
      </c>
      <c r="AL8" s="106">
        <f t="shared" ref="AL8:AL19" si="10">N8+S8+X8+AC8</f>
        <v>528</v>
      </c>
      <c r="AM8" s="106">
        <f t="shared" si="3"/>
        <v>559</v>
      </c>
      <c r="AN8" s="106">
        <f t="shared" ref="AN8:AN19" si="11">ROUND(P8+U8+Z8+AE8,0)</f>
        <v>519</v>
      </c>
      <c r="AO8" s="129">
        <f>AN8-AL8</f>
        <v>-9</v>
      </c>
      <c r="AP8" s="129">
        <v>0</v>
      </c>
      <c r="AQ8" s="59"/>
      <c r="AR8" s="59"/>
    </row>
    <row r="9" spans="1:44" s="58" customFormat="1" ht="21.75" customHeight="1">
      <c r="A9" s="108" t="s">
        <v>12</v>
      </c>
      <c r="B9" s="105">
        <v>16</v>
      </c>
      <c r="C9" s="106">
        <v>9918</v>
      </c>
      <c r="D9" s="106">
        <v>9926</v>
      </c>
      <c r="E9" s="106">
        <v>10428</v>
      </c>
      <c r="F9" s="106">
        <v>254</v>
      </c>
      <c r="G9" s="106">
        <v>254</v>
      </c>
      <c r="H9" s="106">
        <v>268</v>
      </c>
      <c r="I9" s="106">
        <v>261</v>
      </c>
      <c r="J9" s="145">
        <f t="shared" si="0"/>
        <v>7</v>
      </c>
      <c r="K9" s="146">
        <f t="shared" si="1"/>
        <v>39.078740157480318</v>
      </c>
      <c r="L9" s="146">
        <f t="shared" si="2"/>
        <v>39.954022988505749</v>
      </c>
      <c r="M9" s="106">
        <v>34</v>
      </c>
      <c r="N9" s="106">
        <v>34</v>
      </c>
      <c r="O9" s="106">
        <v>34</v>
      </c>
      <c r="P9" s="106">
        <v>34</v>
      </c>
      <c r="Q9" s="145">
        <f t="shared" si="4"/>
        <v>0</v>
      </c>
      <c r="R9" s="106">
        <v>16</v>
      </c>
      <c r="S9" s="106">
        <v>16</v>
      </c>
      <c r="T9" s="106">
        <v>16</v>
      </c>
      <c r="U9" s="106">
        <v>16</v>
      </c>
      <c r="V9" s="145">
        <f t="shared" si="5"/>
        <v>0</v>
      </c>
      <c r="W9" s="106">
        <v>52</v>
      </c>
      <c r="X9" s="106">
        <v>52</v>
      </c>
      <c r="Y9" s="106">
        <v>56</v>
      </c>
      <c r="Z9" s="106">
        <v>52</v>
      </c>
      <c r="AA9" s="145">
        <f t="shared" si="6"/>
        <v>0</v>
      </c>
      <c r="AB9" s="106">
        <v>469</v>
      </c>
      <c r="AC9" s="106">
        <v>483</v>
      </c>
      <c r="AD9" s="106">
        <v>509</v>
      </c>
      <c r="AE9" s="106">
        <f>AC9-(AC9*2%)</f>
        <v>473.34</v>
      </c>
      <c r="AF9" s="145">
        <f t="shared" si="7"/>
        <v>-9.660000000000025</v>
      </c>
      <c r="AG9" s="106">
        <f t="shared" ref="AG9:AG20" si="12">AE9-(AE9*3.5%)</f>
        <v>456.7731</v>
      </c>
      <c r="AH9" s="106">
        <v>469</v>
      </c>
      <c r="AI9" s="145">
        <f t="shared" si="8"/>
        <v>-26.226900000000001</v>
      </c>
      <c r="AJ9" s="129">
        <v>0</v>
      </c>
      <c r="AK9" s="106">
        <f t="shared" si="9"/>
        <v>571</v>
      </c>
      <c r="AL9" s="106">
        <f t="shared" si="10"/>
        <v>585</v>
      </c>
      <c r="AM9" s="106">
        <f t="shared" si="3"/>
        <v>615</v>
      </c>
      <c r="AN9" s="106">
        <f t="shared" si="11"/>
        <v>575</v>
      </c>
      <c r="AO9" s="129">
        <f>AN9-AL9</f>
        <v>-10</v>
      </c>
      <c r="AP9" s="129">
        <v>0</v>
      </c>
      <c r="AQ9" s="59"/>
      <c r="AR9" s="59"/>
    </row>
    <row r="10" spans="1:44" s="64" customFormat="1" ht="21.75" customHeight="1">
      <c r="A10" s="105" t="s">
        <v>13</v>
      </c>
      <c r="B10" s="105">
        <v>9</v>
      </c>
      <c r="C10" s="106">
        <v>7350</v>
      </c>
      <c r="D10" s="106">
        <v>7370</v>
      </c>
      <c r="E10" s="106">
        <v>7675</v>
      </c>
      <c r="F10" s="106">
        <v>172</v>
      </c>
      <c r="G10" s="106">
        <v>182</v>
      </c>
      <c r="H10" s="106">
        <v>191</v>
      </c>
      <c r="I10" s="106">
        <v>187</v>
      </c>
      <c r="J10" s="145">
        <f t="shared" si="0"/>
        <v>15</v>
      </c>
      <c r="K10" s="146">
        <f t="shared" si="1"/>
        <v>40.494505494505496</v>
      </c>
      <c r="L10" s="146">
        <f t="shared" si="2"/>
        <v>41.042780748663098</v>
      </c>
      <c r="M10" s="106">
        <v>18</v>
      </c>
      <c r="N10" s="106">
        <v>18</v>
      </c>
      <c r="O10" s="106">
        <v>19</v>
      </c>
      <c r="P10" s="106">
        <v>19</v>
      </c>
      <c r="Q10" s="106">
        <f t="shared" si="4"/>
        <v>1</v>
      </c>
      <c r="R10" s="106">
        <v>9</v>
      </c>
      <c r="S10" s="106">
        <v>9</v>
      </c>
      <c r="T10" s="106">
        <v>9</v>
      </c>
      <c r="U10" s="106">
        <v>9</v>
      </c>
      <c r="V10" s="145">
        <f t="shared" si="5"/>
        <v>0</v>
      </c>
      <c r="W10" s="106">
        <v>31</v>
      </c>
      <c r="X10" s="106">
        <v>31</v>
      </c>
      <c r="Y10" s="106">
        <v>36</v>
      </c>
      <c r="Z10" s="106">
        <v>31</v>
      </c>
      <c r="AA10" s="145">
        <f t="shared" si="6"/>
        <v>0</v>
      </c>
      <c r="AB10" s="106">
        <v>327</v>
      </c>
      <c r="AC10" s="106">
        <v>327</v>
      </c>
      <c r="AD10" s="106">
        <v>363</v>
      </c>
      <c r="AE10" s="106">
        <v>327</v>
      </c>
      <c r="AF10" s="145">
        <f t="shared" si="7"/>
        <v>0</v>
      </c>
      <c r="AG10" s="106">
        <f t="shared" si="12"/>
        <v>315.55500000000001</v>
      </c>
      <c r="AH10" s="106">
        <v>327</v>
      </c>
      <c r="AI10" s="145">
        <f t="shared" si="8"/>
        <v>-11.444999999999993</v>
      </c>
      <c r="AJ10" s="129">
        <v>0</v>
      </c>
      <c r="AK10" s="106">
        <f t="shared" si="9"/>
        <v>385</v>
      </c>
      <c r="AL10" s="106">
        <f t="shared" si="10"/>
        <v>385</v>
      </c>
      <c r="AM10" s="106">
        <f t="shared" si="3"/>
        <v>427</v>
      </c>
      <c r="AN10" s="106">
        <f t="shared" si="11"/>
        <v>386</v>
      </c>
      <c r="AO10" s="129">
        <f>AN10-AL10</f>
        <v>1</v>
      </c>
      <c r="AP10" s="129">
        <v>0</v>
      </c>
      <c r="AQ10" s="101"/>
      <c r="AR10" s="59"/>
    </row>
    <row r="11" spans="1:44" s="58" customFormat="1" ht="21.75" customHeight="1">
      <c r="A11" s="105" t="s">
        <v>14</v>
      </c>
      <c r="B11" s="105">
        <v>14</v>
      </c>
      <c r="C11" s="106">
        <v>9260</v>
      </c>
      <c r="D11" s="106">
        <v>9263</v>
      </c>
      <c r="E11" s="106">
        <v>9773</v>
      </c>
      <c r="F11" s="106">
        <v>245</v>
      </c>
      <c r="G11" s="106">
        <v>245</v>
      </c>
      <c r="H11" s="106">
        <v>260</v>
      </c>
      <c r="I11" s="106">
        <v>258</v>
      </c>
      <c r="J11" s="145">
        <f t="shared" si="0"/>
        <v>13</v>
      </c>
      <c r="K11" s="146">
        <f t="shared" si="1"/>
        <v>37.808163265306121</v>
      </c>
      <c r="L11" s="146">
        <f t="shared" si="2"/>
        <v>37.879844961240309</v>
      </c>
      <c r="M11" s="106">
        <v>31</v>
      </c>
      <c r="N11" s="106">
        <v>31</v>
      </c>
      <c r="O11" s="106">
        <v>30</v>
      </c>
      <c r="P11" s="106">
        <v>30</v>
      </c>
      <c r="Q11" s="145">
        <f t="shared" si="4"/>
        <v>-1</v>
      </c>
      <c r="R11" s="106">
        <v>14</v>
      </c>
      <c r="S11" s="106">
        <v>14</v>
      </c>
      <c r="T11" s="106">
        <v>14</v>
      </c>
      <c r="U11" s="106">
        <v>14</v>
      </c>
      <c r="V11" s="145">
        <f t="shared" si="5"/>
        <v>0</v>
      </c>
      <c r="W11" s="106">
        <v>52</v>
      </c>
      <c r="X11" s="106">
        <v>52</v>
      </c>
      <c r="Y11" s="106">
        <v>58</v>
      </c>
      <c r="Z11" s="106">
        <v>52</v>
      </c>
      <c r="AA11" s="145">
        <f t="shared" si="6"/>
        <v>0</v>
      </c>
      <c r="AB11" s="106">
        <v>480</v>
      </c>
      <c r="AC11" s="106">
        <v>467</v>
      </c>
      <c r="AD11" s="106">
        <v>494</v>
      </c>
      <c r="AE11" s="106">
        <v>467</v>
      </c>
      <c r="AF11" s="145">
        <f t="shared" si="7"/>
        <v>0</v>
      </c>
      <c r="AG11" s="106">
        <f t="shared" si="12"/>
        <v>450.65499999999997</v>
      </c>
      <c r="AH11" s="106">
        <v>467</v>
      </c>
      <c r="AI11" s="145">
        <f t="shared" si="8"/>
        <v>-16.345000000000027</v>
      </c>
      <c r="AJ11" s="129">
        <f>ROUND(AB11-AE11,0)</f>
        <v>13</v>
      </c>
      <c r="AK11" s="106">
        <f t="shared" si="9"/>
        <v>577</v>
      </c>
      <c r="AL11" s="106">
        <f t="shared" si="10"/>
        <v>564</v>
      </c>
      <c r="AM11" s="106">
        <f t="shared" si="3"/>
        <v>596</v>
      </c>
      <c r="AN11" s="106">
        <f t="shared" si="11"/>
        <v>563</v>
      </c>
      <c r="AO11" s="129">
        <f>AN11-AL11</f>
        <v>-1</v>
      </c>
      <c r="AP11" s="150">
        <f>AK11-AN11</f>
        <v>14</v>
      </c>
      <c r="AR11" s="59"/>
    </row>
    <row r="12" spans="1:44" s="100" customFormat="1" ht="21.75" customHeight="1">
      <c r="A12" s="106" t="s">
        <v>15</v>
      </c>
      <c r="B12" s="106">
        <v>7</v>
      </c>
      <c r="C12" s="106">
        <v>6043</v>
      </c>
      <c r="D12" s="106">
        <v>6013</v>
      </c>
      <c r="E12" s="106">
        <v>6264</v>
      </c>
      <c r="F12" s="106">
        <v>158</v>
      </c>
      <c r="G12" s="106">
        <v>158</v>
      </c>
      <c r="H12" s="106">
        <v>162</v>
      </c>
      <c r="I12" s="106">
        <v>162</v>
      </c>
      <c r="J12" s="145">
        <f t="shared" si="0"/>
        <v>4</v>
      </c>
      <c r="K12" s="146">
        <f t="shared" si="1"/>
        <v>38.056962025316459</v>
      </c>
      <c r="L12" s="146">
        <f t="shared" si="2"/>
        <v>38.666666666666664</v>
      </c>
      <c r="M12" s="106">
        <v>15</v>
      </c>
      <c r="N12" s="106">
        <v>15</v>
      </c>
      <c r="O12" s="106">
        <v>15</v>
      </c>
      <c r="P12" s="106">
        <v>15</v>
      </c>
      <c r="Q12" s="145">
        <f t="shared" si="4"/>
        <v>0</v>
      </c>
      <c r="R12" s="106">
        <v>7</v>
      </c>
      <c r="S12" s="106">
        <v>7</v>
      </c>
      <c r="T12" s="106">
        <v>7</v>
      </c>
      <c r="U12" s="106">
        <v>7</v>
      </c>
      <c r="V12" s="145">
        <f t="shared" si="5"/>
        <v>0</v>
      </c>
      <c r="W12" s="106">
        <v>29</v>
      </c>
      <c r="X12" s="106">
        <v>28</v>
      </c>
      <c r="Y12" s="106">
        <v>28</v>
      </c>
      <c r="Z12" s="106">
        <v>28</v>
      </c>
      <c r="AA12" s="145">
        <f t="shared" si="6"/>
        <v>0</v>
      </c>
      <c r="AB12" s="106">
        <v>295</v>
      </c>
      <c r="AC12" s="106">
        <v>300</v>
      </c>
      <c r="AD12" s="106">
        <v>307</v>
      </c>
      <c r="AE12" s="106">
        <v>295</v>
      </c>
      <c r="AF12" s="145">
        <f t="shared" si="7"/>
        <v>-5</v>
      </c>
      <c r="AG12" s="106">
        <f t="shared" si="12"/>
        <v>284.67500000000001</v>
      </c>
      <c r="AH12" s="106">
        <v>296</v>
      </c>
      <c r="AI12" s="145">
        <f t="shared" si="8"/>
        <v>-15.324999999999989</v>
      </c>
      <c r="AJ12" s="129">
        <v>0</v>
      </c>
      <c r="AK12" s="106">
        <f t="shared" si="9"/>
        <v>346</v>
      </c>
      <c r="AL12" s="106">
        <f t="shared" si="10"/>
        <v>350</v>
      </c>
      <c r="AM12" s="106">
        <f t="shared" si="3"/>
        <v>357</v>
      </c>
      <c r="AN12" s="106">
        <f t="shared" si="11"/>
        <v>345</v>
      </c>
      <c r="AO12" s="129">
        <f t="shared" ref="AO12:AO19" si="13">AN12-AL12</f>
        <v>-5</v>
      </c>
      <c r="AP12" s="150">
        <f>AK12-AN12</f>
        <v>1</v>
      </c>
      <c r="AR12" s="59"/>
    </row>
    <row r="13" spans="1:44" s="58" customFormat="1" ht="21.75" customHeight="1">
      <c r="A13" s="105" t="s">
        <v>16</v>
      </c>
      <c r="B13" s="105">
        <v>15</v>
      </c>
      <c r="C13" s="106">
        <v>9464</v>
      </c>
      <c r="D13" s="106">
        <v>9431</v>
      </c>
      <c r="E13" s="106">
        <v>9843</v>
      </c>
      <c r="F13" s="106">
        <v>268</v>
      </c>
      <c r="G13" s="106">
        <v>268</v>
      </c>
      <c r="H13" s="106">
        <v>274</v>
      </c>
      <c r="I13" s="106">
        <v>274</v>
      </c>
      <c r="J13" s="145">
        <f t="shared" si="0"/>
        <v>6</v>
      </c>
      <c r="K13" s="146">
        <f t="shared" si="1"/>
        <v>35.190298507462686</v>
      </c>
      <c r="L13" s="146">
        <f t="shared" si="2"/>
        <v>35.923357664233578</v>
      </c>
      <c r="M13" s="106">
        <v>31</v>
      </c>
      <c r="N13" s="106">
        <v>32</v>
      </c>
      <c r="O13" s="106">
        <v>32</v>
      </c>
      <c r="P13" s="106">
        <v>32</v>
      </c>
      <c r="Q13" s="145">
        <f t="shared" si="4"/>
        <v>0</v>
      </c>
      <c r="R13" s="106">
        <v>15</v>
      </c>
      <c r="S13" s="106">
        <v>15</v>
      </c>
      <c r="T13" s="106">
        <v>15</v>
      </c>
      <c r="U13" s="106">
        <v>15</v>
      </c>
      <c r="V13" s="145">
        <f t="shared" si="5"/>
        <v>0</v>
      </c>
      <c r="W13" s="106">
        <v>49</v>
      </c>
      <c r="X13" s="106">
        <v>47</v>
      </c>
      <c r="Y13" s="106">
        <v>60</v>
      </c>
      <c r="Z13" s="106">
        <v>47</v>
      </c>
      <c r="AA13" s="145">
        <f t="shared" si="6"/>
        <v>0</v>
      </c>
      <c r="AB13" s="106">
        <v>541</v>
      </c>
      <c r="AC13" s="106">
        <v>509</v>
      </c>
      <c r="AD13" s="106">
        <v>521</v>
      </c>
      <c r="AE13" s="106">
        <v>509</v>
      </c>
      <c r="AF13" s="145">
        <f t="shared" si="7"/>
        <v>0</v>
      </c>
      <c r="AG13" s="106">
        <f t="shared" si="12"/>
        <v>491.185</v>
      </c>
      <c r="AH13" s="106">
        <v>509</v>
      </c>
      <c r="AI13" s="145">
        <f t="shared" si="8"/>
        <v>-17.814999999999998</v>
      </c>
      <c r="AJ13" s="129">
        <f>ROUND(AB13-AE13,0)</f>
        <v>32</v>
      </c>
      <c r="AK13" s="106">
        <f t="shared" si="9"/>
        <v>636</v>
      </c>
      <c r="AL13" s="106">
        <f t="shared" si="10"/>
        <v>603</v>
      </c>
      <c r="AM13" s="106">
        <f t="shared" si="3"/>
        <v>628</v>
      </c>
      <c r="AN13" s="106">
        <f t="shared" si="11"/>
        <v>603</v>
      </c>
      <c r="AO13" s="129">
        <f t="shared" si="13"/>
        <v>0</v>
      </c>
      <c r="AP13" s="150">
        <f t="shared" ref="AP13:AP18" si="14">AK13-AN13</f>
        <v>33</v>
      </c>
      <c r="AQ13" s="59"/>
      <c r="AR13" s="59"/>
    </row>
    <row r="14" spans="1:44" s="58" customFormat="1" ht="21.75" customHeight="1">
      <c r="A14" s="105" t="s">
        <v>17</v>
      </c>
      <c r="B14" s="105">
        <v>12</v>
      </c>
      <c r="C14" s="106">
        <v>7240</v>
      </c>
      <c r="D14" s="106">
        <v>7222</v>
      </c>
      <c r="E14" s="106">
        <v>7772</v>
      </c>
      <c r="F14" s="106">
        <v>192</v>
      </c>
      <c r="G14" s="106">
        <v>192</v>
      </c>
      <c r="H14" s="106">
        <v>208</v>
      </c>
      <c r="I14" s="106">
        <v>206</v>
      </c>
      <c r="J14" s="145">
        <f t="shared" si="0"/>
        <v>14</v>
      </c>
      <c r="K14" s="146">
        <f t="shared" si="1"/>
        <v>37.614583333333336</v>
      </c>
      <c r="L14" s="146">
        <f t="shared" si="2"/>
        <v>37.728155339805824</v>
      </c>
      <c r="M14" s="106">
        <v>25</v>
      </c>
      <c r="N14" s="106">
        <v>25</v>
      </c>
      <c r="O14" s="106">
        <v>26</v>
      </c>
      <c r="P14" s="106">
        <v>26</v>
      </c>
      <c r="Q14" s="145">
        <f t="shared" si="4"/>
        <v>1</v>
      </c>
      <c r="R14" s="106">
        <v>12</v>
      </c>
      <c r="S14" s="106">
        <v>12</v>
      </c>
      <c r="T14" s="106">
        <v>12</v>
      </c>
      <c r="U14" s="106">
        <v>12</v>
      </c>
      <c r="V14" s="145">
        <v>0</v>
      </c>
      <c r="W14" s="106">
        <v>51</v>
      </c>
      <c r="X14" s="106">
        <v>50</v>
      </c>
      <c r="Y14" s="106">
        <v>51</v>
      </c>
      <c r="Z14" s="106">
        <v>50</v>
      </c>
      <c r="AA14" s="145">
        <f t="shared" si="6"/>
        <v>0</v>
      </c>
      <c r="AB14" s="106">
        <v>376</v>
      </c>
      <c r="AC14" s="106">
        <v>365</v>
      </c>
      <c r="AD14" s="106">
        <v>395</v>
      </c>
      <c r="AE14" s="106">
        <v>365</v>
      </c>
      <c r="AF14" s="145">
        <f t="shared" si="7"/>
        <v>0</v>
      </c>
      <c r="AG14" s="106">
        <f t="shared" si="12"/>
        <v>352.22500000000002</v>
      </c>
      <c r="AH14" s="106">
        <v>365</v>
      </c>
      <c r="AI14" s="145">
        <f t="shared" si="8"/>
        <v>-12.774999999999977</v>
      </c>
      <c r="AJ14" s="129">
        <f t="shared" ref="AJ14:AJ17" si="15">ROUND(AB14-AE14,0)</f>
        <v>11</v>
      </c>
      <c r="AK14" s="106">
        <f t="shared" si="9"/>
        <v>464</v>
      </c>
      <c r="AL14" s="106">
        <f t="shared" si="10"/>
        <v>452</v>
      </c>
      <c r="AM14" s="106">
        <f t="shared" si="3"/>
        <v>484</v>
      </c>
      <c r="AN14" s="106">
        <f t="shared" si="11"/>
        <v>453</v>
      </c>
      <c r="AO14" s="129">
        <f t="shared" si="13"/>
        <v>1</v>
      </c>
      <c r="AP14" s="150">
        <f t="shared" si="14"/>
        <v>11</v>
      </c>
      <c r="AQ14" s="59"/>
      <c r="AR14" s="59"/>
    </row>
    <row r="15" spans="1:44" s="58" customFormat="1" ht="21.75" customHeight="1">
      <c r="A15" s="105" t="s">
        <v>18</v>
      </c>
      <c r="B15" s="105">
        <v>15</v>
      </c>
      <c r="C15" s="106">
        <v>7160</v>
      </c>
      <c r="D15" s="106">
        <v>7101</v>
      </c>
      <c r="E15" s="106">
        <v>7547</v>
      </c>
      <c r="F15" s="106">
        <v>218</v>
      </c>
      <c r="G15" s="105">
        <v>218</v>
      </c>
      <c r="H15" s="105">
        <v>227</v>
      </c>
      <c r="I15" s="106">
        <v>227</v>
      </c>
      <c r="J15" s="145">
        <f t="shared" si="0"/>
        <v>9</v>
      </c>
      <c r="K15" s="146">
        <f t="shared" si="1"/>
        <v>32.573394495412842</v>
      </c>
      <c r="L15" s="146">
        <f t="shared" si="2"/>
        <v>33.246696035242287</v>
      </c>
      <c r="M15" s="106">
        <v>32</v>
      </c>
      <c r="N15" s="106">
        <v>31</v>
      </c>
      <c r="O15" s="106">
        <v>32</v>
      </c>
      <c r="P15" s="106">
        <v>31</v>
      </c>
      <c r="Q15" s="145">
        <f t="shared" si="4"/>
        <v>0</v>
      </c>
      <c r="R15" s="106">
        <v>15</v>
      </c>
      <c r="S15" s="106">
        <v>15</v>
      </c>
      <c r="T15" s="106">
        <v>15</v>
      </c>
      <c r="U15" s="106">
        <v>15</v>
      </c>
      <c r="V15" s="145">
        <f t="shared" si="5"/>
        <v>0</v>
      </c>
      <c r="W15" s="106">
        <v>60</v>
      </c>
      <c r="X15" s="106">
        <v>60</v>
      </c>
      <c r="Y15" s="106">
        <v>61</v>
      </c>
      <c r="Z15" s="106">
        <v>60</v>
      </c>
      <c r="AA15" s="145">
        <f t="shared" si="6"/>
        <v>0</v>
      </c>
      <c r="AB15" s="106">
        <v>433</v>
      </c>
      <c r="AC15" s="106">
        <v>414</v>
      </c>
      <c r="AD15" s="106">
        <v>431</v>
      </c>
      <c r="AE15" s="106">
        <v>414</v>
      </c>
      <c r="AF15" s="145">
        <f t="shared" si="7"/>
        <v>0</v>
      </c>
      <c r="AG15" s="106">
        <f t="shared" si="12"/>
        <v>399.51</v>
      </c>
      <c r="AH15" s="106">
        <v>414</v>
      </c>
      <c r="AI15" s="145">
        <f t="shared" si="8"/>
        <v>-14.490000000000009</v>
      </c>
      <c r="AJ15" s="129">
        <f t="shared" si="15"/>
        <v>19</v>
      </c>
      <c r="AK15" s="106">
        <f t="shared" si="9"/>
        <v>540</v>
      </c>
      <c r="AL15" s="106">
        <f t="shared" si="10"/>
        <v>520</v>
      </c>
      <c r="AM15" s="106">
        <f t="shared" si="3"/>
        <v>539</v>
      </c>
      <c r="AN15" s="106">
        <f t="shared" si="11"/>
        <v>520</v>
      </c>
      <c r="AO15" s="129">
        <f t="shared" si="13"/>
        <v>0</v>
      </c>
      <c r="AP15" s="150">
        <f t="shared" si="14"/>
        <v>20</v>
      </c>
      <c r="AQ15" s="59"/>
      <c r="AR15" s="59"/>
    </row>
    <row r="16" spans="1:44" s="58" customFormat="1" ht="21.75" customHeight="1">
      <c r="A16" s="105" t="s">
        <v>19</v>
      </c>
      <c r="B16" s="105">
        <v>7</v>
      </c>
      <c r="C16" s="106">
        <v>1937</v>
      </c>
      <c r="D16" s="106">
        <v>1977</v>
      </c>
      <c r="E16" s="106">
        <v>2077</v>
      </c>
      <c r="F16" s="106">
        <v>64</v>
      </c>
      <c r="G16" s="106">
        <v>64</v>
      </c>
      <c r="H16" s="106">
        <v>64</v>
      </c>
      <c r="I16" s="106">
        <v>64</v>
      </c>
      <c r="J16" s="145">
        <f t="shared" si="0"/>
        <v>0</v>
      </c>
      <c r="K16" s="146">
        <f t="shared" si="1"/>
        <v>30.890625</v>
      </c>
      <c r="L16" s="146">
        <f t="shared" si="2"/>
        <v>32.453125</v>
      </c>
      <c r="M16" s="106">
        <v>13</v>
      </c>
      <c r="N16" s="106">
        <v>14</v>
      </c>
      <c r="O16" s="106">
        <v>14</v>
      </c>
      <c r="P16" s="106">
        <v>14</v>
      </c>
      <c r="Q16" s="145">
        <f t="shared" si="4"/>
        <v>0</v>
      </c>
      <c r="R16" s="106">
        <v>6</v>
      </c>
      <c r="S16" s="106">
        <v>6</v>
      </c>
      <c r="T16" s="106">
        <v>6</v>
      </c>
      <c r="U16" s="106">
        <v>6</v>
      </c>
      <c r="V16" s="145">
        <f t="shared" si="5"/>
        <v>0</v>
      </c>
      <c r="W16" s="106">
        <v>24</v>
      </c>
      <c r="X16" s="106">
        <v>24</v>
      </c>
      <c r="Y16" s="106">
        <v>24</v>
      </c>
      <c r="Z16" s="106">
        <v>24</v>
      </c>
      <c r="AA16" s="145">
        <f t="shared" si="6"/>
        <v>0</v>
      </c>
      <c r="AB16" s="106">
        <v>132</v>
      </c>
      <c r="AC16" s="106">
        <v>122</v>
      </c>
      <c r="AD16" s="106">
        <v>122</v>
      </c>
      <c r="AE16" s="106">
        <v>122</v>
      </c>
      <c r="AF16" s="145">
        <f t="shared" si="7"/>
        <v>0</v>
      </c>
      <c r="AG16" s="106">
        <f t="shared" si="12"/>
        <v>117.73</v>
      </c>
      <c r="AH16" s="106">
        <v>122</v>
      </c>
      <c r="AI16" s="145">
        <f t="shared" si="8"/>
        <v>-4.269999999999996</v>
      </c>
      <c r="AJ16" s="129">
        <f t="shared" si="15"/>
        <v>10</v>
      </c>
      <c r="AK16" s="106">
        <f t="shared" si="9"/>
        <v>175</v>
      </c>
      <c r="AL16" s="106">
        <f t="shared" si="10"/>
        <v>166</v>
      </c>
      <c r="AM16" s="106">
        <f t="shared" si="3"/>
        <v>166</v>
      </c>
      <c r="AN16" s="106">
        <f t="shared" si="11"/>
        <v>166</v>
      </c>
      <c r="AO16" s="129">
        <f t="shared" si="13"/>
        <v>0</v>
      </c>
      <c r="AP16" s="150">
        <f t="shared" si="14"/>
        <v>9</v>
      </c>
      <c r="AQ16" s="59"/>
      <c r="AR16" s="59"/>
    </row>
    <row r="17" spans="1:44" s="58" customFormat="1" ht="21.75" customHeight="1">
      <c r="A17" s="105" t="s">
        <v>20</v>
      </c>
      <c r="B17" s="105">
        <v>10</v>
      </c>
      <c r="C17" s="106">
        <v>6409</v>
      </c>
      <c r="D17" s="106">
        <v>6418</v>
      </c>
      <c r="E17" s="106">
        <v>6770</v>
      </c>
      <c r="F17" s="106">
        <v>172</v>
      </c>
      <c r="G17" s="106">
        <v>172</v>
      </c>
      <c r="H17" s="106">
        <v>181</v>
      </c>
      <c r="I17" s="106">
        <v>181</v>
      </c>
      <c r="J17" s="145">
        <f t="shared" si="0"/>
        <v>9</v>
      </c>
      <c r="K17" s="146">
        <f t="shared" si="1"/>
        <v>37.313953488372093</v>
      </c>
      <c r="L17" s="146">
        <f t="shared" si="2"/>
        <v>37.403314917127069</v>
      </c>
      <c r="M17" s="106">
        <v>20</v>
      </c>
      <c r="N17" s="106">
        <v>20</v>
      </c>
      <c r="O17" s="106">
        <v>20</v>
      </c>
      <c r="P17" s="106">
        <v>20</v>
      </c>
      <c r="Q17" s="145">
        <f t="shared" si="4"/>
        <v>0</v>
      </c>
      <c r="R17" s="106">
        <v>10</v>
      </c>
      <c r="S17" s="106">
        <v>10</v>
      </c>
      <c r="T17" s="106">
        <v>10</v>
      </c>
      <c r="U17" s="106">
        <v>10</v>
      </c>
      <c r="V17" s="145">
        <f t="shared" si="5"/>
        <v>0</v>
      </c>
      <c r="W17" s="106">
        <v>36</v>
      </c>
      <c r="X17" s="106">
        <v>39</v>
      </c>
      <c r="Y17" s="106">
        <v>39</v>
      </c>
      <c r="Z17" s="106">
        <v>39</v>
      </c>
      <c r="AA17" s="145">
        <f t="shared" si="6"/>
        <v>0</v>
      </c>
      <c r="AB17" s="106">
        <v>360</v>
      </c>
      <c r="AC17" s="106">
        <v>327</v>
      </c>
      <c r="AD17" s="106">
        <v>345</v>
      </c>
      <c r="AE17" s="106">
        <v>327</v>
      </c>
      <c r="AF17" s="145">
        <f t="shared" si="7"/>
        <v>0</v>
      </c>
      <c r="AG17" s="106">
        <f t="shared" si="12"/>
        <v>315.55500000000001</v>
      </c>
      <c r="AH17" s="106">
        <v>327</v>
      </c>
      <c r="AI17" s="145">
        <f t="shared" si="8"/>
        <v>-11.444999999999993</v>
      </c>
      <c r="AJ17" s="129">
        <f t="shared" si="15"/>
        <v>33</v>
      </c>
      <c r="AK17" s="106">
        <f t="shared" si="9"/>
        <v>426</v>
      </c>
      <c r="AL17" s="106">
        <f t="shared" si="10"/>
        <v>396</v>
      </c>
      <c r="AM17" s="106">
        <f t="shared" si="3"/>
        <v>414</v>
      </c>
      <c r="AN17" s="106">
        <f t="shared" si="11"/>
        <v>396</v>
      </c>
      <c r="AO17" s="129">
        <f t="shared" si="13"/>
        <v>0</v>
      </c>
      <c r="AP17" s="150">
        <f t="shared" si="14"/>
        <v>30</v>
      </c>
      <c r="AQ17" s="59"/>
      <c r="AR17" s="59"/>
    </row>
    <row r="18" spans="1:44" s="58" customFormat="1" ht="30.75" customHeight="1">
      <c r="A18" s="105" t="s">
        <v>21</v>
      </c>
      <c r="B18" s="105">
        <v>6</v>
      </c>
      <c r="C18" s="106">
        <v>2817</v>
      </c>
      <c r="D18" s="106">
        <v>2779</v>
      </c>
      <c r="E18" s="106">
        <v>2923</v>
      </c>
      <c r="F18" s="106">
        <v>78</v>
      </c>
      <c r="G18" s="106">
        <v>78</v>
      </c>
      <c r="H18" s="106">
        <v>81</v>
      </c>
      <c r="I18" s="106">
        <v>81</v>
      </c>
      <c r="J18" s="145">
        <f t="shared" si="0"/>
        <v>3</v>
      </c>
      <c r="K18" s="146">
        <f t="shared" si="1"/>
        <v>35.628205128205131</v>
      </c>
      <c r="L18" s="146">
        <f t="shared" si="2"/>
        <v>36.086419753086417</v>
      </c>
      <c r="M18" s="106">
        <v>12</v>
      </c>
      <c r="N18" s="106">
        <v>13</v>
      </c>
      <c r="O18" s="106">
        <v>12</v>
      </c>
      <c r="P18" s="106">
        <v>12</v>
      </c>
      <c r="Q18" s="145">
        <f t="shared" si="4"/>
        <v>-1</v>
      </c>
      <c r="R18" s="106">
        <v>4</v>
      </c>
      <c r="S18" s="106">
        <v>4</v>
      </c>
      <c r="T18" s="106">
        <v>4</v>
      </c>
      <c r="U18" s="106">
        <v>4</v>
      </c>
      <c r="V18" s="145">
        <f t="shared" si="5"/>
        <v>0</v>
      </c>
      <c r="W18" s="106">
        <v>16</v>
      </c>
      <c r="X18" s="106">
        <v>16</v>
      </c>
      <c r="Y18" s="106">
        <v>18</v>
      </c>
      <c r="Z18" s="106">
        <v>16</v>
      </c>
      <c r="AA18" s="145">
        <f t="shared" si="6"/>
        <v>0</v>
      </c>
      <c r="AB18" s="106">
        <v>152</v>
      </c>
      <c r="AC18" s="106">
        <v>148</v>
      </c>
      <c r="AD18" s="106">
        <v>154</v>
      </c>
      <c r="AE18" s="106">
        <v>148</v>
      </c>
      <c r="AF18" s="145">
        <f t="shared" si="7"/>
        <v>0</v>
      </c>
      <c r="AG18" s="106">
        <f t="shared" si="12"/>
        <v>142.82</v>
      </c>
      <c r="AH18" s="106">
        <v>148</v>
      </c>
      <c r="AI18" s="145">
        <f t="shared" si="8"/>
        <v>-5.1800000000000068</v>
      </c>
      <c r="AJ18" s="129">
        <f>ROUND(AB18-AE18,0)</f>
        <v>4</v>
      </c>
      <c r="AK18" s="106">
        <f t="shared" si="9"/>
        <v>184</v>
      </c>
      <c r="AL18" s="106">
        <f t="shared" si="10"/>
        <v>181</v>
      </c>
      <c r="AM18" s="106">
        <f t="shared" si="3"/>
        <v>188</v>
      </c>
      <c r="AN18" s="106">
        <f t="shared" si="11"/>
        <v>180</v>
      </c>
      <c r="AO18" s="129">
        <f t="shared" si="13"/>
        <v>-1</v>
      </c>
      <c r="AP18" s="150">
        <f t="shared" si="14"/>
        <v>4</v>
      </c>
      <c r="AQ18" s="59"/>
      <c r="AR18" s="59"/>
    </row>
    <row r="19" spans="1:44" s="58" customFormat="1" ht="21.75" customHeight="1">
      <c r="A19" s="105" t="s">
        <v>22</v>
      </c>
      <c r="B19" s="105">
        <v>11</v>
      </c>
      <c r="C19" s="106">
        <v>6678</v>
      </c>
      <c r="D19" s="106">
        <v>6651</v>
      </c>
      <c r="E19" s="106">
        <v>7138</v>
      </c>
      <c r="F19" s="106">
        <v>184</v>
      </c>
      <c r="G19" s="106">
        <v>184</v>
      </c>
      <c r="H19" s="106">
        <v>190</v>
      </c>
      <c r="I19" s="106">
        <v>190</v>
      </c>
      <c r="J19" s="145">
        <f t="shared" si="0"/>
        <v>6</v>
      </c>
      <c r="K19" s="146">
        <f t="shared" si="1"/>
        <v>36.146739130434781</v>
      </c>
      <c r="L19" s="146">
        <f t="shared" si="2"/>
        <v>37.568421052631578</v>
      </c>
      <c r="M19" s="106">
        <v>23</v>
      </c>
      <c r="N19" s="106">
        <v>23</v>
      </c>
      <c r="O19" s="106">
        <v>23</v>
      </c>
      <c r="P19" s="106">
        <v>23</v>
      </c>
      <c r="Q19" s="145">
        <f t="shared" si="4"/>
        <v>0</v>
      </c>
      <c r="R19" s="106">
        <v>11</v>
      </c>
      <c r="S19" s="106">
        <v>11</v>
      </c>
      <c r="T19" s="106">
        <v>11</v>
      </c>
      <c r="U19" s="106">
        <v>11</v>
      </c>
      <c r="V19" s="145">
        <f t="shared" si="5"/>
        <v>0</v>
      </c>
      <c r="W19" s="106">
        <v>35</v>
      </c>
      <c r="X19" s="106">
        <v>35</v>
      </c>
      <c r="Y19" s="106">
        <v>38</v>
      </c>
      <c r="Z19" s="106">
        <v>35</v>
      </c>
      <c r="AA19" s="145">
        <f t="shared" si="6"/>
        <v>0</v>
      </c>
      <c r="AB19" s="106">
        <v>349</v>
      </c>
      <c r="AC19" s="106">
        <v>350</v>
      </c>
      <c r="AD19" s="106">
        <v>361</v>
      </c>
      <c r="AE19" s="106">
        <v>350</v>
      </c>
      <c r="AF19" s="145">
        <f t="shared" si="7"/>
        <v>0</v>
      </c>
      <c r="AG19" s="106">
        <f t="shared" si="12"/>
        <v>337.75</v>
      </c>
      <c r="AH19" s="106">
        <v>349</v>
      </c>
      <c r="AI19" s="145">
        <f t="shared" si="8"/>
        <v>-12.25</v>
      </c>
      <c r="AJ19" s="129">
        <v>0</v>
      </c>
      <c r="AK19" s="106">
        <f t="shared" si="9"/>
        <v>418</v>
      </c>
      <c r="AL19" s="106">
        <f t="shared" si="10"/>
        <v>419</v>
      </c>
      <c r="AM19" s="106">
        <f t="shared" si="3"/>
        <v>433</v>
      </c>
      <c r="AN19" s="106">
        <f t="shared" si="11"/>
        <v>419</v>
      </c>
      <c r="AO19" s="129">
        <f t="shared" si="13"/>
        <v>0</v>
      </c>
      <c r="AP19" s="129">
        <v>0</v>
      </c>
      <c r="AQ19" s="59"/>
      <c r="AR19" s="59"/>
    </row>
    <row r="20" spans="1:44" s="192" customFormat="1" ht="21.75" customHeight="1">
      <c r="A20" s="162" t="s">
        <v>32</v>
      </c>
      <c r="B20" s="104">
        <f t="shared" ref="B20:AM20" si="16">SUM(B7:B19)</f>
        <v>147</v>
      </c>
      <c r="C20" s="104">
        <f t="shared" si="16"/>
        <v>90061</v>
      </c>
      <c r="D20" s="104">
        <f>SUM(D7:D19)</f>
        <v>89842</v>
      </c>
      <c r="E20" s="104">
        <f>SUM(E7:E19)</f>
        <v>94867</v>
      </c>
      <c r="F20" s="104">
        <f t="shared" si="16"/>
        <v>2384</v>
      </c>
      <c r="G20" s="104">
        <f>SUM(G7:G19)</f>
        <v>2394</v>
      </c>
      <c r="H20" s="104">
        <f>SUM(H7:H19)</f>
        <v>2522</v>
      </c>
      <c r="I20" s="104">
        <f>SUM(I7:I19)</f>
        <v>2480</v>
      </c>
      <c r="J20" s="147">
        <f>SUM(J7:J19)</f>
        <v>96</v>
      </c>
      <c r="K20" s="149">
        <f>D20/G20</f>
        <v>37.527986633249789</v>
      </c>
      <c r="L20" s="149">
        <f t="shared" si="2"/>
        <v>38.252822580645159</v>
      </c>
      <c r="M20" s="104">
        <f>SUM(M7:M19)</f>
        <v>309</v>
      </c>
      <c r="N20" s="104">
        <f t="shared" si="16"/>
        <v>311</v>
      </c>
      <c r="O20" s="104">
        <f t="shared" si="16"/>
        <v>313</v>
      </c>
      <c r="P20" s="104">
        <f t="shared" si="16"/>
        <v>311</v>
      </c>
      <c r="Q20" s="147">
        <f t="shared" si="16"/>
        <v>0</v>
      </c>
      <c r="R20" s="104">
        <f t="shared" si="16"/>
        <v>143</v>
      </c>
      <c r="S20" s="104">
        <f t="shared" si="16"/>
        <v>143</v>
      </c>
      <c r="T20" s="104">
        <f t="shared" si="16"/>
        <v>143</v>
      </c>
      <c r="U20" s="147">
        <f t="shared" si="16"/>
        <v>143</v>
      </c>
      <c r="V20" s="147">
        <f t="shared" si="16"/>
        <v>0</v>
      </c>
      <c r="W20" s="104">
        <f t="shared" si="16"/>
        <v>517</v>
      </c>
      <c r="X20" s="104">
        <f t="shared" si="16"/>
        <v>521</v>
      </c>
      <c r="Y20" s="104">
        <f t="shared" si="16"/>
        <v>560</v>
      </c>
      <c r="Z20" s="104">
        <f t="shared" si="16"/>
        <v>521</v>
      </c>
      <c r="AA20" s="147">
        <f t="shared" si="16"/>
        <v>0</v>
      </c>
      <c r="AB20" s="104">
        <f t="shared" si="16"/>
        <v>4613</v>
      </c>
      <c r="AC20" s="104">
        <f t="shared" si="16"/>
        <v>4533</v>
      </c>
      <c r="AD20" s="104">
        <f t="shared" si="16"/>
        <v>4792</v>
      </c>
      <c r="AE20" s="104">
        <v>4509</v>
      </c>
      <c r="AF20" s="147">
        <f>AE20-AC20</f>
        <v>-24</v>
      </c>
      <c r="AG20" s="104">
        <f t="shared" si="12"/>
        <v>4351.1850000000004</v>
      </c>
      <c r="AH20" s="104">
        <f>SUM(AH7:AH19)</f>
        <v>4492</v>
      </c>
      <c r="AI20" s="147">
        <f t="shared" si="16"/>
        <v>-181.06229999999999</v>
      </c>
      <c r="AJ20" s="157">
        <f>ROUND(SUM(AJ7:AJ19),0)</f>
        <v>122</v>
      </c>
      <c r="AK20" s="104">
        <f>SUM(AK7:AK19)</f>
        <v>5582</v>
      </c>
      <c r="AL20" s="104">
        <f t="shared" si="16"/>
        <v>5508</v>
      </c>
      <c r="AM20" s="104">
        <f t="shared" si="16"/>
        <v>5808</v>
      </c>
      <c r="AN20" s="104">
        <f>SUM(AN7:AN19)</f>
        <v>5484</v>
      </c>
      <c r="AO20" s="147">
        <f>SUM(AO7:AO19)</f>
        <v>-24</v>
      </c>
      <c r="AP20" s="189">
        <f>ROUND(SUM(AP7:AP19),0)</f>
        <v>122</v>
      </c>
      <c r="AQ20" s="190"/>
      <c r="AR20" s="191">
        <f>SUM(AR7:AR19)</f>
        <v>0</v>
      </c>
    </row>
    <row r="21" spans="1:44" ht="12.75">
      <c r="AJ21" s="159"/>
      <c r="AK21" s="130"/>
      <c r="AL21" s="40"/>
      <c r="AM21" s="41"/>
      <c r="AN21" s="151"/>
    </row>
    <row r="22" spans="1:44" s="28" customFormat="1" ht="21" customHeight="1">
      <c r="A22" s="195" t="s">
        <v>116</v>
      </c>
      <c r="B22" s="195"/>
      <c r="C22" s="195"/>
      <c r="D22" s="195"/>
      <c r="E22" s="195"/>
      <c r="F22" s="195"/>
      <c r="G22" s="195"/>
      <c r="H22" s="195"/>
      <c r="I22" s="39"/>
      <c r="L22" s="37"/>
      <c r="O22" s="98"/>
      <c r="P22" s="39"/>
      <c r="R22" s="99"/>
      <c r="S22" s="39"/>
      <c r="T22" s="39"/>
      <c r="U22" s="39"/>
      <c r="X22" s="39"/>
      <c r="Y22" s="39"/>
      <c r="Z22" s="39"/>
      <c r="AB22" s="141"/>
      <c r="AC22" s="39"/>
      <c r="AD22" s="39"/>
      <c r="AE22" s="39"/>
      <c r="AF22" s="39"/>
      <c r="AG22" s="39"/>
      <c r="AH22" s="131"/>
      <c r="AI22" s="42"/>
      <c r="AJ22" s="57"/>
      <c r="AK22" s="131"/>
      <c r="AN22" s="152"/>
    </row>
    <row r="23" spans="1:44" s="29" customFormat="1" ht="21" customHeight="1">
      <c r="C23" s="34"/>
      <c r="D23" s="34"/>
      <c r="E23" s="34"/>
      <c r="F23" s="34"/>
      <c r="G23" s="34"/>
      <c r="K23" s="62"/>
      <c r="W23" s="60"/>
      <c r="AB23" s="142"/>
      <c r="AC23" s="116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44"/>
    </row>
    <row r="24" spans="1:44" s="29" customFormat="1" ht="17.25">
      <c r="C24" s="34"/>
      <c r="D24" s="34"/>
      <c r="E24" s="34"/>
      <c r="F24" s="35"/>
      <c r="G24" s="34"/>
      <c r="H24" s="34"/>
      <c r="I24" s="35"/>
      <c r="J24" s="35"/>
      <c r="X24" s="60"/>
      <c r="AB24" s="142"/>
      <c r="AC24" s="43"/>
      <c r="AD24" s="43"/>
      <c r="AE24" s="43"/>
      <c r="AF24" s="43"/>
      <c r="AG24" s="43"/>
      <c r="AH24" s="132"/>
      <c r="AI24" s="43"/>
      <c r="AJ24" s="43"/>
      <c r="AK24" s="132"/>
      <c r="AL24" s="45"/>
      <c r="AM24" s="45"/>
      <c r="AN24" s="153"/>
      <c r="AO24" s="44"/>
    </row>
    <row r="25" spans="1:44" s="29" customFormat="1" ht="9.75" customHeight="1">
      <c r="C25" s="34"/>
      <c r="D25" s="34"/>
      <c r="E25" s="34"/>
      <c r="F25" s="34"/>
      <c r="G25" s="34"/>
      <c r="H25" s="34"/>
      <c r="I25" s="34"/>
      <c r="J25" s="34"/>
      <c r="AB25" s="142"/>
      <c r="AC25" s="43"/>
      <c r="AD25" s="43"/>
      <c r="AE25" s="43"/>
      <c r="AF25" s="43"/>
      <c r="AG25" s="43"/>
      <c r="AH25" s="132"/>
      <c r="AI25" s="43"/>
      <c r="AJ25" s="43"/>
      <c r="AK25" s="132"/>
      <c r="AL25" s="45"/>
      <c r="AM25" s="45"/>
      <c r="AN25" s="153"/>
      <c r="AO25" s="44"/>
    </row>
    <row r="26" spans="1:44" s="29" customFormat="1" ht="17.25">
      <c r="C26" s="34"/>
      <c r="D26" s="34"/>
      <c r="E26" s="34"/>
      <c r="F26" s="34"/>
      <c r="G26" s="34"/>
      <c r="H26" s="34"/>
      <c r="I26" s="34"/>
      <c r="J26" s="34"/>
      <c r="AB26" s="142"/>
      <c r="AC26" s="43"/>
      <c r="AD26" s="43"/>
      <c r="AE26" s="43"/>
      <c r="AF26" s="43"/>
      <c r="AG26" s="43"/>
      <c r="AH26" s="132"/>
      <c r="AI26" s="43"/>
      <c r="AJ26" s="43"/>
      <c r="AK26" s="132"/>
      <c r="AL26" s="45"/>
      <c r="AM26" s="45"/>
      <c r="AN26" s="153"/>
      <c r="AO26" s="44"/>
    </row>
    <row r="27" spans="1:44" s="29" customFormat="1" ht="17.25">
      <c r="C27" s="34"/>
      <c r="D27" s="34"/>
      <c r="E27" s="34"/>
      <c r="F27" s="36"/>
      <c r="G27" s="34"/>
      <c r="H27" s="34"/>
      <c r="I27" s="36"/>
      <c r="J27" s="36"/>
      <c r="AB27" s="142"/>
      <c r="AC27" s="43"/>
      <c r="AD27" s="43"/>
      <c r="AE27" s="43"/>
      <c r="AF27" s="43"/>
      <c r="AG27" s="43"/>
      <c r="AH27" s="132"/>
      <c r="AI27" s="43"/>
      <c r="AJ27" s="43"/>
      <c r="AK27" s="132"/>
      <c r="AL27" s="45"/>
      <c r="AM27" s="45"/>
      <c r="AN27" s="153"/>
      <c r="AO27" s="44"/>
    </row>
    <row r="28" spans="1:44" s="29" customFormat="1" ht="17.25">
      <c r="C28" s="34"/>
      <c r="D28" s="34"/>
      <c r="E28" s="34"/>
      <c r="F28" s="34"/>
      <c r="G28" s="34"/>
      <c r="H28" s="34"/>
      <c r="I28" s="34"/>
      <c r="J28" s="34"/>
      <c r="AB28" s="142"/>
      <c r="AC28" s="43"/>
      <c r="AD28" s="43"/>
      <c r="AE28" s="43"/>
      <c r="AF28" s="43"/>
      <c r="AG28" s="43"/>
      <c r="AH28" s="132"/>
      <c r="AI28" s="43"/>
      <c r="AJ28" s="43"/>
      <c r="AK28" s="132"/>
      <c r="AL28" s="45"/>
      <c r="AM28" s="45"/>
      <c r="AN28" s="153"/>
      <c r="AO28" s="44"/>
    </row>
    <row r="29" spans="1:44" s="29" customFormat="1" ht="17.25">
      <c r="A29" s="226"/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34"/>
      <c r="Q29" s="34"/>
      <c r="R29" s="34"/>
      <c r="AB29" s="142"/>
      <c r="AC29" s="43"/>
      <c r="AD29" s="43"/>
      <c r="AE29" s="43"/>
      <c r="AF29" s="43"/>
      <c r="AG29" s="43"/>
      <c r="AH29" s="132"/>
      <c r="AI29" s="43"/>
      <c r="AJ29" s="43"/>
      <c r="AK29" s="132"/>
      <c r="AL29" s="45"/>
      <c r="AM29" s="45"/>
      <c r="AN29" s="153"/>
      <c r="AO29" s="44"/>
    </row>
    <row r="32" spans="1:44" ht="73.5" customHeight="1"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</row>
  </sheetData>
  <mergeCells count="17">
    <mergeCell ref="M32:AO32"/>
    <mergeCell ref="A5:A6"/>
    <mergeCell ref="B5:B6"/>
    <mergeCell ref="K5:K6"/>
    <mergeCell ref="L5:L6"/>
    <mergeCell ref="AB5:AJ5"/>
    <mergeCell ref="M5:Q5"/>
    <mergeCell ref="R5:V5"/>
    <mergeCell ref="W5:AA5"/>
    <mergeCell ref="AK5:AP5"/>
    <mergeCell ref="F5:J6"/>
    <mergeCell ref="C5:E5"/>
    <mergeCell ref="AD23:AN23"/>
    <mergeCell ref="A29:O29"/>
    <mergeCell ref="A1:AP1"/>
    <mergeCell ref="A2:AP2"/>
    <mergeCell ref="A3:AP3"/>
  </mergeCells>
  <pageMargins left="1.19" right="0" top="0.5" bottom="0.23958333333333301" header="0.2" footer="0.18958333333333299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CC53"/>
  <sheetViews>
    <sheetView tabSelected="1" workbookViewId="0">
      <selection activeCell="Q50" sqref="Q50"/>
    </sheetView>
  </sheetViews>
  <sheetFormatPr defaultColWidth="9" defaultRowHeight="14.25"/>
  <cols>
    <col min="1" max="1" width="8.59765625" customWidth="1"/>
    <col min="2" max="2" width="6.73046875" customWidth="1"/>
    <col min="3" max="3" width="8.86328125" customWidth="1"/>
    <col min="4" max="4" width="7.86328125" customWidth="1"/>
    <col min="5" max="5" width="8.73046875" customWidth="1"/>
    <col min="6" max="9" width="6.1328125" hidden="1" customWidth="1"/>
    <col min="10" max="10" width="6.59765625" customWidth="1"/>
    <col min="11" max="11" width="6.59765625" hidden="1" customWidth="1"/>
    <col min="12" max="13" width="5.3984375" customWidth="1"/>
    <col min="14" max="14" width="5.3984375" hidden="1" customWidth="1"/>
    <col min="15" max="16" width="5.3984375" customWidth="1"/>
    <col min="17" max="17" width="4.86328125" customWidth="1"/>
    <col min="18" max="18" width="5.265625" customWidth="1"/>
    <col min="19" max="19" width="5.265625" hidden="1" customWidth="1"/>
    <col min="20" max="20" width="7.1328125" customWidth="1"/>
    <col min="21" max="21" width="6.86328125" customWidth="1"/>
    <col min="22" max="23" width="6.73046875" customWidth="1"/>
    <col min="24" max="24" width="6.73046875" hidden="1" customWidth="1"/>
    <col min="25" max="26" width="6.73046875" customWidth="1"/>
    <col min="27" max="28" width="6.3984375" customWidth="1"/>
    <col min="29" max="29" width="6.3984375" hidden="1" customWidth="1"/>
    <col min="30" max="31" width="6.3984375" customWidth="1"/>
    <col min="32" max="33" width="7" customWidth="1"/>
    <col min="34" max="34" width="7" hidden="1" customWidth="1"/>
    <col min="35" max="35" width="7" customWidth="1"/>
    <col min="36" max="36" width="6.59765625" customWidth="1"/>
    <col min="37" max="37" width="4.86328125" customWidth="1"/>
    <col min="38" max="38" width="5.265625" customWidth="1"/>
    <col min="39" max="39" width="6.265625" customWidth="1"/>
  </cols>
  <sheetData>
    <row r="1" spans="1:81" s="1" customFormat="1" ht="15" customHeight="1">
      <c r="A1" s="215" t="s">
        <v>107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</row>
    <row r="2" spans="1:81" s="1" customFormat="1" ht="15" customHeight="1">
      <c r="A2" s="215" t="s">
        <v>110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</row>
    <row r="3" spans="1:81" s="1" customFormat="1" ht="18.75" customHeight="1">
      <c r="A3" s="243" t="s">
        <v>108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</row>
    <row r="4" spans="1:81" s="1" customFormat="1" ht="15" customHeight="1">
      <c r="A4" s="244" t="s">
        <v>114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110"/>
      <c r="AL4" s="110"/>
    </row>
    <row r="5" spans="1:81" s="2" customFormat="1" ht="13.5" customHeight="1">
      <c r="A5" s="241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5"/>
      <c r="AK5" s="25"/>
      <c r="AL5" s="25"/>
    </row>
    <row r="6" spans="1:81" s="126" customFormat="1" ht="15.75" customHeight="1">
      <c r="A6" s="246" t="s">
        <v>94</v>
      </c>
      <c r="B6" s="246" t="s">
        <v>23</v>
      </c>
      <c r="C6" s="246" t="s">
        <v>37</v>
      </c>
      <c r="D6" s="246" t="s">
        <v>36</v>
      </c>
      <c r="E6" s="246" t="s">
        <v>87</v>
      </c>
      <c r="F6" s="249" t="s">
        <v>95</v>
      </c>
      <c r="G6" s="250"/>
      <c r="H6" s="250"/>
      <c r="I6" s="251"/>
      <c r="J6" s="247" t="s">
        <v>38</v>
      </c>
      <c r="K6" s="248" t="s">
        <v>26</v>
      </c>
      <c r="L6" s="249" t="s">
        <v>4</v>
      </c>
      <c r="M6" s="250"/>
      <c r="N6" s="250"/>
      <c r="O6" s="250"/>
      <c r="P6" s="251"/>
      <c r="Q6" s="249" t="s">
        <v>115</v>
      </c>
      <c r="R6" s="250"/>
      <c r="S6" s="250"/>
      <c r="T6" s="250"/>
      <c r="U6" s="251"/>
      <c r="V6" s="249" t="s">
        <v>5</v>
      </c>
      <c r="W6" s="250"/>
      <c r="X6" s="250"/>
      <c r="Y6" s="250"/>
      <c r="Z6" s="251"/>
      <c r="AA6" s="249" t="s">
        <v>88</v>
      </c>
      <c r="AB6" s="250"/>
      <c r="AC6" s="250"/>
      <c r="AD6" s="250"/>
      <c r="AE6" s="251"/>
      <c r="AF6" s="247" t="s">
        <v>29</v>
      </c>
      <c r="AG6" s="247"/>
      <c r="AH6" s="247"/>
      <c r="AI6" s="247"/>
      <c r="AJ6" s="247"/>
    </row>
    <row r="7" spans="1:81" s="126" customFormat="1" ht="13.15">
      <c r="A7" s="246"/>
      <c r="B7" s="246"/>
      <c r="C7" s="246"/>
      <c r="D7" s="246"/>
      <c r="E7" s="246"/>
      <c r="F7" s="252"/>
      <c r="G7" s="253"/>
      <c r="H7" s="253"/>
      <c r="I7" s="254"/>
      <c r="J7" s="247"/>
      <c r="K7" s="248"/>
      <c r="L7" s="255"/>
      <c r="M7" s="256"/>
      <c r="N7" s="256"/>
      <c r="O7" s="256"/>
      <c r="P7" s="257"/>
      <c r="Q7" s="255"/>
      <c r="R7" s="256"/>
      <c r="S7" s="256"/>
      <c r="T7" s="256"/>
      <c r="U7" s="257"/>
      <c r="V7" s="255"/>
      <c r="W7" s="256"/>
      <c r="X7" s="256"/>
      <c r="Y7" s="256"/>
      <c r="Z7" s="257"/>
      <c r="AA7" s="255"/>
      <c r="AB7" s="256"/>
      <c r="AC7" s="256"/>
      <c r="AD7" s="256"/>
      <c r="AE7" s="257"/>
      <c r="AF7" s="247"/>
      <c r="AG7" s="247"/>
      <c r="AH7" s="247"/>
      <c r="AI7" s="247"/>
      <c r="AJ7" s="247"/>
    </row>
    <row r="8" spans="1:81" s="127" customFormat="1" ht="51.75" customHeight="1">
      <c r="A8" s="246"/>
      <c r="B8" s="246"/>
      <c r="C8" s="246"/>
      <c r="D8" s="246"/>
      <c r="E8" s="246"/>
      <c r="F8" s="255"/>
      <c r="G8" s="256"/>
      <c r="H8" s="256"/>
      <c r="I8" s="257"/>
      <c r="J8" s="247"/>
      <c r="K8" s="248"/>
      <c r="L8" s="22" t="s">
        <v>100</v>
      </c>
      <c r="M8" s="174" t="s">
        <v>31</v>
      </c>
      <c r="N8" s="174" t="s">
        <v>98</v>
      </c>
      <c r="O8" s="174" t="s">
        <v>101</v>
      </c>
      <c r="P8" s="174" t="s">
        <v>102</v>
      </c>
      <c r="Q8" s="22" t="s">
        <v>100</v>
      </c>
      <c r="R8" s="174" t="s">
        <v>31</v>
      </c>
      <c r="S8" s="174" t="s">
        <v>98</v>
      </c>
      <c r="T8" s="174" t="s">
        <v>101</v>
      </c>
      <c r="U8" s="174" t="s">
        <v>102</v>
      </c>
      <c r="V8" s="22" t="s">
        <v>100</v>
      </c>
      <c r="W8" s="174" t="s">
        <v>31</v>
      </c>
      <c r="X8" s="174" t="s">
        <v>98</v>
      </c>
      <c r="Y8" s="174" t="s">
        <v>101</v>
      </c>
      <c r="Z8" s="174" t="s">
        <v>102</v>
      </c>
      <c r="AA8" s="22" t="s">
        <v>100</v>
      </c>
      <c r="AB8" s="174" t="s">
        <v>31</v>
      </c>
      <c r="AC8" s="174" t="s">
        <v>98</v>
      </c>
      <c r="AD8" s="174" t="s">
        <v>101</v>
      </c>
      <c r="AE8" s="174" t="s">
        <v>102</v>
      </c>
      <c r="AF8" s="22" t="s">
        <v>100</v>
      </c>
      <c r="AG8" s="174" t="s">
        <v>31</v>
      </c>
      <c r="AH8" s="174" t="s">
        <v>98</v>
      </c>
      <c r="AI8" s="174" t="s">
        <v>101</v>
      </c>
      <c r="AJ8" s="175" t="s">
        <v>102</v>
      </c>
    </row>
    <row r="9" spans="1:81" s="3" customFormat="1" ht="15.75" hidden="1" customHeight="1">
      <c r="A9" s="22" t="s">
        <v>39</v>
      </c>
      <c r="B9" s="22"/>
      <c r="C9" s="246"/>
      <c r="D9" s="22"/>
      <c r="E9" s="246"/>
      <c r="F9" s="22"/>
      <c r="G9" s="22"/>
      <c r="H9" s="22"/>
      <c r="I9" s="10"/>
      <c r="J9" s="10"/>
      <c r="K9" s="10"/>
      <c r="L9" s="20">
        <v>4</v>
      </c>
      <c r="M9" s="20"/>
      <c r="N9" s="20">
        <v>4</v>
      </c>
      <c r="O9" s="20"/>
      <c r="P9" s="20"/>
      <c r="Q9" s="11" t="e">
        <f>#REF!+#REF!+#REF!+#REF!+#REF!+#REF!</f>
        <v>#REF!</v>
      </c>
      <c r="R9" s="11"/>
      <c r="S9" s="11" t="e">
        <f>#REF!+#REF!+#REF!+#REF!+#REF!+#REF!+#REF!</f>
        <v>#REF!</v>
      </c>
      <c r="T9" s="22"/>
      <c r="U9" s="22"/>
      <c r="V9" s="11" t="e">
        <f>#REF!+#REF!+#REF!+#REF!+#REF!+#REF!+#REF!+#REF!+#REF!+#REF!+#REF!+#REF!+#REF!+#REF!+#REF!</f>
        <v>#REF!</v>
      </c>
      <c r="W9" s="11"/>
      <c r="X9" s="11" t="e">
        <f>#REF!+#REF!+#REF!+#REF!+#REF!+#REF!+#REF!+#REF!+#REF!+#REF!+#REF!+#REF!+#REF!+#REF!+#REF!</f>
        <v>#REF!</v>
      </c>
      <c r="Y9" s="20"/>
      <c r="Z9" s="20"/>
      <c r="AA9" s="11"/>
      <c r="AB9" s="11"/>
      <c r="AC9" s="11"/>
      <c r="AD9" s="11"/>
      <c r="AE9" s="11"/>
      <c r="AF9" s="11" t="e">
        <f t="shared" ref="AF9:AF47" si="0">L9+V9+Q9</f>
        <v>#REF!</v>
      </c>
      <c r="AG9" s="11"/>
      <c r="AH9" s="11" t="e">
        <f t="shared" ref="AH9:AH48" si="1">N9+X9+S9</f>
        <v>#REF!</v>
      </c>
      <c r="AI9" s="11"/>
      <c r="AJ9" s="8"/>
    </row>
    <row r="10" spans="1:81" s="3" customFormat="1" ht="15.75" hidden="1" customHeight="1">
      <c r="A10" s="22" t="s">
        <v>40</v>
      </c>
      <c r="B10" s="22"/>
      <c r="C10" s="246"/>
      <c r="D10" s="22"/>
      <c r="E10" s="246"/>
      <c r="F10" s="22"/>
      <c r="G10" s="22"/>
      <c r="H10" s="22"/>
      <c r="I10" s="10"/>
      <c r="J10" s="10"/>
      <c r="K10" s="10"/>
      <c r="L10" s="20">
        <v>3</v>
      </c>
      <c r="M10" s="20"/>
      <c r="N10" s="21">
        <v>3</v>
      </c>
      <c r="O10" s="21"/>
      <c r="P10" s="21"/>
      <c r="Q10" s="11" t="e">
        <f>#REF!+#REF!+#REF!+#REF!+#REF!+#REF!</f>
        <v>#REF!</v>
      </c>
      <c r="R10" s="11"/>
      <c r="S10" s="11" t="e">
        <f>#REF!+#REF!+#REF!+#REF!+#REF!+#REF!+#REF!</f>
        <v>#REF!</v>
      </c>
      <c r="T10" s="22"/>
      <c r="U10" s="22"/>
      <c r="V10" s="11" t="e">
        <f>#REF!+#REF!+#REF!+#REF!+#REF!+#REF!+#REF!+#REF!+#REF!+#REF!+#REF!+#REF!+#REF!+#REF!+#REF!</f>
        <v>#REF!</v>
      </c>
      <c r="W10" s="11"/>
      <c r="X10" s="11" t="e">
        <f>#REF!+#REF!+#REF!+#REF!+#REF!+#REF!+#REF!+#REF!+#REF!+#REF!+#REF!+#REF!+#REF!+#REF!+#REF!</f>
        <v>#REF!</v>
      </c>
      <c r="Y10" s="20"/>
      <c r="Z10" s="20"/>
      <c r="AA10" s="11"/>
      <c r="AB10" s="11"/>
      <c r="AC10" s="11"/>
      <c r="AD10" s="11"/>
      <c r="AE10" s="11"/>
      <c r="AF10" s="11" t="e">
        <f t="shared" si="0"/>
        <v>#REF!</v>
      </c>
      <c r="AG10" s="11"/>
      <c r="AH10" s="11" t="e">
        <f t="shared" si="1"/>
        <v>#REF!</v>
      </c>
      <c r="AI10" s="11"/>
      <c r="AJ10" s="8"/>
    </row>
    <row r="11" spans="1:81" s="4" customFormat="1" ht="26.25" hidden="1">
      <c r="A11" s="8" t="s">
        <v>41</v>
      </c>
      <c r="B11" s="8"/>
      <c r="C11" s="8"/>
      <c r="D11" s="8"/>
      <c r="E11" s="8"/>
      <c r="F11" s="8"/>
      <c r="G11" s="8"/>
      <c r="H11" s="8"/>
      <c r="I11" s="10"/>
      <c r="J11" s="10"/>
      <c r="K11" s="10"/>
      <c r="L11" s="20">
        <v>4</v>
      </c>
      <c r="M11" s="20"/>
      <c r="N11" s="20">
        <v>4</v>
      </c>
      <c r="O11" s="20"/>
      <c r="P11" s="20"/>
      <c r="Q11" s="11" t="e">
        <f>#REF!+#REF!+#REF!+#REF!+#REF!+#REF!</f>
        <v>#REF!</v>
      </c>
      <c r="R11" s="11"/>
      <c r="S11" s="11" t="e">
        <f>#REF!+#REF!+#REF!+#REF!+#REF!+#REF!+#REF!</f>
        <v>#REF!</v>
      </c>
      <c r="T11" s="8"/>
      <c r="U11" s="8"/>
      <c r="V11" s="11" t="e">
        <f>#REF!+#REF!+#REF!+#REF!+#REF!+#REF!+#REF!+#REF!+#REF!+#REF!+#REF!+#REF!+#REF!+#REF!+#REF!</f>
        <v>#REF!</v>
      </c>
      <c r="W11" s="11"/>
      <c r="X11" s="11" t="e">
        <f>#REF!+#REF!+#REF!+#REF!+#REF!+#REF!+#REF!+#REF!+#REF!+#REF!+#REF!+#REF!+#REF!+#REF!+#REF!</f>
        <v>#REF!</v>
      </c>
      <c r="Y11" s="20"/>
      <c r="Z11" s="20"/>
      <c r="AA11" s="11"/>
      <c r="AB11" s="11"/>
      <c r="AC11" s="11"/>
      <c r="AD11" s="11"/>
      <c r="AE11" s="11"/>
      <c r="AF11" s="11" t="e">
        <f t="shared" si="0"/>
        <v>#REF!</v>
      </c>
      <c r="AG11" s="11"/>
      <c r="AH11" s="11" t="e">
        <f t="shared" si="1"/>
        <v>#REF!</v>
      </c>
      <c r="AI11" s="11"/>
      <c r="AJ11" s="8"/>
    </row>
    <row r="12" spans="1:81" s="3" customFormat="1" ht="39.4" hidden="1">
      <c r="A12" s="8" t="s">
        <v>42</v>
      </c>
      <c r="B12" s="8"/>
      <c r="C12" s="8"/>
      <c r="D12" s="8"/>
      <c r="E12" s="8"/>
      <c r="F12" s="8"/>
      <c r="G12" s="8"/>
      <c r="H12" s="8"/>
      <c r="I12" s="10"/>
      <c r="J12" s="10"/>
      <c r="K12" s="10"/>
      <c r="L12" s="22">
        <v>3</v>
      </c>
      <c r="M12" s="22"/>
      <c r="N12" s="22">
        <v>4</v>
      </c>
      <c r="O12" s="22"/>
      <c r="P12" s="22"/>
      <c r="Q12" s="11" t="e">
        <f>#REF!+#REF!+#REF!+#REF!+#REF!+#REF!</f>
        <v>#REF!</v>
      </c>
      <c r="R12" s="11"/>
      <c r="S12" s="11" t="e">
        <f>#REF!+#REF!+#REF!+#REF!+#REF!+#REF!+#REF!</f>
        <v>#REF!</v>
      </c>
      <c r="T12" s="8"/>
      <c r="U12" s="8"/>
      <c r="V12" s="11" t="e">
        <f>#REF!+#REF!+#REF!+#REF!+#REF!+#REF!+#REF!+#REF!+#REF!+#REF!+#REF!+#REF!+#REF!+#REF!+#REF!</f>
        <v>#REF!</v>
      </c>
      <c r="W12" s="11"/>
      <c r="X12" s="11" t="e">
        <f>#REF!+#REF!+#REF!+#REF!+#REF!+#REF!+#REF!+#REF!+#REF!+#REF!+#REF!+#REF!+#REF!+#REF!+#REF!</f>
        <v>#REF!</v>
      </c>
      <c r="Y12" s="20"/>
      <c r="Z12" s="20"/>
      <c r="AA12" s="11"/>
      <c r="AB12" s="11"/>
      <c r="AC12" s="11"/>
      <c r="AD12" s="11"/>
      <c r="AE12" s="11"/>
      <c r="AF12" s="11" t="e">
        <f t="shared" si="0"/>
        <v>#REF!</v>
      </c>
      <c r="AG12" s="11"/>
      <c r="AH12" s="11" t="e">
        <f t="shared" si="1"/>
        <v>#REF!</v>
      </c>
      <c r="AI12" s="11"/>
      <c r="AJ12" s="8"/>
    </row>
    <row r="13" spans="1:81" s="3" customFormat="1" ht="39.4" hidden="1">
      <c r="A13" s="8" t="s">
        <v>43</v>
      </c>
      <c r="B13" s="8"/>
      <c r="C13" s="8"/>
      <c r="D13" s="8"/>
      <c r="E13" s="8"/>
      <c r="F13" s="8"/>
      <c r="G13" s="8"/>
      <c r="H13" s="8"/>
      <c r="I13" s="10"/>
      <c r="J13" s="10"/>
      <c r="K13" s="10"/>
      <c r="L13" s="20">
        <v>3</v>
      </c>
      <c r="M13" s="20"/>
      <c r="N13" s="21">
        <v>3</v>
      </c>
      <c r="O13" s="21"/>
      <c r="P13" s="21"/>
      <c r="Q13" s="11" t="e">
        <f>#REF!+#REF!+#REF!+#REF!+#REF!+#REF!</f>
        <v>#REF!</v>
      </c>
      <c r="R13" s="11"/>
      <c r="S13" s="11" t="e">
        <f>#REF!+#REF!+#REF!+#REF!+#REF!+#REF!+#REF!</f>
        <v>#REF!</v>
      </c>
      <c r="T13" s="8"/>
      <c r="U13" s="8"/>
      <c r="V13" s="11" t="e">
        <f>#REF!+#REF!+#REF!+#REF!+#REF!+#REF!+#REF!+#REF!+#REF!+#REF!+#REF!+#REF!+#REF!+#REF!+#REF!</f>
        <v>#REF!</v>
      </c>
      <c r="W13" s="11"/>
      <c r="X13" s="11" t="e">
        <f>#REF!+#REF!+#REF!+#REF!+#REF!+#REF!+#REF!+#REF!+#REF!+#REF!+#REF!+#REF!+#REF!+#REF!+#REF!</f>
        <v>#REF!</v>
      </c>
      <c r="Y13" s="20"/>
      <c r="Z13" s="20"/>
      <c r="AA13" s="11"/>
      <c r="AB13" s="11"/>
      <c r="AC13" s="11"/>
      <c r="AD13" s="11"/>
      <c r="AE13" s="11"/>
      <c r="AF13" s="11" t="e">
        <f t="shared" si="0"/>
        <v>#REF!</v>
      </c>
      <c r="AG13" s="11"/>
      <c r="AH13" s="11" t="e">
        <f t="shared" si="1"/>
        <v>#REF!</v>
      </c>
      <c r="AI13" s="11"/>
      <c r="AJ13" s="8"/>
    </row>
    <row r="14" spans="1:81" s="3" customFormat="1" ht="39.4" hidden="1">
      <c r="A14" s="8" t="s">
        <v>44</v>
      </c>
      <c r="B14" s="8"/>
      <c r="C14" s="8"/>
      <c r="D14" s="8"/>
      <c r="E14" s="8"/>
      <c r="F14" s="8"/>
      <c r="G14" s="8"/>
      <c r="H14" s="8"/>
      <c r="I14" s="10"/>
      <c r="J14" s="10"/>
      <c r="K14" s="10"/>
      <c r="L14" s="20">
        <v>4</v>
      </c>
      <c r="M14" s="20"/>
      <c r="N14" s="20">
        <v>4</v>
      </c>
      <c r="O14" s="20"/>
      <c r="P14" s="20"/>
      <c r="Q14" s="11" t="e">
        <f>#REF!+#REF!+#REF!+#REF!+#REF!+#REF!</f>
        <v>#REF!</v>
      </c>
      <c r="R14" s="11"/>
      <c r="S14" s="11" t="e">
        <f>#REF!+#REF!+#REF!+#REF!+#REF!+#REF!+#REF!</f>
        <v>#REF!</v>
      </c>
      <c r="T14" s="8"/>
      <c r="U14" s="8"/>
      <c r="V14" s="11" t="e">
        <f>#REF!+#REF!+#REF!+#REF!+#REF!+#REF!+#REF!+#REF!+#REF!+#REF!+#REF!+#REF!+#REF!+#REF!+#REF!</f>
        <v>#REF!</v>
      </c>
      <c r="W14" s="11"/>
      <c r="X14" s="11" t="e">
        <f>#REF!+#REF!+#REF!+#REF!+#REF!+#REF!+#REF!+#REF!+#REF!+#REF!+#REF!+#REF!+#REF!+#REF!+#REF!</f>
        <v>#REF!</v>
      </c>
      <c r="Y14" s="20"/>
      <c r="Z14" s="20"/>
      <c r="AA14" s="11"/>
      <c r="AB14" s="11"/>
      <c r="AC14" s="11"/>
      <c r="AD14" s="11"/>
      <c r="AE14" s="11"/>
      <c r="AF14" s="11" t="e">
        <f t="shared" si="0"/>
        <v>#REF!</v>
      </c>
      <c r="AG14" s="11"/>
      <c r="AH14" s="11" t="e">
        <f t="shared" si="1"/>
        <v>#REF!</v>
      </c>
      <c r="AI14" s="11"/>
      <c r="AJ14" s="8"/>
    </row>
    <row r="15" spans="1:81" s="3" customFormat="1" ht="26.25" hidden="1">
      <c r="A15" s="8" t="s">
        <v>45</v>
      </c>
      <c r="B15" s="8"/>
      <c r="C15" s="8"/>
      <c r="D15" s="8"/>
      <c r="E15" s="8"/>
      <c r="F15" s="8"/>
      <c r="G15" s="8"/>
      <c r="H15" s="8"/>
      <c r="I15" s="10"/>
      <c r="J15" s="10"/>
      <c r="K15" s="10"/>
      <c r="L15" s="20">
        <v>4</v>
      </c>
      <c r="M15" s="20"/>
      <c r="N15" s="20">
        <v>4</v>
      </c>
      <c r="O15" s="20"/>
      <c r="P15" s="20"/>
      <c r="Q15" s="11" t="e">
        <f>#REF!+#REF!+#REF!+#REF!+#REF!+#REF!</f>
        <v>#REF!</v>
      </c>
      <c r="R15" s="11"/>
      <c r="S15" s="11" t="e">
        <f>#REF!+#REF!+#REF!+#REF!+#REF!+#REF!+#REF!</f>
        <v>#REF!</v>
      </c>
      <c r="T15" s="8"/>
      <c r="U15" s="8"/>
      <c r="V15" s="11" t="e">
        <f>#REF!+#REF!+#REF!+#REF!+#REF!+#REF!+#REF!+#REF!+#REF!+#REF!+#REF!+#REF!+#REF!+#REF!+#REF!</f>
        <v>#REF!</v>
      </c>
      <c r="W15" s="11"/>
      <c r="X15" s="11" t="e">
        <f>#REF!+#REF!+#REF!+#REF!+#REF!+#REF!+#REF!+#REF!+#REF!+#REF!+#REF!+#REF!+#REF!+#REF!+#REF!</f>
        <v>#REF!</v>
      </c>
      <c r="Y15" s="20"/>
      <c r="Z15" s="20"/>
      <c r="AA15" s="11"/>
      <c r="AB15" s="11"/>
      <c r="AC15" s="11"/>
      <c r="AD15" s="11"/>
      <c r="AE15" s="11"/>
      <c r="AF15" s="11" t="e">
        <f t="shared" si="0"/>
        <v>#REF!</v>
      </c>
      <c r="AG15" s="11"/>
      <c r="AH15" s="11" t="e">
        <f t="shared" si="1"/>
        <v>#REF!</v>
      </c>
      <c r="AI15" s="11"/>
      <c r="AJ15" s="8"/>
    </row>
    <row r="16" spans="1:81" s="3" customFormat="1" ht="26.25" hidden="1">
      <c r="A16" s="8" t="s">
        <v>46</v>
      </c>
      <c r="B16" s="8"/>
      <c r="C16" s="8"/>
      <c r="D16" s="8"/>
      <c r="E16" s="8"/>
      <c r="F16" s="8"/>
      <c r="G16" s="8"/>
      <c r="H16" s="8"/>
      <c r="I16" s="10"/>
      <c r="J16" s="10"/>
      <c r="K16" s="10"/>
      <c r="L16" s="20">
        <v>4</v>
      </c>
      <c r="M16" s="20"/>
      <c r="N16" s="20">
        <v>4</v>
      </c>
      <c r="O16" s="20"/>
      <c r="P16" s="20"/>
      <c r="Q16" s="11" t="e">
        <f>#REF!+#REF!+#REF!+#REF!+#REF!+#REF!</f>
        <v>#REF!</v>
      </c>
      <c r="R16" s="11"/>
      <c r="S16" s="11" t="e">
        <f>#REF!+#REF!+#REF!+#REF!+#REF!+#REF!+#REF!</f>
        <v>#REF!</v>
      </c>
      <c r="T16" s="8"/>
      <c r="U16" s="8"/>
      <c r="V16" s="11" t="e">
        <f>#REF!+#REF!+#REF!+#REF!+#REF!+#REF!+#REF!+#REF!+#REF!+#REF!+#REF!+#REF!+#REF!+#REF!+#REF!</f>
        <v>#REF!</v>
      </c>
      <c r="W16" s="11"/>
      <c r="X16" s="11" t="e">
        <f>#REF!+#REF!+#REF!+#REF!+#REF!+#REF!+#REF!+#REF!+#REF!+#REF!+#REF!+#REF!+#REF!+#REF!+#REF!</f>
        <v>#REF!</v>
      </c>
      <c r="Y16" s="20"/>
      <c r="Z16" s="20"/>
      <c r="AA16" s="11"/>
      <c r="AB16" s="11"/>
      <c r="AC16" s="11"/>
      <c r="AD16" s="11"/>
      <c r="AE16" s="11"/>
      <c r="AF16" s="11" t="e">
        <f t="shared" si="0"/>
        <v>#REF!</v>
      </c>
      <c r="AG16" s="11"/>
      <c r="AH16" s="11" t="e">
        <f t="shared" si="1"/>
        <v>#REF!</v>
      </c>
      <c r="AI16" s="11"/>
      <c r="AJ16" s="8"/>
    </row>
    <row r="17" spans="1:36" s="5" customFormat="1" ht="26.25" hidden="1">
      <c r="A17" s="9" t="s">
        <v>47</v>
      </c>
      <c r="B17" s="9"/>
      <c r="C17" s="9"/>
      <c r="D17" s="9"/>
      <c r="E17" s="9"/>
      <c r="F17" s="9"/>
      <c r="G17" s="9"/>
      <c r="H17" s="9"/>
      <c r="I17" s="12"/>
      <c r="J17" s="12"/>
      <c r="K17" s="12"/>
      <c r="L17" s="15">
        <v>3</v>
      </c>
      <c r="M17" s="15"/>
      <c r="N17" s="14">
        <v>3</v>
      </c>
      <c r="O17" s="14"/>
      <c r="P17" s="14"/>
      <c r="Q17" s="11" t="e">
        <f>#REF!+#REF!+#REF!+#REF!+#REF!+#REF!</f>
        <v>#REF!</v>
      </c>
      <c r="R17" s="11"/>
      <c r="S17" s="11" t="e">
        <f>#REF!+#REF!+#REF!+#REF!+#REF!+#REF!+#REF!</f>
        <v>#REF!</v>
      </c>
      <c r="T17" s="176"/>
      <c r="U17" s="176"/>
      <c r="V17" s="15" t="e">
        <f>#REF!+#REF!+#REF!+#REF!+#REF!+#REF!+#REF!+#REF!+#REF!+#REF!+#REF!+#REF!+#REF!+#REF!+#REF!</f>
        <v>#REF!</v>
      </c>
      <c r="W17" s="15"/>
      <c r="X17" s="14" t="e">
        <f>#REF!+#REF!+#REF!+#REF!+#REF!+#REF!+#REF!+#REF!+#REF!+#REF!+#REF!+#REF!+#REF!+#REF!+#REF!</f>
        <v>#REF!</v>
      </c>
      <c r="Y17" s="14"/>
      <c r="Z17" s="14"/>
      <c r="AA17" s="15"/>
      <c r="AB17" s="15"/>
      <c r="AC17" s="15"/>
      <c r="AD17" s="15"/>
      <c r="AE17" s="15"/>
      <c r="AF17" s="13" t="e">
        <f t="shared" si="0"/>
        <v>#REF!</v>
      </c>
      <c r="AG17" s="13"/>
      <c r="AH17" s="14" t="e">
        <f t="shared" si="1"/>
        <v>#REF!</v>
      </c>
      <c r="AI17" s="15"/>
      <c r="AJ17" s="176"/>
    </row>
    <row r="18" spans="1:36" s="3" customFormat="1" ht="39.4" hidden="1">
      <c r="A18" s="8" t="s">
        <v>48</v>
      </c>
      <c r="B18" s="8"/>
      <c r="C18" s="8"/>
      <c r="D18" s="8"/>
      <c r="E18" s="8"/>
      <c r="F18" s="8"/>
      <c r="G18" s="8"/>
      <c r="H18" s="8"/>
      <c r="I18" s="10"/>
      <c r="J18" s="10"/>
      <c r="K18" s="10"/>
      <c r="L18" s="20">
        <v>4</v>
      </c>
      <c r="M18" s="20"/>
      <c r="N18" s="20">
        <v>4</v>
      </c>
      <c r="O18" s="20"/>
      <c r="P18" s="20"/>
      <c r="Q18" s="11" t="e">
        <f>#REF!+#REF!+#REF!+#REF!+#REF!+#REF!</f>
        <v>#REF!</v>
      </c>
      <c r="R18" s="11"/>
      <c r="S18" s="11" t="e">
        <f>#REF!+#REF!+#REF!+#REF!+#REF!+#REF!+#REF!</f>
        <v>#REF!</v>
      </c>
      <c r="T18" s="8"/>
      <c r="U18" s="8"/>
      <c r="V18" s="11" t="e">
        <f>#REF!+#REF!+#REF!+#REF!+#REF!+#REF!+#REF!+#REF!+#REF!+#REF!+#REF!+#REF!+#REF!+#REF!+#REF!</f>
        <v>#REF!</v>
      </c>
      <c r="W18" s="11"/>
      <c r="X18" s="11" t="e">
        <f>#REF!+#REF!+#REF!+#REF!+#REF!+#REF!+#REF!+#REF!+#REF!+#REF!+#REF!+#REF!+#REF!+#REF!+#REF!</f>
        <v>#REF!</v>
      </c>
      <c r="Y18" s="20"/>
      <c r="Z18" s="20"/>
      <c r="AA18" s="11"/>
      <c r="AB18" s="11"/>
      <c r="AC18" s="11"/>
      <c r="AD18" s="11"/>
      <c r="AE18" s="11"/>
      <c r="AF18" s="11" t="e">
        <f t="shared" si="0"/>
        <v>#REF!</v>
      </c>
      <c r="AG18" s="11"/>
      <c r="AH18" s="11" t="e">
        <f t="shared" si="1"/>
        <v>#REF!</v>
      </c>
      <c r="AI18" s="11"/>
      <c r="AJ18" s="8"/>
    </row>
    <row r="19" spans="1:36" s="3" customFormat="1" ht="15.75" hidden="1" customHeight="1">
      <c r="A19" s="8" t="s">
        <v>49</v>
      </c>
      <c r="B19" s="8"/>
      <c r="C19" s="8"/>
      <c r="D19" s="8"/>
      <c r="E19" s="8"/>
      <c r="F19" s="8"/>
      <c r="G19" s="8"/>
      <c r="H19" s="8"/>
      <c r="I19" s="10"/>
      <c r="J19" s="10"/>
      <c r="K19" s="10"/>
      <c r="L19" s="20">
        <v>4</v>
      </c>
      <c r="M19" s="20"/>
      <c r="N19" s="20">
        <v>4</v>
      </c>
      <c r="O19" s="20"/>
      <c r="P19" s="20"/>
      <c r="Q19" s="11" t="e">
        <f>#REF!+#REF!+#REF!+#REF!+#REF!+#REF!</f>
        <v>#REF!</v>
      </c>
      <c r="R19" s="11"/>
      <c r="S19" s="11" t="e">
        <f>#REF!+#REF!+#REF!+#REF!+#REF!+#REF!+#REF!</f>
        <v>#REF!</v>
      </c>
      <c r="T19" s="8"/>
      <c r="U19" s="8"/>
      <c r="V19" s="11" t="e">
        <f>#REF!+#REF!+#REF!+#REF!+#REF!+#REF!+#REF!+#REF!+#REF!+#REF!+#REF!+#REF!+#REF!+#REF!+#REF!</f>
        <v>#REF!</v>
      </c>
      <c r="W19" s="11"/>
      <c r="X19" s="11" t="e">
        <f>#REF!+#REF!+#REF!+#REF!+#REF!+#REF!+#REF!+#REF!+#REF!+#REF!+#REF!+#REF!+#REF!+#REF!+#REF!</f>
        <v>#REF!</v>
      </c>
      <c r="Y19" s="20"/>
      <c r="Z19" s="20"/>
      <c r="AA19" s="11"/>
      <c r="AB19" s="11"/>
      <c r="AC19" s="11"/>
      <c r="AD19" s="11"/>
      <c r="AE19" s="11"/>
      <c r="AF19" s="11" t="e">
        <f t="shared" si="0"/>
        <v>#REF!</v>
      </c>
      <c r="AG19" s="11"/>
      <c r="AH19" s="11" t="e">
        <f t="shared" si="1"/>
        <v>#REF!</v>
      </c>
      <c r="AI19" s="11"/>
      <c r="AJ19" s="8"/>
    </row>
    <row r="20" spans="1:36" s="3" customFormat="1" ht="26.25" hidden="1">
      <c r="A20" s="8" t="s">
        <v>50</v>
      </c>
      <c r="B20" s="8"/>
      <c r="C20" s="8"/>
      <c r="D20" s="8"/>
      <c r="E20" s="8"/>
      <c r="F20" s="8"/>
      <c r="G20" s="8"/>
      <c r="H20" s="8"/>
      <c r="I20" s="10"/>
      <c r="J20" s="10"/>
      <c r="K20" s="10"/>
      <c r="L20" s="20">
        <v>2</v>
      </c>
      <c r="M20" s="20"/>
      <c r="N20" s="20">
        <v>3</v>
      </c>
      <c r="O20" s="20"/>
      <c r="P20" s="20"/>
      <c r="Q20" s="11" t="e">
        <f>#REF!+#REF!+#REF!+#REF!+#REF!+#REF!</f>
        <v>#REF!</v>
      </c>
      <c r="R20" s="11"/>
      <c r="S20" s="11" t="e">
        <f>#REF!+#REF!+#REF!+#REF!+#REF!+#REF!+#REF!</f>
        <v>#REF!</v>
      </c>
      <c r="T20" s="8"/>
      <c r="U20" s="8"/>
      <c r="V20" s="11" t="e">
        <f>#REF!+#REF!+#REF!+#REF!+#REF!+#REF!+#REF!+#REF!+#REF!+#REF!+#REF!+#REF!+#REF!+#REF!+#REF!</f>
        <v>#REF!</v>
      </c>
      <c r="W20" s="11"/>
      <c r="X20" s="11" t="e">
        <f>#REF!+#REF!+#REF!+#REF!+#REF!+#REF!+#REF!+#REF!+#REF!+#REF!+#REF!+#REF!+#REF!+#REF!+#REF!</f>
        <v>#REF!</v>
      </c>
      <c r="Y20" s="20"/>
      <c r="Z20" s="20"/>
      <c r="AA20" s="11"/>
      <c r="AB20" s="11"/>
      <c r="AC20" s="11"/>
      <c r="AD20" s="11"/>
      <c r="AE20" s="11"/>
      <c r="AF20" s="11" t="e">
        <f t="shared" si="0"/>
        <v>#REF!</v>
      </c>
      <c r="AG20" s="11"/>
      <c r="AH20" s="11" t="e">
        <f t="shared" si="1"/>
        <v>#REF!</v>
      </c>
      <c r="AI20" s="11"/>
      <c r="AJ20" s="8"/>
    </row>
    <row r="21" spans="1:36" s="3" customFormat="1" ht="26.25" hidden="1">
      <c r="A21" s="8" t="s">
        <v>51</v>
      </c>
      <c r="B21" s="8"/>
      <c r="C21" s="8"/>
      <c r="D21" s="8"/>
      <c r="E21" s="8"/>
      <c r="F21" s="8"/>
      <c r="G21" s="8"/>
      <c r="H21" s="8"/>
      <c r="I21" s="10"/>
      <c r="J21" s="10"/>
      <c r="K21" s="10"/>
      <c r="L21" s="20">
        <v>4</v>
      </c>
      <c r="M21" s="20"/>
      <c r="N21" s="20">
        <v>4</v>
      </c>
      <c r="O21" s="20"/>
      <c r="P21" s="20"/>
      <c r="Q21" s="11" t="e">
        <f>#REF!+#REF!+#REF!+#REF!+#REF!+#REF!</f>
        <v>#REF!</v>
      </c>
      <c r="R21" s="11"/>
      <c r="S21" s="11" t="e">
        <f>#REF!+#REF!+#REF!+#REF!+#REF!+#REF!+#REF!</f>
        <v>#REF!</v>
      </c>
      <c r="T21" s="8"/>
      <c r="U21" s="8"/>
      <c r="V21" s="11" t="e">
        <f>#REF!+#REF!+#REF!+#REF!+#REF!+#REF!+#REF!+#REF!+#REF!+#REF!+#REF!+#REF!+#REF!+#REF!+#REF!</f>
        <v>#REF!</v>
      </c>
      <c r="W21" s="11"/>
      <c r="X21" s="11" t="e">
        <f>#REF!+#REF!+#REF!+#REF!+#REF!+#REF!+#REF!+#REF!+#REF!+#REF!+#REF!+#REF!+#REF!+#REF!+#REF!</f>
        <v>#REF!</v>
      </c>
      <c r="Y21" s="20"/>
      <c r="Z21" s="20"/>
      <c r="AA21" s="11"/>
      <c r="AB21" s="11"/>
      <c r="AC21" s="11"/>
      <c r="AD21" s="11"/>
      <c r="AE21" s="11"/>
      <c r="AF21" s="11" t="e">
        <f t="shared" si="0"/>
        <v>#REF!</v>
      </c>
      <c r="AG21" s="11"/>
      <c r="AH21" s="11" t="e">
        <f t="shared" si="1"/>
        <v>#REF!</v>
      </c>
      <c r="AI21" s="11"/>
      <c r="AJ21" s="8"/>
    </row>
    <row r="22" spans="1:36" s="3" customFormat="1" ht="26.25" hidden="1">
      <c r="A22" s="8" t="s">
        <v>52</v>
      </c>
      <c r="B22" s="8"/>
      <c r="C22" s="8"/>
      <c r="D22" s="8"/>
      <c r="E22" s="8"/>
      <c r="F22" s="8"/>
      <c r="G22" s="8"/>
      <c r="H22" s="8"/>
      <c r="I22" s="10"/>
      <c r="J22" s="10"/>
      <c r="K22" s="10"/>
      <c r="L22" s="22">
        <v>4</v>
      </c>
      <c r="M22" s="22"/>
      <c r="N22" s="23">
        <v>3</v>
      </c>
      <c r="O22" s="23"/>
      <c r="P22" s="23"/>
      <c r="Q22" s="11" t="e">
        <f>#REF!+#REF!+#REF!+#REF!+#REF!+#REF!</f>
        <v>#REF!</v>
      </c>
      <c r="R22" s="11"/>
      <c r="S22" s="11" t="e">
        <f>#REF!+#REF!+#REF!+#REF!+#REF!+#REF!+#REF!</f>
        <v>#REF!</v>
      </c>
      <c r="T22" s="8"/>
      <c r="U22" s="8"/>
      <c r="V22" s="11" t="e">
        <f>#REF!+#REF!+#REF!+#REF!+#REF!+#REF!+#REF!+#REF!+#REF!+#REF!+#REF!+#REF!+#REF!+#REF!+#REF!</f>
        <v>#REF!</v>
      </c>
      <c r="W22" s="11"/>
      <c r="X22" s="11" t="e">
        <f>#REF!+#REF!+#REF!+#REF!+#REF!+#REF!+#REF!+#REF!+#REF!+#REF!+#REF!+#REF!+#REF!+#REF!+#REF!</f>
        <v>#REF!</v>
      </c>
      <c r="Y22" s="20"/>
      <c r="Z22" s="20"/>
      <c r="AA22" s="11"/>
      <c r="AB22" s="11"/>
      <c r="AC22" s="11"/>
      <c r="AD22" s="11"/>
      <c r="AE22" s="11"/>
      <c r="AF22" s="11" t="e">
        <f t="shared" si="0"/>
        <v>#REF!</v>
      </c>
      <c r="AG22" s="11"/>
      <c r="AH22" s="11" t="e">
        <f t="shared" si="1"/>
        <v>#REF!</v>
      </c>
      <c r="AI22" s="11"/>
      <c r="AJ22" s="8"/>
    </row>
    <row r="23" spans="1:36" s="3" customFormat="1" ht="39.4" hidden="1">
      <c r="A23" s="8" t="s">
        <v>53</v>
      </c>
      <c r="B23" s="8"/>
      <c r="C23" s="8"/>
      <c r="D23" s="8"/>
      <c r="E23" s="8"/>
      <c r="F23" s="8"/>
      <c r="G23" s="8"/>
      <c r="H23" s="8"/>
      <c r="I23" s="10"/>
      <c r="J23" s="10"/>
      <c r="K23" s="10"/>
      <c r="L23" s="20">
        <v>3</v>
      </c>
      <c r="M23" s="20"/>
      <c r="N23" s="24">
        <v>4</v>
      </c>
      <c r="O23" s="24"/>
      <c r="P23" s="24"/>
      <c r="Q23" s="11" t="e">
        <f>#REF!+#REF!+#REF!+#REF!+#REF!+#REF!</f>
        <v>#REF!</v>
      </c>
      <c r="R23" s="11"/>
      <c r="S23" s="11" t="e">
        <f>#REF!+#REF!+#REF!+#REF!+#REF!+#REF!+#REF!</f>
        <v>#REF!</v>
      </c>
      <c r="T23" s="8"/>
      <c r="U23" s="8"/>
      <c r="V23" s="11" t="e">
        <f>#REF!+#REF!+#REF!+#REF!+#REF!+#REF!+#REF!+#REF!+#REF!+#REF!+#REF!+#REF!+#REF!+#REF!+#REF!</f>
        <v>#REF!</v>
      </c>
      <c r="W23" s="11"/>
      <c r="X23" s="11" t="e">
        <f>#REF!+#REF!+#REF!+#REF!+#REF!+#REF!+#REF!+#REF!+#REF!+#REF!+#REF!+#REF!+#REF!+#REF!+#REF!</f>
        <v>#REF!</v>
      </c>
      <c r="Y23" s="20"/>
      <c r="Z23" s="20"/>
      <c r="AA23" s="11"/>
      <c r="AB23" s="11"/>
      <c r="AC23" s="11"/>
      <c r="AD23" s="11"/>
      <c r="AE23" s="11"/>
      <c r="AF23" s="11" t="e">
        <f t="shared" si="0"/>
        <v>#REF!</v>
      </c>
      <c r="AG23" s="11"/>
      <c r="AH23" s="11" t="e">
        <f t="shared" si="1"/>
        <v>#REF!</v>
      </c>
      <c r="AI23" s="11"/>
      <c r="AJ23" s="8"/>
    </row>
    <row r="24" spans="1:36" s="3" customFormat="1" ht="26.25" hidden="1">
      <c r="A24" s="8" t="s">
        <v>54</v>
      </c>
      <c r="B24" s="8"/>
      <c r="C24" s="8"/>
      <c r="D24" s="8"/>
      <c r="E24" s="8"/>
      <c r="F24" s="8"/>
      <c r="G24" s="8"/>
      <c r="H24" s="8"/>
      <c r="I24" s="10"/>
      <c r="J24" s="10"/>
      <c r="K24" s="10"/>
      <c r="L24" s="20">
        <v>4</v>
      </c>
      <c r="M24" s="20"/>
      <c r="N24" s="20">
        <v>4</v>
      </c>
      <c r="O24" s="20"/>
      <c r="P24" s="20"/>
      <c r="Q24" s="11" t="e">
        <f>#REF!+#REF!+#REF!+#REF!+#REF!+#REF!</f>
        <v>#REF!</v>
      </c>
      <c r="R24" s="11"/>
      <c r="S24" s="11" t="e">
        <f>#REF!+#REF!+#REF!+#REF!+#REF!+#REF!+#REF!</f>
        <v>#REF!</v>
      </c>
      <c r="T24" s="8"/>
      <c r="U24" s="8"/>
      <c r="V24" s="11" t="e">
        <f>#REF!+#REF!+#REF!+#REF!+#REF!+#REF!+#REF!+#REF!+#REF!+#REF!+#REF!+#REF!+#REF!+#REF!+#REF!</f>
        <v>#REF!</v>
      </c>
      <c r="W24" s="11"/>
      <c r="X24" s="11" t="e">
        <f>#REF!+#REF!+#REF!+#REF!+#REF!+#REF!+#REF!+#REF!+#REF!+#REF!+#REF!+#REF!+#REF!+#REF!+#REF!</f>
        <v>#REF!</v>
      </c>
      <c r="Y24" s="20"/>
      <c r="Z24" s="20"/>
      <c r="AA24" s="11"/>
      <c r="AB24" s="11"/>
      <c r="AC24" s="11"/>
      <c r="AD24" s="11"/>
      <c r="AE24" s="11"/>
      <c r="AF24" s="11" t="e">
        <f t="shared" si="0"/>
        <v>#REF!</v>
      </c>
      <c r="AG24" s="11"/>
      <c r="AH24" s="11" t="e">
        <f t="shared" si="1"/>
        <v>#REF!</v>
      </c>
      <c r="AI24" s="11"/>
      <c r="AJ24" s="8"/>
    </row>
    <row r="25" spans="1:36" s="3" customFormat="1" ht="26.25" hidden="1">
      <c r="A25" s="8" t="s">
        <v>55</v>
      </c>
      <c r="B25" s="8"/>
      <c r="C25" s="8"/>
      <c r="D25" s="8"/>
      <c r="E25" s="8"/>
      <c r="F25" s="8"/>
      <c r="G25" s="8"/>
      <c r="H25" s="8"/>
      <c r="I25" s="10"/>
      <c r="J25" s="10"/>
      <c r="K25" s="10"/>
      <c r="L25" s="20">
        <v>4</v>
      </c>
      <c r="M25" s="20"/>
      <c r="N25" s="20">
        <v>4</v>
      </c>
      <c r="O25" s="20"/>
      <c r="P25" s="20"/>
      <c r="Q25" s="11" t="e">
        <f>#REF!+#REF!+#REF!+#REF!+#REF!+#REF!</f>
        <v>#REF!</v>
      </c>
      <c r="R25" s="11"/>
      <c r="S25" s="11" t="e">
        <f>#REF!+#REF!+#REF!+#REF!+#REF!+#REF!+#REF!</f>
        <v>#REF!</v>
      </c>
      <c r="T25" s="8"/>
      <c r="U25" s="8"/>
      <c r="V25" s="11" t="e">
        <f>#REF!+#REF!+#REF!+#REF!+#REF!+#REF!+#REF!+#REF!+#REF!+#REF!+#REF!+#REF!+#REF!+#REF!+#REF!</f>
        <v>#REF!</v>
      </c>
      <c r="W25" s="11"/>
      <c r="X25" s="11" t="e">
        <f>#REF!+#REF!+#REF!+#REF!+#REF!+#REF!+#REF!+#REF!+#REF!+#REF!+#REF!+#REF!+#REF!+#REF!+#REF!</f>
        <v>#REF!</v>
      </c>
      <c r="Y25" s="20"/>
      <c r="Z25" s="20"/>
      <c r="AA25" s="11"/>
      <c r="AB25" s="11"/>
      <c r="AC25" s="11"/>
      <c r="AD25" s="11"/>
      <c r="AE25" s="11"/>
      <c r="AF25" s="11" t="e">
        <f t="shared" si="0"/>
        <v>#REF!</v>
      </c>
      <c r="AG25" s="11"/>
      <c r="AH25" s="11" t="e">
        <f t="shared" si="1"/>
        <v>#REF!</v>
      </c>
      <c r="AI25" s="11"/>
      <c r="AJ25" s="8"/>
    </row>
    <row r="26" spans="1:36" s="3" customFormat="1" ht="26.25" hidden="1">
      <c r="A26" s="8" t="s">
        <v>56</v>
      </c>
      <c r="B26" s="8"/>
      <c r="C26" s="8"/>
      <c r="D26" s="8"/>
      <c r="E26" s="8"/>
      <c r="F26" s="8"/>
      <c r="G26" s="8"/>
      <c r="H26" s="8"/>
      <c r="I26" s="10"/>
      <c r="J26" s="10"/>
      <c r="K26" s="10"/>
      <c r="L26" s="20">
        <v>4</v>
      </c>
      <c r="M26" s="20"/>
      <c r="N26" s="20">
        <v>4</v>
      </c>
      <c r="O26" s="20"/>
      <c r="P26" s="20"/>
      <c r="Q26" s="11" t="e">
        <f>#REF!+#REF!+#REF!+#REF!+#REF!+#REF!</f>
        <v>#REF!</v>
      </c>
      <c r="R26" s="11"/>
      <c r="S26" s="11" t="e">
        <f>#REF!+#REF!+#REF!+#REF!+#REF!+#REF!+#REF!</f>
        <v>#REF!</v>
      </c>
      <c r="T26" s="8"/>
      <c r="U26" s="8"/>
      <c r="V26" s="11" t="e">
        <f>#REF!+#REF!+#REF!+#REF!+#REF!+#REF!+#REF!+#REF!+#REF!+#REF!+#REF!+#REF!+#REF!+#REF!+#REF!</f>
        <v>#REF!</v>
      </c>
      <c r="W26" s="11"/>
      <c r="X26" s="11" t="e">
        <f>#REF!+#REF!+#REF!+#REF!+#REF!+#REF!+#REF!+#REF!+#REF!+#REF!+#REF!+#REF!+#REF!+#REF!+#REF!</f>
        <v>#REF!</v>
      </c>
      <c r="Y26" s="20"/>
      <c r="Z26" s="20"/>
      <c r="AA26" s="11"/>
      <c r="AB26" s="11"/>
      <c r="AC26" s="11"/>
      <c r="AD26" s="11"/>
      <c r="AE26" s="11"/>
      <c r="AF26" s="11" t="e">
        <f t="shared" si="0"/>
        <v>#REF!</v>
      </c>
      <c r="AG26" s="11"/>
      <c r="AH26" s="11" t="e">
        <f t="shared" si="1"/>
        <v>#REF!</v>
      </c>
      <c r="AI26" s="11"/>
      <c r="AJ26" s="8"/>
    </row>
    <row r="27" spans="1:36" s="3" customFormat="1" ht="26.25" hidden="1">
      <c r="A27" s="8" t="s">
        <v>57</v>
      </c>
      <c r="B27" s="8"/>
      <c r="C27" s="8"/>
      <c r="D27" s="8"/>
      <c r="E27" s="8"/>
      <c r="F27" s="8"/>
      <c r="G27" s="8"/>
      <c r="H27" s="8"/>
      <c r="I27" s="10"/>
      <c r="J27" s="10"/>
      <c r="K27" s="10"/>
      <c r="L27" s="20">
        <v>3</v>
      </c>
      <c r="M27" s="20"/>
      <c r="N27" s="20">
        <v>4</v>
      </c>
      <c r="O27" s="20"/>
      <c r="P27" s="20"/>
      <c r="Q27" s="11" t="e">
        <f>#REF!+#REF!+#REF!+#REF!+#REF!+#REF!</f>
        <v>#REF!</v>
      </c>
      <c r="R27" s="11"/>
      <c r="S27" s="11" t="e">
        <f>#REF!+#REF!+#REF!+#REF!+#REF!+#REF!+#REF!</f>
        <v>#REF!</v>
      </c>
      <c r="T27" s="8"/>
      <c r="U27" s="8"/>
      <c r="V27" s="11" t="e">
        <f>#REF!+#REF!+#REF!+#REF!+#REF!+#REF!+#REF!+#REF!+#REF!+#REF!+#REF!+#REF!+#REF!+#REF!+#REF!</f>
        <v>#REF!</v>
      </c>
      <c r="W27" s="11"/>
      <c r="X27" s="11" t="e">
        <f>#REF!+#REF!+#REF!+#REF!+#REF!+#REF!+#REF!+#REF!+#REF!+#REF!+#REF!+#REF!+#REF!+#REF!+#REF!</f>
        <v>#REF!</v>
      </c>
      <c r="Y27" s="20"/>
      <c r="Z27" s="20"/>
      <c r="AA27" s="11"/>
      <c r="AB27" s="11"/>
      <c r="AC27" s="11"/>
      <c r="AD27" s="11"/>
      <c r="AE27" s="11"/>
      <c r="AF27" s="11" t="e">
        <f t="shared" si="0"/>
        <v>#REF!</v>
      </c>
      <c r="AG27" s="11"/>
      <c r="AH27" s="11" t="e">
        <f t="shared" si="1"/>
        <v>#REF!</v>
      </c>
      <c r="AI27" s="11"/>
      <c r="AJ27" s="8"/>
    </row>
    <row r="28" spans="1:36" s="3" customFormat="1" ht="39.4" hidden="1">
      <c r="A28" s="8" t="s">
        <v>58</v>
      </c>
      <c r="B28" s="8"/>
      <c r="C28" s="8"/>
      <c r="D28" s="8"/>
      <c r="E28" s="8"/>
      <c r="F28" s="8"/>
      <c r="G28" s="8"/>
      <c r="H28" s="8"/>
      <c r="I28" s="10"/>
      <c r="J28" s="10"/>
      <c r="K28" s="10"/>
      <c r="L28" s="20">
        <v>4</v>
      </c>
      <c r="M28" s="20"/>
      <c r="N28" s="20">
        <v>4</v>
      </c>
      <c r="O28" s="20"/>
      <c r="P28" s="20"/>
      <c r="Q28" s="11" t="e">
        <f>#REF!+#REF!+#REF!+#REF!+#REF!+#REF!</f>
        <v>#REF!</v>
      </c>
      <c r="R28" s="11"/>
      <c r="S28" s="11" t="e">
        <f>#REF!+#REF!+#REF!+#REF!+#REF!+#REF!+#REF!</f>
        <v>#REF!</v>
      </c>
      <c r="T28" s="8"/>
      <c r="U28" s="8"/>
      <c r="V28" s="11" t="e">
        <f>#REF!+#REF!+#REF!+#REF!+#REF!+#REF!+#REF!+#REF!+#REF!+#REF!+#REF!+#REF!+#REF!+#REF!+#REF!</f>
        <v>#REF!</v>
      </c>
      <c r="W28" s="11"/>
      <c r="X28" s="11" t="e">
        <f>#REF!+#REF!+#REF!+#REF!+#REF!+#REF!+#REF!+#REF!+#REF!+#REF!+#REF!+#REF!+#REF!+#REF!+#REF!</f>
        <v>#REF!</v>
      </c>
      <c r="Y28" s="20"/>
      <c r="Z28" s="20"/>
      <c r="AA28" s="11"/>
      <c r="AB28" s="11"/>
      <c r="AC28" s="11"/>
      <c r="AD28" s="11"/>
      <c r="AE28" s="11"/>
      <c r="AF28" s="11" t="e">
        <f t="shared" si="0"/>
        <v>#REF!</v>
      </c>
      <c r="AG28" s="11"/>
      <c r="AH28" s="11" t="e">
        <f t="shared" si="1"/>
        <v>#REF!</v>
      </c>
      <c r="AI28" s="11"/>
      <c r="AJ28" s="8"/>
    </row>
    <row r="29" spans="1:36" s="4" customFormat="1" ht="15.75" hidden="1" customHeight="1">
      <c r="A29" s="8" t="s">
        <v>59</v>
      </c>
      <c r="B29" s="8"/>
      <c r="C29" s="8"/>
      <c r="D29" s="8"/>
      <c r="E29" s="8"/>
      <c r="F29" s="8"/>
      <c r="G29" s="8"/>
      <c r="H29" s="8"/>
      <c r="I29" s="10"/>
      <c r="J29" s="10"/>
      <c r="K29" s="10"/>
      <c r="L29" s="20">
        <v>2</v>
      </c>
      <c r="M29" s="20"/>
      <c r="N29" s="20">
        <v>3</v>
      </c>
      <c r="O29" s="20"/>
      <c r="P29" s="20"/>
      <c r="Q29" s="11" t="e">
        <f>#REF!+#REF!+#REF!+#REF!+#REF!+#REF!</f>
        <v>#REF!</v>
      </c>
      <c r="R29" s="11"/>
      <c r="S29" s="11" t="e">
        <f>#REF!+#REF!+#REF!+#REF!+#REF!+#REF!+#REF!</f>
        <v>#REF!</v>
      </c>
      <c r="T29" s="8"/>
      <c r="U29" s="8"/>
      <c r="V29" s="11" t="e">
        <f>#REF!+#REF!+#REF!+#REF!+#REF!+#REF!+#REF!+#REF!+#REF!+#REF!+#REF!+#REF!+#REF!+#REF!+#REF!</f>
        <v>#REF!</v>
      </c>
      <c r="W29" s="11"/>
      <c r="X29" s="11" t="e">
        <f>#REF!+#REF!+#REF!+#REF!+#REF!+#REF!+#REF!+#REF!+#REF!+#REF!+#REF!+#REF!+#REF!+#REF!+#REF!</f>
        <v>#REF!</v>
      </c>
      <c r="Y29" s="20"/>
      <c r="Z29" s="20"/>
      <c r="AA29" s="11"/>
      <c r="AB29" s="11"/>
      <c r="AC29" s="11"/>
      <c r="AD29" s="11"/>
      <c r="AE29" s="11"/>
      <c r="AF29" s="11" t="e">
        <f t="shared" si="0"/>
        <v>#REF!</v>
      </c>
      <c r="AG29" s="11"/>
      <c r="AH29" s="11" t="e">
        <f t="shared" si="1"/>
        <v>#REF!</v>
      </c>
      <c r="AI29" s="11"/>
      <c r="AJ29" s="8"/>
    </row>
    <row r="30" spans="1:36" s="3" customFormat="1" ht="39.4" hidden="1">
      <c r="A30" s="8" t="s">
        <v>60</v>
      </c>
      <c r="B30" s="8"/>
      <c r="C30" s="8"/>
      <c r="D30" s="8"/>
      <c r="E30" s="8"/>
      <c r="F30" s="8"/>
      <c r="G30" s="8"/>
      <c r="H30" s="8"/>
      <c r="I30" s="10"/>
      <c r="J30" s="10"/>
      <c r="K30" s="10"/>
      <c r="L30" s="20">
        <v>3</v>
      </c>
      <c r="M30" s="20"/>
      <c r="N30" s="20">
        <v>4</v>
      </c>
      <c r="O30" s="20"/>
      <c r="P30" s="20"/>
      <c r="Q30" s="11" t="e">
        <f>#REF!+#REF!+#REF!+#REF!+#REF!+#REF!</f>
        <v>#REF!</v>
      </c>
      <c r="R30" s="11"/>
      <c r="S30" s="11" t="e">
        <f>#REF!+#REF!+#REF!+#REF!+#REF!+#REF!+#REF!</f>
        <v>#REF!</v>
      </c>
      <c r="T30" s="8"/>
      <c r="U30" s="8"/>
      <c r="V30" s="11" t="e">
        <f>#REF!+#REF!+#REF!+#REF!+#REF!+#REF!+#REF!+#REF!+#REF!+#REF!+#REF!+#REF!+#REF!+#REF!+#REF!</f>
        <v>#REF!</v>
      </c>
      <c r="W30" s="11"/>
      <c r="X30" s="11" t="e">
        <f>#REF!+#REF!+#REF!+#REF!+#REF!+#REF!+#REF!+#REF!+#REF!+#REF!+#REF!+#REF!+#REF!+#REF!+#REF!</f>
        <v>#REF!</v>
      </c>
      <c r="Y30" s="20"/>
      <c r="Z30" s="20"/>
      <c r="AA30" s="11"/>
      <c r="AB30" s="11"/>
      <c r="AC30" s="11"/>
      <c r="AD30" s="11"/>
      <c r="AE30" s="11"/>
      <c r="AF30" s="11" t="e">
        <f t="shared" si="0"/>
        <v>#REF!</v>
      </c>
      <c r="AG30" s="11"/>
      <c r="AH30" s="11" t="e">
        <f t="shared" si="1"/>
        <v>#REF!</v>
      </c>
      <c r="AI30" s="11"/>
      <c r="AJ30" s="8"/>
    </row>
    <row r="31" spans="1:36" s="3" customFormat="1" ht="39.4" hidden="1">
      <c r="A31" s="8" t="s">
        <v>61</v>
      </c>
      <c r="B31" s="8"/>
      <c r="C31" s="8"/>
      <c r="D31" s="8"/>
      <c r="E31" s="8"/>
      <c r="F31" s="8"/>
      <c r="G31" s="8"/>
      <c r="H31" s="8"/>
      <c r="I31" s="10"/>
      <c r="J31" s="10"/>
      <c r="K31" s="10"/>
      <c r="L31" s="20">
        <v>4</v>
      </c>
      <c r="M31" s="20"/>
      <c r="N31" s="20">
        <v>4</v>
      </c>
      <c r="O31" s="20"/>
      <c r="P31" s="20"/>
      <c r="Q31" s="11" t="e">
        <f>#REF!+#REF!+#REF!+#REF!+#REF!+#REF!</f>
        <v>#REF!</v>
      </c>
      <c r="R31" s="11"/>
      <c r="S31" s="11" t="e">
        <f>#REF!+#REF!+#REF!+#REF!+#REF!+#REF!+#REF!</f>
        <v>#REF!</v>
      </c>
      <c r="T31" s="8"/>
      <c r="U31" s="8"/>
      <c r="V31" s="11" t="e">
        <f>#REF!+#REF!+#REF!+#REF!+#REF!+#REF!+#REF!+#REF!+#REF!+#REF!+#REF!+#REF!+#REF!+#REF!+#REF!</f>
        <v>#REF!</v>
      </c>
      <c r="W31" s="11"/>
      <c r="X31" s="11" t="e">
        <f>#REF!+#REF!+#REF!+#REF!+#REF!+#REF!+#REF!+#REF!+#REF!+#REF!+#REF!+#REF!+#REF!+#REF!+#REF!</f>
        <v>#REF!</v>
      </c>
      <c r="Y31" s="20"/>
      <c r="Z31" s="20"/>
      <c r="AA31" s="11"/>
      <c r="AB31" s="11"/>
      <c r="AC31" s="11"/>
      <c r="AD31" s="11"/>
      <c r="AE31" s="11"/>
      <c r="AF31" s="11" t="e">
        <f t="shared" si="0"/>
        <v>#REF!</v>
      </c>
      <c r="AG31" s="11"/>
      <c r="AH31" s="11" t="e">
        <f t="shared" si="1"/>
        <v>#REF!</v>
      </c>
      <c r="AI31" s="11"/>
      <c r="AJ31" s="8"/>
    </row>
    <row r="32" spans="1:36" s="6" customFormat="1" ht="15.75" hidden="1" customHeight="1">
      <c r="A32" s="8" t="s">
        <v>62</v>
      </c>
      <c r="B32" s="8"/>
      <c r="C32" s="8"/>
      <c r="D32" s="8"/>
      <c r="E32" s="8"/>
      <c r="F32" s="8"/>
      <c r="G32" s="8"/>
      <c r="H32" s="8"/>
      <c r="I32" s="10"/>
      <c r="J32" s="10"/>
      <c r="K32" s="10"/>
      <c r="L32" s="20">
        <v>4</v>
      </c>
      <c r="M32" s="20"/>
      <c r="N32" s="20">
        <v>4</v>
      </c>
      <c r="O32" s="20"/>
      <c r="P32" s="20"/>
      <c r="Q32" s="11" t="e">
        <f>#REF!+#REF!+#REF!+#REF!+#REF!+#REF!</f>
        <v>#REF!</v>
      </c>
      <c r="R32" s="11"/>
      <c r="S32" s="11" t="e">
        <f>#REF!+#REF!+#REF!+#REF!+#REF!+#REF!+#REF!</f>
        <v>#REF!</v>
      </c>
      <c r="T32" s="177"/>
      <c r="U32" s="177"/>
      <c r="V32" s="11" t="e">
        <f>#REF!+#REF!+#REF!+#REF!+#REF!+#REF!+#REF!+#REF!+#REF!+#REF!+#REF!+#REF!+#REF!+#REF!+#REF!</f>
        <v>#REF!</v>
      </c>
      <c r="W32" s="11"/>
      <c r="X32" s="11" t="e">
        <f>#REF!+#REF!+#REF!+#REF!+#REF!+#REF!+#REF!+#REF!+#REF!+#REF!+#REF!+#REF!+#REF!+#REF!+#REF!</f>
        <v>#REF!</v>
      </c>
      <c r="Y32" s="20"/>
      <c r="Z32" s="20"/>
      <c r="AA32" s="11"/>
      <c r="AB32" s="11"/>
      <c r="AC32" s="11"/>
      <c r="AD32" s="11"/>
      <c r="AE32" s="11"/>
      <c r="AF32" s="11" t="e">
        <f t="shared" si="0"/>
        <v>#REF!</v>
      </c>
      <c r="AG32" s="11"/>
      <c r="AH32" s="11" t="e">
        <f t="shared" si="1"/>
        <v>#REF!</v>
      </c>
      <c r="AI32" s="11"/>
      <c r="AJ32" s="177"/>
    </row>
    <row r="33" spans="1:36" s="3" customFormat="1" ht="26.25" hidden="1">
      <c r="A33" s="8" t="s">
        <v>63</v>
      </c>
      <c r="B33" s="8"/>
      <c r="C33" s="8"/>
      <c r="D33" s="8"/>
      <c r="E33" s="8"/>
      <c r="F33" s="8"/>
      <c r="G33" s="8"/>
      <c r="H33" s="8"/>
      <c r="I33" s="10"/>
      <c r="J33" s="10"/>
      <c r="K33" s="10"/>
      <c r="L33" s="20">
        <v>3</v>
      </c>
      <c r="M33" s="20"/>
      <c r="N33" s="20">
        <v>3</v>
      </c>
      <c r="O33" s="20"/>
      <c r="P33" s="20"/>
      <c r="Q33" s="11" t="e">
        <f>#REF!+#REF!+#REF!+#REF!+#REF!+#REF!</f>
        <v>#REF!</v>
      </c>
      <c r="R33" s="11"/>
      <c r="S33" s="11" t="e">
        <f>#REF!+#REF!+#REF!+#REF!+#REF!+#REF!+#REF!</f>
        <v>#REF!</v>
      </c>
      <c r="T33" s="8"/>
      <c r="U33" s="8"/>
      <c r="V33" s="11" t="e">
        <f>#REF!+#REF!+#REF!+#REF!+#REF!+#REF!+#REF!+#REF!+#REF!+#REF!+#REF!+#REF!+#REF!+#REF!+#REF!</f>
        <v>#REF!</v>
      </c>
      <c r="W33" s="11"/>
      <c r="X33" s="11" t="e">
        <f>#REF!+#REF!+#REF!+#REF!+#REF!+#REF!+#REF!+#REF!+#REF!+#REF!+#REF!+#REF!+#REF!+#REF!+#REF!</f>
        <v>#REF!</v>
      </c>
      <c r="Y33" s="20"/>
      <c r="Z33" s="20"/>
      <c r="AA33" s="11"/>
      <c r="AB33" s="11"/>
      <c r="AC33" s="11"/>
      <c r="AD33" s="11"/>
      <c r="AE33" s="11"/>
      <c r="AF33" s="11" t="e">
        <f t="shared" si="0"/>
        <v>#REF!</v>
      </c>
      <c r="AG33" s="11"/>
      <c r="AH33" s="11" t="e">
        <f t="shared" si="1"/>
        <v>#REF!</v>
      </c>
      <c r="AI33" s="11"/>
      <c r="AJ33" s="8"/>
    </row>
    <row r="34" spans="1:36" s="3" customFormat="1" ht="26.25" hidden="1">
      <c r="A34" s="8" t="s">
        <v>64</v>
      </c>
      <c r="B34" s="8"/>
      <c r="C34" s="8"/>
      <c r="D34" s="8"/>
      <c r="E34" s="8"/>
      <c r="F34" s="8"/>
      <c r="G34" s="8"/>
      <c r="H34" s="8"/>
      <c r="I34" s="10"/>
      <c r="J34" s="10"/>
      <c r="K34" s="10"/>
      <c r="L34" s="20">
        <v>3</v>
      </c>
      <c r="M34" s="20"/>
      <c r="N34" s="20">
        <v>3</v>
      </c>
      <c r="O34" s="20"/>
      <c r="P34" s="20"/>
      <c r="Q34" s="11" t="e">
        <f>#REF!+#REF!+#REF!+#REF!+#REF!+#REF!</f>
        <v>#REF!</v>
      </c>
      <c r="R34" s="11"/>
      <c r="S34" s="11" t="e">
        <f>#REF!+#REF!+#REF!+#REF!+#REF!+#REF!+#REF!</f>
        <v>#REF!</v>
      </c>
      <c r="T34" s="8"/>
      <c r="U34" s="8"/>
      <c r="V34" s="11" t="e">
        <f>#REF!+#REF!+#REF!+#REF!+#REF!+#REF!+#REF!+#REF!+#REF!+#REF!+#REF!+#REF!+#REF!+#REF!+#REF!</f>
        <v>#REF!</v>
      </c>
      <c r="W34" s="11"/>
      <c r="X34" s="11" t="e">
        <f>#REF!+#REF!+#REF!+#REF!+#REF!+#REF!+#REF!+#REF!+#REF!+#REF!+#REF!+#REF!+#REF!+#REF!+#REF!</f>
        <v>#REF!</v>
      </c>
      <c r="Y34" s="20"/>
      <c r="Z34" s="20"/>
      <c r="AA34" s="11"/>
      <c r="AB34" s="11"/>
      <c r="AC34" s="11"/>
      <c r="AD34" s="11"/>
      <c r="AE34" s="11"/>
      <c r="AF34" s="11" t="e">
        <f t="shared" si="0"/>
        <v>#REF!</v>
      </c>
      <c r="AG34" s="11"/>
      <c r="AH34" s="11" t="e">
        <f t="shared" si="1"/>
        <v>#REF!</v>
      </c>
      <c r="AI34" s="11"/>
      <c r="AJ34" s="8"/>
    </row>
    <row r="35" spans="1:36" s="3" customFormat="1" ht="39.4" hidden="1">
      <c r="A35" s="8" t="s">
        <v>65</v>
      </c>
      <c r="B35" s="8"/>
      <c r="C35" s="8"/>
      <c r="D35" s="8"/>
      <c r="E35" s="8"/>
      <c r="F35" s="8"/>
      <c r="G35" s="8"/>
      <c r="H35" s="8"/>
      <c r="I35" s="10"/>
      <c r="J35" s="10"/>
      <c r="K35" s="10"/>
      <c r="L35" s="20">
        <v>4</v>
      </c>
      <c r="M35" s="20"/>
      <c r="N35" s="20">
        <v>4</v>
      </c>
      <c r="O35" s="20"/>
      <c r="P35" s="20"/>
      <c r="Q35" s="11" t="e">
        <f>#REF!+#REF!+#REF!+#REF!+#REF!+#REF!</f>
        <v>#REF!</v>
      </c>
      <c r="R35" s="11"/>
      <c r="S35" s="11" t="e">
        <f>#REF!+#REF!+#REF!+#REF!+#REF!+#REF!+#REF!</f>
        <v>#REF!</v>
      </c>
      <c r="T35" s="8"/>
      <c r="U35" s="8"/>
      <c r="V35" s="11" t="e">
        <f>#REF!+#REF!+#REF!+#REF!+#REF!+#REF!+#REF!+#REF!+#REF!+#REF!+#REF!+#REF!+#REF!+#REF!+#REF!</f>
        <v>#REF!</v>
      </c>
      <c r="W35" s="11"/>
      <c r="X35" s="11" t="e">
        <f>#REF!+#REF!+#REF!+#REF!+#REF!+#REF!+#REF!+#REF!+#REF!+#REF!+#REF!+#REF!+#REF!+#REF!+#REF!</f>
        <v>#REF!</v>
      </c>
      <c r="Y35" s="20"/>
      <c r="Z35" s="20"/>
      <c r="AA35" s="11"/>
      <c r="AB35" s="11"/>
      <c r="AC35" s="11"/>
      <c r="AD35" s="11"/>
      <c r="AE35" s="11"/>
      <c r="AF35" s="11" t="e">
        <f t="shared" si="0"/>
        <v>#REF!</v>
      </c>
      <c r="AG35" s="11"/>
      <c r="AH35" s="11" t="e">
        <f t="shared" si="1"/>
        <v>#REF!</v>
      </c>
      <c r="AI35" s="11"/>
      <c r="AJ35" s="8"/>
    </row>
    <row r="36" spans="1:36" s="3" customFormat="1" ht="39.4" hidden="1">
      <c r="A36" s="8" t="s">
        <v>66</v>
      </c>
      <c r="B36" s="8"/>
      <c r="C36" s="8"/>
      <c r="D36" s="8"/>
      <c r="E36" s="8"/>
      <c r="F36" s="8"/>
      <c r="G36" s="8"/>
      <c r="H36" s="8"/>
      <c r="I36" s="10"/>
      <c r="J36" s="10"/>
      <c r="K36" s="10"/>
      <c r="L36" s="20">
        <v>4</v>
      </c>
      <c r="M36" s="20"/>
      <c r="N36" s="20">
        <v>4</v>
      </c>
      <c r="O36" s="20"/>
      <c r="P36" s="20"/>
      <c r="Q36" s="11" t="e">
        <f>#REF!+#REF!+#REF!+#REF!+#REF!+#REF!</f>
        <v>#REF!</v>
      </c>
      <c r="R36" s="11"/>
      <c r="S36" s="11" t="e">
        <f>#REF!+#REF!+#REF!+#REF!+#REF!+#REF!+#REF!</f>
        <v>#REF!</v>
      </c>
      <c r="T36" s="8"/>
      <c r="U36" s="8"/>
      <c r="V36" s="11" t="e">
        <f>#REF!+#REF!+#REF!+#REF!+#REF!+#REF!+#REF!+#REF!+#REF!+#REF!+#REF!+#REF!+#REF!+#REF!+#REF!</f>
        <v>#REF!</v>
      </c>
      <c r="W36" s="11"/>
      <c r="X36" s="11" t="e">
        <f>#REF!+#REF!+#REF!+#REF!+#REF!+#REF!+#REF!+#REF!+#REF!+#REF!+#REF!+#REF!+#REF!+#REF!+#REF!</f>
        <v>#REF!</v>
      </c>
      <c r="Y36" s="20"/>
      <c r="Z36" s="20"/>
      <c r="AA36" s="11"/>
      <c r="AB36" s="11"/>
      <c r="AC36" s="11"/>
      <c r="AD36" s="11"/>
      <c r="AE36" s="11"/>
      <c r="AF36" s="11" t="e">
        <f t="shared" si="0"/>
        <v>#REF!</v>
      </c>
      <c r="AG36" s="11"/>
      <c r="AH36" s="11" t="e">
        <f t="shared" si="1"/>
        <v>#REF!</v>
      </c>
      <c r="AI36" s="11"/>
      <c r="AJ36" s="8"/>
    </row>
    <row r="37" spans="1:36" s="3" customFormat="1" ht="26.25" hidden="1">
      <c r="A37" s="8" t="s">
        <v>67</v>
      </c>
      <c r="B37" s="8"/>
      <c r="C37" s="8"/>
      <c r="D37" s="8"/>
      <c r="E37" s="8"/>
      <c r="F37" s="8"/>
      <c r="G37" s="8"/>
      <c r="H37" s="8"/>
      <c r="I37" s="10"/>
      <c r="J37" s="10"/>
      <c r="K37" s="10"/>
      <c r="L37" s="20">
        <v>4</v>
      </c>
      <c r="M37" s="20"/>
      <c r="N37" s="20">
        <v>4</v>
      </c>
      <c r="O37" s="20"/>
      <c r="P37" s="20"/>
      <c r="Q37" s="11" t="e">
        <f>#REF!+#REF!+#REF!+#REF!+#REF!+#REF!</f>
        <v>#REF!</v>
      </c>
      <c r="R37" s="11"/>
      <c r="S37" s="11" t="e">
        <f>#REF!+#REF!+#REF!+#REF!+#REF!+#REF!+#REF!</f>
        <v>#REF!</v>
      </c>
      <c r="T37" s="8"/>
      <c r="U37" s="8"/>
      <c r="V37" s="11" t="e">
        <f>#REF!+#REF!+#REF!+#REF!+#REF!+#REF!+#REF!+#REF!+#REF!+#REF!+#REF!+#REF!+#REF!+#REF!+#REF!</f>
        <v>#REF!</v>
      </c>
      <c r="W37" s="11"/>
      <c r="X37" s="11" t="e">
        <f>#REF!+#REF!+#REF!+#REF!+#REF!+#REF!+#REF!+#REF!+#REF!+#REF!+#REF!+#REF!+#REF!+#REF!+#REF!</f>
        <v>#REF!</v>
      </c>
      <c r="Y37" s="20"/>
      <c r="Z37" s="20"/>
      <c r="AA37" s="11"/>
      <c r="AB37" s="11"/>
      <c r="AC37" s="11"/>
      <c r="AD37" s="11"/>
      <c r="AE37" s="11"/>
      <c r="AF37" s="11" t="e">
        <f t="shared" si="0"/>
        <v>#REF!</v>
      </c>
      <c r="AG37" s="11"/>
      <c r="AH37" s="11" t="e">
        <f t="shared" si="1"/>
        <v>#REF!</v>
      </c>
      <c r="AI37" s="11"/>
      <c r="AJ37" s="8"/>
    </row>
    <row r="38" spans="1:36" s="3" customFormat="1" ht="39.4" hidden="1">
      <c r="A38" s="8" t="s">
        <v>68</v>
      </c>
      <c r="B38" s="8"/>
      <c r="C38" s="8"/>
      <c r="D38" s="8"/>
      <c r="E38" s="8"/>
      <c r="F38" s="8"/>
      <c r="G38" s="8"/>
      <c r="H38" s="8"/>
      <c r="I38" s="10"/>
      <c r="J38" s="10"/>
      <c r="K38" s="10"/>
      <c r="L38" s="20">
        <v>4</v>
      </c>
      <c r="M38" s="20"/>
      <c r="N38" s="20">
        <v>4</v>
      </c>
      <c r="O38" s="20"/>
      <c r="P38" s="20"/>
      <c r="Q38" s="11" t="e">
        <f>#REF!+#REF!+#REF!+#REF!+#REF!+#REF!</f>
        <v>#REF!</v>
      </c>
      <c r="R38" s="11"/>
      <c r="S38" s="11" t="e">
        <f>#REF!+#REF!+#REF!+#REF!+#REF!+#REF!+#REF!</f>
        <v>#REF!</v>
      </c>
      <c r="T38" s="8"/>
      <c r="U38" s="8"/>
      <c r="V38" s="11" t="e">
        <f>#REF!+#REF!+#REF!+#REF!+#REF!+#REF!+#REF!+#REF!+#REF!+#REF!+#REF!+#REF!+#REF!+#REF!+#REF!</f>
        <v>#REF!</v>
      </c>
      <c r="W38" s="11"/>
      <c r="X38" s="11" t="e">
        <f>#REF!+#REF!+#REF!+#REF!+#REF!+#REF!+#REF!+#REF!+#REF!+#REF!+#REF!+#REF!+#REF!+#REF!+#REF!</f>
        <v>#REF!</v>
      </c>
      <c r="Y38" s="20"/>
      <c r="Z38" s="20"/>
      <c r="AA38" s="11"/>
      <c r="AB38" s="11"/>
      <c r="AC38" s="11"/>
      <c r="AD38" s="11"/>
      <c r="AE38" s="11"/>
      <c r="AF38" s="11" t="e">
        <f t="shared" si="0"/>
        <v>#REF!</v>
      </c>
      <c r="AG38" s="11"/>
      <c r="AH38" s="11" t="e">
        <f t="shared" si="1"/>
        <v>#REF!</v>
      </c>
      <c r="AI38" s="11"/>
      <c r="AJ38" s="8"/>
    </row>
    <row r="39" spans="1:36" s="3" customFormat="1" ht="26.25" hidden="1">
      <c r="A39" s="8" t="s">
        <v>69</v>
      </c>
      <c r="B39" s="8"/>
      <c r="C39" s="8"/>
      <c r="D39" s="8"/>
      <c r="E39" s="8"/>
      <c r="F39" s="8"/>
      <c r="G39" s="8"/>
      <c r="H39" s="8"/>
      <c r="I39" s="10"/>
      <c r="J39" s="10"/>
      <c r="K39" s="10"/>
      <c r="L39" s="20">
        <v>2</v>
      </c>
      <c r="M39" s="20"/>
      <c r="N39" s="20">
        <v>3</v>
      </c>
      <c r="O39" s="20"/>
      <c r="P39" s="20"/>
      <c r="Q39" s="11" t="e">
        <f>#REF!+#REF!+#REF!+#REF!+#REF!+#REF!</f>
        <v>#REF!</v>
      </c>
      <c r="R39" s="11"/>
      <c r="S39" s="11" t="e">
        <f>#REF!+#REF!+#REF!+#REF!+#REF!+#REF!+#REF!</f>
        <v>#REF!</v>
      </c>
      <c r="T39" s="8"/>
      <c r="U39" s="8"/>
      <c r="V39" s="11" t="e">
        <f>#REF!+#REF!+#REF!+#REF!+#REF!+#REF!+#REF!+#REF!+#REF!+#REF!+#REF!+#REF!+#REF!+#REF!+#REF!</f>
        <v>#REF!</v>
      </c>
      <c r="W39" s="11"/>
      <c r="X39" s="11" t="e">
        <f>#REF!+#REF!+#REF!+#REF!+#REF!+#REF!+#REF!+#REF!+#REF!+#REF!+#REF!+#REF!+#REF!+#REF!+#REF!</f>
        <v>#REF!</v>
      </c>
      <c r="Y39" s="20"/>
      <c r="Z39" s="20"/>
      <c r="AA39" s="11"/>
      <c r="AB39" s="11"/>
      <c r="AC39" s="11"/>
      <c r="AD39" s="11"/>
      <c r="AE39" s="11"/>
      <c r="AF39" s="11" t="e">
        <f t="shared" si="0"/>
        <v>#REF!</v>
      </c>
      <c r="AG39" s="11"/>
      <c r="AH39" s="11" t="e">
        <f t="shared" si="1"/>
        <v>#REF!</v>
      </c>
      <c r="AI39" s="11"/>
      <c r="AJ39" s="8"/>
    </row>
    <row r="40" spans="1:36" s="3" customFormat="1" ht="26.25" hidden="1">
      <c r="A40" s="8" t="s">
        <v>70</v>
      </c>
      <c r="B40" s="8"/>
      <c r="C40" s="8"/>
      <c r="D40" s="8"/>
      <c r="E40" s="8"/>
      <c r="F40" s="8"/>
      <c r="G40" s="8"/>
      <c r="H40" s="8"/>
      <c r="I40" s="10"/>
      <c r="J40" s="10"/>
      <c r="K40" s="10"/>
      <c r="L40" s="20">
        <v>4</v>
      </c>
      <c r="M40" s="20"/>
      <c r="N40" s="20">
        <v>4</v>
      </c>
      <c r="O40" s="20"/>
      <c r="P40" s="20"/>
      <c r="Q40" s="11" t="e">
        <f>#REF!+#REF!+#REF!+#REF!+#REF!+#REF!</f>
        <v>#REF!</v>
      </c>
      <c r="R40" s="11"/>
      <c r="S40" s="11" t="e">
        <f>#REF!+#REF!+#REF!+#REF!+#REF!+#REF!+#REF!</f>
        <v>#REF!</v>
      </c>
      <c r="T40" s="8"/>
      <c r="U40" s="8"/>
      <c r="V40" s="11" t="e">
        <f>#REF!+#REF!+#REF!+#REF!+#REF!+#REF!+#REF!+#REF!+#REF!+#REF!+#REF!+#REF!+#REF!+#REF!+#REF!</f>
        <v>#REF!</v>
      </c>
      <c r="W40" s="11"/>
      <c r="X40" s="11" t="e">
        <f>#REF!+#REF!+#REF!+#REF!+#REF!+#REF!+#REF!+#REF!+#REF!+#REF!+#REF!+#REF!+#REF!+#REF!+#REF!</f>
        <v>#REF!</v>
      </c>
      <c r="Y40" s="20"/>
      <c r="Z40" s="20"/>
      <c r="AA40" s="11"/>
      <c r="AB40" s="11"/>
      <c r="AC40" s="11"/>
      <c r="AD40" s="11"/>
      <c r="AE40" s="11"/>
      <c r="AF40" s="11" t="e">
        <f t="shared" si="0"/>
        <v>#REF!</v>
      </c>
      <c r="AG40" s="11"/>
      <c r="AH40" s="11" t="e">
        <f t="shared" si="1"/>
        <v>#REF!</v>
      </c>
      <c r="AI40" s="11"/>
      <c r="AJ40" s="8"/>
    </row>
    <row r="41" spans="1:36" s="3" customFormat="1" ht="26.25" hidden="1">
      <c r="A41" s="8" t="s">
        <v>71</v>
      </c>
      <c r="B41" s="8"/>
      <c r="C41" s="8"/>
      <c r="D41" s="8"/>
      <c r="E41" s="8"/>
      <c r="F41" s="8"/>
      <c r="G41" s="8"/>
      <c r="H41" s="8"/>
      <c r="I41" s="10"/>
      <c r="J41" s="10"/>
      <c r="K41" s="10"/>
      <c r="L41" s="20">
        <v>3</v>
      </c>
      <c r="M41" s="20"/>
      <c r="N41" s="20">
        <v>4</v>
      </c>
      <c r="O41" s="20"/>
      <c r="P41" s="20"/>
      <c r="Q41" s="11" t="e">
        <f>#REF!+#REF!+#REF!+#REF!+#REF!+#REF!</f>
        <v>#REF!</v>
      </c>
      <c r="R41" s="11"/>
      <c r="S41" s="11" t="e">
        <f>#REF!+#REF!+#REF!+#REF!+#REF!+#REF!+#REF!</f>
        <v>#REF!</v>
      </c>
      <c r="T41" s="8"/>
      <c r="U41" s="8"/>
      <c r="V41" s="11" t="e">
        <f>#REF!+#REF!+#REF!+#REF!+#REF!+#REF!+#REF!+#REF!+#REF!+#REF!+#REF!+#REF!+#REF!+#REF!+#REF!</f>
        <v>#REF!</v>
      </c>
      <c r="W41" s="11"/>
      <c r="X41" s="11" t="e">
        <f>#REF!+#REF!+#REF!+#REF!+#REF!+#REF!+#REF!+#REF!+#REF!+#REF!+#REF!+#REF!+#REF!+#REF!+#REF!</f>
        <v>#REF!</v>
      </c>
      <c r="Y41" s="20"/>
      <c r="Z41" s="20"/>
      <c r="AA41" s="11"/>
      <c r="AB41" s="11"/>
      <c r="AC41" s="11"/>
      <c r="AD41" s="11"/>
      <c r="AE41" s="11"/>
      <c r="AF41" s="11" t="e">
        <f t="shared" si="0"/>
        <v>#REF!</v>
      </c>
      <c r="AG41" s="11"/>
      <c r="AH41" s="11" t="e">
        <f t="shared" si="1"/>
        <v>#REF!</v>
      </c>
      <c r="AI41" s="11"/>
      <c r="AJ41" s="8"/>
    </row>
    <row r="42" spans="1:36" s="3" customFormat="1" ht="26.25" hidden="1">
      <c r="A42" s="8" t="s">
        <v>72</v>
      </c>
      <c r="B42" s="8"/>
      <c r="C42" s="8"/>
      <c r="D42" s="8"/>
      <c r="E42" s="8"/>
      <c r="F42" s="8"/>
      <c r="G42" s="8"/>
      <c r="H42" s="8"/>
      <c r="I42" s="10"/>
      <c r="J42" s="10"/>
      <c r="K42" s="10"/>
      <c r="L42" s="20">
        <v>3</v>
      </c>
      <c r="M42" s="20"/>
      <c r="N42" s="20">
        <v>3</v>
      </c>
      <c r="O42" s="20"/>
      <c r="P42" s="20"/>
      <c r="Q42" s="11" t="e">
        <f>#REF!+#REF!+#REF!+#REF!+#REF!+#REF!</f>
        <v>#REF!</v>
      </c>
      <c r="R42" s="11"/>
      <c r="S42" s="11" t="e">
        <f>#REF!+#REF!+#REF!+#REF!+#REF!+#REF!+#REF!</f>
        <v>#REF!</v>
      </c>
      <c r="T42" s="8"/>
      <c r="U42" s="8"/>
      <c r="V42" s="11" t="e">
        <f>#REF!+#REF!+#REF!+#REF!+#REF!+#REF!+#REF!+#REF!+#REF!+#REF!+#REF!+#REF!+#REF!+#REF!+#REF!</f>
        <v>#REF!</v>
      </c>
      <c r="W42" s="11"/>
      <c r="X42" s="11" t="e">
        <f>#REF!+#REF!+#REF!+#REF!+#REF!+#REF!+#REF!+#REF!+#REF!+#REF!+#REF!+#REF!+#REF!+#REF!+#REF!</f>
        <v>#REF!</v>
      </c>
      <c r="Y42" s="20"/>
      <c r="Z42" s="20"/>
      <c r="AA42" s="11"/>
      <c r="AB42" s="11"/>
      <c r="AC42" s="11"/>
      <c r="AD42" s="11"/>
      <c r="AE42" s="11"/>
      <c r="AF42" s="11" t="e">
        <f t="shared" si="0"/>
        <v>#REF!</v>
      </c>
      <c r="AG42" s="11"/>
      <c r="AH42" s="11" t="e">
        <f t="shared" si="1"/>
        <v>#REF!</v>
      </c>
      <c r="AI42" s="11"/>
      <c r="AJ42" s="8"/>
    </row>
    <row r="43" spans="1:36" s="3" customFormat="1" ht="26.25" hidden="1">
      <c r="A43" s="8" t="s">
        <v>73</v>
      </c>
      <c r="B43" s="8"/>
      <c r="C43" s="8"/>
      <c r="D43" s="8"/>
      <c r="E43" s="8"/>
      <c r="F43" s="8"/>
      <c r="G43" s="8"/>
      <c r="H43" s="8"/>
      <c r="I43" s="10"/>
      <c r="J43" s="10"/>
      <c r="K43" s="10"/>
      <c r="L43" s="20">
        <v>2</v>
      </c>
      <c r="M43" s="20"/>
      <c r="N43" s="21">
        <v>2</v>
      </c>
      <c r="O43" s="21"/>
      <c r="P43" s="21"/>
      <c r="Q43" s="11" t="e">
        <f>#REF!+#REF!+#REF!+#REF!+#REF!+#REF!</f>
        <v>#REF!</v>
      </c>
      <c r="R43" s="11"/>
      <c r="S43" s="11" t="e">
        <f>#REF!+#REF!+#REF!+#REF!+#REF!+#REF!+#REF!</f>
        <v>#REF!</v>
      </c>
      <c r="T43" s="8"/>
      <c r="U43" s="8"/>
      <c r="V43" s="11" t="e">
        <f>#REF!+#REF!+#REF!+#REF!+#REF!+#REF!+#REF!+#REF!+#REF!+#REF!+#REF!+#REF!+#REF!+#REF!+#REF!</f>
        <v>#REF!</v>
      </c>
      <c r="W43" s="11"/>
      <c r="X43" s="11" t="e">
        <f>#REF!+#REF!+#REF!+#REF!+#REF!+#REF!+#REF!+#REF!+#REF!+#REF!+#REF!+#REF!+#REF!+#REF!+#REF!</f>
        <v>#REF!</v>
      </c>
      <c r="Y43" s="20"/>
      <c r="Z43" s="20"/>
      <c r="AA43" s="11"/>
      <c r="AB43" s="11"/>
      <c r="AC43" s="11"/>
      <c r="AD43" s="11"/>
      <c r="AE43" s="11"/>
      <c r="AF43" s="11" t="e">
        <f t="shared" si="0"/>
        <v>#REF!</v>
      </c>
      <c r="AG43" s="11"/>
      <c r="AH43" s="11" t="e">
        <f t="shared" si="1"/>
        <v>#REF!</v>
      </c>
      <c r="AI43" s="11"/>
      <c r="AJ43" s="8"/>
    </row>
    <row r="44" spans="1:36" s="4" customFormat="1" ht="15" hidden="1" customHeight="1">
      <c r="A44" s="8" t="s">
        <v>74</v>
      </c>
      <c r="B44" s="8"/>
      <c r="C44" s="8"/>
      <c r="D44" s="8"/>
      <c r="E44" s="8"/>
      <c r="F44" s="8"/>
      <c r="G44" s="8"/>
      <c r="H44" s="8"/>
      <c r="I44" s="10"/>
      <c r="J44" s="10"/>
      <c r="K44" s="10"/>
      <c r="L44" s="20">
        <v>3</v>
      </c>
      <c r="M44" s="20"/>
      <c r="N44" s="20">
        <v>3</v>
      </c>
      <c r="O44" s="20"/>
      <c r="P44" s="20"/>
      <c r="Q44" s="11" t="e">
        <f>#REF!+#REF!+#REF!+#REF!+#REF!+#REF!</f>
        <v>#REF!</v>
      </c>
      <c r="R44" s="11"/>
      <c r="S44" s="11" t="e">
        <f>#REF!+#REF!+#REF!+#REF!+#REF!+#REF!+#REF!</f>
        <v>#REF!</v>
      </c>
      <c r="T44" s="8"/>
      <c r="U44" s="8"/>
      <c r="V44" s="11" t="e">
        <f>#REF!+#REF!+#REF!+#REF!+#REF!+#REF!+#REF!+#REF!+#REF!+#REF!+#REF!+#REF!+#REF!+#REF!+#REF!</f>
        <v>#REF!</v>
      </c>
      <c r="W44" s="11"/>
      <c r="X44" s="11" t="e">
        <f>#REF!+#REF!+#REF!+#REF!+#REF!+#REF!+#REF!+#REF!+#REF!+#REF!+#REF!+#REF!+#REF!+#REF!+#REF!</f>
        <v>#REF!</v>
      </c>
      <c r="Y44" s="20"/>
      <c r="Z44" s="20"/>
      <c r="AA44" s="11"/>
      <c r="AB44" s="11"/>
      <c r="AC44" s="11"/>
      <c r="AD44" s="11"/>
      <c r="AE44" s="11"/>
      <c r="AF44" s="11" t="e">
        <f t="shared" si="0"/>
        <v>#REF!</v>
      </c>
      <c r="AG44" s="11"/>
      <c r="AH44" s="11" t="e">
        <f t="shared" si="1"/>
        <v>#REF!</v>
      </c>
      <c r="AI44" s="11"/>
      <c r="AJ44" s="8"/>
    </row>
    <row r="45" spans="1:36" s="3" customFormat="1" ht="39.4" hidden="1">
      <c r="A45" s="8" t="s">
        <v>75</v>
      </c>
      <c r="B45" s="8"/>
      <c r="C45" s="8"/>
      <c r="D45" s="8"/>
      <c r="E45" s="8"/>
      <c r="F45" s="8"/>
      <c r="G45" s="8"/>
      <c r="H45" s="8"/>
      <c r="I45" s="10"/>
      <c r="J45" s="10"/>
      <c r="K45" s="10"/>
      <c r="L45" s="20">
        <v>4</v>
      </c>
      <c r="M45" s="20"/>
      <c r="N45" s="20">
        <v>4</v>
      </c>
      <c r="O45" s="20"/>
      <c r="P45" s="20"/>
      <c r="Q45" s="11" t="e">
        <f>#REF!+#REF!+#REF!+#REF!+#REF!+#REF!</f>
        <v>#REF!</v>
      </c>
      <c r="R45" s="11"/>
      <c r="S45" s="11" t="e">
        <f>#REF!+#REF!+#REF!+#REF!+#REF!+#REF!+#REF!</f>
        <v>#REF!</v>
      </c>
      <c r="T45" s="8"/>
      <c r="U45" s="8"/>
      <c r="V45" s="11" t="e">
        <f>#REF!+#REF!+#REF!+#REF!+#REF!+#REF!+#REF!+#REF!+#REF!+#REF!+#REF!+#REF!+#REF!+#REF!+#REF!</f>
        <v>#REF!</v>
      </c>
      <c r="W45" s="11"/>
      <c r="X45" s="11" t="e">
        <f>#REF!+#REF!+#REF!+#REF!+#REF!+#REF!+#REF!+#REF!+#REF!+#REF!+#REF!+#REF!+#REF!+#REF!+#REF!</f>
        <v>#REF!</v>
      </c>
      <c r="Y45" s="20"/>
      <c r="Z45" s="20"/>
      <c r="AA45" s="11"/>
      <c r="AB45" s="11"/>
      <c r="AC45" s="11"/>
      <c r="AD45" s="11"/>
      <c r="AE45" s="11"/>
      <c r="AF45" s="11" t="e">
        <f t="shared" si="0"/>
        <v>#REF!</v>
      </c>
      <c r="AG45" s="11"/>
      <c r="AH45" s="11" t="e">
        <f t="shared" si="1"/>
        <v>#REF!</v>
      </c>
      <c r="AI45" s="11"/>
      <c r="AJ45" s="8"/>
    </row>
    <row r="46" spans="1:36" s="3" customFormat="1" ht="26.25" hidden="1">
      <c r="A46" s="8" t="s">
        <v>76</v>
      </c>
      <c r="B46" s="8"/>
      <c r="C46" s="8"/>
      <c r="D46" s="8"/>
      <c r="E46" s="8"/>
      <c r="F46" s="8"/>
      <c r="G46" s="8"/>
      <c r="H46" s="8"/>
      <c r="I46" s="10"/>
      <c r="J46" s="10"/>
      <c r="K46" s="10"/>
      <c r="L46" s="20">
        <v>4</v>
      </c>
      <c r="M46" s="20"/>
      <c r="N46" s="20">
        <v>4</v>
      </c>
      <c r="O46" s="20"/>
      <c r="P46" s="20"/>
      <c r="Q46" s="11" t="e">
        <f>#REF!+#REF!+#REF!+#REF!+#REF!+#REF!</f>
        <v>#REF!</v>
      </c>
      <c r="R46" s="11"/>
      <c r="S46" s="11" t="e">
        <f>#REF!+#REF!+#REF!+#REF!+#REF!+#REF!+#REF!</f>
        <v>#REF!</v>
      </c>
      <c r="T46" s="8"/>
      <c r="U46" s="8"/>
      <c r="V46" s="11" t="e">
        <f>#REF!+#REF!+#REF!+#REF!+#REF!+#REF!+#REF!+#REF!+#REF!+#REF!+#REF!+#REF!+#REF!+#REF!+#REF!</f>
        <v>#REF!</v>
      </c>
      <c r="W46" s="11"/>
      <c r="X46" s="11" t="e">
        <f>#REF!+#REF!+#REF!+#REF!+#REF!+#REF!+#REF!+#REF!+#REF!+#REF!+#REF!+#REF!+#REF!+#REF!+#REF!</f>
        <v>#REF!</v>
      </c>
      <c r="Y46" s="20"/>
      <c r="Z46" s="20"/>
      <c r="AA46" s="11"/>
      <c r="AB46" s="11"/>
      <c r="AC46" s="11"/>
      <c r="AD46" s="11"/>
      <c r="AE46" s="11"/>
      <c r="AF46" s="11" t="e">
        <f t="shared" si="0"/>
        <v>#REF!</v>
      </c>
      <c r="AG46" s="11"/>
      <c r="AH46" s="11" t="e">
        <f t="shared" si="1"/>
        <v>#REF!</v>
      </c>
      <c r="AI46" s="11"/>
      <c r="AJ46" s="8"/>
    </row>
    <row r="47" spans="1:36" s="3" customFormat="1" ht="52.5" hidden="1">
      <c r="A47" s="8" t="s">
        <v>77</v>
      </c>
      <c r="B47" s="8"/>
      <c r="C47" s="8"/>
      <c r="D47" s="8"/>
      <c r="E47" s="8"/>
      <c r="F47" s="8"/>
      <c r="G47" s="8"/>
      <c r="H47" s="8"/>
      <c r="I47" s="10"/>
      <c r="J47" s="10"/>
      <c r="K47" s="10"/>
      <c r="L47" s="20">
        <v>3</v>
      </c>
      <c r="M47" s="20"/>
      <c r="N47" s="20">
        <v>3</v>
      </c>
      <c r="O47" s="20"/>
      <c r="P47" s="20"/>
      <c r="Q47" s="11" t="e">
        <f>#REF!+#REF!+#REF!+#REF!+#REF!+#REF!</f>
        <v>#REF!</v>
      </c>
      <c r="R47" s="11"/>
      <c r="S47" s="11" t="e">
        <f>#REF!+#REF!+#REF!+#REF!+#REF!+#REF!+#REF!</f>
        <v>#REF!</v>
      </c>
      <c r="T47" s="8"/>
      <c r="U47" s="8"/>
      <c r="V47" s="11" t="e">
        <f>#REF!+#REF!+#REF!+#REF!+#REF!+#REF!+#REF!+#REF!+#REF!+#REF!+#REF!+#REF!+#REF!+#REF!+#REF!+#REF!</f>
        <v>#REF!</v>
      </c>
      <c r="W47" s="11"/>
      <c r="X47" s="11" t="e">
        <f>#REF!+#REF!+#REF!+#REF!+#REF!+#REF!+#REF!+#REF!+#REF!+#REF!+#REF!+#REF!+#REF!+#REF!+#REF!+#REF!</f>
        <v>#REF!</v>
      </c>
      <c r="Y47" s="20"/>
      <c r="Z47" s="20"/>
      <c r="AA47" s="11">
        <v>4</v>
      </c>
      <c r="AB47" s="11"/>
      <c r="AC47" s="11">
        <v>4</v>
      </c>
      <c r="AD47" s="11"/>
      <c r="AE47" s="11"/>
      <c r="AF47" s="11" t="e">
        <f t="shared" si="0"/>
        <v>#REF!</v>
      </c>
      <c r="AG47" s="11"/>
      <c r="AH47" s="11" t="e">
        <f t="shared" si="1"/>
        <v>#REF!</v>
      </c>
      <c r="AI47" s="11"/>
      <c r="AJ47" s="8"/>
    </row>
    <row r="48" spans="1:36" s="115" customFormat="1" ht="74.25" customHeight="1">
      <c r="A48" s="178" t="s">
        <v>78</v>
      </c>
      <c r="B48" s="179">
        <v>38</v>
      </c>
      <c r="C48" s="180">
        <v>42541</v>
      </c>
      <c r="D48" s="180">
        <v>41034</v>
      </c>
      <c r="E48" s="181">
        <v>42399</v>
      </c>
      <c r="F48" s="180">
        <v>1177</v>
      </c>
      <c r="G48" s="181">
        <v>1169</v>
      </c>
      <c r="H48" s="181">
        <v>1173</v>
      </c>
      <c r="I48" s="180">
        <v>1171</v>
      </c>
      <c r="J48" s="182">
        <f>D48/G48</f>
        <v>35.101796407185631</v>
      </c>
      <c r="K48" s="182">
        <f>E48/H48</f>
        <v>36.145780051150894</v>
      </c>
      <c r="L48" s="183">
        <v>128</v>
      </c>
      <c r="M48" s="180">
        <v>133</v>
      </c>
      <c r="N48" s="183">
        <v>132</v>
      </c>
      <c r="O48" s="184">
        <v>128</v>
      </c>
      <c r="P48" s="187">
        <f>O48-M48</f>
        <v>-5</v>
      </c>
      <c r="Q48" s="184">
        <v>163</v>
      </c>
      <c r="R48" s="184">
        <v>165</v>
      </c>
      <c r="S48" s="184">
        <v>177</v>
      </c>
      <c r="T48" s="180">
        <v>165</v>
      </c>
      <c r="U48" s="188">
        <f>T48-R48</f>
        <v>0</v>
      </c>
      <c r="V48" s="183">
        <v>2655</v>
      </c>
      <c r="W48" s="184">
        <v>2671</v>
      </c>
      <c r="X48" s="183">
        <v>2682</v>
      </c>
      <c r="Y48" s="184">
        <f>W48-(2.27*I48)*0.5%</f>
        <v>2657.7091500000001</v>
      </c>
      <c r="Z48" s="187">
        <f>Y48-W48</f>
        <v>-13.290849999999864</v>
      </c>
      <c r="AA48" s="180">
        <v>4</v>
      </c>
      <c r="AB48" s="180">
        <v>4</v>
      </c>
      <c r="AC48" s="180">
        <v>4</v>
      </c>
      <c r="AD48" s="180">
        <v>4</v>
      </c>
      <c r="AE48" s="188">
        <f>AD48-AB48</f>
        <v>0</v>
      </c>
      <c r="AF48" s="185">
        <f>AA48+L48+V48+Q48</f>
        <v>2950</v>
      </c>
      <c r="AG48" s="180">
        <v>2969</v>
      </c>
      <c r="AH48" s="185">
        <f t="shared" si="1"/>
        <v>2991</v>
      </c>
      <c r="AI48" s="193">
        <f>O48+Y48+T48</f>
        <v>2950.7091500000001</v>
      </c>
      <c r="AJ48" s="186">
        <f>AI48-AG48</f>
        <v>-18.290849999999864</v>
      </c>
    </row>
    <row r="50" spans="1:38" s="7" customFormat="1" ht="21" customHeight="1">
      <c r="A50" s="245" t="s">
        <v>116</v>
      </c>
      <c r="B50" s="245"/>
      <c r="C50" s="245"/>
      <c r="D50" s="245"/>
      <c r="E50" s="245"/>
      <c r="F50" s="245"/>
      <c r="G50" s="245"/>
      <c r="H50" s="245"/>
      <c r="I50" s="16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87"/>
      <c r="AE50" s="87"/>
      <c r="AF50" s="17"/>
      <c r="AG50" s="17"/>
      <c r="AJ50" s="225"/>
      <c r="AK50" s="225"/>
      <c r="AL50" s="225"/>
    </row>
    <row r="51" spans="1:38">
      <c r="AD51" s="18"/>
      <c r="AE51" s="18"/>
    </row>
    <row r="52" spans="1:38">
      <c r="AB52" s="18"/>
      <c r="AD52" s="18"/>
      <c r="AE52" s="18"/>
    </row>
    <row r="53" spans="1:38">
      <c r="AA53" s="19"/>
    </row>
  </sheetData>
  <mergeCells count="20">
    <mergeCell ref="A50:H50"/>
    <mergeCell ref="AJ50:AL50"/>
    <mergeCell ref="A6:A8"/>
    <mergeCell ref="B6:B8"/>
    <mergeCell ref="C6:C10"/>
    <mergeCell ref="D6:D8"/>
    <mergeCell ref="E6:E10"/>
    <mergeCell ref="J6:J8"/>
    <mergeCell ref="K6:K8"/>
    <mergeCell ref="F6:I8"/>
    <mergeCell ref="AF6:AJ7"/>
    <mergeCell ref="L6:P7"/>
    <mergeCell ref="Q6:U7"/>
    <mergeCell ref="V6:Z7"/>
    <mergeCell ref="AA6:AE7"/>
    <mergeCell ref="A5:AI5"/>
    <mergeCell ref="A1:AJ1"/>
    <mergeCell ref="A2:AJ2"/>
    <mergeCell ref="A3:AJ3"/>
    <mergeCell ref="A4:AJ4"/>
  </mergeCells>
  <printOptions horizontalCentered="1"/>
  <pageMargins left="0.39" right="0" top="0.5" bottom="0.5" header="0.3" footer="0.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PL4 - MN</vt:lpstr>
      <vt:lpstr>PL 5 - TH</vt:lpstr>
      <vt:lpstr>PL 6 - THCS</vt:lpstr>
      <vt:lpstr>PL 7 - THPT</vt:lpstr>
      <vt:lpstr>'PL 6 - THCS'!Print_Titles</vt:lpstr>
    </vt:vector>
  </TitlesOfParts>
  <Company>X-Media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WINXP-PRO</dc:creator>
  <cp:lastModifiedBy>Nguyễn Hải Sơn</cp:lastModifiedBy>
  <cp:lastPrinted>2023-12-04T03:32:02Z</cp:lastPrinted>
  <dcterms:created xsi:type="dcterms:W3CDTF">2018-05-13T16:55:00Z</dcterms:created>
  <dcterms:modified xsi:type="dcterms:W3CDTF">2023-12-04T04:21:09Z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9A54492BDACB412A99845F1ABE90A10C</vt:lpwstr>
  </property>
  <property fmtid="{D5CDD505-2E9C-101B-9397-08002B2CF9AE}" pid="3" name="KSOProductBuildVer">
    <vt:lpwstr>1033-11.2.0.11417</vt:lpwstr>
  </property>
</Properties>
</file>