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880" yWindow="45" windowWidth="16260" windowHeight="5835" activeTab="1"/>
  </bookViews>
  <sheets>
    <sheet name="Biểu 01" sheetId="21" r:id="rId1"/>
    <sheet name="Biểu 02" sheetId="52" r:id="rId2"/>
  </sheets>
  <definedNames>
    <definedName name="_________a1" hidden="1">{"'Sheet1'!$L$16"}</definedName>
    <definedName name="_________PA3" hidden="1">{"'Sheet1'!$L$16"}</definedName>
    <definedName name="_______a1" hidden="1">{"'Sheet1'!$L$16"}</definedName>
    <definedName name="_______PA3" hidden="1">{"'Sheet1'!$L$16"}</definedName>
    <definedName name="______a1" hidden="1">{"'Sheet1'!$L$16"}</definedName>
    <definedName name="______h1" hidden="1">{"'Sheet1'!$L$16"}</definedName>
    <definedName name="______h10" hidden="1">{#N/A,#N/A,FALSE,"Chi tiÆt"}</definedName>
    <definedName name="______h2" hidden="1">{"'Sheet1'!$L$16"}</definedName>
    <definedName name="______h3" hidden="1">{"'Sheet1'!$L$16"}</definedName>
    <definedName name="______h5" hidden="1">{"'Sheet1'!$L$16"}</definedName>
    <definedName name="______h6" hidden="1">{"'Sheet1'!$L$16"}</definedName>
    <definedName name="______h7" hidden="1">{"'Sheet1'!$L$16"}</definedName>
    <definedName name="______h8" hidden="1">{"'Sheet1'!$L$16"}</definedName>
    <definedName name="______h9" hidden="1">{"'Sheet1'!$L$16"}</definedName>
    <definedName name="______NSO2" hidden="1">{"'Sheet1'!$L$16"}</definedName>
    <definedName name="______PA3" hidden="1">{"'Sheet1'!$L$16"}</definedName>
    <definedName name="______vl2" hidden="1">{"'Sheet1'!$L$16"}</definedName>
    <definedName name="_____a1" hidden="1">{"'Sheet1'!$L$16"}</definedName>
    <definedName name="_____h1" hidden="1">{"'Sheet1'!$L$16"}</definedName>
    <definedName name="_____h10" hidden="1">{#N/A,#N/A,FALSE,"Chi tiÆt"}</definedName>
    <definedName name="_____h2" hidden="1">{"'Sheet1'!$L$16"}</definedName>
    <definedName name="_____h3" hidden="1">{"'Sheet1'!$L$16"}</definedName>
    <definedName name="_____h5" hidden="1">{"'Sheet1'!$L$16"}</definedName>
    <definedName name="_____h6" hidden="1">{"'Sheet1'!$L$16"}</definedName>
    <definedName name="_____h7" hidden="1">{"'Sheet1'!$L$16"}</definedName>
    <definedName name="_____h8" hidden="1">{"'Sheet1'!$L$16"}</definedName>
    <definedName name="_____h9" hidden="1">{"'Sheet1'!$L$16"}</definedName>
    <definedName name="_____NSO2" hidden="1">{"'Sheet1'!$L$16"}</definedName>
    <definedName name="_____PA3" hidden="1">{"'Sheet1'!$L$16"}</definedName>
    <definedName name="_____vl2" hidden="1">{"'Sheet1'!$L$16"}</definedName>
    <definedName name="____h1" hidden="1">{"'Sheet1'!$L$16"}</definedName>
    <definedName name="____h10" hidden="1">{#N/A,#N/A,FALSE,"Chi tiÆt"}</definedName>
    <definedName name="____h2" hidden="1">{"'Sheet1'!$L$16"}</definedName>
    <definedName name="____h3" hidden="1">{"'Sheet1'!$L$16"}</definedName>
    <definedName name="____h5" hidden="1">{"'Sheet1'!$L$16"}</definedName>
    <definedName name="____h6" hidden="1">{"'Sheet1'!$L$16"}</definedName>
    <definedName name="____h7" hidden="1">{"'Sheet1'!$L$16"}</definedName>
    <definedName name="____h8" hidden="1">{"'Sheet1'!$L$16"}</definedName>
    <definedName name="____h9" hidden="1">{"'Sheet1'!$L$16"}</definedName>
    <definedName name="____NSO2" hidden="1">{"'Sheet1'!$L$16"}</definedName>
    <definedName name="____vl2" hidden="1">{"'Sheet1'!$L$16"}</definedName>
    <definedName name="___a1" hidden="1">{"'Sheet1'!$L$16"}</definedName>
    <definedName name="___h1" hidden="1">{"'Sheet1'!$L$16"}</definedName>
    <definedName name="___h10" hidden="1">{#N/A,#N/A,FALSE,"Chi tiÆt"}</definedName>
    <definedName name="___h2" hidden="1">{"'Sheet1'!$L$16"}</definedName>
    <definedName name="___h3" hidden="1">{"'Sheet1'!$L$16"}</definedName>
    <definedName name="___h5" hidden="1">{"'Sheet1'!$L$16"}</definedName>
    <definedName name="___h6" hidden="1">{"'Sheet1'!$L$16"}</definedName>
    <definedName name="___h7" hidden="1">{"'Sheet1'!$L$16"}</definedName>
    <definedName name="___h8" hidden="1">{"'Sheet1'!$L$16"}</definedName>
    <definedName name="___h9" hidden="1">{"'Sheet1'!$L$16"}</definedName>
    <definedName name="___NSO2" hidden="1">{"'Sheet1'!$L$16"}</definedName>
    <definedName name="___PA3" hidden="1">{"'Sheet1'!$L$16"}</definedName>
    <definedName name="___vl2" hidden="1">{"'Sheet1'!$L$16"}</definedName>
    <definedName name="__a1" hidden="1">{"'Sheet1'!$L$16"}</definedName>
    <definedName name="__h1" hidden="1">{"'Sheet1'!$L$16"}</definedName>
    <definedName name="__h10" hidden="1">{#N/A,#N/A,FALSE,"Chi tiÆt"}</definedName>
    <definedName name="__h2" hidden="1">{"'Sheet1'!$L$16"}</definedName>
    <definedName name="__h3" hidden="1">{"'Sheet1'!$L$16"}</definedName>
    <definedName name="__h5" hidden="1">{"'Sheet1'!$L$16"}</definedName>
    <definedName name="__h6" hidden="1">{"'Sheet1'!$L$16"}</definedName>
    <definedName name="__h7" hidden="1">{"'Sheet1'!$L$16"}</definedName>
    <definedName name="__h8" hidden="1">{"'Sheet1'!$L$16"}</definedName>
    <definedName name="__h9" hidden="1">{"'Sheet1'!$L$16"}</definedName>
    <definedName name="__NSO2" hidden="1">{"'Sheet1'!$L$16"}</definedName>
    <definedName name="__PA3" hidden="1">{"'Sheet1'!$L$16"}</definedName>
    <definedName name="__vl2" hidden="1">{"'Sheet1'!$L$16"}</definedName>
    <definedName name="_Fill" hidden="1">#REF!</definedName>
    <definedName name="_h1" hidden="1">{"'Sheet1'!$L$16"}</definedName>
    <definedName name="_h10" hidden="1">{#N/A,#N/A,FALSE,"Chi tiÆt"}</definedName>
    <definedName name="_h2" hidden="1">{"'Sheet1'!$L$16"}</definedName>
    <definedName name="_h3" hidden="1">{"'Sheet1'!$L$16"}</definedName>
    <definedName name="_h5" hidden="1">{"'Sheet1'!$L$16"}</definedName>
    <definedName name="_h6" hidden="1">{"'Sheet1'!$L$16"}</definedName>
    <definedName name="_h7" hidden="1">{"'Sheet1'!$L$16"}</definedName>
    <definedName name="_h8" hidden="1">{"'Sheet1'!$L$16"}</definedName>
    <definedName name="_h9" hidden="1">{"'Sheet1'!$L$16"}</definedName>
    <definedName name="_Key1" hidden="1">#REF!</definedName>
    <definedName name="_Key2" hidden="1">#REF!</definedName>
    <definedName name="_NSO2" hidden="1">{"'Sheet1'!$L$16"}</definedName>
    <definedName name="_Order1" hidden="1">255</definedName>
    <definedName name="_Order2" hidden="1">255</definedName>
    <definedName name="_Sort" hidden="1">#REF!</definedName>
    <definedName name="_vl2" hidden="1">{"'Sheet1'!$L$16"}</definedName>
    <definedName name="anscount" hidden="1">3</definedName>
    <definedName name="BCBo" hidden="1">{"'Sheet1'!$L$16"}</definedName>
    <definedName name="DUCANH" hidden="1">{"'Sheet1'!$L$16"}</definedName>
    <definedName name="h" hidden="1">{"'Sheet1'!$L$16"}</definedName>
    <definedName name="HANG" hidden="1">{#N/A,#N/A,FALSE,"Chi tiÆt"}</definedName>
    <definedName name="HIHIHIHOI" hidden="1">{"'Sheet1'!$L$16"}</definedName>
    <definedName name="HJKL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_xlnm.Print_Titles" localSheetId="0">'Biểu 01'!$5:$6</definedName>
    <definedName name="_xlnm.Print_Titles" localSheetId="1">'Biểu 02'!$5:$6</definedName>
    <definedName name="RGHGSD" hidden="1">{"'Sheet1'!$L$16"}</definedName>
    <definedName name="wrn.chi._.tiÆt." hidden="1">{#N/A,#N/A,FALSE,"Chi tiÆt"}</definedName>
  </definedNames>
  <calcPr calcId="144525"/>
</workbook>
</file>

<file path=xl/calcChain.xml><?xml version="1.0" encoding="utf-8"?>
<calcChain xmlns="http://schemas.openxmlformats.org/spreadsheetml/2006/main">
  <c r="F37" i="52" l="1"/>
  <c r="G37" i="52"/>
  <c r="H37" i="52"/>
  <c r="I9" i="52" l="1"/>
  <c r="A3" i="52" l="1"/>
  <c r="D9" i="52" l="1"/>
  <c r="E9" i="52"/>
  <c r="F9" i="52"/>
  <c r="G9" i="52"/>
  <c r="H9" i="52"/>
  <c r="E37" i="52" l="1"/>
  <c r="D37" i="52"/>
  <c r="F24" i="52"/>
  <c r="G24" i="52"/>
  <c r="H24" i="52"/>
  <c r="C8" i="52" l="1"/>
  <c r="I8" i="52" s="1"/>
  <c r="H30" i="52" l="1"/>
  <c r="C10" i="52" l="1"/>
  <c r="C38" i="52" l="1"/>
  <c r="C37" i="52" s="1"/>
  <c r="C36" i="52"/>
  <c r="C35" i="52"/>
  <c r="G30" i="52"/>
  <c r="F30" i="52"/>
  <c r="E30" i="52"/>
  <c r="D30" i="52"/>
  <c r="C29" i="52"/>
  <c r="E24" i="52"/>
  <c r="D24" i="52"/>
  <c r="C27" i="52"/>
  <c r="C26" i="52"/>
  <c r="C25" i="52"/>
  <c r="C23" i="52"/>
  <c r="C22" i="52"/>
  <c r="C21" i="52"/>
  <c r="C20" i="52"/>
  <c r="C19" i="52"/>
  <c r="C15" i="52"/>
  <c r="C14" i="52"/>
  <c r="C13" i="52"/>
  <c r="C9" i="52" s="1"/>
  <c r="C12" i="52"/>
  <c r="C11" i="52"/>
  <c r="C34" i="52" l="1"/>
  <c r="C28" i="52"/>
  <c r="C24" i="52" s="1"/>
  <c r="C17" i="52"/>
  <c r="F16" i="52"/>
  <c r="C18" i="52"/>
  <c r="H16" i="52"/>
  <c r="G16" i="52"/>
  <c r="D16" i="52"/>
  <c r="E16" i="52"/>
  <c r="C30" i="52"/>
  <c r="C16" i="52" l="1"/>
  <c r="I18" i="21" l="1"/>
  <c r="H14" i="21"/>
  <c r="I8" i="21"/>
  <c r="I7" i="21"/>
  <c r="I14" i="21" s="1"/>
  <c r="I25" i="21"/>
  <c r="I31" i="21"/>
  <c r="I28" i="21"/>
  <c r="G41" i="21"/>
  <c r="H41" i="21" s="1"/>
  <c r="I41" i="21" s="1"/>
  <c r="G43" i="21"/>
  <c r="I43" i="21" s="1"/>
  <c r="F43" i="21"/>
  <c r="H43" i="21" s="1"/>
  <c r="F40" i="21"/>
  <c r="G40" i="21" s="1"/>
  <c r="H40" i="21" s="1"/>
  <c r="I40" i="21" s="1"/>
  <c r="G42" i="21"/>
  <c r="H42" i="21" s="1"/>
  <c r="I42" i="21" s="1"/>
  <c r="E41" i="21"/>
  <c r="E39" i="21" l="1"/>
  <c r="E38" i="21"/>
  <c r="H38" i="21"/>
  <c r="I38" i="21" s="1"/>
  <c r="H31" i="21" l="1"/>
  <c r="G31" i="21"/>
  <c r="F31" i="21"/>
  <c r="E31" i="21"/>
  <c r="D31" i="21"/>
  <c r="E28" i="21"/>
  <c r="F28" i="21"/>
  <c r="G28" i="21"/>
  <c r="H28" i="21"/>
  <c r="D28" i="21"/>
  <c r="G14" i="21" l="1"/>
  <c r="F14" i="21"/>
  <c r="D14" i="21" l="1"/>
  <c r="E14" i="21"/>
  <c r="I16" i="52" l="1"/>
  <c r="A18" i="21" l="1"/>
  <c r="I30" i="52" l="1"/>
  <c r="I24" i="52" l="1"/>
</calcChain>
</file>

<file path=xl/sharedStrings.xml><?xml version="1.0" encoding="utf-8"?>
<sst xmlns="http://schemas.openxmlformats.org/spreadsheetml/2006/main" count="161" uniqueCount="118">
  <si>
    <t>NỘI DUNG</t>
  </si>
  <si>
    <t>Tỷ đồng</t>
  </si>
  <si>
    <t>%</t>
  </si>
  <si>
    <t>Triệu USD</t>
  </si>
  <si>
    <t>A</t>
  </si>
  <si>
    <t>I</t>
  </si>
  <si>
    <t>II</t>
  </si>
  <si>
    <t>B</t>
  </si>
  <si>
    <t>C</t>
  </si>
  <si>
    <t>Trong đó:</t>
  </si>
  <si>
    <t>III</t>
  </si>
  <si>
    <t>IV</t>
  </si>
  <si>
    <t>Triệu đồng</t>
  </si>
  <si>
    <t>KẾ HOẠCH</t>
  </si>
  <si>
    <t>ƯỚC THỰC HIỆN</t>
  </si>
  <si>
    <t>Kim ngạch xuất khẩu hàng hóa</t>
  </si>
  <si>
    <t xml:space="preserve">Kim ngạch nhập khẩu hàng hóa </t>
  </si>
  <si>
    <t xml:space="preserve">Dân số </t>
  </si>
  <si>
    <t xml:space="preserve">Tổng sản phẩm trong nước của địa phương (GRDP) giá hiện hành </t>
  </si>
  <si>
    <t xml:space="preserve">Tốc độ tăng trưởng GRDP </t>
  </si>
  <si>
    <t xml:space="preserve">Cơ cấu kinh tế </t>
  </si>
  <si>
    <t xml:space="preserve"> - Nông, lâm, ngư nghiệp</t>
  </si>
  <si>
    <t xml:space="preserve"> - Dịch vụ</t>
  </si>
  <si>
    <t>Vốn đầu tư phát triển toàn xã hội trên địa bàn</t>
  </si>
  <si>
    <t xml:space="preserve">Tỷ lệ so với GRDP </t>
  </si>
  <si>
    <t>Thu nhập bình quân đầu người</t>
  </si>
  <si>
    <t>D</t>
  </si>
  <si>
    <t>- Số giáo viên</t>
  </si>
  <si>
    <t>- Số học sinh</t>
  </si>
  <si>
    <t xml:space="preserve">Trong đó: </t>
  </si>
  <si>
    <t>- Cơ sở khám chữa bệnh</t>
  </si>
  <si>
    <t>- Số giường bệnh</t>
  </si>
  <si>
    <t>+ Giường bệnh cấp tỉnh</t>
  </si>
  <si>
    <t>+ Giường bệnh cấp huyện</t>
  </si>
  <si>
    <t>+ Giường phòng khám khu vực</t>
  </si>
  <si>
    <t>+ Giường y tế xã phường</t>
  </si>
  <si>
    <t>Giáo dục, đào tạo</t>
  </si>
  <si>
    <t>Y tế:</t>
  </si>
  <si>
    <t>+ Học sinh bán trú</t>
  </si>
  <si>
    <t>- Số trường đại học, cao đẳng, dạy nghề công lập do địa phương quản lý</t>
  </si>
  <si>
    <t>+ Trẻ em dưới 6 tuổi</t>
  </si>
  <si>
    <t>+ Người thuộc hộ nghèo</t>
  </si>
  <si>
    <t>+ Học sinh, sinh viên</t>
  </si>
  <si>
    <t>+ Người thuộc hộ gia đình cận nghèo</t>
  </si>
  <si>
    <t xml:space="preserve">+ Người thuộc hộ gia đình nông, lâm, ngư nghiệp có mức sống trung bình </t>
  </si>
  <si>
    <t>STT</t>
  </si>
  <si>
    <t>Chi đầu tư phát triển</t>
  </si>
  <si>
    <t>ĐƠN VỊ 
TÍNH</t>
  </si>
  <si>
    <t>- Số đối tượng mua BHYT</t>
  </si>
  <si>
    <t>+ Học sinh dân tộc nội trú</t>
  </si>
  <si>
    <t>+ Đối tượng được hưởng chính sách miễn, giảm học phí theo quy định</t>
  </si>
  <si>
    <t>Người</t>
  </si>
  <si>
    <t>Trường</t>
  </si>
  <si>
    <t>Cơ sở</t>
  </si>
  <si>
    <t>Giường</t>
  </si>
  <si>
    <t xml:space="preserve"> - Công nghiệp, xây dựng</t>
  </si>
  <si>
    <t>NĂM 2021</t>
  </si>
  <si>
    <t>ỦY BAN NHÂN DÂN TỈNH</t>
  </si>
  <si>
    <t>-</t>
  </si>
  <si>
    <t>NĂM 2022</t>
  </si>
  <si>
    <t>+ Công lập</t>
  </si>
  <si>
    <t>+ Ngoài công lập</t>
  </si>
  <si>
    <t>+ Người nghèo, người dân tộc thiểu số, người sống vùng có điều kiện KTXH ĐBKK</t>
  </si>
  <si>
    <t>NĂM 2023</t>
  </si>
  <si>
    <t>Dự án tự đảm bảo</t>
  </si>
  <si>
    <t>Nghìn người</t>
  </si>
  <si>
    <t>NĂM 2024</t>
  </si>
  <si>
    <t>8,5-9</t>
  </si>
  <si>
    <t>NĂM 2025</t>
  </si>
  <si>
    <t>DỰ BÁO MỘT SỐ CHỈ TIÊU KINH TẾ - XÃ HỘI CHỦ YẾU GIAI ĐOẠN 05 NĂM 2021-2025</t>
  </si>
  <si>
    <t>Nội dung</t>
  </si>
  <si>
    <t>Thực hiện giai đoạn trước</t>
  </si>
  <si>
    <t>Kế hoạch giai đoạn 2021-2025</t>
  </si>
  <si>
    <t>Giai đoạn 2016-2020</t>
  </si>
  <si>
    <t>Năm 2016</t>
  </si>
  <si>
    <t>Năm 2017</t>
  </si>
  <si>
    <t>Năm 2018</t>
  </si>
  <si>
    <t>Năm 2019</t>
  </si>
  <si>
    <t>Năm 2020</t>
  </si>
  <si>
    <t xml:space="preserve">TỔNG THU NSNN TRÊN ĐỊA BÀN </t>
  </si>
  <si>
    <t>Thu nội địa</t>
  </si>
  <si>
    <t>Trong đó: Thu tiền sử dụng đất</t>
  </si>
  <si>
    <t xml:space="preserve">                Thu xổ số kiến thiết</t>
  </si>
  <si>
    <t>Thu từ dầu thô (nếu có)</t>
  </si>
  <si>
    <t xml:space="preserve">Thu từ hoạt động xuất, nhập khẩu (nếu có) </t>
  </si>
  <si>
    <t>V</t>
  </si>
  <si>
    <t>Thu huy động đóng góp nhân dân</t>
  </si>
  <si>
    <t xml:space="preserve">TỔNG THU NSĐP </t>
  </si>
  <si>
    <t>Thu NSĐP được hưởng theo phân cấp</t>
  </si>
  <si>
    <t xml:space="preserve">Thu bổ sung từ ngân sách cấp trên </t>
  </si>
  <si>
    <t xml:space="preserve">Thu bổ sung cân đối ngân sách </t>
  </si>
  <si>
    <t xml:space="preserve">- </t>
  </si>
  <si>
    <t>Thu bổ sung có mục tiêu</t>
  </si>
  <si>
    <t>Thu bổ sung từ quỹ dự trữ tài chính</t>
  </si>
  <si>
    <t>Thu chuyển nguồn</t>
  </si>
  <si>
    <t>Thu kết dư ngân sách</t>
  </si>
  <si>
    <t>TỔNG CHI NSĐP</t>
  </si>
  <si>
    <t>Chi thường xuyên</t>
  </si>
  <si>
    <t>Chi trả nợ lãi các khoản do chính quyền địa phương vay</t>
  </si>
  <si>
    <t>Chi khác</t>
  </si>
  <si>
    <t>Chi chuyển nguồn</t>
  </si>
  <si>
    <t>E</t>
  </si>
  <si>
    <t>BỘI CHI/BỘI THU NSĐP</t>
  </si>
  <si>
    <t>G</t>
  </si>
  <si>
    <t>TỔNG MỨC VAY, TRẢ NỢ CỦA NSĐP</t>
  </si>
  <si>
    <t>Hạn mức dư nợ vay tối đa của NSĐP</t>
  </si>
  <si>
    <t>Mức dư nợ đầu kỳ (năm)</t>
  </si>
  <si>
    <t>Trả nợ gốc vay trong kỳ (năm)</t>
  </si>
  <si>
    <t>Từ nguồn bội thu NSĐP; tăng thu, tiết kiệm chi; kết dư ngân sách cấp tỉnh</t>
  </si>
  <si>
    <t>Tổng mức vay trong kỳ (năm)</t>
  </si>
  <si>
    <t>Vay để bù đắp bội chi</t>
  </si>
  <si>
    <t>Mức dư nợ cuối kỳ (năm)</t>
  </si>
  <si>
    <t>KẾ HOẠCH TÀI CHÍNH - NGÂN SÁCH GIAI ĐOẠN 05 NĂM 2021-2025</t>
  </si>
  <si>
    <t>Phụ lục số 01</t>
  </si>
  <si>
    <t>Phụ lục số 02</t>
  </si>
  <si>
    <t>TỔNG SẢN PHẨM TRONG NƯỚC (GRDP) THEO GIÁ HIỆN HÀNH</t>
  </si>
  <si>
    <t>ĐVT: Tỷ đồng</t>
  </si>
  <si>
    <t>(Ban hành Kèm theo Tờ trình 504/TTr-UBND ngày 14/12/2021 của Ủy ban nhân dân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</si>
</sst>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* #,##0\ _₫_-;\-* #,##0\ _₫_-;_-* &quot;-&quot;\ _₫_-;_-@_-"/>
    <numFmt numFmtId="169" formatCode="_-* #,##0.00\ _₫_-;\-* #,##0.00\ _₫_-;_-* &quot;-&quot;??\ _₫_-;_-@_-"/>
    <numFmt numFmtId="170" formatCode="_-&quot;€&quot;* #,##0_-;\-&quot;€&quot;* #,##0_-;_-&quot;€&quot;* &quot;-&quot;_-;_-@_-"/>
    <numFmt numFmtId="171" formatCode="&quot;\&quot;#,##0.00;[Red]&quot;\&quot;&quot;\&quot;&quot;\&quot;&quot;\&quot;&quot;\&quot;&quot;\&quot;\-#,##0.00"/>
    <numFmt numFmtId="172" formatCode="&quot;\&quot;#,##0;[Red]&quot;\&quot;&quot;\&quot;\-#,##0"/>
    <numFmt numFmtId="173" formatCode="_-* #,##0\ &quot;€&quot;_-;\-* #,##0\ &quot;€&quot;_-;_-* &quot;-&quot;\ &quot;€&quot;_-;_-@_-"/>
    <numFmt numFmtId="174" formatCode="_-* #,##0\ _F_-;\-* #,##0\ _F_-;_-* &quot;-&quot;\ _F_-;_-@_-"/>
    <numFmt numFmtId="175" formatCode="_ &quot;\&quot;* #,##0_ ;_ &quot;\&quot;* \-#,##0_ ;_ &quot;\&quot;* &quot;-&quot;_ ;_ @_ "/>
    <numFmt numFmtId="176" formatCode="_ &quot;\&quot;* #,##0.00_ ;_ &quot;\&quot;* \-#,##0.00_ ;_ &quot;\&quot;* &quot;-&quot;??_ ;_ @_ "/>
    <numFmt numFmtId="177" formatCode="_ * #,##0_ ;_ * \-#,##0_ ;_ * &quot;-&quot;_ ;_ @_ "/>
    <numFmt numFmtId="178" formatCode="_ * #,##0.00_ ;_ * \-#,##0.00_ ;_ * &quot;-&quot;??_ ;_ @_ "/>
    <numFmt numFmtId="179" formatCode="0.000"/>
    <numFmt numFmtId="180" formatCode="#,##0.0_);\(#,##0.0\)"/>
    <numFmt numFmtId="181" formatCode="_(* #,##0.0000_);_(* \(#,##0.0000\);_(* &quot;-&quot;??_);_(@_)"/>
    <numFmt numFmtId="182" formatCode="0.0%;[Red]\(0.0%\)"/>
    <numFmt numFmtId="183" formatCode="_ * #,##0.00_)&quot;£&quot;_ ;_ * \(#,##0.00\)&quot;£&quot;_ ;_ * &quot;-&quot;??_)&quot;£&quot;_ ;_ @_ "/>
    <numFmt numFmtId="184" formatCode="0.0%;\(0.0%\)"/>
    <numFmt numFmtId="185" formatCode="0.000_)"/>
    <numFmt numFmtId="186" formatCode="_-* #,##0.00\ _V_N_D_-;\-* #,##0.00\ _V_N_D_-;_-* &quot;-&quot;??\ _V_N_D_-;_-@_-"/>
    <numFmt numFmtId="187" formatCode="&quot;C&quot;#,##0.00_);\(&quot;C&quot;#,##0.00\)"/>
    <numFmt numFmtId="188" formatCode="_ &quot;\&quot;* #,##0.00_ ;_ &quot;\&quot;* &quot;\&quot;&quot;\&quot;&quot;\&quot;&quot;\&quot;&quot;\&quot;&quot;\&quot;&quot;\&quot;&quot;\&quot;&quot;\&quot;\-#,##0.00_ ;_ &quot;\&quot;* &quot;-&quot;??_ ;_ @_ "/>
    <numFmt numFmtId="189" formatCode="&quot;C&quot;#,##0_);\(&quot;C&quot;#,##0\)"/>
    <numFmt numFmtId="190" formatCode="_(* #,##0_);_(* \(#,##0\);_(* &quot;-&quot;??_);_(@_)"/>
    <numFmt numFmtId="191" formatCode="&quot;$&quot;\ \ \ \ #,##0_);\(&quot;$&quot;\ \ \ #,##0\)"/>
    <numFmt numFmtId="192" formatCode="&quot;$&quot;\ \ \ \ \ #,##0_);\(&quot;$&quot;\ \ \ \ \ #,##0\)"/>
    <numFmt numFmtId="193" formatCode="&quot;C&quot;#,##0_);[Red]\(&quot;C&quot;#,##0\)"/>
    <numFmt numFmtId="194" formatCode="_-[$€-2]* #,##0.00_-;\-[$€-2]* #,##0.00_-;_-[$€-2]* &quot;-&quot;??_-"/>
    <numFmt numFmtId="195" formatCode="#,###;\-#,###;&quot;&quot;;_(@_)"/>
    <numFmt numFmtId="196" formatCode="#,##0_ ;[Red]\-#,##0\ "/>
    <numFmt numFmtId="197" formatCode="#,##0\ &quot;$&quot;_);[Red]\(#,##0\ &quot;$&quot;\)"/>
    <numFmt numFmtId="198" formatCode="&quot;$&quot;###,0&quot;.&quot;00_);[Red]\(&quot;$&quot;###,0&quot;.&quot;00\)"/>
    <numFmt numFmtId="199" formatCode="&quot;\&quot;#,##0;[Red]\-&quot;\&quot;#,##0"/>
    <numFmt numFmtId="200" formatCode="&quot;\&quot;#,##0.00;\-&quot;\&quot;#,##0.00"/>
    <numFmt numFmtId="201" formatCode="#,##0.000_);\(#,##0.000\)"/>
    <numFmt numFmtId="202" formatCode="#,##0.00\ &quot;F&quot;;[Red]\-#,##0.00\ &quot;F&quot;"/>
    <numFmt numFmtId="203" formatCode="#,##0\ &quot;F&quot;;\-#,##0\ &quot;F&quot;"/>
    <numFmt numFmtId="204" formatCode="#,##0\ &quot;F&quot;;[Red]\-#,##0\ &quot;F&quot;"/>
    <numFmt numFmtId="205" formatCode="_-* #,##0\ &quot;F&quot;_-;\-* #,##0\ &quot;F&quot;_-;_-* &quot;-&quot;\ &quot;F&quot;_-;_-@_-"/>
    <numFmt numFmtId="206" formatCode="0.000\ "/>
    <numFmt numFmtId="207" formatCode="#,##0\ &quot;Lt&quot;;[Red]\-#,##0\ &quot;Lt&quot;"/>
    <numFmt numFmtId="208" formatCode="#,##0.00\ &quot;F&quot;;\-#,##0.00\ &quot;F&quot;"/>
    <numFmt numFmtId="209" formatCode="_-* #,##0\ &quot;DM&quot;_-;\-* #,##0\ &quot;DM&quot;_-;_-* &quot;-&quot;\ &quot;DM&quot;_-;_-@_-"/>
    <numFmt numFmtId="210" formatCode="_-* #,##0.00\ &quot;DM&quot;_-;\-* #,##0.00\ &quot;DM&quot;_-;_-* &quot;-&quot;??\ &quot;DM&quot;_-;_-@_-"/>
    <numFmt numFmtId="211" formatCode="&quot;\&quot;#,##0.00;[Red]&quot;\&quot;\-#,##0.00"/>
    <numFmt numFmtId="212" formatCode="&quot;\&quot;#,##0;[Red]&quot;\&quot;\-#,##0"/>
    <numFmt numFmtId="213" formatCode="#,##0.0"/>
    <numFmt numFmtId="214" formatCode="_-* #,##0_-;\-* #,##0_-;_-* &quot;-&quot;??_-;_-@_-"/>
    <numFmt numFmtId="215" formatCode="_-* #,##0.0_-;\-* #,##0.0_-;_-* &quot;-&quot;??_-;_-@_-"/>
  </numFmts>
  <fonts count="116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name val="VNI-Times"/>
    </font>
    <font>
      <sz val="12"/>
      <name val="돋움체"/>
      <family val="3"/>
      <charset val="129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0"/>
      <name val="VNI-Times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1"/>
      <name val="VNI-Aptima"/>
    </font>
    <font>
      <sz val="12"/>
      <name val="???"/>
    </font>
    <font>
      <sz val="9"/>
      <name val="‚l‚r –¾’©"/>
      <family val="1"/>
      <charset val="128"/>
    </font>
    <font>
      <sz val="14"/>
      <name val="VNTime"/>
    </font>
    <font>
      <b/>
      <u/>
      <sz val="14"/>
      <color indexed="8"/>
      <name val=".VnBook-AntiquaH"/>
      <family val="2"/>
    </font>
    <font>
      <sz val="12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1"/>
      <name val="±¼¸²Ã¼"/>
      <family val="3"/>
      <charset val="129"/>
    </font>
    <font>
      <sz val="8"/>
      <name val="Times New Roman"/>
      <family val="1"/>
    </font>
    <font>
      <sz val="12"/>
      <name val="Tms Rmn"/>
    </font>
    <font>
      <sz val="11"/>
      <name val="µ¸¿ò"/>
      <charset val="129"/>
    </font>
    <font>
      <sz val="12"/>
      <name val="µ¸¿òÃ¼"/>
      <family val="3"/>
      <charset val="129"/>
    </font>
    <font>
      <sz val="10"/>
      <name val="±¼¸²A¼"/>
      <family val="3"/>
      <charset val="129"/>
    </font>
    <font>
      <sz val="10"/>
      <name val="Arial"/>
      <family val="2"/>
      <charset val="163"/>
    </font>
    <font>
      <sz val="10"/>
      <name val="Helv"/>
    </font>
    <font>
      <b/>
      <sz val="10"/>
      <name val="Helv"/>
    </font>
    <font>
      <sz val="11"/>
      <name val="Tms Rmn"/>
    </font>
    <font>
      <sz val="11"/>
      <color indexed="8"/>
      <name val="Calibri"/>
      <family val="2"/>
    </font>
    <font>
      <sz val="10"/>
      <name val="MS Serif"/>
      <family val="1"/>
    </font>
    <font>
      <sz val="10"/>
      <name val=".VnArial"/>
      <family val="2"/>
    </font>
    <font>
      <sz val="10"/>
      <name val="Arial CE"/>
      <charset val="238"/>
    </font>
    <font>
      <sz val="10"/>
      <color indexed="16"/>
      <name val="MS Serif"/>
      <family val="1"/>
    </font>
    <font>
      <sz val="8"/>
      <name val="Arial"/>
      <family val="2"/>
      <charset val="163"/>
    </font>
    <font>
      <b/>
      <u/>
      <sz val="13"/>
      <name val="VNTime"/>
    </font>
    <font>
      <b/>
      <sz val="12"/>
      <color indexed="9"/>
      <name val="Tms Rmn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Arial"/>
      <family val="2"/>
    </font>
    <font>
      <b/>
      <sz val="11"/>
      <name val="Helv"/>
    </font>
    <font>
      <sz val="10"/>
      <name val="Times New Roman"/>
      <family val="1"/>
    </font>
    <font>
      <sz val="7"/>
      <name val="Small Fonts"/>
      <family val="2"/>
    </font>
    <font>
      <sz val="13"/>
      <name val="Times New Roman"/>
      <family val="1"/>
    </font>
    <font>
      <sz val="12"/>
      <name val=".VnArial Narrow"/>
      <family val="2"/>
    </font>
    <font>
      <sz val="9"/>
      <name val="Arial"/>
      <family val="2"/>
    </font>
    <font>
      <sz val="12"/>
      <color indexed="8"/>
      <name val="Times New Roman"/>
      <family val="2"/>
      <charset val="163"/>
    </font>
    <font>
      <sz val="14"/>
      <color indexed="8"/>
      <name val="Times New Roman"/>
      <family val="2"/>
      <charset val="163"/>
    </font>
    <font>
      <sz val="11"/>
      <color indexed="8"/>
      <name val="Calibri"/>
      <family val="2"/>
      <charset val="163"/>
    </font>
    <font>
      <sz val="11"/>
      <name val="–¾’©"/>
      <family val="1"/>
      <charset val="128"/>
    </font>
    <font>
      <b/>
      <sz val="11"/>
      <name val="Arial"/>
      <family val="2"/>
    </font>
    <font>
      <sz val="13"/>
      <name val=".VnTime"/>
      <family val="2"/>
    </font>
    <font>
      <sz val="12"/>
      <name val="Helv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MS Sans Serif"/>
      <family val="2"/>
    </font>
    <font>
      <sz val="8"/>
      <name val="Tms Rmn"/>
    </font>
    <font>
      <b/>
      <sz val="8"/>
      <color indexed="8"/>
      <name val="Helv"/>
    </font>
    <font>
      <b/>
      <sz val="13"/>
      <color indexed="8"/>
      <name val=".VnTimeH"/>
      <family val="2"/>
    </font>
    <font>
      <sz val="10"/>
      <name val=".VnAvant"/>
      <family val="2"/>
    </font>
    <font>
      <sz val="14"/>
      <name val="VnTime"/>
      <family val="2"/>
    </font>
    <font>
      <b/>
      <sz val="8"/>
      <name val="VN Helvetica"/>
    </font>
    <font>
      <sz val="9"/>
      <name val=".VnTime"/>
      <family val="2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3">
    <xf numFmtId="0" fontId="0" fillId="0" borderId="0"/>
    <xf numFmtId="0" fontId="3" fillId="0" borderId="0"/>
    <xf numFmtId="170" fontId="9" fillId="0" borderId="0" applyFont="0" applyFill="0" applyBorder="0" applyAlignment="0" applyProtection="0"/>
    <xf numFmtId="0" fontId="3" fillId="0" borderId="0" applyNumberFormat="0" applyFill="0" applyBorder="0" applyAlignment="0" applyProtection="0"/>
    <xf numFmtId="3" fontId="10" fillId="0" borderId="4"/>
    <xf numFmtId="171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6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7" fillId="0" borderId="0"/>
    <xf numFmtId="0" fontId="11" fillId="0" borderId="0" applyNumberForma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74" fontId="3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173" fontId="18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8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9" fillId="0" borderId="0"/>
    <xf numFmtId="0" fontId="22" fillId="0" borderId="0"/>
    <xf numFmtId="165" fontId="9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11" fillId="0" borderId="0"/>
    <xf numFmtId="0" fontId="24" fillId="0" borderId="0"/>
    <xf numFmtId="0" fontId="11" fillId="0" borderId="0"/>
    <xf numFmtId="1" fontId="25" fillId="0" borderId="4" applyBorder="0" applyAlignment="0">
      <alignment horizontal="center"/>
    </xf>
    <xf numFmtId="3" fontId="10" fillId="0" borderId="4"/>
    <xf numFmtId="3" fontId="10" fillId="0" borderId="4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26" fillId="2" borderId="0"/>
    <xf numFmtId="0" fontId="26" fillId="2" borderId="0"/>
    <xf numFmtId="0" fontId="26" fillId="2" borderId="0"/>
    <xf numFmtId="9" fontId="27" fillId="0" borderId="0" applyFont="0" applyFill="0" applyBorder="0" applyAlignment="0" applyProtection="0"/>
    <xf numFmtId="0" fontId="28" fillId="2" borderId="0"/>
    <xf numFmtId="0" fontId="3" fillId="0" borderId="0"/>
    <xf numFmtId="0" fontId="29" fillId="2" borderId="0"/>
    <xf numFmtId="0" fontId="30" fillId="0" borderId="0">
      <alignment wrapText="1"/>
    </xf>
    <xf numFmtId="0" fontId="31" fillId="0" borderId="0"/>
    <xf numFmtId="175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75" fontId="34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5" fillId="0" borderId="0">
      <alignment horizontal="center" wrapText="1"/>
      <protection locked="0"/>
    </xf>
    <xf numFmtId="177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77" fontId="34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78" fontId="34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/>
    <xf numFmtId="0" fontId="37" fillId="0" borderId="0"/>
    <xf numFmtId="0" fontId="33" fillId="0" borderId="0"/>
    <xf numFmtId="0" fontId="38" fillId="0" borderId="0"/>
    <xf numFmtId="0" fontId="39" fillId="0" borderId="0"/>
    <xf numFmtId="179" fontId="40" fillId="0" borderId="0" applyFill="0" applyBorder="0" applyAlignment="0"/>
    <xf numFmtId="180" fontId="41" fillId="0" borderId="0" applyFill="0" applyBorder="0" applyAlignment="0"/>
    <xf numFmtId="181" fontId="41" fillId="0" borderId="0" applyFill="0" applyBorder="0" applyAlignment="0"/>
    <xf numFmtId="182" fontId="41" fillId="0" borderId="0" applyFill="0" applyBorder="0" applyAlignment="0"/>
    <xf numFmtId="183" fontId="40" fillId="0" borderId="0" applyFill="0" applyBorder="0" applyAlignment="0"/>
    <xf numFmtId="166" fontId="41" fillId="0" borderId="0" applyFill="0" applyBorder="0" applyAlignment="0"/>
    <xf numFmtId="184" fontId="41" fillId="0" borderId="0" applyFill="0" applyBorder="0" applyAlignment="0"/>
    <xf numFmtId="180" fontId="41" fillId="0" borderId="0" applyFill="0" applyBorder="0" applyAlignment="0"/>
    <xf numFmtId="0" fontId="42" fillId="0" borderId="0"/>
    <xf numFmtId="185" fontId="43" fillId="0" borderId="0"/>
    <xf numFmtId="185" fontId="43" fillId="0" borderId="0"/>
    <xf numFmtId="185" fontId="43" fillId="0" borderId="0"/>
    <xf numFmtId="185" fontId="43" fillId="0" borderId="0"/>
    <xf numFmtId="185" fontId="43" fillId="0" borderId="0"/>
    <xf numFmtId="185" fontId="43" fillId="0" borderId="0"/>
    <xf numFmtId="185" fontId="43" fillId="0" borderId="0"/>
    <xf numFmtId="185" fontId="43" fillId="0" borderId="0"/>
    <xf numFmtId="166" fontId="4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4" fillId="0" borderId="0" applyFont="0" applyFill="0" applyBorder="0" applyAlignment="0" applyProtection="0"/>
    <xf numFmtId="18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87" fontId="19" fillId="0" borderId="0"/>
    <xf numFmtId="3" fontId="11" fillId="0" borderId="0" applyFont="0" applyFill="0" applyBorder="0" applyAlignment="0" applyProtection="0"/>
    <xf numFmtId="0" fontId="45" fillId="0" borderId="0" applyNumberFormat="0" applyAlignment="0">
      <alignment horizontal="left"/>
    </xf>
    <xf numFmtId="180" fontId="41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19" fillId="0" borderId="0"/>
    <xf numFmtId="190" fontId="46" fillId="0" borderId="0" applyFont="0" applyFill="0" applyBorder="0" applyAlignment="0" applyProtection="0"/>
    <xf numFmtId="0" fontId="11" fillId="0" borderId="0" applyFont="0" applyFill="0" applyBorder="0" applyAlignment="0" applyProtection="0"/>
    <xf numFmtId="14" fontId="20" fillId="0" borderId="0" applyFill="0" applyBorder="0" applyAlignment="0"/>
    <xf numFmtId="19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19" fillId="0" borderId="0"/>
    <xf numFmtId="165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6" fontId="41" fillId="0" borderId="0" applyFill="0" applyBorder="0" applyAlignment="0"/>
    <xf numFmtId="180" fontId="41" fillId="0" borderId="0" applyFill="0" applyBorder="0" applyAlignment="0"/>
    <xf numFmtId="166" fontId="41" fillId="0" borderId="0" applyFill="0" applyBorder="0" applyAlignment="0"/>
    <xf numFmtId="184" fontId="41" fillId="0" borderId="0" applyFill="0" applyBorder="0" applyAlignment="0"/>
    <xf numFmtId="180" fontId="41" fillId="0" borderId="0" applyFill="0" applyBorder="0" applyAlignment="0"/>
    <xf numFmtId="0" fontId="48" fillId="0" borderId="0" applyNumberFormat="0" applyAlignment="0">
      <alignment horizontal="left"/>
    </xf>
    <xf numFmtId="194" fontId="3" fillId="0" borderId="0" applyFont="0" applyFill="0" applyBorder="0" applyAlignment="0" applyProtection="0"/>
    <xf numFmtId="2" fontId="11" fillId="0" borderId="0" applyFont="0" applyFill="0" applyBorder="0" applyAlignment="0" applyProtection="0"/>
    <xf numFmtId="38" fontId="49" fillId="3" borderId="0" applyNumberFormat="0" applyBorder="0" applyAlignment="0" applyProtection="0"/>
    <xf numFmtId="195" fontId="50" fillId="0" borderId="10" applyFont="0" applyFill="0" applyBorder="0" applyAlignment="0" applyProtection="0">
      <alignment horizontal="right"/>
    </xf>
    <xf numFmtId="0" fontId="51" fillId="4" borderId="0"/>
    <xf numFmtId="0" fontId="52" fillId="0" borderId="0">
      <alignment horizontal="left"/>
    </xf>
    <xf numFmtId="0" fontId="53" fillId="0" borderId="1" applyNumberFormat="0" applyAlignment="0" applyProtection="0">
      <alignment horizontal="left" vertical="center"/>
    </xf>
    <xf numFmtId="0" fontId="53" fillId="0" borderId="11">
      <alignment horizontal="left" vertical="center"/>
    </xf>
    <xf numFmtId="0" fontId="54" fillId="0" borderId="0" applyProtection="0"/>
    <xf numFmtId="0" fontId="53" fillId="0" borderId="0" applyProtection="0"/>
    <xf numFmtId="0" fontId="55" fillId="0" borderId="2">
      <alignment horizontal="center"/>
    </xf>
    <xf numFmtId="0" fontId="55" fillId="0" borderId="0">
      <alignment horizontal="center"/>
    </xf>
    <xf numFmtId="5" fontId="56" fillId="5" borderId="4" applyNumberFormat="0" applyAlignment="0">
      <alignment horizontal="left" vertical="top"/>
    </xf>
    <xf numFmtId="49" fontId="57" fillId="0" borderId="4">
      <alignment vertical="center"/>
    </xf>
    <xf numFmtId="174" fontId="18" fillId="0" borderId="0" applyFont="0" applyFill="0" applyBorder="0" applyAlignment="0" applyProtection="0"/>
    <xf numFmtId="10" fontId="49" fillId="3" borderId="4" applyNumberFormat="0" applyBorder="0" applyAlignment="0" applyProtection="0"/>
    <xf numFmtId="0" fontId="3" fillId="0" borderId="0"/>
    <xf numFmtId="0" fontId="19" fillId="0" borderId="0"/>
    <xf numFmtId="0" fontId="44" fillId="0" borderId="0"/>
    <xf numFmtId="0" fontId="58" fillId="0" borderId="0"/>
    <xf numFmtId="0" fontId="44" fillId="0" borderId="0"/>
    <xf numFmtId="166" fontId="41" fillId="0" borderId="0" applyFill="0" applyBorder="0" applyAlignment="0"/>
    <xf numFmtId="180" fontId="41" fillId="0" borderId="0" applyFill="0" applyBorder="0" applyAlignment="0"/>
    <xf numFmtId="166" fontId="41" fillId="0" borderId="0" applyFill="0" applyBorder="0" applyAlignment="0"/>
    <xf numFmtId="184" fontId="41" fillId="0" borderId="0" applyFill="0" applyBorder="0" applyAlignment="0"/>
    <xf numFmtId="180" fontId="41" fillId="0" borderId="0" applyFill="0" applyBorder="0" applyAlignment="0"/>
    <xf numFmtId="38" fontId="19" fillId="0" borderId="0" applyFont="0" applyFill="0" applyBorder="0" applyAlignment="0" applyProtection="0"/>
    <xf numFmtId="4" fontId="41" fillId="0" borderId="0" applyFon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65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59" fillId="0" borderId="2"/>
    <xf numFmtId="196" fontId="31" fillId="0" borderId="12"/>
    <xf numFmtId="197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9" fontId="40" fillId="0" borderId="0" applyFont="0" applyFill="0" applyBorder="0" applyAlignment="0" applyProtection="0"/>
    <xf numFmtId="200" fontId="40" fillId="0" borderId="0" applyFont="0" applyFill="0" applyBorder="0" applyAlignment="0" applyProtection="0"/>
    <xf numFmtId="0" fontId="58" fillId="0" borderId="0" applyNumberFormat="0" applyFont="0" applyFill="0" applyAlignment="0"/>
    <xf numFmtId="0" fontId="60" fillId="0" borderId="0"/>
    <xf numFmtId="37" fontId="61" fillId="0" borderId="0"/>
    <xf numFmtId="0" fontId="40" fillId="0" borderId="0"/>
    <xf numFmtId="0" fontId="62" fillId="0" borderId="0"/>
    <xf numFmtId="0" fontId="63" fillId="0" borderId="0"/>
    <xf numFmtId="0" fontId="11" fillId="0" borderId="0"/>
    <xf numFmtId="0" fontId="44" fillId="0" borderId="0"/>
    <xf numFmtId="0" fontId="44" fillId="0" borderId="0"/>
    <xf numFmtId="0" fontId="3" fillId="0" borderId="0"/>
    <xf numFmtId="0" fontId="64" fillId="0" borderId="0"/>
    <xf numFmtId="0" fontId="64" fillId="0" borderId="0" applyProtection="0"/>
    <xf numFmtId="0" fontId="64" fillId="0" borderId="0" applyProtection="0"/>
    <xf numFmtId="0" fontId="64" fillId="0" borderId="0" applyProtection="0"/>
    <xf numFmtId="0" fontId="64" fillId="0" borderId="0" applyProtection="0"/>
    <xf numFmtId="0" fontId="64" fillId="0" borderId="0" applyProtection="0"/>
    <xf numFmtId="0" fontId="65" fillId="0" borderId="0"/>
    <xf numFmtId="0" fontId="3" fillId="0" borderId="0"/>
    <xf numFmtId="0" fontId="44" fillId="0" borderId="0"/>
    <xf numFmtId="0" fontId="44" fillId="0" borderId="0"/>
    <xf numFmtId="0" fontId="64" fillId="0" borderId="0"/>
    <xf numFmtId="0" fontId="66" fillId="0" borderId="0"/>
    <xf numFmtId="0" fontId="11" fillId="0" borderId="0"/>
    <xf numFmtId="0" fontId="63" fillId="0" borderId="0"/>
    <xf numFmtId="0" fontId="67" fillId="0" borderId="0"/>
    <xf numFmtId="0" fontId="3" fillId="0" borderId="0"/>
    <xf numFmtId="0" fontId="3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41" fillId="3" borderId="0"/>
    <xf numFmtId="0" fontId="47" fillId="0" borderId="0"/>
    <xf numFmtId="167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Font="0" applyFill="0" applyBorder="0" applyAlignment="0" applyProtection="0"/>
    <xf numFmtId="0" fontId="60" fillId="0" borderId="0"/>
    <xf numFmtId="14" fontId="35" fillId="0" borderId="0">
      <alignment horizontal="center" wrapText="1"/>
      <protection locked="0"/>
    </xf>
    <xf numFmtId="183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3" applyNumberFormat="0" applyBorder="0"/>
    <xf numFmtId="166" fontId="41" fillId="0" borderId="0" applyFill="0" applyBorder="0" applyAlignment="0"/>
    <xf numFmtId="180" fontId="41" fillId="0" borderId="0" applyFill="0" applyBorder="0" applyAlignment="0"/>
    <xf numFmtId="166" fontId="41" fillId="0" borderId="0" applyFill="0" applyBorder="0" applyAlignment="0"/>
    <xf numFmtId="184" fontId="41" fillId="0" borderId="0" applyFill="0" applyBorder="0" applyAlignment="0"/>
    <xf numFmtId="180" fontId="41" fillId="0" borderId="0" applyFill="0" applyBorder="0" applyAlignment="0"/>
    <xf numFmtId="0" fontId="71" fillId="0" borderId="0"/>
    <xf numFmtId="0" fontId="19" fillId="0" borderId="0" applyNumberFormat="0" applyFont="0" applyFill="0" applyBorder="0" applyAlignment="0" applyProtection="0">
      <alignment horizontal="left"/>
    </xf>
    <xf numFmtId="0" fontId="72" fillId="0" borderId="2">
      <alignment horizontal="center"/>
    </xf>
    <xf numFmtId="0" fontId="73" fillId="6" borderId="0" applyNumberFormat="0" applyFont="0" applyBorder="0" applyAlignment="0">
      <alignment horizontal="center"/>
    </xf>
    <xf numFmtId="14" fontId="74" fillId="0" borderId="0" applyNumberFormat="0" applyFill="0" applyBorder="0" applyAlignment="0" applyProtection="0">
      <alignment horizontal="left"/>
    </xf>
    <xf numFmtId="174" fontId="18" fillId="0" borderId="0" applyFont="0" applyFill="0" applyBorder="0" applyAlignment="0" applyProtection="0"/>
    <xf numFmtId="0" fontId="3" fillId="0" borderId="0" applyNumberFormat="0" applyFill="0" applyBorder="0" applyAlignment="0" applyProtection="0"/>
    <xf numFmtId="4" fontId="75" fillId="7" borderId="13" applyNumberFormat="0" applyProtection="0">
      <alignment vertical="center"/>
    </xf>
    <xf numFmtId="4" fontId="76" fillId="7" borderId="13" applyNumberFormat="0" applyProtection="0">
      <alignment vertical="center"/>
    </xf>
    <xf numFmtId="4" fontId="77" fillId="7" borderId="13" applyNumberFormat="0" applyProtection="0">
      <alignment horizontal="left" vertical="center" indent="1"/>
    </xf>
    <xf numFmtId="4" fontId="77" fillId="8" borderId="0" applyNumberFormat="0" applyProtection="0">
      <alignment horizontal="left" vertical="center" indent="1"/>
    </xf>
    <xf numFmtId="4" fontId="77" fillId="9" borderId="13" applyNumberFormat="0" applyProtection="0">
      <alignment horizontal="right" vertical="center"/>
    </xf>
    <xf numFmtId="4" fontId="77" fillId="10" borderId="13" applyNumberFormat="0" applyProtection="0">
      <alignment horizontal="right" vertical="center"/>
    </xf>
    <xf numFmtId="4" fontId="77" fillId="11" borderId="13" applyNumberFormat="0" applyProtection="0">
      <alignment horizontal="right" vertical="center"/>
    </xf>
    <xf numFmtId="4" fontId="77" fillId="12" borderId="13" applyNumberFormat="0" applyProtection="0">
      <alignment horizontal="right" vertical="center"/>
    </xf>
    <xf numFmtId="4" fontId="77" fillId="13" borderId="13" applyNumberFormat="0" applyProtection="0">
      <alignment horizontal="right" vertical="center"/>
    </xf>
    <xf numFmtId="4" fontId="77" fillId="14" borderId="13" applyNumberFormat="0" applyProtection="0">
      <alignment horizontal="right" vertical="center"/>
    </xf>
    <xf numFmtId="4" fontId="77" fillId="15" borderId="13" applyNumberFormat="0" applyProtection="0">
      <alignment horizontal="right" vertical="center"/>
    </xf>
    <xf numFmtId="4" fontId="77" fillId="16" borderId="13" applyNumberFormat="0" applyProtection="0">
      <alignment horizontal="right" vertical="center"/>
    </xf>
    <xf numFmtId="4" fontId="77" fillId="17" borderId="13" applyNumberFormat="0" applyProtection="0">
      <alignment horizontal="right" vertical="center"/>
    </xf>
    <xf numFmtId="4" fontId="75" fillId="18" borderId="14" applyNumberFormat="0" applyProtection="0">
      <alignment horizontal="left" vertical="center" indent="1"/>
    </xf>
    <xf numFmtId="4" fontId="75" fillId="19" borderId="0" applyNumberFormat="0" applyProtection="0">
      <alignment horizontal="left" vertical="center" indent="1"/>
    </xf>
    <xf numFmtId="4" fontId="75" fillId="8" borderId="0" applyNumberFormat="0" applyProtection="0">
      <alignment horizontal="left" vertical="center" indent="1"/>
    </xf>
    <xf numFmtId="4" fontId="77" fillId="19" borderId="13" applyNumberFormat="0" applyProtection="0">
      <alignment horizontal="right" vertical="center"/>
    </xf>
    <xf numFmtId="4" fontId="20" fillId="19" borderId="0" applyNumberFormat="0" applyProtection="0">
      <alignment horizontal="left" vertical="center" indent="1"/>
    </xf>
    <xf numFmtId="4" fontId="20" fillId="8" borderId="0" applyNumberFormat="0" applyProtection="0">
      <alignment horizontal="left" vertical="center" indent="1"/>
    </xf>
    <xf numFmtId="4" fontId="77" fillId="20" borderId="13" applyNumberFormat="0" applyProtection="0">
      <alignment vertical="center"/>
    </xf>
    <xf numFmtId="4" fontId="78" fillId="20" borderId="13" applyNumberFormat="0" applyProtection="0">
      <alignment vertical="center"/>
    </xf>
    <xf numFmtId="4" fontId="75" fillId="19" borderId="15" applyNumberFormat="0" applyProtection="0">
      <alignment horizontal="left" vertical="center" indent="1"/>
    </xf>
    <xf numFmtId="4" fontId="77" fillId="20" borderId="13" applyNumberFormat="0" applyProtection="0">
      <alignment horizontal="right" vertical="center"/>
    </xf>
    <xf numFmtId="4" fontId="78" fillId="20" borderId="13" applyNumberFormat="0" applyProtection="0">
      <alignment horizontal="right" vertical="center"/>
    </xf>
    <xf numFmtId="4" fontId="75" fillId="19" borderId="13" applyNumberFormat="0" applyProtection="0">
      <alignment horizontal="left" vertical="center" indent="1"/>
    </xf>
    <xf numFmtId="4" fontId="79" fillId="5" borderId="15" applyNumberFormat="0" applyProtection="0">
      <alignment horizontal="left" vertical="center" indent="1"/>
    </xf>
    <xf numFmtId="4" fontId="80" fillId="20" borderId="13" applyNumberFormat="0" applyProtection="0">
      <alignment horizontal="right" vertical="center"/>
    </xf>
    <xf numFmtId="0" fontId="73" fillId="1" borderId="11" applyNumberFormat="0" applyFont="0" applyAlignment="0">
      <alignment horizontal="center"/>
    </xf>
    <xf numFmtId="0" fontId="81" fillId="0" borderId="0" applyNumberFormat="0" applyFill="0" applyBorder="0" applyAlignment="0">
      <alignment horizontal="center"/>
    </xf>
    <xf numFmtId="0" fontId="82" fillId="0" borderId="16" applyNumberFormat="0" applyFill="0" applyBorder="0" applyAlignment="0" applyProtection="0"/>
    <xf numFmtId="0" fontId="3" fillId="0" borderId="6">
      <alignment horizontal="center"/>
    </xf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59" fillId="0" borderId="0"/>
    <xf numFmtId="40" fontId="83" fillId="0" borderId="0" applyBorder="0">
      <alignment horizontal="right"/>
    </xf>
    <xf numFmtId="202" fontId="70" fillId="0" borderId="8">
      <alignment horizontal="right" vertical="center"/>
    </xf>
    <xf numFmtId="202" fontId="70" fillId="0" borderId="8">
      <alignment horizontal="right" vertical="center"/>
    </xf>
    <xf numFmtId="202" fontId="70" fillId="0" borderId="8">
      <alignment horizontal="right" vertical="center"/>
    </xf>
    <xf numFmtId="202" fontId="70" fillId="0" borderId="8">
      <alignment horizontal="right" vertical="center"/>
    </xf>
    <xf numFmtId="202" fontId="70" fillId="0" borderId="8">
      <alignment horizontal="right" vertical="center"/>
    </xf>
    <xf numFmtId="202" fontId="70" fillId="0" borderId="8">
      <alignment horizontal="right" vertical="center"/>
    </xf>
    <xf numFmtId="49" fontId="20" fillId="0" borderId="0" applyFill="0" applyBorder="0" applyAlignment="0"/>
    <xf numFmtId="203" fontId="40" fillId="0" borderId="0" applyFill="0" applyBorder="0" applyAlignment="0"/>
    <xf numFmtId="204" fontId="40" fillId="0" borderId="0" applyFill="0" applyBorder="0" applyAlignment="0"/>
    <xf numFmtId="205" fontId="70" fillId="0" borderId="8">
      <alignment horizontal="center"/>
    </xf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3" fontId="84" fillId="0" borderId="9" applyNumberFormat="0" applyBorder="0" applyAlignment="0"/>
    <xf numFmtId="206" fontId="85" fillId="0" borderId="0" applyFont="0" applyFill="0" applyBorder="0" applyAlignment="0" applyProtection="0"/>
    <xf numFmtId="207" fontId="46" fillId="0" borderId="0" applyFont="0" applyFill="0" applyBorder="0" applyAlignment="0" applyProtection="0"/>
    <xf numFmtId="204" fontId="70" fillId="0" borderId="0"/>
    <xf numFmtId="208" fontId="70" fillId="0" borderId="4"/>
    <xf numFmtId="3" fontId="70" fillId="0" borderId="0" applyNumberFormat="0" applyBorder="0" applyAlignment="0" applyProtection="0">
      <alignment horizontal="centerContinuous"/>
      <protection locked="0"/>
    </xf>
    <xf numFmtId="3" fontId="86" fillId="0" borderId="0">
      <protection locked="0"/>
    </xf>
    <xf numFmtId="5" fontId="87" fillId="21" borderId="5">
      <alignment vertical="top"/>
    </xf>
    <xf numFmtId="5" fontId="31" fillId="0" borderId="6">
      <alignment horizontal="left" vertical="top"/>
    </xf>
    <xf numFmtId="0" fontId="88" fillId="0" borderId="6">
      <alignment horizontal="left" vertical="center"/>
    </xf>
    <xf numFmtId="0" fontId="89" fillId="22" borderId="4">
      <alignment horizontal="left" vertical="center"/>
    </xf>
    <xf numFmtId="6" fontId="90" fillId="23" borderId="5"/>
    <xf numFmtId="5" fontId="56" fillId="0" borderId="5">
      <alignment horizontal="left" vertical="top"/>
    </xf>
    <xf numFmtId="0" fontId="91" fillId="24" borderId="0">
      <alignment horizontal="left" vertical="center"/>
    </xf>
    <xf numFmtId="209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2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6" fillId="0" borderId="0">
      <alignment vertical="center"/>
    </xf>
    <xf numFmtId="40" fontId="94" fillId="0" borderId="0" applyFont="0" applyFill="0" applyBorder="0" applyAlignment="0" applyProtection="0"/>
    <xf numFmtId="38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0" fontId="97" fillId="0" borderId="17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211" fontId="98" fillId="0" borderId="0" applyFont="0" applyFill="0" applyBorder="0" applyAlignment="0" applyProtection="0"/>
    <xf numFmtId="212" fontId="98" fillId="0" borderId="0" applyFont="0" applyFill="0" applyBorder="0" applyAlignment="0" applyProtection="0"/>
    <xf numFmtId="0" fontId="99" fillId="0" borderId="0"/>
    <xf numFmtId="0" fontId="58" fillId="0" borderId="0"/>
    <xf numFmtId="165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60" fillId="0" borderId="0"/>
    <xf numFmtId="164" fontId="64" fillId="0" borderId="0" applyFont="0" applyFill="0" applyBorder="0" applyAlignment="0" applyProtection="0"/>
    <xf numFmtId="6" fontId="15" fillId="0" borderId="0" applyFont="0" applyFill="0" applyBorder="0" applyAlignment="0" applyProtection="0"/>
    <xf numFmtId="166" fontId="64" fillId="0" borderId="0" applyFont="0" applyFill="0" applyBorder="0" applyAlignment="0" applyProtection="0"/>
    <xf numFmtId="167" fontId="19" fillId="0" borderId="0" applyNumberFormat="0" applyFont="0" applyFill="0" applyBorder="0" applyAlignment="0" applyProtection="0"/>
    <xf numFmtId="0" fontId="10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4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167" fontId="1" fillId="0" borderId="0" applyFont="0" applyFill="0" applyBorder="0" applyAlignment="0" applyProtection="0"/>
  </cellStyleXfs>
  <cellXfs count="51">
    <xf numFmtId="0" fontId="0" fillId="0" borderId="0" xfId="0"/>
    <xf numFmtId="4" fontId="106" fillId="25" borderId="4" xfId="0" applyNumberFormat="1" applyFont="1" applyFill="1" applyBorder="1" applyAlignment="1">
      <alignment horizontal="right" vertical="center" wrapText="1"/>
    </xf>
    <xf numFmtId="0" fontId="106" fillId="25" borderId="4" xfId="0" applyFont="1" applyFill="1" applyBorder="1" applyAlignment="1">
      <alignment horizontal="center" vertical="center" wrapText="1"/>
    </xf>
    <xf numFmtId="0" fontId="106" fillId="25" borderId="4" xfId="0" applyFont="1" applyFill="1" applyBorder="1" applyAlignment="1">
      <alignment horizontal="left" vertical="center" wrapText="1"/>
    </xf>
    <xf numFmtId="3" fontId="106" fillId="25" borderId="4" xfId="0" applyNumberFormat="1" applyFont="1" applyFill="1" applyBorder="1" applyAlignment="1">
      <alignment horizontal="right" vertical="center" wrapText="1"/>
    </xf>
    <xf numFmtId="0" fontId="106" fillId="25" borderId="0" xfId="0" applyFont="1" applyFill="1" applyAlignment="1">
      <alignment vertical="center" wrapText="1"/>
    </xf>
    <xf numFmtId="0" fontId="107" fillId="25" borderId="4" xfId="0" applyFont="1" applyFill="1" applyBorder="1" applyAlignment="1">
      <alignment horizontal="center" vertical="center" wrapText="1"/>
    </xf>
    <xf numFmtId="0" fontId="107" fillId="25" borderId="4" xfId="0" applyFont="1" applyFill="1" applyBorder="1" applyAlignment="1">
      <alignment horizontal="left" vertical="center" wrapText="1"/>
    </xf>
    <xf numFmtId="4" fontId="107" fillId="25" borderId="4" xfId="0" applyNumberFormat="1" applyFont="1" applyFill="1" applyBorder="1" applyAlignment="1">
      <alignment horizontal="right" vertical="center" wrapText="1"/>
    </xf>
    <xf numFmtId="0" fontId="107" fillId="25" borderId="0" xfId="0" applyFont="1" applyFill="1" applyAlignment="1">
      <alignment vertical="center" wrapText="1"/>
    </xf>
    <xf numFmtId="0" fontId="106" fillId="25" borderId="4" xfId="0" applyFont="1" applyFill="1" applyBorder="1" applyAlignment="1">
      <alignment horizontal="right" vertical="center" wrapText="1"/>
    </xf>
    <xf numFmtId="0" fontId="106" fillId="25" borderId="4" xfId="0" quotePrefix="1" applyFont="1" applyFill="1" applyBorder="1" applyAlignment="1">
      <alignment horizontal="left" vertical="center" wrapText="1"/>
    </xf>
    <xf numFmtId="49" fontId="106" fillId="25" borderId="4" xfId="0" applyNumberFormat="1" applyFont="1" applyFill="1" applyBorder="1" applyAlignment="1">
      <alignment horizontal="left" vertical="center" wrapText="1"/>
    </xf>
    <xf numFmtId="0" fontId="102" fillId="25" borderId="0" xfId="0" applyFont="1" applyFill="1" applyAlignment="1">
      <alignment vertical="center" wrapText="1"/>
    </xf>
    <xf numFmtId="0" fontId="100" fillId="25" borderId="4" xfId="0" applyFont="1" applyFill="1" applyBorder="1" applyAlignment="1">
      <alignment horizontal="center" vertical="center" wrapText="1"/>
    </xf>
    <xf numFmtId="0" fontId="106" fillId="25" borderId="0" xfId="0" applyFont="1" applyFill="1" applyAlignment="1">
      <alignment wrapText="1"/>
    </xf>
    <xf numFmtId="213" fontId="106" fillId="25" borderId="4" xfId="0" quotePrefix="1" applyNumberFormat="1" applyFont="1" applyFill="1" applyBorder="1" applyAlignment="1">
      <alignment vertical="center" wrapText="1"/>
    </xf>
    <xf numFmtId="0" fontId="4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 wrapText="1"/>
    </xf>
    <xf numFmtId="0" fontId="6" fillId="25" borderId="0" xfId="0" applyFont="1" applyFill="1" applyAlignment="1">
      <alignment horizontal="center" vertical="center" wrapText="1"/>
    </xf>
    <xf numFmtId="214" fontId="109" fillId="0" borderId="4" xfId="372" applyNumberFormat="1" applyFont="1" applyFill="1" applyBorder="1" applyAlignment="1">
      <alignment horizontal="center" vertical="center" wrapText="1"/>
    </xf>
    <xf numFmtId="0" fontId="108" fillId="0" borderId="0" xfId="371" applyFont="1" applyFill="1"/>
    <xf numFmtId="0" fontId="110" fillId="0" borderId="4" xfId="371" applyFont="1" applyFill="1" applyBorder="1" applyAlignment="1">
      <alignment horizontal="center" vertical="center" wrapText="1"/>
    </xf>
    <xf numFmtId="0" fontId="109" fillId="0" borderId="4" xfId="371" applyFont="1" applyFill="1" applyBorder="1" applyAlignment="1">
      <alignment horizontal="center" vertical="center" wrapText="1"/>
    </xf>
    <xf numFmtId="214" fontId="110" fillId="0" borderId="4" xfId="372" applyNumberFormat="1" applyFont="1" applyFill="1" applyBorder="1" applyAlignment="1">
      <alignment horizontal="center" vertical="center" wrapText="1"/>
    </xf>
    <xf numFmtId="0" fontId="111" fillId="0" borderId="0" xfId="371" applyFont="1" applyFill="1"/>
    <xf numFmtId="0" fontId="110" fillId="0" borderId="4" xfId="371" applyFont="1" applyFill="1" applyBorder="1" applyAlignment="1">
      <alignment vertical="center" wrapText="1"/>
    </xf>
    <xf numFmtId="0" fontId="112" fillId="0" borderId="4" xfId="371" applyFont="1" applyFill="1" applyBorder="1" applyAlignment="1">
      <alignment vertical="center" wrapText="1"/>
    </xf>
    <xf numFmtId="0" fontId="109" fillId="0" borderId="4" xfId="371" applyFont="1" applyFill="1" applyBorder="1" applyAlignment="1">
      <alignment vertical="center" wrapText="1"/>
    </xf>
    <xf numFmtId="0" fontId="103" fillId="25" borderId="0" xfId="0" applyFont="1" applyFill="1" applyAlignment="1">
      <alignment vertical="center" wrapText="1"/>
    </xf>
    <xf numFmtId="3" fontId="108" fillId="0" borderId="0" xfId="371" applyNumberFormat="1" applyFont="1" applyFill="1"/>
    <xf numFmtId="3" fontId="111" fillId="0" borderId="0" xfId="371" applyNumberFormat="1" applyFont="1" applyFill="1"/>
    <xf numFmtId="215" fontId="109" fillId="0" borderId="4" xfId="372" applyNumberFormat="1" applyFont="1" applyFill="1" applyBorder="1" applyAlignment="1">
      <alignment horizontal="center" vertical="center" wrapText="1"/>
    </xf>
    <xf numFmtId="167" fontId="109" fillId="0" borderId="4" xfId="372" applyNumberFormat="1" applyFont="1" applyFill="1" applyBorder="1" applyAlignment="1">
      <alignment horizontal="center" vertical="center" wrapText="1"/>
    </xf>
    <xf numFmtId="0" fontId="100" fillId="25" borderId="4" xfId="0" applyFont="1" applyFill="1" applyBorder="1" applyAlignment="1">
      <alignment horizontal="center" vertical="center" wrapText="1"/>
    </xf>
    <xf numFmtId="0" fontId="103" fillId="25" borderId="0" xfId="0" applyFont="1" applyFill="1" applyAlignment="1">
      <alignment horizontal="center" vertical="center" wrapText="1"/>
    </xf>
    <xf numFmtId="0" fontId="105" fillId="25" borderId="0" xfId="0" applyFont="1" applyFill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  <xf numFmtId="0" fontId="4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 wrapText="1"/>
    </xf>
    <xf numFmtId="0" fontId="100" fillId="25" borderId="5" xfId="0" applyFont="1" applyFill="1" applyBorder="1" applyAlignment="1">
      <alignment horizontal="center" vertical="center" wrapText="1"/>
    </xf>
    <xf numFmtId="0" fontId="100" fillId="25" borderId="19" xfId="0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center" vertical="center" wrapText="1"/>
    </xf>
    <xf numFmtId="0" fontId="113" fillId="0" borderId="0" xfId="371" applyFont="1" applyFill="1" applyAlignment="1">
      <alignment horizontal="center"/>
    </xf>
    <xf numFmtId="0" fontId="114" fillId="0" borderId="0" xfId="371" applyFont="1" applyFill="1" applyAlignment="1">
      <alignment horizontal="center"/>
    </xf>
    <xf numFmtId="0" fontId="111" fillId="0" borderId="0" xfId="371" applyFont="1" applyFill="1" applyAlignment="1">
      <alignment horizontal="center"/>
    </xf>
    <xf numFmtId="0" fontId="111" fillId="0" borderId="0" xfId="371" applyFont="1" applyFill="1" applyAlignment="1">
      <alignment horizontal="center" vertical="center"/>
    </xf>
    <xf numFmtId="0" fontId="115" fillId="0" borderId="7" xfId="371" applyFont="1" applyFill="1" applyBorder="1" applyAlignment="1">
      <alignment horizontal="center"/>
    </xf>
    <xf numFmtId="0" fontId="110" fillId="0" borderId="4" xfId="371" applyFont="1" applyFill="1" applyBorder="1" applyAlignment="1">
      <alignment horizontal="center" vertical="center" wrapText="1"/>
    </xf>
    <xf numFmtId="214" fontId="109" fillId="0" borderId="5" xfId="372" applyNumberFormat="1" applyFont="1" applyFill="1" applyBorder="1" applyAlignment="1">
      <alignment horizontal="center" vertical="center" wrapText="1"/>
    </xf>
    <xf numFmtId="214" fontId="109" fillId="0" borderId="19" xfId="372" applyNumberFormat="1" applyFont="1" applyFill="1" applyBorder="1" applyAlignment="1">
      <alignment horizontal="center" vertical="center" wrapText="1"/>
    </xf>
  </cellXfs>
  <cellStyles count="373">
    <cellStyle name="_x0001_" xfId="2"/>
    <cellStyle name="          _x000d__x000a_shell=progman.exe_x000d__x000a_m" xfId="3"/>
    <cellStyle name="#,##0" xfId="4"/>
    <cellStyle name="??" xfId="5"/>
    <cellStyle name="?? [0.00]_ Att. 1- Cover" xfId="6"/>
    <cellStyle name="?? [0]" xfId="7"/>
    <cellStyle name="?_x001d_??%U©÷u&amp;H©÷9_x0008_? s_x000a__x0007__x0001__x0001_" xfId="8"/>
    <cellStyle name="?_x001d_??%U©÷u&amp;H©÷9_x0008_?_x0009_s_x000a__x0007__x0001__x0001_" xfId="366"/>
    <cellStyle name="???? [0.00]_PRODUCT DETAIL Q1" xfId="9"/>
    <cellStyle name="????_PRODUCT DETAIL Q1" xfId="10"/>
    <cellStyle name="???[0]_?? DI" xfId="11"/>
    <cellStyle name="???_?? DI" xfId="12"/>
    <cellStyle name="??[0]_BRE" xfId="13"/>
    <cellStyle name="??_ ??? ???? " xfId="14"/>
    <cellStyle name="??A? [0]_ÿÿÿÿÿÿ_1_¢¬???¢â? " xfId="15"/>
    <cellStyle name="??A?_ÿÿÿÿÿÿ_1_¢¬???¢â? " xfId="16"/>
    <cellStyle name="?¡±¢¥?_?¨ù??¢´¢¥_¢¬???¢â? " xfId="17"/>
    <cellStyle name="?ðÇ%U?&amp;H?_x0008_?s_x000a__x0007__x0001__x0001_" xfId="18"/>
    <cellStyle name="_130307 So sanh thuc hien 2012 - du toan 2012 moi (pan khac)" xfId="19"/>
    <cellStyle name="_130313 Mau  bieu bao cao nguon luc cua dia phuong sua" xfId="20"/>
    <cellStyle name="_130818 Tong hop Danh gia thu 2013" xfId="21"/>
    <cellStyle name="_130818 Tong hop Danh gia thu 2013_140921 bu giam thu ND 209" xfId="22"/>
    <cellStyle name="_130818 Tong hop Danh gia thu 2013_140921 bu giam thu ND 209_Phu luc so 5 - sua ngay 04-01" xfId="23"/>
    <cellStyle name="_Bang Chi tieu (2)" xfId="24"/>
    <cellStyle name="_DG 2012-DT2013 - Theo sac thue -sua" xfId="25"/>
    <cellStyle name="_DG 2012-DT2013 - Theo sac thue -sua_27-8Tong hop PA uoc 2012-DT 2013 -PA 420.000 ty-490.000 ty chuyen doi" xfId="26"/>
    <cellStyle name="_Huong CHI tieu Nhiem vu CTMTQG 2014(1)" xfId="27"/>
    <cellStyle name="_KH.DTC.gd2016-2020 tinh (T2-2015)" xfId="43"/>
    <cellStyle name="_KT (2)" xfId="28"/>
    <cellStyle name="_KT (2)_1" xfId="29"/>
    <cellStyle name="_KT (2)_2" xfId="30"/>
    <cellStyle name="_KT (2)_2_TG-TH" xfId="31"/>
    <cellStyle name="_KT (2)_3" xfId="32"/>
    <cellStyle name="_KT (2)_3_TG-TH" xfId="33"/>
    <cellStyle name="_KT (2)_4" xfId="34"/>
    <cellStyle name="_KT (2)_4_TG-TH" xfId="35"/>
    <cellStyle name="_KT (2)_5" xfId="36"/>
    <cellStyle name="_KT (2)_TG-TH" xfId="37"/>
    <cellStyle name="_KT_TG" xfId="38"/>
    <cellStyle name="_KT_TG_1" xfId="39"/>
    <cellStyle name="_KT_TG_2" xfId="40"/>
    <cellStyle name="_KT_TG_3" xfId="41"/>
    <cellStyle name="_KT_TG_4" xfId="42"/>
    <cellStyle name="_Phu luc kem BC gui VP Bo (18.2)" xfId="44"/>
    <cellStyle name="_TG-TH" xfId="45"/>
    <cellStyle name="_TG-TH_1" xfId="46"/>
    <cellStyle name="_TG-TH_2" xfId="47"/>
    <cellStyle name="_TG-TH_3" xfId="48"/>
    <cellStyle name="_TG-TH_4" xfId="49"/>
    <cellStyle name="~1" xfId="50"/>
    <cellStyle name="•W€_STDFOR" xfId="51"/>
    <cellStyle name="•W_MARINE" xfId="52"/>
    <cellStyle name="W_STDFOR" xfId="53"/>
    <cellStyle name="0" xfId="54"/>
    <cellStyle name="0.0" xfId="55"/>
    <cellStyle name="0.00" xfId="56"/>
    <cellStyle name="1" xfId="57"/>
    <cellStyle name="1_2-Ha GiangBB2011-V1" xfId="58"/>
    <cellStyle name="1_50-BB Vung tau 2011" xfId="59"/>
    <cellStyle name="1_52-Long An2011.BB-V1" xfId="60"/>
    <cellStyle name="1_bieu 1" xfId="61"/>
    <cellStyle name="1_bieu 2" xfId="62"/>
    <cellStyle name="1_bieu 4" xfId="63"/>
    <cellStyle name="¹éºÐÀ²_±âÅ¸" xfId="64"/>
    <cellStyle name="2" xfId="65"/>
    <cellStyle name="20" xfId="66"/>
    <cellStyle name="3" xfId="67"/>
    <cellStyle name="4" xfId="68"/>
    <cellStyle name="6" xfId="69"/>
    <cellStyle name="ÅëÈ­ [0]_¿ì¹°Åë" xfId="70"/>
    <cellStyle name="AeE­ [0]_INQUIRY ¿?¾÷AßAø " xfId="71"/>
    <cellStyle name="ÅëÈ­ [0]_laroux" xfId="72"/>
    <cellStyle name="ÅëÈ­_¿ì¹°Åë" xfId="73"/>
    <cellStyle name="AeE­_INQUIRY ¿?¾÷AßAø " xfId="74"/>
    <cellStyle name="ÅëÈ­_laroux" xfId="75"/>
    <cellStyle name="args.style" xfId="76"/>
    <cellStyle name="ÄÞ¸¶ [0]_¿ì¹°Åë" xfId="77"/>
    <cellStyle name="AÞ¸¶ [0]_INQUIRY ¿?¾÷AßAø " xfId="78"/>
    <cellStyle name="ÄÞ¸¶ [0]_laroux" xfId="79"/>
    <cellStyle name="ÄÞ¸¶_¿ì¹°Åë" xfId="80"/>
    <cellStyle name="AÞ¸¶_INQUIRY ¿?¾÷AßAø " xfId="81"/>
    <cellStyle name="ÄÞ¸¶_laroux" xfId="82"/>
    <cellStyle name="AutoFormat Options" xfId="83"/>
    <cellStyle name="Body" xfId="84"/>
    <cellStyle name="C?AØ_¿?¾÷CoE² " xfId="85"/>
    <cellStyle name="Ç¥ÁØ_#2(M17)_1" xfId="86"/>
    <cellStyle name="C￥AØ_¿μ¾÷CoE² " xfId="87"/>
    <cellStyle name="Ç¥ÁØ_±³°¢¼ö·®" xfId="88"/>
    <cellStyle name="C￥AØ_Sheet1_¿μ¾÷CoE² " xfId="89"/>
    <cellStyle name="Calc Currency (0)" xfId="90"/>
    <cellStyle name="Calc Currency (2)" xfId="91"/>
    <cellStyle name="Calc Percent (0)" xfId="92"/>
    <cellStyle name="Calc Percent (1)" xfId="93"/>
    <cellStyle name="Calc Percent (2)" xfId="94"/>
    <cellStyle name="Calc Units (0)" xfId="95"/>
    <cellStyle name="Calc Units (1)" xfId="96"/>
    <cellStyle name="Calc Units (2)" xfId="97"/>
    <cellStyle name="category" xfId="98"/>
    <cellStyle name="Chi phÝ kh¸c_Book1" xfId="127"/>
    <cellStyle name="Comma  - Style1" xfId="99"/>
    <cellStyle name="Comma  - Style2" xfId="100"/>
    <cellStyle name="Comma  - Style3" xfId="101"/>
    <cellStyle name="Comma  - Style4" xfId="102"/>
    <cellStyle name="Comma  - Style5" xfId="103"/>
    <cellStyle name="Comma  - Style6" xfId="104"/>
    <cellStyle name="Comma  - Style7" xfId="105"/>
    <cellStyle name="Comma  - Style8" xfId="106"/>
    <cellStyle name="Comma [00]" xfId="107"/>
    <cellStyle name="Comma 10 10" xfId="108"/>
    <cellStyle name="Comma 12" xfId="109"/>
    <cellStyle name="Comma 14" xfId="110"/>
    <cellStyle name="Comma 15" xfId="111"/>
    <cellStyle name="Comma 2" xfId="112"/>
    <cellStyle name="Comma 2 28" xfId="113"/>
    <cellStyle name="Comma 2_bieu 1" xfId="114"/>
    <cellStyle name="Comma 26" xfId="369"/>
    <cellStyle name="Comma 3" xfId="115"/>
    <cellStyle name="Comma 4" xfId="116"/>
    <cellStyle name="Comma 4 20" xfId="117"/>
    <cellStyle name="Comma 5" xfId="372"/>
    <cellStyle name="Comma 6" xfId="118"/>
    <cellStyle name="Comma 7" xfId="119"/>
    <cellStyle name="Comma 8" xfId="120"/>
    <cellStyle name="comma zerodec" xfId="121"/>
    <cellStyle name="Comma0" xfId="122"/>
    <cellStyle name="Copied" xfId="123"/>
    <cellStyle name="Currency [00]" xfId="124"/>
    <cellStyle name="Currency0" xfId="125"/>
    <cellStyle name="Currency1" xfId="126"/>
    <cellStyle name="Date" xfId="128"/>
    <cellStyle name="Date Short" xfId="129"/>
    <cellStyle name="Dezimal [0]_NEGS" xfId="130"/>
    <cellStyle name="Dezimal_NEGS" xfId="131"/>
    <cellStyle name="Dollar (zero dec)" xfId="132"/>
    <cellStyle name="Dziesi?tny [0]_Invoices2001Slovakia" xfId="133"/>
    <cellStyle name="Dziesi?tny_Invoices2001Slovakia" xfId="134"/>
    <cellStyle name="Dziesietny [0]_Invoices2001Slovakia" xfId="135"/>
    <cellStyle name="Dziesiętny [0]_Invoices2001Slovakia" xfId="136"/>
    <cellStyle name="Dziesietny [0]_Invoices2001Slovakia_Book1" xfId="137"/>
    <cellStyle name="Dziesiętny [0]_Invoices2001Slovakia_Book1" xfId="138"/>
    <cellStyle name="Dziesietny [0]_Invoices2001Slovakia_Book1_Tong hop Cac tuyen(9-1-06)" xfId="139"/>
    <cellStyle name="Dziesiętny [0]_Invoices2001Slovakia_Book1_Tong hop Cac tuyen(9-1-06)" xfId="140"/>
    <cellStyle name="Dziesietny [0]_Invoices2001Slovakia_KL K.C mat duong" xfId="141"/>
    <cellStyle name="Dziesiętny [0]_Invoices2001Slovakia_Nhalamviec VTC(25-1-05)" xfId="142"/>
    <cellStyle name="Dziesietny [0]_Invoices2001Slovakia_TDT KHANH HOA" xfId="143"/>
    <cellStyle name="Dziesiętny [0]_Invoices2001Slovakia_TDT KHANH HOA" xfId="144"/>
    <cellStyle name="Dziesietny [0]_Invoices2001Slovakia_TDT KHANH HOA_Tong hop Cac tuyen(9-1-06)" xfId="145"/>
    <cellStyle name="Dziesiętny [0]_Invoices2001Slovakia_TDT KHANH HOA_Tong hop Cac tuyen(9-1-06)" xfId="146"/>
    <cellStyle name="Dziesietny [0]_Invoices2001Slovakia_TDT quangngai" xfId="147"/>
    <cellStyle name="Dziesiętny [0]_Invoices2001Slovakia_TDT quangngai" xfId="148"/>
    <cellStyle name="Dziesietny [0]_Invoices2001Slovakia_Tong hop Cac tuyen(9-1-06)" xfId="149"/>
    <cellStyle name="Dziesietny_Invoices2001Slovakia" xfId="150"/>
    <cellStyle name="Dziesiętny_Invoices2001Slovakia" xfId="151"/>
    <cellStyle name="Dziesietny_Invoices2001Slovakia_Book1" xfId="152"/>
    <cellStyle name="Dziesiętny_Invoices2001Slovakia_Book1" xfId="153"/>
    <cellStyle name="Dziesietny_Invoices2001Slovakia_Book1_Tong hop Cac tuyen(9-1-06)" xfId="154"/>
    <cellStyle name="Dziesiętny_Invoices2001Slovakia_Book1_Tong hop Cac tuyen(9-1-06)" xfId="155"/>
    <cellStyle name="Dziesietny_Invoices2001Slovakia_KL K.C mat duong" xfId="156"/>
    <cellStyle name="Dziesiętny_Invoices2001Slovakia_Nhalamviec VTC(25-1-05)" xfId="157"/>
    <cellStyle name="Dziesietny_Invoices2001Slovakia_TDT KHANH HOA" xfId="158"/>
    <cellStyle name="Dziesiętny_Invoices2001Slovakia_TDT KHANH HOA" xfId="159"/>
    <cellStyle name="Dziesietny_Invoices2001Slovakia_TDT KHANH HOA_Tong hop Cac tuyen(9-1-06)" xfId="160"/>
    <cellStyle name="Dziesiętny_Invoices2001Slovakia_TDT KHANH HOA_Tong hop Cac tuyen(9-1-06)" xfId="161"/>
    <cellStyle name="Dziesietny_Invoices2001Slovakia_TDT quangngai" xfId="162"/>
    <cellStyle name="Dziesiętny_Invoices2001Slovakia_TDT quangngai" xfId="163"/>
    <cellStyle name="Dziesietny_Invoices2001Slovakia_Tong hop Cac tuyen(9-1-06)" xfId="164"/>
    <cellStyle name="Enter Currency (0)" xfId="165"/>
    <cellStyle name="Enter Currency (2)" xfId="166"/>
    <cellStyle name="Enter Units (0)" xfId="167"/>
    <cellStyle name="Enter Units (1)" xfId="168"/>
    <cellStyle name="Enter Units (2)" xfId="169"/>
    <cellStyle name="Entered" xfId="170"/>
    <cellStyle name="Euro" xfId="171"/>
    <cellStyle name="Fixed" xfId="172"/>
    <cellStyle name="Grey" xfId="173"/>
    <cellStyle name="hai" xfId="174"/>
    <cellStyle name="Head 1" xfId="175"/>
    <cellStyle name="HEADER" xfId="176"/>
    <cellStyle name="Header1" xfId="177"/>
    <cellStyle name="Header2" xfId="178"/>
    <cellStyle name="HEADING1" xfId="179"/>
    <cellStyle name="HEADING2" xfId="180"/>
    <cellStyle name="HEADINGS" xfId="181"/>
    <cellStyle name="HEADINGSTOP" xfId="182"/>
    <cellStyle name="headoption" xfId="183"/>
    <cellStyle name="Hoa-Scholl" xfId="184"/>
    <cellStyle name="i·0" xfId="185"/>
    <cellStyle name="Input [yellow]" xfId="186"/>
    <cellStyle name="khanh" xfId="187"/>
    <cellStyle name="Ledger 17 x 11 in" xfId="188"/>
    <cellStyle name="Ledger 17 x 11 in 2" xfId="189"/>
    <cellStyle name="Ledger 17 x 11 in 3" xfId="190"/>
    <cellStyle name="Ledger 17 x 11 in_bieu 1" xfId="191"/>
    <cellStyle name="Link Currency (0)" xfId="192"/>
    <cellStyle name="Link Currency (2)" xfId="193"/>
    <cellStyle name="Link Units (0)" xfId="194"/>
    <cellStyle name="Link Units (1)" xfId="195"/>
    <cellStyle name="Link Units (2)" xfId="196"/>
    <cellStyle name="Migliaia (0)_CALPREZZ" xfId="197"/>
    <cellStyle name="Migliaia_ PESO ELETTR." xfId="198"/>
    <cellStyle name="Millares [0]_Well Timing" xfId="199"/>
    <cellStyle name="Millares_Well Timing" xfId="200"/>
    <cellStyle name="Milliers [0]_      " xfId="201"/>
    <cellStyle name="Milliers_      " xfId="202"/>
    <cellStyle name="Model" xfId="203"/>
    <cellStyle name="moi" xfId="204"/>
    <cellStyle name="Moneda [0]_Well Timing" xfId="205"/>
    <cellStyle name="Moneda_Well Timing" xfId="206"/>
    <cellStyle name="Monétaire [0]_      " xfId="207"/>
    <cellStyle name="Monétaire_      " xfId="208"/>
    <cellStyle name="n" xfId="209"/>
    <cellStyle name="New Times Roman" xfId="210"/>
    <cellStyle name="no dec" xfId="211"/>
    <cellStyle name="Normal" xfId="0" builtinId="0"/>
    <cellStyle name="Normal - Style1" xfId="212"/>
    <cellStyle name="Normal 10" xfId="213"/>
    <cellStyle name="Normal 11" xfId="214"/>
    <cellStyle name="Normal 12" xfId="365"/>
    <cellStyle name="Normal 13" xfId="368"/>
    <cellStyle name="Normal 13 2" xfId="370"/>
    <cellStyle name="Normal 14" xfId="371"/>
    <cellStyle name="Normal 2" xfId="1"/>
    <cellStyle name="Normal 2 2" xfId="215"/>
    <cellStyle name="Normal 2 3" xfId="216"/>
    <cellStyle name="Normal 2 3 2" xfId="217"/>
    <cellStyle name="Normal 2_160507 Bieu mau NSDP ND sua ND73" xfId="218"/>
    <cellStyle name="Normal 23" xfId="219"/>
    <cellStyle name="Normal 24" xfId="220"/>
    <cellStyle name="Normal 25" xfId="221"/>
    <cellStyle name="Normal 26" xfId="222"/>
    <cellStyle name="Normal 27" xfId="223"/>
    <cellStyle name="Normal 28" xfId="224"/>
    <cellStyle name="Normal 29" xfId="225"/>
    <cellStyle name="Normal 3" xfId="226"/>
    <cellStyle name="Normal 30" xfId="227"/>
    <cellStyle name="Normal 31" xfId="228"/>
    <cellStyle name="Normal 32" xfId="229"/>
    <cellStyle name="Normal 4" xfId="230"/>
    <cellStyle name="Normal 4 2" xfId="231"/>
    <cellStyle name="Normal 4_160513 Bieu mau NSDP ND sua ND73" xfId="232"/>
    <cellStyle name="Normal 5" xfId="233"/>
    <cellStyle name="Normal 6" xfId="234"/>
    <cellStyle name="Normal 7" xfId="235"/>
    <cellStyle name="Normal 8" xfId="236"/>
    <cellStyle name="Normal 9" xfId="237"/>
    <cellStyle name="Normal 9 2" xfId="238"/>
    <cellStyle name="Normal 9_BieuHD2016-2020Tquang2(OK)" xfId="239"/>
    <cellStyle name="Normal1" xfId="240"/>
    <cellStyle name="Normale_ PESO ELETTR." xfId="241"/>
    <cellStyle name="Normalny_Cennik obowiazuje od 06-08-2001 r (1)" xfId="242"/>
    <cellStyle name="Œ…‹æØ‚è [0.00]_laroux" xfId="243"/>
    <cellStyle name="Œ…‹æØ‚è_laroux" xfId="244"/>
    <cellStyle name="oft Excel]_x000d__x000a_Comment=open=/f ‚ðw’è‚·‚é‚ÆAƒ†[ƒU[’è‹`ŠÖ”‚ðŠÖ”“\‚è•t‚¯‚Ìˆê——‚É“o˜^‚·‚é‚±‚Æ‚ª‚Å‚«‚Ü‚·B_x000d__x000a_Maximized" xfId="245"/>
    <cellStyle name="oft Excel]_x000d__x000a_Comment=open=/f ‚ðŽw’è‚·‚é‚ÆAƒ†[ƒU[’è‹`ŠÖ”‚ðŠÖ”“\‚è•t‚¯‚Ìˆê——‚É“o˜^‚·‚é‚±‚Æ‚ª‚Å‚«‚Ü‚·B_x000d__x000a_Maximized" xfId="246"/>
    <cellStyle name="oft Excel]_x000d__x000a_Comment=The open=/f lines load custom functions into the Paste Function list._x000d__x000a_Maximized=2_x000d__x000a_Basics=1_x000d__x000a_A" xfId="247"/>
    <cellStyle name="oft Excel]_x000d__x000a_Comment=The open=/f lines load custom functions into the Paste Function list._x000d__x000a_Maximized=3_x000d__x000a_Basics=1_x000d__x000a_A" xfId="248"/>
    <cellStyle name="omma [0]_Mktg Prog" xfId="249"/>
    <cellStyle name="ormal_Sheet1_1" xfId="250"/>
    <cellStyle name="per.style" xfId="251"/>
    <cellStyle name="Percent [0]" xfId="252"/>
    <cellStyle name="Percent [00]" xfId="253"/>
    <cellStyle name="Percent [2]" xfId="254"/>
    <cellStyle name="Percent 10" xfId="255"/>
    <cellStyle name="Percent 2" xfId="256"/>
    <cellStyle name="PERCENTAGE" xfId="257"/>
    <cellStyle name="PrePop Currency (0)" xfId="258"/>
    <cellStyle name="PrePop Currency (2)" xfId="259"/>
    <cellStyle name="PrePop Units (0)" xfId="260"/>
    <cellStyle name="PrePop Units (1)" xfId="261"/>
    <cellStyle name="PrePop Units (2)" xfId="262"/>
    <cellStyle name="pricing" xfId="263"/>
    <cellStyle name="PSChar" xfId="264"/>
    <cellStyle name="PSHeading" xfId="265"/>
    <cellStyle name="regstoresfromspecstores" xfId="266"/>
    <cellStyle name="RevList" xfId="267"/>
    <cellStyle name="S—_x0008_" xfId="268"/>
    <cellStyle name="s]_x000d__x000a_spooler=yes_x000d__x000a_load=_x000d__x000a_Beep=yes_x000d__x000a_NullPort=None_x000d__x000a_BorderWidth=3_x000d__x000a_CursorBlinkRate=1200_x000d__x000a_DoubleClickSpeed=452_x000d__x000a_Programs=co" xfId="269"/>
    <cellStyle name="SAPBEXaggData" xfId="270"/>
    <cellStyle name="SAPBEXaggDataEmph" xfId="271"/>
    <cellStyle name="SAPBEXaggItem" xfId="272"/>
    <cellStyle name="SAPBEXchaText" xfId="273"/>
    <cellStyle name="SAPBEXexcBad7" xfId="274"/>
    <cellStyle name="SAPBEXexcBad8" xfId="275"/>
    <cellStyle name="SAPBEXexcBad9" xfId="276"/>
    <cellStyle name="SAPBEXexcCritical4" xfId="277"/>
    <cellStyle name="SAPBEXexcCritical5" xfId="278"/>
    <cellStyle name="SAPBEXexcCritical6" xfId="279"/>
    <cellStyle name="SAPBEXexcGood1" xfId="280"/>
    <cellStyle name="SAPBEXexcGood2" xfId="281"/>
    <cellStyle name="SAPBEXexcGood3" xfId="282"/>
    <cellStyle name="SAPBEXfilterDrill" xfId="283"/>
    <cellStyle name="SAPBEXfilterItem" xfId="284"/>
    <cellStyle name="SAPBEXfilterText" xfId="285"/>
    <cellStyle name="SAPBEXformats" xfId="286"/>
    <cellStyle name="SAPBEXheaderItem" xfId="287"/>
    <cellStyle name="SAPBEXheaderText" xfId="288"/>
    <cellStyle name="SAPBEXresData" xfId="289"/>
    <cellStyle name="SAPBEXresDataEmph" xfId="290"/>
    <cellStyle name="SAPBEXresItem" xfId="291"/>
    <cellStyle name="SAPBEXstdData" xfId="292"/>
    <cellStyle name="SAPBEXstdDataEmph" xfId="293"/>
    <cellStyle name="SAPBEXstdItem" xfId="294"/>
    <cellStyle name="SAPBEXtitle" xfId="295"/>
    <cellStyle name="SAPBEXundefined" xfId="296"/>
    <cellStyle name="SHADEDSTORES" xfId="297"/>
    <cellStyle name="specstores" xfId="298"/>
    <cellStyle name="Standard" xfId="299"/>
    <cellStyle name="style" xfId="300"/>
    <cellStyle name="Style 1" xfId="301"/>
    <cellStyle name="Style 2" xfId="302"/>
    <cellStyle name="Style 3" xfId="303"/>
    <cellStyle name="Style 4" xfId="304"/>
    <cellStyle name="Style 5" xfId="305"/>
    <cellStyle name="Style 6" xfId="306"/>
    <cellStyle name="subhead" xfId="307"/>
    <cellStyle name="Subtotal" xfId="308"/>
    <cellStyle name="T" xfId="309"/>
    <cellStyle name="T_50-BB Vung tau 2011" xfId="310"/>
    <cellStyle name="T_50-BB Vung tau 2011_27-8Tong hop PA uoc 2012-DT 2013 -PA 420.000 ty-490.000 ty chuyen doi" xfId="311"/>
    <cellStyle name="T_bieu 1" xfId="312"/>
    <cellStyle name="T_bieu 2" xfId="313"/>
    <cellStyle name="T_bieu 4" xfId="314"/>
    <cellStyle name="Text Indent A" xfId="315"/>
    <cellStyle name="Text Indent B" xfId="316"/>
    <cellStyle name="Text Indent C" xfId="317"/>
    <cellStyle name="th" xfId="318"/>
    <cellStyle name="þ_x001d_ð·_x000c_æþ'_x000d_ßþU_x0001_Ø_x0005_ü_x0014__x0007__x0001__x0001_" xfId="319"/>
    <cellStyle name="þ_x001d_ðÇ%Uý—&amp;Hý9_x0008_Ÿ s_x000a__x0007__x0001__x0001_" xfId="320"/>
    <cellStyle name="þ_x001d_ðÇ%Uý—&amp;Hý9_x0008_Ÿ_x0009_s_x000a__x0007__x0001__x0001_" xfId="367"/>
    <cellStyle name="þ_x001d_ðK_x000c_Fý_x001b__x000d_9ýU_x0001_Ð_x0008_¦)_x0007__x0001__x0001_" xfId="321"/>
    <cellStyle name="Thuyet minh" xfId="322"/>
    <cellStyle name="Valuta (0)_CALPREZZ" xfId="323"/>
    <cellStyle name="Valuta_ PESO ELETTR." xfId="324"/>
    <cellStyle name="viet" xfId="325"/>
    <cellStyle name="viet2" xfId="326"/>
    <cellStyle name="Vn Time 13" xfId="327"/>
    <cellStyle name="Vn Time 14" xfId="328"/>
    <cellStyle name="vnbo" xfId="329"/>
    <cellStyle name="vnhead1" xfId="332"/>
    <cellStyle name="vnhead2" xfId="333"/>
    <cellStyle name="vnhead3" xfId="334"/>
    <cellStyle name="vnhead4" xfId="335"/>
    <cellStyle name="vntxt1" xfId="330"/>
    <cellStyle name="vntxt2" xfId="331"/>
    <cellStyle name="Währung [0]_UXO VII" xfId="336"/>
    <cellStyle name="Währung_UXO VII" xfId="337"/>
    <cellStyle name="Walutowy [0]_Invoices2001Slovakia" xfId="338"/>
    <cellStyle name="Walutowy_Invoices2001Slovakia" xfId="339"/>
    <cellStyle name="xuan" xfId="340"/>
    <cellStyle name=" [0.00]_ Att. 1- Cover" xfId="341"/>
    <cellStyle name="_ Att. 1- Cover" xfId="342"/>
    <cellStyle name="?_ Att. 1- Cover" xfId="343"/>
    <cellStyle name="똿뗦먛귟 [0.00]_PRODUCT DETAIL Q1" xfId="344"/>
    <cellStyle name="똿뗦먛귟_PRODUCT DETAIL Q1" xfId="345"/>
    <cellStyle name="믅됞 [0.00]_PRODUCT DETAIL Q1" xfId="346"/>
    <cellStyle name="믅됞_PRODUCT DETAIL Q1" xfId="347"/>
    <cellStyle name="백분율_95" xfId="348"/>
    <cellStyle name="뷭?_BOOKSHIP" xfId="349"/>
    <cellStyle name="안건회계법인" xfId="350"/>
    <cellStyle name="콤마 [0]_ 비목별 월별기술 " xfId="351"/>
    <cellStyle name="콤마_ 비목별 월별기술 " xfId="352"/>
    <cellStyle name="통화 [0]_1202" xfId="353"/>
    <cellStyle name="통화_1202" xfId="354"/>
    <cellStyle name="표준_(정보부문)월별인원계획" xfId="355"/>
    <cellStyle name="一般_00Q3902REV.1" xfId="356"/>
    <cellStyle name="千分位[0]_00Q3902REV.1" xfId="357"/>
    <cellStyle name="千分位_00Q3902REV.1" xfId="358"/>
    <cellStyle name="桁区切り_NADUONG BQ (Draft)" xfId="359"/>
    <cellStyle name="標準_BOQ-08" xfId="360"/>
    <cellStyle name="貨幣 [0]_00Q3902REV.1" xfId="361"/>
    <cellStyle name="貨幣[0]_BRE" xfId="362"/>
    <cellStyle name="貨幣_00Q3902REV.1" xfId="363"/>
    <cellStyle name="通貨_MITSUI1_BQ" xfId="3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I48"/>
  <sheetViews>
    <sheetView workbookViewId="0">
      <selection activeCell="O6" sqref="O6"/>
    </sheetView>
  </sheetViews>
  <sheetFormatPr defaultColWidth="9.140625" defaultRowHeight="15"/>
  <cols>
    <col min="1" max="1" width="5.7109375" style="5" customWidth="1"/>
    <col min="2" max="2" width="39.42578125" style="5" customWidth="1"/>
    <col min="3" max="3" width="11.85546875" style="5" customWidth="1"/>
    <col min="4" max="5" width="9.42578125" style="5" customWidth="1"/>
    <col min="6" max="9" width="9.140625" style="5" customWidth="1"/>
    <col min="10" max="16384" width="9.140625" style="5"/>
  </cols>
  <sheetData>
    <row r="1" spans="1:9" ht="18.75" customHeight="1">
      <c r="A1" s="29"/>
      <c r="B1" s="29"/>
      <c r="C1" s="29"/>
      <c r="D1" s="29"/>
      <c r="E1" s="29"/>
      <c r="F1" s="29"/>
      <c r="G1" s="35" t="s">
        <v>113</v>
      </c>
      <c r="H1" s="35"/>
      <c r="I1" s="35"/>
    </row>
    <row r="2" spans="1:9" ht="20.100000000000001" customHeight="1">
      <c r="A2" s="35" t="s">
        <v>69</v>
      </c>
      <c r="B2" s="35"/>
      <c r="C2" s="35"/>
      <c r="D2" s="35"/>
      <c r="E2" s="35"/>
      <c r="F2" s="35"/>
      <c r="G2" s="35"/>
      <c r="H2" s="35"/>
      <c r="I2" s="35"/>
    </row>
    <row r="3" spans="1:9" ht="20.100000000000001" customHeight="1">
      <c r="A3" s="36" t="s">
        <v>117</v>
      </c>
      <c r="B3" s="36"/>
      <c r="C3" s="36"/>
      <c r="D3" s="36"/>
      <c r="E3" s="36"/>
      <c r="F3" s="36"/>
      <c r="G3" s="36"/>
      <c r="H3" s="36"/>
      <c r="I3" s="36"/>
    </row>
    <row r="4" spans="1:9" ht="21.75" customHeight="1"/>
    <row r="5" spans="1:9" s="13" customFormat="1" ht="27.75" customHeight="1">
      <c r="A5" s="34" t="s">
        <v>45</v>
      </c>
      <c r="B5" s="34" t="s">
        <v>0</v>
      </c>
      <c r="C5" s="34" t="s">
        <v>47</v>
      </c>
      <c r="D5" s="34" t="s">
        <v>56</v>
      </c>
      <c r="E5" s="34"/>
      <c r="F5" s="40" t="s">
        <v>59</v>
      </c>
      <c r="G5" s="34" t="s">
        <v>63</v>
      </c>
      <c r="H5" s="34" t="s">
        <v>66</v>
      </c>
      <c r="I5" s="34" t="s">
        <v>68</v>
      </c>
    </row>
    <row r="6" spans="1:9" s="13" customFormat="1" ht="51" customHeight="1">
      <c r="A6" s="34"/>
      <c r="B6" s="34"/>
      <c r="C6" s="34"/>
      <c r="D6" s="14" t="s">
        <v>13</v>
      </c>
      <c r="E6" s="14" t="s">
        <v>14</v>
      </c>
      <c r="F6" s="41"/>
      <c r="G6" s="34"/>
      <c r="H6" s="34"/>
      <c r="I6" s="34"/>
    </row>
    <row r="7" spans="1:9" ht="39.950000000000003" customHeight="1">
      <c r="A7" s="2">
        <v>1</v>
      </c>
      <c r="B7" s="3" t="s">
        <v>18</v>
      </c>
      <c r="C7" s="2" t="s">
        <v>1</v>
      </c>
      <c r="D7" s="4">
        <v>88633</v>
      </c>
      <c r="E7" s="4">
        <v>85642</v>
      </c>
      <c r="F7" s="4">
        <v>97931.75668802837</v>
      </c>
      <c r="G7" s="4">
        <v>108119.96038912649</v>
      </c>
      <c r="H7" s="4">
        <v>121990.81871810654</v>
      </c>
      <c r="I7" s="4">
        <f>H7*1.12</f>
        <v>136629.71696427933</v>
      </c>
    </row>
    <row r="8" spans="1:9" ht="21.95" customHeight="1">
      <c r="A8" s="2">
        <v>2</v>
      </c>
      <c r="B8" s="3" t="s">
        <v>19</v>
      </c>
      <c r="C8" s="2" t="s">
        <v>2</v>
      </c>
      <c r="D8" s="16">
        <v>9</v>
      </c>
      <c r="E8" s="1">
        <v>5.0199999999999996</v>
      </c>
      <c r="F8" s="1" t="s">
        <v>67</v>
      </c>
      <c r="G8" s="1">
        <v>8.65</v>
      </c>
      <c r="H8" s="1">
        <v>11.16</v>
      </c>
      <c r="I8" s="1">
        <f>H8*1.12</f>
        <v>12.499200000000002</v>
      </c>
    </row>
    <row r="9" spans="1:9" ht="21.95" customHeight="1">
      <c r="A9" s="2">
        <v>3</v>
      </c>
      <c r="B9" s="3" t="s">
        <v>20</v>
      </c>
      <c r="C9" s="2"/>
      <c r="D9" s="1"/>
      <c r="E9" s="1"/>
      <c r="F9" s="1"/>
      <c r="G9" s="1"/>
      <c r="H9" s="1"/>
      <c r="I9" s="1"/>
    </row>
    <row r="10" spans="1:9" s="9" customFormat="1" ht="21.95" customHeight="1">
      <c r="A10" s="6"/>
      <c r="B10" s="7" t="s">
        <v>21</v>
      </c>
      <c r="C10" s="6" t="s">
        <v>2</v>
      </c>
      <c r="D10" s="8">
        <v>13.13152237736297</v>
      </c>
      <c r="E10" s="8">
        <v>15.53</v>
      </c>
      <c r="F10" s="8">
        <v>12.397612574449747</v>
      </c>
      <c r="G10" s="8">
        <v>11.710521251728551</v>
      </c>
      <c r="H10" s="8">
        <v>10.820522841495455</v>
      </c>
      <c r="I10" s="8">
        <v>9.998163105541801</v>
      </c>
    </row>
    <row r="11" spans="1:9" s="9" customFormat="1" ht="21.95" customHeight="1">
      <c r="A11" s="6"/>
      <c r="B11" s="7" t="s">
        <v>55</v>
      </c>
      <c r="C11" s="6" t="s">
        <v>2</v>
      </c>
      <c r="D11" s="8">
        <v>45.038685861180156</v>
      </c>
      <c r="E11" s="8">
        <v>41.89</v>
      </c>
      <c r="F11" s="8">
        <v>46.802315846191398</v>
      </c>
      <c r="G11" s="8">
        <v>48.659676369037513</v>
      </c>
      <c r="H11" s="8">
        <v>51.377994053242141</v>
      </c>
      <c r="I11" s="8">
        <v>54.203783726170457</v>
      </c>
    </row>
    <row r="12" spans="1:9" s="9" customFormat="1" ht="21.95" customHeight="1">
      <c r="A12" s="6"/>
      <c r="B12" s="7" t="s">
        <v>22</v>
      </c>
      <c r="C12" s="6" t="s">
        <v>2</v>
      </c>
      <c r="D12" s="8">
        <v>41.82979176145686</v>
      </c>
      <c r="E12" s="8">
        <v>42.58</v>
      </c>
      <c r="F12" s="8">
        <v>40.800071579358843</v>
      </c>
      <c r="G12" s="8">
        <v>39.629802379233929</v>
      </c>
      <c r="H12" s="8">
        <v>37.801483105262399</v>
      </c>
      <c r="I12" s="8">
        <v>35.798053168287737</v>
      </c>
    </row>
    <row r="13" spans="1:9" ht="25.5" customHeight="1">
      <c r="A13" s="2">
        <v>4</v>
      </c>
      <c r="B13" s="3" t="s">
        <v>23</v>
      </c>
      <c r="C13" s="2" t="s">
        <v>1</v>
      </c>
      <c r="D13" s="4">
        <v>31000</v>
      </c>
      <c r="E13" s="4">
        <v>28000</v>
      </c>
      <c r="F13" s="4">
        <v>43000</v>
      </c>
      <c r="G13" s="4">
        <v>43000</v>
      </c>
      <c r="H13" s="4">
        <v>48000</v>
      </c>
      <c r="I13" s="4">
        <v>54000</v>
      </c>
    </row>
    <row r="14" spans="1:9" s="9" customFormat="1" ht="21.95" customHeight="1">
      <c r="A14" s="6"/>
      <c r="B14" s="7" t="s">
        <v>24</v>
      </c>
      <c r="C14" s="6" t="s">
        <v>2</v>
      </c>
      <c r="D14" s="8">
        <f>D13/D7*100</f>
        <v>34.975686256811791</v>
      </c>
      <c r="E14" s="8">
        <f>E13/E7*100</f>
        <v>32.694238808061463</v>
      </c>
      <c r="F14" s="8">
        <f t="shared" ref="F14:G14" si="0">F13/F7*100</f>
        <v>43.908126897979479</v>
      </c>
      <c r="G14" s="8">
        <f t="shared" si="0"/>
        <v>39.770639801607317</v>
      </c>
      <c r="H14" s="8">
        <f>H13/H7*100</f>
        <v>39.347223425819649</v>
      </c>
      <c r="I14" s="8">
        <f>I13/I7*100</f>
        <v>39.522880673256346</v>
      </c>
    </row>
    <row r="15" spans="1:9" ht="21.95" customHeight="1">
      <c r="A15" s="2">
        <v>5</v>
      </c>
      <c r="B15" s="3" t="s">
        <v>15</v>
      </c>
      <c r="C15" s="2" t="s">
        <v>3</v>
      </c>
      <c r="D15" s="1">
        <v>1200</v>
      </c>
      <c r="E15" s="1">
        <v>2000</v>
      </c>
      <c r="F15" s="1">
        <v>2000</v>
      </c>
      <c r="G15" s="1">
        <v>1400</v>
      </c>
      <c r="H15" s="1">
        <v>1500</v>
      </c>
      <c r="I15" s="1">
        <v>1600</v>
      </c>
    </row>
    <row r="16" spans="1:9" ht="21.95" customHeight="1">
      <c r="A16" s="2">
        <v>6</v>
      </c>
      <c r="B16" s="3" t="s">
        <v>16</v>
      </c>
      <c r="C16" s="2" t="s">
        <v>3</v>
      </c>
      <c r="D16" s="1">
        <v>2800</v>
      </c>
      <c r="E16" s="1">
        <v>3300</v>
      </c>
      <c r="F16" s="1">
        <v>3400</v>
      </c>
      <c r="G16" s="1">
        <v>3740</v>
      </c>
      <c r="H16" s="1">
        <v>4114</v>
      </c>
      <c r="I16" s="1">
        <v>4237</v>
      </c>
    </row>
    <row r="17" spans="1:9" ht="21.95" customHeight="1">
      <c r="A17" s="2">
        <v>7</v>
      </c>
      <c r="B17" s="3" t="s">
        <v>17</v>
      </c>
      <c r="C17" s="2" t="s">
        <v>65</v>
      </c>
      <c r="D17" s="4">
        <v>1302</v>
      </c>
      <c r="E17" s="4">
        <v>1302</v>
      </c>
      <c r="F17" s="4">
        <v>1311</v>
      </c>
      <c r="G17" s="4">
        <v>1322</v>
      </c>
      <c r="H17" s="4">
        <v>1334</v>
      </c>
      <c r="I17" s="4">
        <v>1345</v>
      </c>
    </row>
    <row r="18" spans="1:9" ht="21.95" customHeight="1">
      <c r="A18" s="2">
        <f>+A17+1</f>
        <v>8</v>
      </c>
      <c r="B18" s="3" t="s">
        <v>25</v>
      </c>
      <c r="C18" s="2" t="s">
        <v>12</v>
      </c>
      <c r="D18" s="1">
        <v>37.5</v>
      </c>
      <c r="E18" s="1">
        <v>36.479999999999997</v>
      </c>
      <c r="F18" s="1">
        <v>39.119999999999997</v>
      </c>
      <c r="G18" s="1">
        <v>42.33</v>
      </c>
      <c r="H18" s="1">
        <v>51.6</v>
      </c>
      <c r="I18" s="1">
        <f>H18*1.07</f>
        <v>55.212000000000003</v>
      </c>
    </row>
    <row r="19" spans="1:9" ht="21.95" customHeight="1">
      <c r="A19" s="2">
        <v>9</v>
      </c>
      <c r="B19" s="3" t="s">
        <v>36</v>
      </c>
      <c r="C19" s="2"/>
      <c r="D19" s="10"/>
      <c r="E19" s="10"/>
      <c r="F19" s="10"/>
      <c r="G19" s="10"/>
      <c r="H19" s="10"/>
      <c r="I19" s="10"/>
    </row>
    <row r="20" spans="1:9" ht="21.95" customHeight="1">
      <c r="A20" s="2"/>
      <c r="B20" s="3" t="s">
        <v>27</v>
      </c>
      <c r="C20" s="2" t="s">
        <v>51</v>
      </c>
      <c r="D20" s="4">
        <v>18400</v>
      </c>
      <c r="E20" s="4">
        <v>18032</v>
      </c>
      <c r="F20" s="4">
        <v>18450</v>
      </c>
      <c r="G20" s="4">
        <v>18500</v>
      </c>
      <c r="H20" s="4">
        <v>19055</v>
      </c>
      <c r="I20" s="4">
        <v>19055</v>
      </c>
    </row>
    <row r="21" spans="1:9" ht="21.95" customHeight="1">
      <c r="A21" s="2"/>
      <c r="B21" s="3" t="s">
        <v>28</v>
      </c>
      <c r="C21" s="2" t="s">
        <v>51</v>
      </c>
      <c r="D21" s="4">
        <v>323600</v>
      </c>
      <c r="E21" s="4">
        <v>323600</v>
      </c>
      <c r="F21" s="4">
        <v>324000</v>
      </c>
      <c r="G21" s="4">
        <v>325000</v>
      </c>
      <c r="H21" s="4">
        <v>326500</v>
      </c>
      <c r="I21" s="4">
        <v>32700</v>
      </c>
    </row>
    <row r="22" spans="1:9" ht="21.95" customHeight="1">
      <c r="A22" s="2"/>
      <c r="B22" s="3" t="s">
        <v>29</v>
      </c>
      <c r="C22" s="2"/>
      <c r="D22" s="10"/>
      <c r="E22" s="10"/>
      <c r="F22" s="10"/>
      <c r="G22" s="10"/>
      <c r="H22" s="10"/>
      <c r="I22" s="10"/>
    </row>
    <row r="23" spans="1:9" ht="21.95" customHeight="1">
      <c r="A23" s="2"/>
      <c r="B23" s="11" t="s">
        <v>49</v>
      </c>
      <c r="C23" s="2" t="s">
        <v>51</v>
      </c>
      <c r="D23" s="4">
        <v>243</v>
      </c>
      <c r="E23" s="4">
        <v>243</v>
      </c>
      <c r="F23" s="4">
        <v>243</v>
      </c>
      <c r="G23" s="4">
        <v>250</v>
      </c>
      <c r="H23" s="4">
        <v>252</v>
      </c>
      <c r="I23" s="4">
        <v>255</v>
      </c>
    </row>
    <row r="24" spans="1:9" ht="21.95" customHeight="1">
      <c r="A24" s="2"/>
      <c r="B24" s="3" t="s">
        <v>38</v>
      </c>
      <c r="C24" s="2" t="s">
        <v>51</v>
      </c>
      <c r="D24" s="4">
        <v>50</v>
      </c>
      <c r="E24" s="4">
        <v>30</v>
      </c>
      <c r="F24" s="4">
        <v>60</v>
      </c>
      <c r="G24" s="4">
        <v>90</v>
      </c>
      <c r="H24" s="4">
        <v>150</v>
      </c>
      <c r="I24" s="4">
        <v>160</v>
      </c>
    </row>
    <row r="25" spans="1:9" ht="39.950000000000003" customHeight="1">
      <c r="A25" s="2"/>
      <c r="B25" s="11" t="s">
        <v>50</v>
      </c>
      <c r="C25" s="2" t="s">
        <v>51</v>
      </c>
      <c r="D25" s="4">
        <v>51586</v>
      </c>
      <c r="E25" s="4">
        <v>51586</v>
      </c>
      <c r="F25" s="4">
        <v>56274</v>
      </c>
      <c r="G25" s="4">
        <v>60776</v>
      </c>
      <c r="H25" s="4">
        <v>65638</v>
      </c>
      <c r="I25" s="4">
        <f>ROUND(H25*1.02,0)</f>
        <v>66951</v>
      </c>
    </row>
    <row r="26" spans="1:9" ht="39.950000000000003" customHeight="1">
      <c r="A26" s="2"/>
      <c r="B26" s="3" t="s">
        <v>39</v>
      </c>
      <c r="C26" s="2" t="s">
        <v>52</v>
      </c>
      <c r="D26" s="4">
        <v>8</v>
      </c>
      <c r="E26" s="4">
        <v>8</v>
      </c>
      <c r="F26" s="4">
        <v>8</v>
      </c>
      <c r="G26" s="4">
        <v>8</v>
      </c>
      <c r="H26" s="4">
        <v>8</v>
      </c>
      <c r="I26" s="4">
        <v>8</v>
      </c>
    </row>
    <row r="27" spans="1:9" ht="21.95" customHeight="1">
      <c r="A27" s="2">
        <v>10</v>
      </c>
      <c r="B27" s="3" t="s">
        <v>37</v>
      </c>
      <c r="C27" s="2"/>
      <c r="D27" s="4"/>
      <c r="E27" s="4"/>
      <c r="F27" s="4"/>
      <c r="G27" s="4"/>
      <c r="H27" s="4"/>
      <c r="I27" s="4"/>
    </row>
    <row r="28" spans="1:9" ht="21.95" customHeight="1">
      <c r="A28" s="2"/>
      <c r="B28" s="3" t="s">
        <v>30</v>
      </c>
      <c r="C28" s="2" t="s">
        <v>53</v>
      </c>
      <c r="D28" s="4">
        <f>D29+D30</f>
        <v>513</v>
      </c>
      <c r="E28" s="4">
        <f t="shared" ref="E28:I28" si="1">E29+E30</f>
        <v>500</v>
      </c>
      <c r="F28" s="4">
        <f t="shared" si="1"/>
        <v>528</v>
      </c>
      <c r="G28" s="4">
        <f t="shared" si="1"/>
        <v>548</v>
      </c>
      <c r="H28" s="4">
        <f t="shared" si="1"/>
        <v>568</v>
      </c>
      <c r="I28" s="4">
        <f t="shared" si="1"/>
        <v>568</v>
      </c>
    </row>
    <row r="29" spans="1:9" ht="21.95" customHeight="1">
      <c r="A29" s="2"/>
      <c r="B29" s="11" t="s">
        <v>60</v>
      </c>
      <c r="C29" s="2" t="s">
        <v>53</v>
      </c>
      <c r="D29" s="4">
        <v>243</v>
      </c>
      <c r="E29" s="4">
        <v>243</v>
      </c>
      <c r="F29" s="4">
        <v>243</v>
      </c>
      <c r="G29" s="4">
        <v>243</v>
      </c>
      <c r="H29" s="4">
        <v>243</v>
      </c>
      <c r="I29" s="4">
        <v>243</v>
      </c>
    </row>
    <row r="30" spans="1:9" ht="21.95" customHeight="1">
      <c r="A30" s="2"/>
      <c r="B30" s="11" t="s">
        <v>61</v>
      </c>
      <c r="C30" s="2" t="s">
        <v>53</v>
      </c>
      <c r="D30" s="4">
        <v>270</v>
      </c>
      <c r="E30" s="4">
        <v>257</v>
      </c>
      <c r="F30" s="4">
        <v>285</v>
      </c>
      <c r="G30" s="4">
        <v>305</v>
      </c>
      <c r="H30" s="4">
        <v>325</v>
      </c>
      <c r="I30" s="4">
        <v>325</v>
      </c>
    </row>
    <row r="31" spans="1:9" ht="21.95" customHeight="1">
      <c r="A31" s="2"/>
      <c r="B31" s="3" t="s">
        <v>31</v>
      </c>
      <c r="C31" s="2" t="s">
        <v>54</v>
      </c>
      <c r="D31" s="4">
        <f t="shared" ref="D31:I31" si="2">SUM(D33:D36)</f>
        <v>5326</v>
      </c>
      <c r="E31" s="4">
        <f t="shared" si="2"/>
        <v>5326</v>
      </c>
      <c r="F31" s="4">
        <f t="shared" si="2"/>
        <v>5534</v>
      </c>
      <c r="G31" s="4">
        <f t="shared" si="2"/>
        <v>5834</v>
      </c>
      <c r="H31" s="4">
        <f t="shared" si="2"/>
        <v>5834</v>
      </c>
      <c r="I31" s="4">
        <f t="shared" si="2"/>
        <v>5834</v>
      </c>
    </row>
    <row r="32" spans="1:9" ht="21.95" customHeight="1">
      <c r="A32" s="2"/>
      <c r="B32" s="3" t="s">
        <v>9</v>
      </c>
      <c r="C32" s="2"/>
      <c r="D32" s="4"/>
      <c r="E32" s="4"/>
      <c r="F32" s="4"/>
      <c r="G32" s="4"/>
      <c r="H32" s="4"/>
      <c r="I32" s="4"/>
    </row>
    <row r="33" spans="1:9" ht="21.95" customHeight="1">
      <c r="A33" s="2"/>
      <c r="B33" s="3" t="s">
        <v>32</v>
      </c>
      <c r="C33" s="2" t="s">
        <v>54</v>
      </c>
      <c r="D33" s="4">
        <v>1290</v>
      </c>
      <c r="E33" s="4">
        <v>1290</v>
      </c>
      <c r="F33" s="4">
        <v>1290</v>
      </c>
      <c r="G33" s="4">
        <v>1290</v>
      </c>
      <c r="H33" s="4">
        <v>1290</v>
      </c>
      <c r="I33" s="4">
        <v>1290</v>
      </c>
    </row>
    <row r="34" spans="1:9" ht="21.95" customHeight="1">
      <c r="A34" s="2"/>
      <c r="B34" s="3" t="s">
        <v>33</v>
      </c>
      <c r="C34" s="2" t="s">
        <v>54</v>
      </c>
      <c r="D34" s="4">
        <v>2308</v>
      </c>
      <c r="E34" s="4">
        <v>2308</v>
      </c>
      <c r="F34" s="4">
        <v>2516</v>
      </c>
      <c r="G34" s="4">
        <v>2816</v>
      </c>
      <c r="H34" s="4">
        <v>2816</v>
      </c>
      <c r="I34" s="4">
        <v>2816</v>
      </c>
    </row>
    <row r="35" spans="1:9" ht="21.95" customHeight="1">
      <c r="A35" s="2"/>
      <c r="B35" s="3" t="s">
        <v>34</v>
      </c>
      <c r="C35" s="2" t="s">
        <v>54</v>
      </c>
      <c r="D35" s="4"/>
      <c r="E35" s="4"/>
      <c r="F35" s="4"/>
      <c r="G35" s="4"/>
      <c r="H35" s="4"/>
      <c r="I35" s="4"/>
    </row>
    <row r="36" spans="1:9" ht="21.95" customHeight="1">
      <c r="A36" s="2"/>
      <c r="B36" s="3" t="s">
        <v>35</v>
      </c>
      <c r="C36" s="2" t="s">
        <v>54</v>
      </c>
      <c r="D36" s="4">
        <v>1728</v>
      </c>
      <c r="E36" s="4">
        <v>1728</v>
      </c>
      <c r="F36" s="4">
        <v>1728</v>
      </c>
      <c r="G36" s="4">
        <v>1728</v>
      </c>
      <c r="H36" s="4">
        <v>1728</v>
      </c>
      <c r="I36" s="4">
        <v>1728</v>
      </c>
    </row>
    <row r="37" spans="1:9" ht="21.95" customHeight="1">
      <c r="A37" s="2"/>
      <c r="B37" s="11" t="s">
        <v>48</v>
      </c>
      <c r="C37" s="2"/>
      <c r="D37" s="4"/>
      <c r="E37" s="4"/>
      <c r="F37" s="4"/>
      <c r="G37" s="4"/>
      <c r="H37" s="4"/>
      <c r="I37" s="4"/>
    </row>
    <row r="38" spans="1:9" ht="21.95" customHeight="1">
      <c r="A38" s="2"/>
      <c r="B38" s="3" t="s">
        <v>40</v>
      </c>
      <c r="C38" s="2" t="s">
        <v>51</v>
      </c>
      <c r="D38" s="4">
        <v>190360</v>
      </c>
      <c r="E38" s="4">
        <f>ROUND(D38*0.98,0)</f>
        <v>186553</v>
      </c>
      <c r="F38" s="4">
        <v>194200</v>
      </c>
      <c r="G38" s="4">
        <v>198100</v>
      </c>
      <c r="H38" s="4">
        <f>ROUND(G38*1.02,0)</f>
        <v>202062</v>
      </c>
      <c r="I38" s="4">
        <f>ROUND(H38*1.02,0)</f>
        <v>206103</v>
      </c>
    </row>
    <row r="39" spans="1:9" ht="21.95" customHeight="1">
      <c r="A39" s="2"/>
      <c r="B39" s="3" t="s">
        <v>41</v>
      </c>
      <c r="C39" s="2" t="s">
        <v>51</v>
      </c>
      <c r="D39" s="4">
        <v>56150</v>
      </c>
      <c r="E39" s="4">
        <f>ROUND(D39*0.96,0)</f>
        <v>53904</v>
      </c>
      <c r="F39" s="4">
        <v>55000</v>
      </c>
      <c r="G39" s="4">
        <v>54000</v>
      </c>
      <c r="H39" s="4">
        <v>53000</v>
      </c>
      <c r="I39" s="4">
        <v>52000</v>
      </c>
    </row>
    <row r="40" spans="1:9" ht="39.950000000000003" customHeight="1">
      <c r="A40" s="2"/>
      <c r="B40" s="12" t="s">
        <v>62</v>
      </c>
      <c r="C40" s="2" t="s">
        <v>51</v>
      </c>
      <c r="D40" s="4">
        <v>12214</v>
      </c>
      <c r="E40" s="4">
        <v>8440</v>
      </c>
      <c r="F40" s="4">
        <f>ROUND(E40*1.02,0)</f>
        <v>8609</v>
      </c>
      <c r="G40" s="4">
        <f t="shared" ref="G40:I40" si="3">ROUND(F40*1.02,0)</f>
        <v>8781</v>
      </c>
      <c r="H40" s="4">
        <f t="shared" si="3"/>
        <v>8957</v>
      </c>
      <c r="I40" s="4">
        <f t="shared" si="3"/>
        <v>9136</v>
      </c>
    </row>
    <row r="41" spans="1:9" ht="21.95" customHeight="1">
      <c r="A41" s="2"/>
      <c r="B41" s="3" t="s">
        <v>42</v>
      </c>
      <c r="C41" s="2" t="s">
        <v>51</v>
      </c>
      <c r="D41" s="4">
        <v>230000</v>
      </c>
      <c r="E41" s="4">
        <f>222448</f>
        <v>222448</v>
      </c>
      <c r="F41" s="4">
        <v>205932</v>
      </c>
      <c r="G41" s="4">
        <f>ROUND(F41*1.03,0)</f>
        <v>212110</v>
      </c>
      <c r="H41" s="4">
        <f t="shared" ref="H41:I41" si="4">ROUND(G41*1.03,0)</f>
        <v>218473</v>
      </c>
      <c r="I41" s="4">
        <f t="shared" si="4"/>
        <v>225027</v>
      </c>
    </row>
    <row r="42" spans="1:9" ht="21" customHeight="1">
      <c r="A42" s="2"/>
      <c r="B42" s="3" t="s">
        <v>43</v>
      </c>
      <c r="C42" s="2" t="s">
        <v>51</v>
      </c>
      <c r="D42" s="4">
        <v>83720</v>
      </c>
      <c r="E42" s="4">
        <v>83720</v>
      </c>
      <c r="F42" s="4">
        <v>80400</v>
      </c>
      <c r="G42" s="4">
        <f>ROUND(F42*0.95,0)</f>
        <v>76380</v>
      </c>
      <c r="H42" s="4">
        <f>ROUND(G42*0.95,0)</f>
        <v>72561</v>
      </c>
      <c r="I42" s="4">
        <f>ROUND(H42*0.95,0)</f>
        <v>68933</v>
      </c>
    </row>
    <row r="43" spans="1:9" ht="39.950000000000003" customHeight="1">
      <c r="A43" s="2"/>
      <c r="B43" s="3" t="s">
        <v>44</v>
      </c>
      <c r="C43" s="2" t="s">
        <v>51</v>
      </c>
      <c r="D43" s="4">
        <v>353520</v>
      </c>
      <c r="E43" s="4">
        <v>302622</v>
      </c>
      <c r="F43" s="4">
        <f>ROUND(D43*1.02,0)</f>
        <v>360590</v>
      </c>
      <c r="G43" s="4">
        <f>ROUND(E43*1.03,0)</f>
        <v>311701</v>
      </c>
      <c r="H43" s="4">
        <f t="shared" ref="H43:I43" si="5">ROUND(F43*1.03,0)</f>
        <v>371408</v>
      </c>
      <c r="I43" s="4">
        <f t="shared" si="5"/>
        <v>321052</v>
      </c>
    </row>
    <row r="44" spans="1:9" s="15" customFormat="1" ht="42.75" customHeight="1">
      <c r="D44" s="37" t="s">
        <v>57</v>
      </c>
      <c r="E44" s="37"/>
      <c r="F44" s="37"/>
      <c r="G44" s="37"/>
      <c r="H44" s="37"/>
      <c r="I44" s="37"/>
    </row>
    <row r="45" spans="1:9" ht="15.75">
      <c r="F45" s="42"/>
      <c r="G45" s="42"/>
      <c r="H45" s="42"/>
      <c r="I45" s="19"/>
    </row>
    <row r="46" spans="1:9" ht="15.75">
      <c r="F46" s="38"/>
      <c r="G46" s="38"/>
      <c r="H46" s="38"/>
      <c r="I46" s="17"/>
    </row>
    <row r="47" spans="1:9" ht="15.75">
      <c r="F47" s="38"/>
      <c r="G47" s="38"/>
      <c r="H47" s="38"/>
      <c r="I47" s="17"/>
    </row>
    <row r="48" spans="1:9" ht="15.75">
      <c r="F48" s="39"/>
      <c r="G48" s="39"/>
      <c r="H48" s="39"/>
      <c r="I48" s="18"/>
    </row>
  </sheetData>
  <mergeCells count="16">
    <mergeCell ref="F46:H46"/>
    <mergeCell ref="F47:H47"/>
    <mergeCell ref="F48:H48"/>
    <mergeCell ref="A5:A6"/>
    <mergeCell ref="B5:B6"/>
    <mergeCell ref="C5:C6"/>
    <mergeCell ref="D5:E5"/>
    <mergeCell ref="F5:F6"/>
    <mergeCell ref="G5:G6"/>
    <mergeCell ref="H5:H6"/>
    <mergeCell ref="F45:H45"/>
    <mergeCell ref="I5:I6"/>
    <mergeCell ref="A2:I2"/>
    <mergeCell ref="A3:I3"/>
    <mergeCell ref="D44:I44"/>
    <mergeCell ref="G1:I1"/>
  </mergeCells>
  <printOptions horizontalCentered="1"/>
  <pageMargins left="0" right="0" top="0.85" bottom="0.85" header="0.31496062992126" footer="0.2"/>
  <pageSetup paperSize="9" scale="86" fitToHeight="2" orientation="portrait" r:id="rId1"/>
  <headerFooter>
    <oddFooter>&amp;C&amp;P/&amp;N</oddFooter>
  </headerFooter>
  <ignoredErrors>
    <ignoredError sqref="D14:E14" evalError="1"/>
    <ignoredError sqref="G42:I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1"/>
  <sheetViews>
    <sheetView tabSelected="1" topLeftCell="A2" workbookViewId="0">
      <pane xSplit="2" ySplit="5" topLeftCell="C25" activePane="bottomRight" state="frozen"/>
      <selection activeCell="A2" sqref="A2"/>
      <selection pane="topRight" activeCell="C2" sqref="C2"/>
      <selection pane="bottomLeft" activeCell="A7" sqref="A7"/>
      <selection pane="bottomRight" activeCell="I8" sqref="I8:I39"/>
    </sheetView>
  </sheetViews>
  <sheetFormatPr defaultRowHeight="15"/>
  <cols>
    <col min="1" max="1" width="5" style="21" customWidth="1"/>
    <col min="2" max="2" width="45" style="21" customWidth="1"/>
    <col min="3" max="3" width="13.5703125" style="21" customWidth="1"/>
    <col min="4" max="8" width="12.140625" style="21" customWidth="1"/>
    <col min="9" max="9" width="13.28515625" style="21" customWidth="1"/>
    <col min="10" max="10" width="22" style="30" customWidth="1"/>
    <col min="11" max="11" width="12.42578125" style="30" customWidth="1"/>
    <col min="12" max="15" width="18.28515625" style="30" customWidth="1"/>
    <col min="16" max="16" width="9.140625" style="30"/>
    <col min="17" max="16384" width="9.140625" style="21"/>
  </cols>
  <sheetData>
    <row r="1" spans="1:16">
      <c r="H1" s="45" t="s">
        <v>114</v>
      </c>
      <c r="I1" s="45"/>
    </row>
    <row r="2" spans="1:16" ht="18.75">
      <c r="A2" s="43" t="s">
        <v>112</v>
      </c>
      <c r="B2" s="43"/>
      <c r="C2" s="43"/>
      <c r="D2" s="43"/>
      <c r="E2" s="43"/>
      <c r="F2" s="43"/>
      <c r="G2" s="43"/>
      <c r="H2" s="43"/>
      <c r="I2" s="43"/>
    </row>
    <row r="3" spans="1:16" ht="15.75">
      <c r="A3" s="44" t="str">
        <f>'Biểu 01'!A3:I3</f>
        <v>(Ban hành Kèm theo Tờ trình 504/TTr-UBND ngày 14/12/2021 của Ủy ban nhân dân tỉnh)</v>
      </c>
      <c r="B3" s="44"/>
      <c r="C3" s="44"/>
      <c r="D3" s="44"/>
      <c r="E3" s="44"/>
      <c r="F3" s="44"/>
      <c r="G3" s="44"/>
      <c r="H3" s="44"/>
      <c r="I3" s="44"/>
    </row>
    <row r="4" spans="1:16" ht="14.25" customHeight="1">
      <c r="H4" s="47" t="s">
        <v>116</v>
      </c>
      <c r="I4" s="47"/>
    </row>
    <row r="5" spans="1:16" s="25" customFormat="1" ht="38.25" customHeight="1">
      <c r="A5" s="48" t="s">
        <v>45</v>
      </c>
      <c r="B5" s="48" t="s">
        <v>70</v>
      </c>
      <c r="C5" s="48" t="s">
        <v>71</v>
      </c>
      <c r="D5" s="48"/>
      <c r="E5" s="48"/>
      <c r="F5" s="48"/>
      <c r="G5" s="48"/>
      <c r="H5" s="48"/>
      <c r="I5" s="48" t="s">
        <v>72</v>
      </c>
      <c r="J5" s="31"/>
      <c r="K5" s="31"/>
      <c r="L5" s="31"/>
      <c r="M5" s="31"/>
      <c r="N5" s="31"/>
      <c r="O5" s="31"/>
      <c r="P5" s="31"/>
    </row>
    <row r="6" spans="1:16" s="25" customFormat="1" ht="38.25" customHeight="1">
      <c r="A6" s="48"/>
      <c r="B6" s="48"/>
      <c r="C6" s="22" t="s">
        <v>73</v>
      </c>
      <c r="D6" s="22" t="s">
        <v>74</v>
      </c>
      <c r="E6" s="22" t="s">
        <v>75</v>
      </c>
      <c r="F6" s="22" t="s">
        <v>76</v>
      </c>
      <c r="G6" s="22" t="s">
        <v>77</v>
      </c>
      <c r="H6" s="22" t="s">
        <v>78</v>
      </c>
      <c r="I6" s="48"/>
      <c r="J6" s="31"/>
      <c r="K6" s="31"/>
      <c r="L6" s="31"/>
      <c r="M6" s="31"/>
      <c r="N6" s="31"/>
      <c r="O6" s="31"/>
      <c r="P6" s="31"/>
    </row>
    <row r="7" spans="1:16">
      <c r="A7" s="23" t="s">
        <v>4</v>
      </c>
      <c r="B7" s="23" t="s">
        <v>7</v>
      </c>
      <c r="C7" s="23">
        <v>1</v>
      </c>
      <c r="D7" s="23">
        <v>2</v>
      </c>
      <c r="E7" s="23">
        <v>3</v>
      </c>
      <c r="F7" s="23">
        <v>4</v>
      </c>
      <c r="G7" s="23">
        <v>5</v>
      </c>
      <c r="H7" s="23">
        <v>6</v>
      </c>
      <c r="I7" s="23">
        <v>7</v>
      </c>
    </row>
    <row r="8" spans="1:16" s="25" customFormat="1" ht="33" customHeight="1">
      <c r="A8" s="22" t="s">
        <v>4</v>
      </c>
      <c r="B8" s="26" t="s">
        <v>115</v>
      </c>
      <c r="C8" s="24">
        <f>SUM(D8:H8)</f>
        <v>336018</v>
      </c>
      <c r="D8" s="24">
        <v>50248</v>
      </c>
      <c r="E8" s="24">
        <v>57031</v>
      </c>
      <c r="F8" s="24">
        <v>70076</v>
      </c>
      <c r="G8" s="24">
        <v>78111</v>
      </c>
      <c r="H8" s="24">
        <v>80552</v>
      </c>
      <c r="I8" s="24">
        <f>C8*1.12</f>
        <v>376340.16000000003</v>
      </c>
      <c r="J8" s="31"/>
      <c r="K8" s="31"/>
      <c r="L8" s="31"/>
      <c r="M8" s="31"/>
      <c r="N8" s="31"/>
      <c r="O8" s="30"/>
      <c r="P8" s="31"/>
    </row>
    <row r="9" spans="1:16" s="25" customFormat="1" ht="29.25" customHeight="1">
      <c r="A9" s="22" t="s">
        <v>7</v>
      </c>
      <c r="B9" s="26" t="s">
        <v>79</v>
      </c>
      <c r="C9" s="24">
        <f>+C10+C13+C14+C15</f>
        <v>54777.137999999992</v>
      </c>
      <c r="D9" s="24">
        <f t="shared" ref="D9:H9" si="0">+D10+D13+D14+D15</f>
        <v>7441.1280000000006</v>
      </c>
      <c r="E9" s="24">
        <f t="shared" si="0"/>
        <v>8241.5679999999993</v>
      </c>
      <c r="F9" s="24">
        <f t="shared" si="0"/>
        <v>12789.376</v>
      </c>
      <c r="G9" s="24">
        <f t="shared" si="0"/>
        <v>13494.868</v>
      </c>
      <c r="H9" s="24">
        <f t="shared" si="0"/>
        <v>12810.198</v>
      </c>
      <c r="I9" s="24">
        <f>+I10+I13+I14+I15</f>
        <v>82578.975000000006</v>
      </c>
      <c r="J9" s="31"/>
      <c r="K9" s="30"/>
      <c r="L9" s="30"/>
      <c r="M9" s="30"/>
      <c r="N9" s="30"/>
      <c r="O9" s="30"/>
      <c r="P9" s="31"/>
    </row>
    <row r="10" spans="1:16" ht="29.25" customHeight="1">
      <c r="A10" s="23" t="s">
        <v>5</v>
      </c>
      <c r="B10" s="28" t="s">
        <v>80</v>
      </c>
      <c r="C10" s="20">
        <f>SUM(D10:H10)</f>
        <v>33421.343000000001</v>
      </c>
      <c r="D10" s="20">
        <v>5419.1530000000002</v>
      </c>
      <c r="E10" s="20">
        <v>6025.2240000000002</v>
      </c>
      <c r="F10" s="20">
        <v>6756.6530000000002</v>
      </c>
      <c r="G10" s="20">
        <v>7231.5839999999998</v>
      </c>
      <c r="H10" s="20">
        <v>7988.7290000000003</v>
      </c>
      <c r="I10" s="20">
        <v>39934.86</v>
      </c>
      <c r="J10" s="31"/>
      <c r="M10" s="31"/>
      <c r="N10" s="31"/>
      <c r="O10" s="31"/>
    </row>
    <row r="11" spans="1:16" ht="29.25" customHeight="1">
      <c r="A11" s="23"/>
      <c r="B11" s="27" t="s">
        <v>81</v>
      </c>
      <c r="C11" s="20">
        <f t="shared" ref="C11:C12" si="1">SUM(D11:H11)</f>
        <v>9606.2380000000012</v>
      </c>
      <c r="D11" s="20">
        <v>1212.059</v>
      </c>
      <c r="E11" s="20">
        <v>1599.222</v>
      </c>
      <c r="F11" s="20">
        <v>1964.951</v>
      </c>
      <c r="G11" s="20">
        <v>2439.6970000000001</v>
      </c>
      <c r="H11" s="20">
        <v>2390.3090000000002</v>
      </c>
      <c r="I11" s="20">
        <v>11500</v>
      </c>
      <c r="J11" s="31"/>
      <c r="M11" s="31"/>
      <c r="N11" s="31"/>
      <c r="O11" s="31"/>
    </row>
    <row r="12" spans="1:16" ht="29.25" customHeight="1">
      <c r="A12" s="23"/>
      <c r="B12" s="27" t="s">
        <v>82</v>
      </c>
      <c r="C12" s="20">
        <f t="shared" si="1"/>
        <v>42.836999999999996</v>
      </c>
      <c r="D12" s="20">
        <v>5.9630000000000001</v>
      </c>
      <c r="E12" s="20">
        <v>6.1790000000000003</v>
      </c>
      <c r="F12" s="20">
        <v>10.484</v>
      </c>
      <c r="G12" s="20">
        <v>10.647</v>
      </c>
      <c r="H12" s="20">
        <v>9.5640000000000001</v>
      </c>
      <c r="I12" s="20">
        <v>55.8</v>
      </c>
      <c r="J12" s="31"/>
      <c r="M12" s="31"/>
      <c r="N12" s="31"/>
      <c r="O12" s="31"/>
    </row>
    <row r="13" spans="1:16" ht="29.25" customHeight="1">
      <c r="A13" s="23" t="s">
        <v>6</v>
      </c>
      <c r="B13" s="28" t="s">
        <v>83</v>
      </c>
      <c r="C13" s="20">
        <f>SUM(D13:H13)</f>
        <v>0</v>
      </c>
      <c r="D13" s="20"/>
      <c r="E13" s="20"/>
      <c r="F13" s="20"/>
      <c r="G13" s="20"/>
      <c r="H13" s="20"/>
      <c r="I13" s="20"/>
    </row>
    <row r="14" spans="1:16" ht="29.25" customHeight="1">
      <c r="A14" s="23" t="s">
        <v>10</v>
      </c>
      <c r="B14" s="28" t="s">
        <v>84</v>
      </c>
      <c r="C14" s="20">
        <f>SUM(D14:H14)</f>
        <v>21251.507999999998</v>
      </c>
      <c r="D14" s="20">
        <v>2021.9749999999999</v>
      </c>
      <c r="E14" s="20">
        <v>2216.3440000000001</v>
      </c>
      <c r="F14" s="20">
        <v>5983.058</v>
      </c>
      <c r="G14" s="20">
        <v>6243.17</v>
      </c>
      <c r="H14" s="20">
        <v>4786.9610000000002</v>
      </c>
      <c r="I14" s="20">
        <v>42644.114999999998</v>
      </c>
      <c r="J14" s="31"/>
      <c r="M14" s="31"/>
      <c r="N14" s="31"/>
      <c r="O14" s="31"/>
    </row>
    <row r="15" spans="1:16" ht="29.25" customHeight="1">
      <c r="A15" s="23" t="s">
        <v>11</v>
      </c>
      <c r="B15" s="28" t="s">
        <v>86</v>
      </c>
      <c r="C15" s="20">
        <f>SUM(D15:H15)</f>
        <v>104.28700000000001</v>
      </c>
      <c r="D15" s="20">
        <v>0</v>
      </c>
      <c r="E15" s="20">
        <v>0</v>
      </c>
      <c r="F15" s="20">
        <v>49.664999999999999</v>
      </c>
      <c r="G15" s="20">
        <v>20.114000000000001</v>
      </c>
      <c r="H15" s="20">
        <v>34.508000000000003</v>
      </c>
      <c r="I15" s="20">
        <v>0</v>
      </c>
      <c r="J15" s="31"/>
      <c r="K15" s="31"/>
      <c r="L15" s="31"/>
      <c r="M15" s="31"/>
      <c r="N15" s="31"/>
      <c r="O15" s="31"/>
    </row>
    <row r="16" spans="1:16" s="25" customFormat="1" ht="29.25" customHeight="1">
      <c r="A16" s="22" t="s">
        <v>8</v>
      </c>
      <c r="B16" s="26" t="s">
        <v>87</v>
      </c>
      <c r="C16" s="24">
        <f t="shared" ref="C16:I16" si="2">+C17+C18+C22+C23+C21</f>
        <v>103334.042</v>
      </c>
      <c r="D16" s="24">
        <f t="shared" si="2"/>
        <v>16310.956</v>
      </c>
      <c r="E16" s="24">
        <f t="shared" si="2"/>
        <v>18745.955999999998</v>
      </c>
      <c r="F16" s="24">
        <f t="shared" si="2"/>
        <v>20282.786</v>
      </c>
      <c r="G16" s="24">
        <f t="shared" si="2"/>
        <v>23023.148000000001</v>
      </c>
      <c r="H16" s="24">
        <f t="shared" si="2"/>
        <v>24971.196</v>
      </c>
      <c r="I16" s="24">
        <f t="shared" si="2"/>
        <v>104722.33900000001</v>
      </c>
      <c r="J16" s="31"/>
      <c r="K16" s="30"/>
      <c r="L16" s="30"/>
      <c r="M16" s="31"/>
      <c r="N16" s="31"/>
      <c r="O16" s="31"/>
      <c r="P16" s="31"/>
    </row>
    <row r="17" spans="1:16" ht="29.25" customHeight="1">
      <c r="A17" s="23" t="s">
        <v>5</v>
      </c>
      <c r="B17" s="28" t="s">
        <v>88</v>
      </c>
      <c r="C17" s="20">
        <f>SUM(D17:H17)</f>
        <v>31247.981</v>
      </c>
      <c r="D17" s="20">
        <v>5357.9340000000002</v>
      </c>
      <c r="E17" s="20">
        <v>5619.64</v>
      </c>
      <c r="F17" s="20">
        <v>6317.5259999999998</v>
      </c>
      <c r="G17" s="20">
        <v>6654.0519999999997</v>
      </c>
      <c r="H17" s="20">
        <v>7298.8289999999997</v>
      </c>
      <c r="I17" s="20">
        <v>37888.447</v>
      </c>
      <c r="J17" s="31"/>
      <c r="M17" s="31"/>
      <c r="N17" s="31"/>
      <c r="O17" s="31"/>
    </row>
    <row r="18" spans="1:16" ht="29.25" customHeight="1">
      <c r="A18" s="23" t="s">
        <v>6</v>
      </c>
      <c r="B18" s="28" t="s">
        <v>89</v>
      </c>
      <c r="C18" s="20">
        <f>SUM(D18:H18)</f>
        <v>46285.465000000004</v>
      </c>
      <c r="D18" s="20">
        <v>6948.9279999999999</v>
      </c>
      <c r="E18" s="20">
        <v>9033.4330000000009</v>
      </c>
      <c r="F18" s="20">
        <v>9110.3060000000005</v>
      </c>
      <c r="G18" s="20">
        <v>10233.433000000001</v>
      </c>
      <c r="H18" s="20">
        <v>10959.365</v>
      </c>
      <c r="I18" s="20">
        <v>64433.892</v>
      </c>
      <c r="J18" s="31"/>
      <c r="M18" s="31"/>
      <c r="N18" s="31"/>
      <c r="O18" s="31"/>
    </row>
    <row r="19" spans="1:16" ht="29.25" customHeight="1">
      <c r="A19" s="23" t="s">
        <v>58</v>
      </c>
      <c r="B19" s="28" t="s">
        <v>90</v>
      </c>
      <c r="C19" s="20">
        <f t="shared" ref="C19:C23" si="3">SUM(D19:H19)</f>
        <v>28388.491000000002</v>
      </c>
      <c r="D19" s="20">
        <v>3261.6729999999998</v>
      </c>
      <c r="E19" s="20">
        <v>5719.1909999999998</v>
      </c>
      <c r="F19" s="20">
        <v>6073.4709999999995</v>
      </c>
      <c r="G19" s="20">
        <v>6605.2</v>
      </c>
      <c r="H19" s="20">
        <v>6728.9560000000001</v>
      </c>
      <c r="I19" s="49">
        <v>64433.892</v>
      </c>
      <c r="J19" s="31"/>
      <c r="M19" s="31"/>
      <c r="N19" s="31"/>
    </row>
    <row r="20" spans="1:16" ht="29.25" customHeight="1">
      <c r="A20" s="23" t="s">
        <v>91</v>
      </c>
      <c r="B20" s="28" t="s">
        <v>92</v>
      </c>
      <c r="C20" s="20">
        <f t="shared" si="3"/>
        <v>17896.974000000002</v>
      </c>
      <c r="D20" s="20">
        <v>3687.2550000000001</v>
      </c>
      <c r="E20" s="20">
        <v>3314.2420000000002</v>
      </c>
      <c r="F20" s="20">
        <v>3036.835</v>
      </c>
      <c r="G20" s="20">
        <v>3628.2330000000002</v>
      </c>
      <c r="H20" s="20">
        <v>4230.4089999999997</v>
      </c>
      <c r="I20" s="50"/>
      <c r="J20" s="31"/>
      <c r="M20" s="31"/>
      <c r="N20" s="31"/>
    </row>
    <row r="21" spans="1:16" ht="29.25" customHeight="1">
      <c r="A21" s="23" t="s">
        <v>10</v>
      </c>
      <c r="B21" s="28" t="s">
        <v>93</v>
      </c>
      <c r="C21" s="20">
        <f t="shared" si="3"/>
        <v>291.13499999999999</v>
      </c>
      <c r="D21" s="20"/>
      <c r="E21" s="20">
        <v>91.135000000000005</v>
      </c>
      <c r="F21" s="20"/>
      <c r="G21" s="20"/>
      <c r="H21" s="20">
        <v>200</v>
      </c>
      <c r="I21" s="20"/>
      <c r="J21" s="31"/>
      <c r="M21" s="31"/>
      <c r="N21" s="31"/>
      <c r="O21" s="31"/>
    </row>
    <row r="22" spans="1:16" ht="29.25" customHeight="1">
      <c r="A22" s="23" t="s">
        <v>11</v>
      </c>
      <c r="B22" s="28" t="s">
        <v>94</v>
      </c>
      <c r="C22" s="20">
        <f t="shared" si="3"/>
        <v>24954.819</v>
      </c>
      <c r="D22" s="20">
        <v>3918.5680000000002</v>
      </c>
      <c r="E22" s="20">
        <v>3949.89</v>
      </c>
      <c r="F22" s="20">
        <v>4803.7839999999997</v>
      </c>
      <c r="G22" s="20">
        <v>5956.0940000000001</v>
      </c>
      <c r="H22" s="20">
        <v>6326.4830000000002</v>
      </c>
      <c r="I22" s="20">
        <v>2400</v>
      </c>
      <c r="J22" s="31"/>
      <c r="M22" s="31"/>
      <c r="N22" s="31"/>
      <c r="O22" s="31"/>
    </row>
    <row r="23" spans="1:16" ht="29.25" customHeight="1">
      <c r="A23" s="23" t="s">
        <v>85</v>
      </c>
      <c r="B23" s="28" t="s">
        <v>95</v>
      </c>
      <c r="C23" s="20">
        <f t="shared" si="3"/>
        <v>554.64199999999994</v>
      </c>
      <c r="D23" s="20">
        <v>85.525999999999996</v>
      </c>
      <c r="E23" s="20">
        <v>51.857999999999997</v>
      </c>
      <c r="F23" s="20">
        <v>51.17</v>
      </c>
      <c r="G23" s="20">
        <v>179.56899999999999</v>
      </c>
      <c r="H23" s="20">
        <v>186.51900000000001</v>
      </c>
      <c r="I23" s="20"/>
      <c r="J23" s="31"/>
      <c r="M23" s="31"/>
      <c r="N23" s="31"/>
      <c r="O23" s="31"/>
    </row>
    <row r="24" spans="1:16" s="25" customFormat="1" ht="29.25" customHeight="1">
      <c r="A24" s="22" t="s">
        <v>26</v>
      </c>
      <c r="B24" s="26" t="s">
        <v>96</v>
      </c>
      <c r="C24" s="24">
        <f>+C25+C26+C27+C28+C29</f>
        <v>101932.19100000001</v>
      </c>
      <c r="D24" s="24">
        <f t="shared" ref="D24:I24" si="4">+D25+D26+D27+D28+D29</f>
        <v>16069.313</v>
      </c>
      <c r="E24" s="24">
        <f t="shared" si="4"/>
        <v>18538.044000000002</v>
      </c>
      <c r="F24" s="24">
        <f t="shared" si="4"/>
        <v>19661.79</v>
      </c>
      <c r="G24" s="24">
        <f t="shared" si="4"/>
        <v>22763.505000000001</v>
      </c>
      <c r="H24" s="24">
        <f t="shared" si="4"/>
        <v>24899.539000000001</v>
      </c>
      <c r="I24" s="24">
        <f t="shared" si="4"/>
        <v>103413.60195103998</v>
      </c>
      <c r="J24" s="31"/>
      <c r="K24" s="30"/>
      <c r="L24" s="30"/>
      <c r="M24" s="31"/>
      <c r="N24" s="31"/>
      <c r="O24" s="31"/>
      <c r="P24" s="31"/>
    </row>
    <row r="25" spans="1:16" ht="29.25" customHeight="1">
      <c r="A25" s="23" t="s">
        <v>5</v>
      </c>
      <c r="B25" s="28" t="s">
        <v>46</v>
      </c>
      <c r="C25" s="20">
        <f t="shared" ref="C25" si="5">SUM(D25:H25)</f>
        <v>26554.965999999997</v>
      </c>
      <c r="D25" s="20">
        <v>4237.625</v>
      </c>
      <c r="E25" s="20">
        <v>4717.6589999999997</v>
      </c>
      <c r="F25" s="20">
        <v>4359.3770000000004</v>
      </c>
      <c r="G25" s="20">
        <v>6152.2039999999997</v>
      </c>
      <c r="H25" s="20">
        <v>7088.1009999999997</v>
      </c>
      <c r="I25" s="20">
        <v>30147.499999999993</v>
      </c>
      <c r="J25" s="31"/>
      <c r="M25" s="31"/>
      <c r="N25" s="31"/>
      <c r="O25" s="31"/>
    </row>
    <row r="26" spans="1:16" ht="29.25" customHeight="1">
      <c r="A26" s="23" t="s">
        <v>6</v>
      </c>
      <c r="B26" s="28" t="s">
        <v>97</v>
      </c>
      <c r="C26" s="20">
        <f t="shared" ref="C26" si="6">SUM(D26:H26)</f>
        <v>47132.620999999999</v>
      </c>
      <c r="D26" s="20">
        <v>7641.2579999999998</v>
      </c>
      <c r="E26" s="20">
        <v>9015.0339999999997</v>
      </c>
      <c r="F26" s="20">
        <v>9643.9169999999995</v>
      </c>
      <c r="G26" s="20">
        <v>10282.763999999999</v>
      </c>
      <c r="H26" s="20">
        <v>10549.647999999999</v>
      </c>
      <c r="I26" s="20">
        <v>70837.701951039999</v>
      </c>
      <c r="J26" s="31"/>
      <c r="M26" s="31"/>
      <c r="N26" s="31"/>
      <c r="O26" s="31"/>
    </row>
    <row r="27" spans="1:16" ht="32.25" customHeight="1">
      <c r="A27" s="23" t="s">
        <v>10</v>
      </c>
      <c r="B27" s="28" t="s">
        <v>98</v>
      </c>
      <c r="C27" s="32">
        <f t="shared" ref="C27" si="7">SUM(D27:H27)</f>
        <v>3.0419999999999998</v>
      </c>
      <c r="D27" s="20"/>
      <c r="E27" s="20"/>
      <c r="F27" s="33">
        <v>1.0620000000000001</v>
      </c>
      <c r="G27" s="33">
        <v>0.71399999999999997</v>
      </c>
      <c r="H27" s="32">
        <v>1.266</v>
      </c>
      <c r="I27" s="32">
        <v>121.7</v>
      </c>
      <c r="J27" s="31"/>
      <c r="M27" s="31"/>
      <c r="N27" s="31"/>
      <c r="O27" s="31"/>
    </row>
    <row r="28" spans="1:16" ht="29.25" customHeight="1">
      <c r="A28" s="23" t="s">
        <v>11</v>
      </c>
      <c r="B28" s="28" t="s">
        <v>99</v>
      </c>
      <c r="C28" s="20">
        <f t="shared" ref="C28:C30" si="8">SUM(D28:H28)</f>
        <v>245.98099999999999</v>
      </c>
      <c r="D28" s="20">
        <v>240.54</v>
      </c>
      <c r="E28" s="33">
        <v>1.421</v>
      </c>
      <c r="F28" s="33">
        <v>1.34</v>
      </c>
      <c r="G28" s="33">
        <v>1.34</v>
      </c>
      <c r="H28" s="33">
        <v>1.34</v>
      </c>
      <c r="I28" s="33">
        <v>6.7</v>
      </c>
      <c r="J28" s="31"/>
      <c r="M28" s="31"/>
      <c r="N28" s="31"/>
      <c r="O28" s="31"/>
    </row>
    <row r="29" spans="1:16" ht="29.25" customHeight="1">
      <c r="A29" s="23" t="s">
        <v>85</v>
      </c>
      <c r="B29" s="28" t="s">
        <v>100</v>
      </c>
      <c r="C29" s="20">
        <f t="shared" si="8"/>
        <v>27995.581000000002</v>
      </c>
      <c r="D29" s="20">
        <v>3949.89</v>
      </c>
      <c r="E29" s="20">
        <v>4803.93</v>
      </c>
      <c r="F29" s="20">
        <v>5656.0940000000001</v>
      </c>
      <c r="G29" s="20">
        <v>6326.4830000000002</v>
      </c>
      <c r="H29" s="20">
        <v>7259.1840000000002</v>
      </c>
      <c r="I29" s="20">
        <v>2300</v>
      </c>
      <c r="J29" s="31"/>
      <c r="M29" s="31"/>
      <c r="N29" s="31"/>
      <c r="O29" s="31"/>
    </row>
    <row r="30" spans="1:16" s="25" customFormat="1" ht="29.25" customHeight="1">
      <c r="A30" s="22" t="s">
        <v>101</v>
      </c>
      <c r="B30" s="26" t="s">
        <v>102</v>
      </c>
      <c r="C30" s="24">
        <f t="shared" si="8"/>
        <v>202.07499999999999</v>
      </c>
      <c r="D30" s="24">
        <f t="shared" ref="D30:G30" si="9">+D38</f>
        <v>0</v>
      </c>
      <c r="E30" s="24">
        <f t="shared" si="9"/>
        <v>0</v>
      </c>
      <c r="F30" s="24">
        <f t="shared" si="9"/>
        <v>26.193000000000001</v>
      </c>
      <c r="G30" s="24">
        <f t="shared" si="9"/>
        <v>47.948999999999998</v>
      </c>
      <c r="H30" s="24">
        <f>+H38</f>
        <v>127.93300000000001</v>
      </c>
      <c r="I30" s="24">
        <f>+I38</f>
        <v>1229.251</v>
      </c>
      <c r="J30" s="31"/>
      <c r="K30" s="30"/>
      <c r="L30" s="30"/>
      <c r="M30" s="31"/>
      <c r="N30" s="31"/>
      <c r="O30" s="31"/>
      <c r="P30" s="31"/>
    </row>
    <row r="31" spans="1:16" s="25" customFormat="1" ht="29.25" customHeight="1">
      <c r="A31" s="22" t="s">
        <v>103</v>
      </c>
      <c r="B31" s="26" t="s">
        <v>104</v>
      </c>
      <c r="C31" s="24"/>
      <c r="D31" s="24"/>
      <c r="E31" s="24"/>
      <c r="F31" s="24"/>
      <c r="G31" s="24"/>
      <c r="H31" s="24"/>
      <c r="I31" s="24"/>
      <c r="J31" s="31"/>
      <c r="K31" s="30"/>
      <c r="L31" s="30"/>
      <c r="M31" s="31"/>
      <c r="N31" s="31"/>
      <c r="O31" s="31"/>
      <c r="P31" s="31"/>
    </row>
    <row r="32" spans="1:16" ht="29.25" customHeight="1">
      <c r="A32" s="23" t="s">
        <v>5</v>
      </c>
      <c r="B32" s="28" t="s">
        <v>105</v>
      </c>
      <c r="C32" s="20"/>
      <c r="D32" s="20"/>
      <c r="E32" s="20">
        <v>1035.6300000000001</v>
      </c>
      <c r="F32" s="20">
        <v>984.7786000000001</v>
      </c>
      <c r="G32" s="20">
        <v>1029.5158000000001</v>
      </c>
      <c r="H32" s="20">
        <v>1069.7159999999999</v>
      </c>
      <c r="I32" s="20">
        <v>1447.6754600000002</v>
      </c>
      <c r="J32" s="31"/>
      <c r="M32" s="31"/>
      <c r="N32" s="31"/>
      <c r="O32" s="31"/>
    </row>
    <row r="33" spans="1:15" ht="29.25" customHeight="1">
      <c r="A33" s="23" t="s">
        <v>6</v>
      </c>
      <c r="B33" s="28" t="s">
        <v>106</v>
      </c>
      <c r="C33" s="20"/>
      <c r="D33" s="20">
        <v>902.80799999999999</v>
      </c>
      <c r="E33" s="20">
        <v>748.61199999999997</v>
      </c>
      <c r="F33" s="20">
        <v>591.01099999999997</v>
      </c>
      <c r="G33" s="20">
        <v>479.1</v>
      </c>
      <c r="H33" s="20">
        <v>437.48700000000002</v>
      </c>
      <c r="I33" s="20">
        <v>534.21478911643271</v>
      </c>
      <c r="J33" s="31"/>
      <c r="M33" s="31"/>
      <c r="N33" s="31"/>
      <c r="O33" s="31"/>
    </row>
    <row r="34" spans="1:15" ht="29.25" customHeight="1">
      <c r="A34" s="23" t="s">
        <v>10</v>
      </c>
      <c r="B34" s="28" t="s">
        <v>107</v>
      </c>
      <c r="C34" s="20">
        <f>+C35+C36</f>
        <v>570.66800000000001</v>
      </c>
      <c r="D34" s="20">
        <v>154.196</v>
      </c>
      <c r="E34" s="20">
        <v>157.601</v>
      </c>
      <c r="F34" s="20">
        <v>138.10400000000001</v>
      </c>
      <c r="G34" s="20">
        <v>89.561999999999998</v>
      </c>
      <c r="H34" s="20">
        <v>31.204999999999998</v>
      </c>
      <c r="I34" s="20">
        <v>351.25282074981868</v>
      </c>
      <c r="J34" s="31"/>
      <c r="M34" s="31"/>
      <c r="N34" s="31"/>
      <c r="O34" s="31"/>
    </row>
    <row r="35" spans="1:15" ht="34.5" customHeight="1">
      <c r="A35" s="23" t="s">
        <v>58</v>
      </c>
      <c r="B35" s="28" t="s">
        <v>108</v>
      </c>
      <c r="C35" s="20">
        <f t="shared" ref="C35:C36" si="10">SUM(D35:H35)</f>
        <v>453.93799999999999</v>
      </c>
      <c r="D35" s="20">
        <v>130.85</v>
      </c>
      <c r="E35" s="20">
        <v>134.255</v>
      </c>
      <c r="F35" s="20">
        <v>114.758</v>
      </c>
      <c r="G35" s="20">
        <v>66.215999999999994</v>
      </c>
      <c r="H35" s="20">
        <v>7.859</v>
      </c>
      <c r="I35" s="20">
        <v>340.16469026599998</v>
      </c>
      <c r="J35" s="31"/>
      <c r="M35" s="31"/>
      <c r="N35" s="31"/>
      <c r="O35" s="31"/>
    </row>
    <row r="36" spans="1:15" ht="29.25" customHeight="1">
      <c r="A36" s="23" t="s">
        <v>58</v>
      </c>
      <c r="B36" s="28" t="s">
        <v>64</v>
      </c>
      <c r="C36" s="20">
        <f t="shared" si="10"/>
        <v>116.73</v>
      </c>
      <c r="D36" s="20">
        <v>23.346</v>
      </c>
      <c r="E36" s="20">
        <v>23.346</v>
      </c>
      <c r="F36" s="20">
        <v>23.346</v>
      </c>
      <c r="G36" s="20">
        <v>23.346</v>
      </c>
      <c r="H36" s="20">
        <v>23.346</v>
      </c>
      <c r="I36" s="20">
        <v>11.088130483818677</v>
      </c>
      <c r="J36" s="31"/>
      <c r="M36" s="31"/>
      <c r="N36" s="31"/>
      <c r="O36" s="31"/>
    </row>
    <row r="37" spans="1:15" ht="29.25" customHeight="1">
      <c r="A37" s="23" t="s">
        <v>11</v>
      </c>
      <c r="B37" s="28" t="s">
        <v>109</v>
      </c>
      <c r="C37" s="20">
        <f t="shared" ref="C37:H37" si="11">+C38</f>
        <v>202.07499999999999</v>
      </c>
      <c r="D37" s="20">
        <f t="shared" si="11"/>
        <v>0</v>
      </c>
      <c r="E37" s="20">
        <f t="shared" si="11"/>
        <v>0</v>
      </c>
      <c r="F37" s="20">
        <f t="shared" si="11"/>
        <v>26.193000000000001</v>
      </c>
      <c r="G37" s="20">
        <f t="shared" si="11"/>
        <v>47.948999999999998</v>
      </c>
      <c r="H37" s="20">
        <f t="shared" si="11"/>
        <v>127.93300000000001</v>
      </c>
      <c r="I37" s="20">
        <v>1229.251</v>
      </c>
      <c r="J37" s="31"/>
      <c r="M37" s="31"/>
      <c r="N37" s="31"/>
      <c r="O37" s="31"/>
    </row>
    <row r="38" spans="1:15" ht="29.25" customHeight="1">
      <c r="A38" s="23" t="s">
        <v>58</v>
      </c>
      <c r="B38" s="28" t="s">
        <v>110</v>
      </c>
      <c r="C38" s="20">
        <f t="shared" ref="C38" si="12">SUM(D38:H38)</f>
        <v>202.07499999999999</v>
      </c>
      <c r="D38" s="20"/>
      <c r="E38" s="20"/>
      <c r="F38" s="20">
        <v>26.193000000000001</v>
      </c>
      <c r="G38" s="20">
        <v>47.948999999999998</v>
      </c>
      <c r="H38" s="20">
        <v>127.93300000000001</v>
      </c>
      <c r="I38" s="20">
        <v>1229.251</v>
      </c>
      <c r="J38" s="31"/>
      <c r="M38" s="31"/>
      <c r="N38" s="31"/>
      <c r="O38" s="31"/>
    </row>
    <row r="39" spans="1:15" ht="29.25" customHeight="1">
      <c r="A39" s="23" t="s">
        <v>85</v>
      </c>
      <c r="B39" s="28" t="s">
        <v>111</v>
      </c>
      <c r="C39" s="20"/>
      <c r="D39" s="20">
        <v>748.61199999999997</v>
      </c>
      <c r="E39" s="20">
        <v>591.01099999999997</v>
      </c>
      <c r="F39" s="20">
        <v>479.1</v>
      </c>
      <c r="G39" s="20">
        <v>437.48700000000002</v>
      </c>
      <c r="H39" s="20">
        <v>534.21500000000003</v>
      </c>
      <c r="I39" s="20">
        <v>1412.2129683666142</v>
      </c>
      <c r="J39" s="31"/>
      <c r="M39" s="31"/>
      <c r="N39" s="31"/>
      <c r="O39" s="31"/>
    </row>
    <row r="41" spans="1:15" ht="33.75" customHeight="1">
      <c r="F41" s="46" t="s">
        <v>57</v>
      </c>
      <c r="G41" s="46"/>
      <c r="H41" s="46"/>
      <c r="I41" s="46"/>
    </row>
  </sheetData>
  <mergeCells count="10">
    <mergeCell ref="A2:I2"/>
    <mergeCell ref="A3:I3"/>
    <mergeCell ref="H1:I1"/>
    <mergeCell ref="F41:I41"/>
    <mergeCell ref="H4:I4"/>
    <mergeCell ref="A5:A6"/>
    <mergeCell ref="B5:B6"/>
    <mergeCell ref="C5:H5"/>
    <mergeCell ref="I5:I6"/>
    <mergeCell ref="I19:I20"/>
  </mergeCells>
  <pageMargins left="0.7" right="0.7" top="0.75" bottom="0.75" header="0.3" footer="0.3"/>
  <pageSetup paperSize="9" scale="63" orientation="portrait" r:id="rId1"/>
  <headerFooter>
    <oddFooter>&amp;C&amp;P/&amp;P</oddFooter>
  </headerFooter>
  <ignoredErrors>
    <ignoredError sqref="C9" formula="1"/>
    <ignoredError sqref="C10:C26 C37" formula="1" formulaRange="1"/>
    <ignoredError sqref="C27:C36 C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Biểu 01</vt:lpstr>
      <vt:lpstr>Biểu 02</vt:lpstr>
      <vt:lpstr>'Biểu 01'!Print_Titles</vt:lpstr>
      <vt:lpstr>'Biểu 02'!Print_Titles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nguyenminhtan</dc:creator>
  <cp:lastModifiedBy>Nguyễn Trọng Chính</cp:lastModifiedBy>
  <cp:lastPrinted>2021-12-14T04:36:02Z</cp:lastPrinted>
  <dcterms:created xsi:type="dcterms:W3CDTF">2017-04-11T09:45:35Z</dcterms:created>
  <dcterms:modified xsi:type="dcterms:W3CDTF">2021-12-14T11:30:41Z</dcterms:modified>
</cp:coreProperties>
</file>