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fileSharing readOnlyRecommended="1"/>
  <workbookPr defaultThemeVersion="124226"/>
  <bookViews>
    <workbookView xWindow="240" yWindow="192" windowWidth="14880" windowHeight="9048" activeTab="4"/>
  </bookViews>
  <sheets>
    <sheet name="PL01.Thu NSNN" sheetId="1" r:id="rId1"/>
    <sheet name="PL02.Chi NS" sheetId="9" r:id="rId2"/>
    <sheet name="PL02a.Chi NS.Chitiet" sheetId="2" r:id="rId3"/>
    <sheet name="PL03.QLHC" sheetId="14" r:id="rId4"/>
    <sheet name="PL04.Chi DT" sheetId="16" r:id="rId5"/>
    <sheet name="PL05.Thu HX" sheetId="10" r:id="rId6"/>
    <sheet name="PL06.HX huong" sheetId="5" r:id="rId7"/>
    <sheet name="PL07.Chi HX" sheetId="4" r:id="rId8"/>
    <sheet name="PL08.Đất" sheetId="3" r:id="rId9"/>
    <sheet name="Sheet1" sheetId="11"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0051">#N/A</definedName>
    <definedName name="\0061">#N/A</definedName>
    <definedName name="\0061a">#N/A</definedName>
    <definedName name="\0062a">#N/A</definedName>
    <definedName name="\0062b">#N/A</definedName>
    <definedName name="\0062c">#N/A</definedName>
    <definedName name="\0063">#N/A</definedName>
    <definedName name="\0063a">#N/A</definedName>
    <definedName name="\0064">#N/A</definedName>
    <definedName name="\0081">#N/A</definedName>
    <definedName name="\0082">#N/A</definedName>
    <definedName name="\010">#N/A</definedName>
    <definedName name="\4001a">#N/A</definedName>
    <definedName name="\4001b">#N/A</definedName>
    <definedName name="\4002a">#N/A</definedName>
    <definedName name="\4002b">#N/A</definedName>
    <definedName name="\4003a">#N/A</definedName>
    <definedName name="\4003b">#N/A</definedName>
    <definedName name="\4004">#N/A</definedName>
    <definedName name="\4005">#N/A</definedName>
    <definedName name="\4006">#N/A</definedName>
    <definedName name="\4007">#N/A</definedName>
    <definedName name="\4013">#N/A</definedName>
    <definedName name="\4041">#N/A</definedName>
    <definedName name="\4042">#N/A</definedName>
    <definedName name="\4043">#N/A</definedName>
    <definedName name="\4044">#N/A</definedName>
    <definedName name="\4051">#N/A</definedName>
    <definedName name="\4052">#N/A</definedName>
    <definedName name="\4053">#N/A</definedName>
    <definedName name="\4054">#N/A</definedName>
    <definedName name="\4055">#N/A</definedName>
    <definedName name="\4056">#N/A</definedName>
    <definedName name="\4057">#N/A</definedName>
    <definedName name="\4061">#N/A</definedName>
    <definedName name="\4062">#N/A</definedName>
    <definedName name="\4063">#N/A</definedName>
    <definedName name="\4064">#N/A</definedName>
    <definedName name="\4065">#N/A</definedName>
    <definedName name="\4066">#N/A</definedName>
    <definedName name="\4071">#N/A</definedName>
    <definedName name="\4072">#N/A</definedName>
    <definedName name="\4073">#N/A</definedName>
    <definedName name="\4074">#N/A</definedName>
    <definedName name="\4075">#N/A</definedName>
    <definedName name="\4076">#N/A</definedName>
    <definedName name="\5001">#N/A</definedName>
    <definedName name="\50010a">#N/A</definedName>
    <definedName name="\50010b">#N/A</definedName>
    <definedName name="\50011a">#N/A</definedName>
    <definedName name="\50011b">#N/A</definedName>
    <definedName name="\50011c">#N/A</definedName>
    <definedName name="\5002">#N/A</definedName>
    <definedName name="\5003a">#N/A</definedName>
    <definedName name="\5003b">#N/A</definedName>
    <definedName name="\5004a">#N/A</definedName>
    <definedName name="\5004b">#N/A</definedName>
    <definedName name="\5004c">#N/A</definedName>
    <definedName name="\5004d">#N/A</definedName>
    <definedName name="\5004e">#N/A</definedName>
    <definedName name="\5004f">#N/A</definedName>
    <definedName name="\5004g">#N/A</definedName>
    <definedName name="\5005a">#N/A</definedName>
    <definedName name="\5005b">#N/A</definedName>
    <definedName name="\5005c">#N/A</definedName>
    <definedName name="\5006">#N/A</definedName>
    <definedName name="\5007">#N/A</definedName>
    <definedName name="\5008a">#N/A</definedName>
    <definedName name="\5008b">#N/A</definedName>
    <definedName name="\5009">#N/A</definedName>
    <definedName name="\5021">#N/A</definedName>
    <definedName name="\5022">#N/A</definedName>
    <definedName name="\5023">#N/A</definedName>
    <definedName name="\5041">#N/A</definedName>
    <definedName name="\5045">#N/A</definedName>
    <definedName name="\505">#N/A</definedName>
    <definedName name="\506">#N/A</definedName>
    <definedName name="\5081">#N/A</definedName>
    <definedName name="\5082">#N/A</definedName>
    <definedName name="\6001a">#N/A</definedName>
    <definedName name="\6001b">#N/A</definedName>
    <definedName name="\6001c">#N/A</definedName>
    <definedName name="\6002">#N/A</definedName>
    <definedName name="\6003">#N/A</definedName>
    <definedName name="\6004">#N/A</definedName>
    <definedName name="\6012">#N/A</definedName>
    <definedName name="\6021">#N/A</definedName>
    <definedName name="\6051">#N/A</definedName>
    <definedName name="\6052">#N/A</definedName>
    <definedName name="\6053">#N/A</definedName>
    <definedName name="\6055">#N/A</definedName>
    <definedName name="\6061">#N/A</definedName>
    <definedName name="\6101">#N/A</definedName>
    <definedName name="\6102">#N/A</definedName>
    <definedName name="\6121">#N/A</definedName>
    <definedName name="\6122">#N/A</definedName>
    <definedName name="\6123">#N/A</definedName>
    <definedName name="\6125">#N/A</definedName>
    <definedName name="\ct5">#REF!</definedName>
    <definedName name="\cvang">#REF!</definedName>
    <definedName name="\da05">#REF!</definedName>
    <definedName name="\da1">#REF!</definedName>
    <definedName name="\da24">#REF!</definedName>
    <definedName name="\dahoc">#REF!</definedName>
    <definedName name="\govk">#REF!</definedName>
    <definedName name="\nhua">#REF!</definedName>
    <definedName name="\son">#REF!</definedName>
    <definedName name="\T">#REF!</definedName>
    <definedName name="\thepb">#REF!</definedName>
    <definedName name="__?">#REF!</definedName>
    <definedName name="__??????">#REF!</definedName>
    <definedName name="___?">#REF!</definedName>
    <definedName name="___??????">#REF!</definedName>
    <definedName name="_______a129" hidden="1">{"Offgrid",#N/A,FALSE,"OFFGRID";"Region",#N/A,FALSE,"REGION";"Offgrid -2",#N/A,FALSE,"OFFGRID";"WTP",#N/A,FALSE,"WTP";"WTP -2",#N/A,FALSE,"WTP";"Project",#N/A,FALSE,"PROJECT";"Summary -2",#N/A,FALSE,"SUMMARY"}</definedName>
    <definedName name="_______a130" hidden="1">{"Offgrid",#N/A,FALSE,"OFFGRID";"Region",#N/A,FALSE,"REGION";"Offgrid -2",#N/A,FALSE,"OFFGRID";"WTP",#N/A,FALSE,"WTP";"WTP -2",#N/A,FALSE,"WTP";"Project",#N/A,FALSE,"PROJECT";"Summary -2",#N/A,FALSE,"SUMMARY"}</definedName>
    <definedName name="______Goi8" hidden="1">{"'Sheet1'!$L$16"}</definedName>
    <definedName name="______PA3" hidden="1">{"'Sheet1'!$L$16"}</definedName>
    <definedName name="_____a129" hidden="1">{"Offgrid",#N/A,FALSE,"OFFGRID";"Region",#N/A,FALSE,"REGION";"Offgrid -2",#N/A,FALSE,"OFFGRID";"WTP",#N/A,FALSE,"WTP";"WTP -2",#N/A,FALSE,"WTP";"Project",#N/A,FALSE,"PROJECT";"Summary -2",#N/A,FALSE,"SUMMARY"}</definedName>
    <definedName name="_____a130" hidden="1">{"Offgrid",#N/A,FALSE,"OFFGRID";"Region",#N/A,FALSE,"REGION";"Offgrid -2",#N/A,FALSE,"OFFGRID";"WTP",#N/A,FALSE,"WTP";"WTP -2",#N/A,FALSE,"WTP";"Project",#N/A,FALSE,"PROJECT";"Summary -2",#N/A,FALSE,"SUMMARY"}</definedName>
    <definedName name="_____CON1">#REF!</definedName>
    <definedName name="_____CON2">#REF!</definedName>
    <definedName name="_____Goi8" hidden="1">{"'Sheet1'!$L$16"}</definedName>
    <definedName name="_____hom2">#REF!</definedName>
    <definedName name="_____NCL100">#REF!</definedName>
    <definedName name="_____NCL200">#REF!</definedName>
    <definedName name="_____NCL250">#REF!</definedName>
    <definedName name="_____NET2">#REF!</definedName>
    <definedName name="_____nin190">#REF!</definedName>
    <definedName name="_____PA3" hidden="1">{"'Sheet1'!$L$16"}</definedName>
    <definedName name="_____SN3">#REF!</definedName>
    <definedName name="_____sua20">#REF!</definedName>
    <definedName name="_____sua30">#REF!</definedName>
    <definedName name="_____TL3">#REF!</definedName>
    <definedName name="_____tz593">#REF!</definedName>
    <definedName name="_____VL100">#REF!</definedName>
    <definedName name="_____VL200">#REF!</definedName>
    <definedName name="_____VL250">#REF!</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oi1">#REF!</definedName>
    <definedName name="____boi2">#REF!</definedName>
    <definedName name="____BTM150">#REF!</definedName>
    <definedName name="____BTM200">#REF!</definedName>
    <definedName name="____BTM50">#REF!</definedName>
    <definedName name="____cao1">#REF!</definedName>
    <definedName name="____cao2">#REF!</definedName>
    <definedName name="____cao3">#REF!</definedName>
    <definedName name="____cao4">#REF!</definedName>
    <definedName name="____cao5">#REF!</definedName>
    <definedName name="____cao6">#REF!</definedName>
    <definedName name="____chk1">#REF!</definedName>
    <definedName name="____CON1">#REF!</definedName>
    <definedName name="____CON2">#REF!</definedName>
    <definedName name="____dai1">#REF!</definedName>
    <definedName name="____dai2">#REF!</definedName>
    <definedName name="____dai3">#REF!</definedName>
    <definedName name="____dai4">#REF!</definedName>
    <definedName name="____dai5">#REF!</definedName>
    <definedName name="____dai6">#REF!</definedName>
    <definedName name="____dan1">#REF!</definedName>
    <definedName name="____dan2">#REF!</definedName>
    <definedName name="____ddn400">#REF!</definedName>
    <definedName name="____ddn600">#REF!</definedName>
    <definedName name="____Goi8" hidden="1">{"'Sheet1'!$L$16"}</definedName>
    <definedName name="____MAC12">#REF!</definedName>
    <definedName name="____MAC46">#REF!</definedName>
    <definedName name="____NET2">#REF!</definedName>
    <definedName name="____PA3" hidden="1">{"'Sheet1'!$L$16"}</definedName>
    <definedName name="____phi10">#REF!</definedName>
    <definedName name="____phi12">#REF!</definedName>
    <definedName name="____phi14">#REF!</definedName>
    <definedName name="____phi16">#REF!</definedName>
    <definedName name="____phi18">#REF!</definedName>
    <definedName name="____phi20">#REF!</definedName>
    <definedName name="____phi22">#REF!</definedName>
    <definedName name="____phi25">#REF!</definedName>
    <definedName name="____phi28">#REF!</definedName>
    <definedName name="____phi6">#REF!</definedName>
    <definedName name="____phi8">#REF!</definedName>
    <definedName name="____sc1">#REF!</definedName>
    <definedName name="____SC2">#REF!</definedName>
    <definedName name="____sc3">#REF!</definedName>
    <definedName name="____slg1">#REF!</definedName>
    <definedName name="____slg2">#REF!</definedName>
    <definedName name="____slg3">#REF!</definedName>
    <definedName name="____slg4">#REF!</definedName>
    <definedName name="____slg5">#REF!</definedName>
    <definedName name="____slg6">#REF!</definedName>
    <definedName name="____TL1">#REF!</definedName>
    <definedName name="____TL2">#REF!</definedName>
    <definedName name="____TLA120">#REF!</definedName>
    <definedName name="____TLA35">#REF!</definedName>
    <definedName name="____TLA50">#REF!</definedName>
    <definedName name="____TLA70">#REF!</definedName>
    <definedName name="____TLA95">#REF!</definedName>
    <definedName name="___a1" hidden="1">{"'Sheet1'!$L$16"}</definedName>
    <definedName name="___a129" hidden="1">{"Offgrid",#N/A,FALSE,"OFFGRID";"Region",#N/A,FALSE,"REGION";"Offgrid -2",#N/A,FALSE,"OFFGRID";"WTP",#N/A,FALSE,"WTP";"WTP -2",#N/A,FALSE,"WTP";"Project",#N/A,FALSE,"PROJECT";"Summary -2",#N/A,FALSE,"SUMMARY"}</definedName>
    <definedName name="___a130" hidden="1">{"Offgrid",#N/A,FALSE,"OFFGRID";"Region",#N/A,FALSE,"REGION";"Offgrid -2",#N/A,FALSE,"OFFGRID";"WTP",#N/A,FALSE,"WTP";"WTP -2",#N/A,FALSE,"WTP";"Project",#N/A,FALSE,"PROJECT";"Summary -2",#N/A,FALSE,"SUMMARY"}</definedName>
    <definedName name="___boi1">#REF!</definedName>
    <definedName name="___boi2">#REF!</definedName>
    <definedName name="___BTM150">#REF!</definedName>
    <definedName name="___BTM200">#REF!</definedName>
    <definedName name="___BTM50">#REF!</definedName>
    <definedName name="___cao1">#REF!</definedName>
    <definedName name="___cao2">#REF!</definedName>
    <definedName name="___cao3">#REF!</definedName>
    <definedName name="___cao4">#REF!</definedName>
    <definedName name="___cao5">#REF!</definedName>
    <definedName name="___cao6">#REF!</definedName>
    <definedName name="___chk1">#REF!</definedName>
    <definedName name="___CON1">#REF!</definedName>
    <definedName name="___CON2">#REF!</definedName>
    <definedName name="___Cty501" hidden="1">{"'Sheet1'!$L$16"}</definedName>
    <definedName name="___d1500" hidden="1">{"'Sheet1'!$L$16"}</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dn400">#REF!</definedName>
    <definedName name="___ddn600">#REF!</definedName>
    <definedName name="___Goi8" hidden="1">{"'Sheet1'!$L$16"}</definedName>
    <definedName name="___h1" hidden="1">{"'Sheet1'!$L$16"}</definedName>
    <definedName name="___h10" hidden="1">{#N/A,#N/A,FALSE,"Chi tiÆt"}</definedName>
    <definedName name="___h2" hidden="1">{"'Sheet1'!$L$16"}</definedName>
    <definedName name="___h3" hidden="1">{"'Sheet1'!$L$16"}</definedName>
    <definedName name="___h5" hidden="1">{"'Sheet1'!$L$16"}</definedName>
    <definedName name="___h6" hidden="1">{"'Sheet1'!$L$16"}</definedName>
    <definedName name="___h7" hidden="1">{"'Sheet1'!$L$16"}</definedName>
    <definedName name="___h8" hidden="1">{"'Sheet1'!$L$16"}</definedName>
    <definedName name="___h9" hidden="1">{"'Sheet1'!$L$16"}</definedName>
    <definedName name="___hom2">#REF!</definedName>
    <definedName name="___hu1" hidden="1">{"'Sheet1'!$L$16"}</definedName>
    <definedName name="___hu2" hidden="1">{"'Sheet1'!$L$16"}</definedName>
    <definedName name="___hu5" hidden="1">{"'Sheet1'!$L$16"}</definedName>
    <definedName name="___hu6" hidden="1">{"'Sheet1'!$L$16"}</definedName>
    <definedName name="___Lan1" hidden="1">{"'Sheet1'!$L$16"}</definedName>
    <definedName name="___LAN3" hidden="1">{"'Sheet1'!$L$16"}</definedName>
    <definedName name="___lk2" hidden="1">{"'Sheet1'!$L$16"}</definedName>
    <definedName name="___M2" hidden="1">{"'Sheet1'!$L$16"}</definedName>
    <definedName name="___m4" hidden="1">{"'Sheet1'!$L$16"}</definedName>
    <definedName name="___MAC12">#REF!</definedName>
    <definedName name="___MAC46">#REF!</definedName>
    <definedName name="___NC1">#REF!</definedName>
    <definedName name="___NC2">#REF!</definedName>
    <definedName name="___NC3">#REF!</definedName>
    <definedName name="___NCL100">#REF!</definedName>
    <definedName name="___NCL200">#REF!</definedName>
    <definedName name="___NCL250">#REF!</definedName>
    <definedName name="___NET2">#REF!</definedName>
    <definedName name="___nin190">#REF!</definedName>
    <definedName name="___PA3" hidden="1">{"'Sheet1'!$L$16"}</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sat10">#REF!</definedName>
    <definedName name="___sat12">#REF!</definedName>
    <definedName name="___sat14">#REF!</definedName>
    <definedName name="___sat16">#REF!</definedName>
    <definedName name="___sat20">#REF!</definedName>
    <definedName name="___sat8">#REF!</definedName>
    <definedName name="___sc1">#REF!</definedName>
    <definedName name="___SC2">#REF!</definedName>
    <definedName name="___sc3">#REF!</definedName>
    <definedName name="___slg1">#REF!</definedName>
    <definedName name="___slg2">#REF!</definedName>
    <definedName name="___slg3">#REF!</definedName>
    <definedName name="___slg4">#REF!</definedName>
    <definedName name="___slg5">#REF!</definedName>
    <definedName name="___slg6">#REF!</definedName>
    <definedName name="___SN3">#REF!</definedName>
    <definedName name="___sua20">#REF!</definedName>
    <definedName name="___sua30">#REF!</definedName>
    <definedName name="___TL1">#REF!</definedName>
    <definedName name="___TL2">#REF!</definedName>
    <definedName name="___TL3">#REF!</definedName>
    <definedName name="___TLA120">#REF!</definedName>
    <definedName name="___TLA35">#REF!</definedName>
    <definedName name="___TLA50">#REF!</definedName>
    <definedName name="___TLA70">#REF!</definedName>
    <definedName name="___TLA95">#REF!</definedName>
    <definedName name="___tt3" hidden="1">{"'Sheet1'!$L$16"}</definedName>
    <definedName name="___tz593">#REF!</definedName>
    <definedName name="___VL100">#REF!</definedName>
    <definedName name="___VL200">#REF!</definedName>
    <definedName name="___VL250">#REF!</definedName>
    <definedName name="___VLP2" hidden="1">{"'Sheet1'!$L$16"}</definedName>
    <definedName name="___XL4">#REF!</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16550">'[1]CT -THVLNC'!#REF!</definedName>
    <definedName name="__bac3">#N/A</definedName>
    <definedName name="__boi1">#REF!</definedName>
    <definedName name="__boi2">#REF!</definedName>
    <definedName name="__btm10">#REF!</definedName>
    <definedName name="__btm100">#REF!</definedName>
    <definedName name="__BTM150">#REF!</definedName>
    <definedName name="__BTM200">#REF!</definedName>
    <definedName name="__BTM50">#REF!</definedName>
    <definedName name="__cao1">#REF!</definedName>
    <definedName name="__cao2">#REF!</definedName>
    <definedName name="__cao3">#REF!</definedName>
    <definedName name="__cao4">#REF!</definedName>
    <definedName name="__cao5">#REF!</definedName>
    <definedName name="__cao6">#REF!</definedName>
    <definedName name="__chk1">#REF!</definedName>
    <definedName name="__CNA50">#REF!</definedName>
    <definedName name="__CON1">#REF!</definedName>
    <definedName name="__CON2">#REF!</definedName>
    <definedName name="__CT250">'[2]dongia (2)'!#REF!</definedName>
    <definedName name="__Cty501" hidden="1">{"'Sheet1'!$L$16"}</definedName>
    <definedName name="__d1500" hidden="1">{"'Sheet1'!$L$16"}</definedName>
    <definedName name="__D2">[3]SL!$E$5</definedName>
    <definedName name="__dai1">#REF!</definedName>
    <definedName name="__dai2">#REF!</definedName>
    <definedName name="__dai3">#REF!</definedName>
    <definedName name="__dai4">#REF!</definedName>
    <definedName name="__dai5">#REF!</definedName>
    <definedName name="__dai6">#REF!</definedName>
    <definedName name="__dan1">#REF!</definedName>
    <definedName name="__dan2">#REF!</definedName>
    <definedName name="__dbf2__">#REF!</definedName>
    <definedName name="__ddn400">#REF!</definedName>
    <definedName name="__ddn600">#REF!</definedName>
    <definedName name="__DT12" hidden="1">{"'Sheet1'!$L$16"}</definedName>
    <definedName name="__E99999">#REF!</definedName>
    <definedName name="__FIL2">#REF!</definedName>
    <definedName name="__gis150">#REF!</definedName>
    <definedName name="__Goi8" hidden="1">{"'Sheet1'!$L$16"}</definedName>
    <definedName name="__h1" hidden="1">{"'Sheet1'!$L$16"}</definedName>
    <definedName name="__h10" hidden="1">{#N/A,#N/A,FALSE,"Chi tiÆt"}</definedName>
    <definedName name="__h2" hidden="1">{"'Sheet1'!$L$16"}</definedName>
    <definedName name="__h3" hidden="1">{"'Sheet1'!$L$16"}</definedName>
    <definedName name="__h5" hidden="1">{"'Sheet1'!$L$16"}</definedName>
    <definedName name="__h6" hidden="1">{"'Sheet1'!$L$16"}</definedName>
    <definedName name="__h7" hidden="1">{"'Sheet1'!$L$16"}</definedName>
    <definedName name="__h8" hidden="1">{"'Sheet1'!$L$16"}</definedName>
    <definedName name="__h9" hidden="1">{"'Sheet1'!$L$16"}</definedName>
    <definedName name="__hom2">#REF!</definedName>
    <definedName name="__hsm2">1.1289</definedName>
    <definedName name="__hu1" hidden="1">{"'Sheet1'!$L$16"}</definedName>
    <definedName name="__hu2" hidden="1">{"'Sheet1'!$L$16"}</definedName>
    <definedName name="__hu5" hidden="1">{"'Sheet1'!$L$16"}</definedName>
    <definedName name="__hu6" hidden="1">{"'Sheet1'!$L$16"}</definedName>
    <definedName name="__IntlFixup" hidden="1">TRUE</definedName>
    <definedName name="__IntlFixupTable" hidden="1">#REF!</definedName>
    <definedName name="__kl1">#REF!</definedName>
    <definedName name="__KL2">#REF!</definedName>
    <definedName name="__KM188">#REF!</definedName>
    <definedName name="__km189">#REF!</definedName>
    <definedName name="__km193">#REF!</definedName>
    <definedName name="__km194">#REF!</definedName>
    <definedName name="__km195">#REF!</definedName>
    <definedName name="__km196">#REF!</definedName>
    <definedName name="__km197">#REF!</definedName>
    <definedName name="__km198">#REF!</definedName>
    <definedName name="__Lan1" hidden="1">{"'Sheet1'!$L$16"}</definedName>
    <definedName name="__LAN3" hidden="1">{"'Sheet1'!$L$16"}</definedName>
    <definedName name="__lk2" hidden="1">{"'Sheet1'!$L$16"}</definedName>
    <definedName name="__M2" hidden="1">{"'Sheet1'!$L$16"}</definedName>
    <definedName name="__m4" hidden="1">{"'Sheet1'!$L$16"}</definedName>
    <definedName name="__MAC12">#REF!</definedName>
    <definedName name="__MAC46">#REF!</definedName>
    <definedName name="__MAIN__">#REF!</definedName>
    <definedName name="__mtc1">#REF!</definedName>
    <definedName name="__mtc2">#REF!</definedName>
    <definedName name="__NC1">#REF!</definedName>
    <definedName name="__nc150">#REF!</definedName>
    <definedName name="__NC2">#REF!</definedName>
    <definedName name="__NC200">#REF!</definedName>
    <definedName name="__NC3">#REF!</definedName>
    <definedName name="__nc50">#REF!</definedName>
    <definedName name="__ncc5">#REF!</definedName>
    <definedName name="__ncc6">#REF!</definedName>
    <definedName name="__ncc7">#REF!</definedName>
    <definedName name="__NCL100">#REF!</definedName>
    <definedName name="__NCL200">#REF!</definedName>
    <definedName name="__NCL250">#REF!</definedName>
    <definedName name="__NCO150">#REF!</definedName>
    <definedName name="__NCO200">#REF!</definedName>
    <definedName name="__NCO50">#REF!</definedName>
    <definedName name="__NET2">#REF!</definedName>
    <definedName name="__nin190">#REF!</definedName>
    <definedName name="__NLF01">#REF!</definedName>
    <definedName name="__NLF07">#REF!</definedName>
    <definedName name="__NLF12">#REF!</definedName>
    <definedName name="__NLF60">#REF!</definedName>
    <definedName name="__PA3" hidden="1">{"'Sheet1'!$L$16"}</definedName>
    <definedName name="__Ph30">#REF!</definedName>
    <definedName name="__phi10">#REF!</definedName>
    <definedName name="__phi12">#REF!</definedName>
    <definedName name="__phi14">#REF!</definedName>
    <definedName name="__phi16">#REF!</definedName>
    <definedName name="__phi18">#REF!</definedName>
    <definedName name="__phi20">#REF!</definedName>
    <definedName name="__phi22">#REF!</definedName>
    <definedName name="__phi25">#REF!</definedName>
    <definedName name="__phi28">#REF!</definedName>
    <definedName name="__phi6">#REF!</definedName>
    <definedName name="__phi8">#REF!</definedName>
    <definedName name="__PXB80">#REF!</definedName>
    <definedName name="__s6">{"ÿÿÿÿÿ"}</definedName>
    <definedName name="__sat10">#REF!</definedName>
    <definedName name="__sat12">#REF!</definedName>
    <definedName name="__sat14">#REF!</definedName>
    <definedName name="__sat16">#REF!</definedName>
    <definedName name="__sat20">#REF!</definedName>
    <definedName name="__sat8">#REF!</definedName>
    <definedName name="__sc1">#REF!</definedName>
    <definedName name="__SC2">#REF!</definedName>
    <definedName name="__sc3">#REF!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QT10">#REF!</definedName>
    <definedName name="__SQT8">#REF!</definedName>
    <definedName name="__SQT9">#REF!</definedName>
    <definedName name="__sua20">#REF!</definedName>
    <definedName name="__sua30">#REF!</definedName>
    <definedName name="__TG2">#REF!</definedName>
    <definedName name="__tg427">#REF!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t3" hidden="1">{"'Sheet1'!$L$16"}</definedName>
    <definedName name="__tz593">#REF!</definedName>
    <definedName name="__UT2">#REF!</definedName>
    <definedName name="__VL100">#REF!</definedName>
    <definedName name="__vl150">#REF!</definedName>
    <definedName name="__VL200">#REF!</definedName>
    <definedName name="__VL250">#REF!</definedName>
    <definedName name="__vl50">#REF!</definedName>
    <definedName name="__VLI150">#REF!</definedName>
    <definedName name="__VLI200">#REF!</definedName>
    <definedName name="__VLI50">#REF!</definedName>
    <definedName name="__VLP2" hidden="1">{"'Sheet1'!$L$16"}</definedName>
    <definedName name="__xb80">#REF!</definedName>
    <definedName name="__XL4">#REF!</definedName>
    <definedName name="_01_01_99">#REF!</definedName>
    <definedName name="_01_02_99">#REF!</definedName>
    <definedName name="_01_03_99">#REF!</definedName>
    <definedName name="_01_04_99">#REF!</definedName>
    <definedName name="_01_05_99">#REF!</definedName>
    <definedName name="_01_06_99">#REF!</definedName>
    <definedName name="_01_07_99">#REF!</definedName>
    <definedName name="_01_08_1999">#REF!</definedName>
    <definedName name="_01_11_2001">#N/A</definedName>
    <definedName name="_02">#REF!</definedName>
    <definedName name="_1">#REF!</definedName>
    <definedName name="_1000A01">#N/A</definedName>
    <definedName name="_1BA2500">#REF!</definedName>
    <definedName name="_1BA3250">#REF!</definedName>
    <definedName name="_1BA400P">#REF!</definedName>
    <definedName name="_1CAP00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TT01">#REF!</definedName>
    <definedName name="_1TCD101">#REF!</definedName>
    <definedName name="_1TCD201">#REF!</definedName>
    <definedName name="_1TD2001">#REF!</definedName>
    <definedName name="_1TIHT01">#REF!</definedName>
    <definedName name="_1TRU121">#REF!</definedName>
    <definedName name="_2">#REF!</definedName>
    <definedName name="_23NA">#REF!</definedName>
    <definedName name="_23NB">#REF!</definedName>
    <definedName name="_23NC">#REF!</definedName>
    <definedName name="_27_02_01">#REF!</definedName>
    <definedName name="_2BLA100">#REF!</definedName>
    <definedName name="_2DAL201">#REF!</definedName>
    <definedName name="_3BLXMD">#REF!</definedName>
    <definedName name="_3TU0609">#REF!</definedName>
    <definedName name="_40x4">5100</definedName>
    <definedName name="_4CNT240">#REF!</definedName>
    <definedName name="_4CTL240">#REF!</definedName>
    <definedName name="_4FCO100">#REF!</definedName>
    <definedName name="_4HDCTT4">#REF!</definedName>
    <definedName name="_4HNCTT4">#REF!</definedName>
    <definedName name="_4LBCO01">#REF!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ac4">#N/A</definedName>
    <definedName name="_bac5">#N/A</definedName>
    <definedName name="_ban2" hidden="1">{"'Sheet1'!$L$16"}</definedName>
    <definedName name="_bat1">#REF!</definedName>
    <definedName name="_ben10">#N/A</definedName>
    <definedName name="_ben12">#N/A</definedName>
    <definedName name="_boi1">#REF!</definedName>
    <definedName name="_boi2">#REF!</definedName>
    <definedName name="_boi3">#REF!</definedName>
    <definedName name="_boi4">#REF!</definedName>
    <definedName name="_btc20">#REF!</definedName>
    <definedName name="_btc30">#REF!</definedName>
    <definedName name="_btc35">#REF!</definedName>
    <definedName name="_BTM150">#REF!</definedName>
    <definedName name="_BTM200">#REF!</definedName>
    <definedName name="_BTM250">#REF!</definedName>
    <definedName name="_btM300">#REF!</definedName>
    <definedName name="_BTM50">#REF!</definedName>
    <definedName name="_bua25">#REF!</definedName>
    <definedName name="_Builtin0" hidden="1">#REF!</definedName>
    <definedName name="_Builtin155" hidden="1">#N/A</definedName>
    <definedName name="_C_Lphi_4ab">#REF!</definedName>
    <definedName name="_Can2">#REF!</definedName>
    <definedName name="_cao1">#REF!</definedName>
    <definedName name="_cao2">#REF!</definedName>
    <definedName name="_cao3">#REF!</definedName>
    <definedName name="_cao4">#REF!</definedName>
    <definedName name="_cao5">#REF!</definedName>
    <definedName name="_cao6">#REF!</definedName>
    <definedName name="_cat2">#REF!</definedName>
    <definedName name="_cat3">#REF!</definedName>
    <definedName name="_cat4">#REF!</definedName>
    <definedName name="_cat5">#REF!</definedName>
    <definedName name="_cau10">#N/A</definedName>
    <definedName name="_cau16">'[4]R&amp;P'!$G$225</definedName>
    <definedName name="_CAU22">#REF!</definedName>
    <definedName name="_cau25">'[4]R&amp;P'!$G$226</definedName>
    <definedName name="_cau40">'[4]R&amp;P'!$G$227</definedName>
    <definedName name="_cau5">#REF!</definedName>
    <definedName name="_cau50">'[4]R&amp;P'!$G$228</definedName>
    <definedName name="_cau60">#N/A</definedName>
    <definedName name="_cau63">#N/A</definedName>
    <definedName name="_cau7">#N/A</definedName>
    <definedName name="_CAU8">#REF!</definedName>
    <definedName name="_CAU9">#REF!</definedName>
    <definedName name="_chk1">#REF!</definedName>
    <definedName name="_ckn12">#N/A</definedName>
    <definedName name="_coc35">#REF!</definedName>
    <definedName name="_CON1">#REF!</definedName>
    <definedName name="_CON2">#REF!</definedName>
    <definedName name="_COT1">#REF!</definedName>
    <definedName name="_COT2">#REF!</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y501" hidden="1">{"'Sheet1'!$L$16"}</definedName>
    <definedName name="_D1">[3]SL!$E$5</definedName>
    <definedName name="_d1500" hidden="1">{"'Sheet1'!$L$16"}</definedName>
    <definedName name="_d2">#REF!</definedName>
    <definedName name="_dai1">#REF!</definedName>
    <definedName name="_dai2">#REF!</definedName>
    <definedName name="_dai3">#REF!</definedName>
    <definedName name="_dai4">#REF!</definedName>
    <definedName name="_dai5">#REF!</definedName>
    <definedName name="_dai6">#REF!</definedName>
    <definedName name="_dam18">#REF!</definedName>
    <definedName name="_dam33">#REF!</definedName>
    <definedName name="_dan1">#REF!</definedName>
    <definedName name="_dan2">#REF!</definedName>
    <definedName name="_DDC3">#REF!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C10">#REF!</definedName>
    <definedName name="_DGC22">#REF!</definedName>
    <definedName name="_DGC7">#REF!</definedName>
    <definedName name="_DGC8">#REF!</definedName>
    <definedName name="_DGC9">#REF!</definedName>
    <definedName name="_DST1">#REF!</definedName>
    <definedName name="_Fill" hidden="1">#REF!</definedName>
    <definedName name="_xlnm._FilterDatabase" localSheetId="0" hidden="1">'PL01.Thu NSNN'!$A$1:$D$54</definedName>
    <definedName name="_xlnm._FilterDatabase" localSheetId="2" hidden="1">'PL02a.Chi NS.Chitiet'!$B$1:$B$355</definedName>
    <definedName name="_xlnm._FilterDatabase" hidden="1">#REF!</definedName>
    <definedName name="_g1">#N/A</definedName>
    <definedName name="_G15">[5]XL4Poppy!$C$4</definedName>
    <definedName name="_g2">#N/A</definedName>
    <definedName name="_GFE28">#REF!</definedName>
    <definedName name="_GIA1">#REF!</definedName>
    <definedName name="_Goi8" hidden="1">{"'Sheet1'!$L$16"}</definedName>
    <definedName name="_gon4">#REF!</definedName>
    <definedName name="_h1" hidden="1">{"'TDTGT (theo Dphuong)'!$A$4:$F$75"}</definedName>
    <definedName name="_h10" hidden="1">{#N/A,#N/A,FALSE,"Chi tiÆt"}</definedName>
    <definedName name="_h2" hidden="1">{"'Sheet1'!$L$16"}</definedName>
    <definedName name="_h3" hidden="1">{"'Sheet1'!$L$16"}</definedName>
    <definedName name="_h5" hidden="1">{"'Sheet1'!$L$16"}</definedName>
    <definedName name="_H500866">#REF!</definedName>
    <definedName name="_h6" hidden="1">{"'Sheet1'!$L$16"}</definedName>
    <definedName name="_h7" hidden="1">{"'Sheet1'!$L$16"}</definedName>
    <definedName name="_h8" hidden="1">{"'Sheet1'!$L$16"}</definedName>
    <definedName name="_h9" hidden="1">{"'Sheet1'!$L$16"}</definedName>
    <definedName name="_han23">#N/A</definedName>
    <definedName name="_hh1">[6]XL4Poppy!$C$9</definedName>
    <definedName name="_hh2">[6]XL4Poppy!$A$15</definedName>
    <definedName name="_hh3">[6]XL4Poppy!$C$27</definedName>
    <definedName name="_hom2">#REF!</definedName>
    <definedName name="_hsm2">1.1289</definedName>
    <definedName name="_hu1" hidden="1">{"'Sheet1'!$L$16"}</definedName>
    <definedName name="_hu2" hidden="1">{"'Sheet1'!$L$16"}</definedName>
    <definedName name="_hu5" hidden="1">{"'Sheet1'!$L$16"}</definedName>
    <definedName name="_hu6" hidden="1">{"'Sheet1'!$L$16"}</definedName>
    <definedName name="_JK4">#REF!</definedName>
    <definedName name="_Key1" hidden="1">#REF!</definedName>
    <definedName name="_Key2" hidden="1">#REF!</definedName>
    <definedName name="_KL3">#REF!</definedName>
    <definedName name="_KL4">#REF!</definedName>
    <definedName name="_KL5">#REF!</definedName>
    <definedName name="_KL6">#REF!</definedName>
    <definedName name="_KL7">#REF!</definedName>
    <definedName name="_km190">#REF!</definedName>
    <definedName name="_km191">#REF!</definedName>
    <definedName name="_km192">#REF!</definedName>
    <definedName name="_Km36">#REF!</definedName>
    <definedName name="_KM900">#REF!</definedName>
    <definedName name="_kn12">#N/A</definedName>
    <definedName name="_Knc2">#REF!</definedName>
    <definedName name="_Knc36">#REF!</definedName>
    <definedName name="_Knc57">#REF!</definedName>
    <definedName name="_Kvl36">#REF!</definedName>
    <definedName name="_L1">[7]XL4Poppy!$C$4</definedName>
    <definedName name="_L6">[8]XL4Poppy!$C$31</definedName>
    <definedName name="_Lan1" hidden="1">{"'Sheet1'!$L$16"}</definedName>
    <definedName name="_LAN3" hidden="1">{"'Sheet1'!$L$16"}</definedName>
    <definedName name="_lap1">#REF!</definedName>
    <definedName name="_lap2">#REF!</definedName>
    <definedName name="_LCB1">#REF!</definedName>
    <definedName name="_lk2" hidden="1">{"'Sheet1'!$L$16"}</definedName>
    <definedName name="_lop16">#REF!</definedName>
    <definedName name="_lop25">#REF!</definedName>
    <definedName name="_lop9">#REF!</definedName>
    <definedName name="_LSP10">#REF!</definedName>
    <definedName name="_LSP1054">#REF!</definedName>
    <definedName name="_LSP11">#REF!</definedName>
    <definedName name="_LSP13">#REF!</definedName>
    <definedName name="_LSP15">#REF!</definedName>
    <definedName name="_LSP7">#REF!</definedName>
    <definedName name="_LSP8">#REF!</definedName>
    <definedName name="_LTT10">#REF!</definedName>
    <definedName name="_LTT1054">#REF!</definedName>
    <definedName name="_LTT11">#REF!</definedName>
    <definedName name="_LTT13">#REF!</definedName>
    <definedName name="_LTT15">#REF!</definedName>
    <definedName name="_LTT7">#REF!</definedName>
    <definedName name="_LTT8">#REF!</definedName>
    <definedName name="_lu10">#REF!</definedName>
    <definedName name="_lu13">#REF!</definedName>
    <definedName name="_lu8">#N/A</definedName>
    <definedName name="_lu85">#REF!</definedName>
    <definedName name="_LX100">#REF!</definedName>
    <definedName name="_M1">[7]XL4Poppy!$C$4</definedName>
    <definedName name="_M2" hidden="1">{"'Sheet1'!$L$16"}</definedName>
    <definedName name="_M36" hidden="1">{"'Sheet1'!$L$16"}</definedName>
    <definedName name="_m4" hidden="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#REF!</definedName>
    <definedName name="_MAC46">#REF!</definedName>
    <definedName name="_may04">#REF!</definedName>
    <definedName name="_may05">#REF!</definedName>
    <definedName name="_may1">#REF!</definedName>
    <definedName name="_may2">#REF!</definedName>
    <definedName name="_may3">#REF!</definedName>
    <definedName name="_mix6">'[4]R&amp;P'!$G$207</definedName>
    <definedName name="_mtc3">#REF!</definedName>
    <definedName name="_MUI1">#REF!</definedName>
    <definedName name="_MUI101">#REF!</definedName>
    <definedName name="_MUI11">#REF!</definedName>
    <definedName name="_mx1">#REF!</definedName>
    <definedName name="_mx2">#REF!</definedName>
    <definedName name="_nc04">#REF!</definedName>
    <definedName name="_nc05">#REF!</definedName>
    <definedName name="_NC1">#REF!</definedName>
    <definedName name="_nc10">#REF!</definedName>
    <definedName name="_NC100">#REF!</definedName>
    <definedName name="_nc151">#REF!</definedName>
    <definedName name="_NC2">#REF!</definedName>
    <definedName name="_NC3">#REF!</definedName>
    <definedName name="_nc30">#REF!</definedName>
    <definedName name="_nc6">#REF!</definedName>
    <definedName name="_nc7">#REF!</definedName>
    <definedName name="_nc8">#REF!</definedName>
    <definedName name="_nc9">#REF!</definedName>
    <definedName name="_ncc2">#REF!</definedName>
    <definedName name="_NCC3">#REF!</definedName>
    <definedName name="_NCL100">#REF!</definedName>
    <definedName name="_NCL200">#REF!</definedName>
    <definedName name="_NCL250">#REF!</definedName>
    <definedName name="_ncm200">#REF!</definedName>
    <definedName name="_nd1">#REF!</definedName>
    <definedName name="_NET2">#REF!</definedName>
    <definedName name="_nh1">#REF!</definedName>
    <definedName name="_nin190">#REF!</definedName>
    <definedName name="_NPV1">#REF!</definedName>
    <definedName name="_NSO2" hidden="1">{"'Sheet1'!$L$16"}</definedName>
    <definedName name="_off1">#REF!</definedName>
    <definedName name="_Order1" hidden="1">255</definedName>
    <definedName name="_Order2" hidden="1">255</definedName>
    <definedName name="_oto12">'[4]R&amp;P'!$G$198</definedName>
    <definedName name="_oto5">#N/A</definedName>
    <definedName name="_oto7">#N/A</definedName>
    <definedName name="_PA3" hidden="1">{"'Sheet1'!$L$16"}</definedName>
    <definedName name="_Parse_Out" hidden="1">[9]Quantity!#REF!</definedName>
    <definedName name="_phi10">#REF!</definedName>
    <definedName name="_phi1000">#REF!</definedName>
    <definedName name="_phi12">#REF!</definedName>
    <definedName name="_phi14">#REF!</definedName>
    <definedName name="_phi1500">#REF!</definedName>
    <definedName name="_phi16">#REF!</definedName>
    <definedName name="_phi18">#REF!</definedName>
    <definedName name="_phi20">#REF!</definedName>
    <definedName name="_phi2000">#REF!</definedName>
    <definedName name="_phi22">#REF!</definedName>
    <definedName name="_phi25">#REF!</definedName>
    <definedName name="_phi28">#REF!</definedName>
    <definedName name="_phi50">#REF!</definedName>
    <definedName name="_phi6">#REF!</definedName>
    <definedName name="_phi750">#REF!</definedName>
    <definedName name="_phi8">#REF!</definedName>
    <definedName name="_PL1">#REF!</definedName>
    <definedName name="_PL2">#REF!</definedName>
    <definedName name="_qa7">#REF!</definedName>
    <definedName name="_QL10">#REF!</definedName>
    <definedName name="_R">#N/A</definedName>
    <definedName name="_rai100">#N/A</definedName>
    <definedName name="_rai20">#N/A</definedName>
    <definedName name="_RF3">#REF!</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rp95">#REF!</definedName>
    <definedName name="_s6">{"ÿÿÿÿÿ"}</definedName>
    <definedName name="_san108">'[4]R&amp;P'!$G$160</definedName>
    <definedName name="_san180">#REF!</definedName>
    <definedName name="_san250">#REF!</definedName>
    <definedName name="_san54">#REF!</definedName>
    <definedName name="_san90">#REF!</definedName>
    <definedName name="_sat10">#REF!</definedName>
    <definedName name="_sat12">#REF!</definedName>
    <definedName name="_sat14">#REF!</definedName>
    <definedName name="_sat16">#REF!</definedName>
    <definedName name="_sat20">#REF!</definedName>
    <definedName name="_sat8">#REF!</definedName>
    <definedName name="_sc1">#REF!</definedName>
    <definedName name="_SC2">#REF!</definedName>
    <definedName name="_sc3">#REF!</definedName>
    <definedName name="_sl2">#N/A</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1517">#REF!</definedName>
    <definedName name="_so1717">#REF!</definedName>
    <definedName name="_soi2">#REF!</definedName>
    <definedName name="_soi3">#REF!</definedName>
    <definedName name="_Sort" hidden="1">#REF!</definedName>
    <definedName name="_sua20">#REF!</definedName>
    <definedName name="_sua30">#REF!</definedName>
    <definedName name="_TB1">#REF!</definedName>
    <definedName name="_TD1054">#REF!</definedName>
    <definedName name="_TD11">#REF!</definedName>
    <definedName name="_TD13">#REF!</definedName>
    <definedName name="_TD15">#REF!</definedName>
    <definedName name="_TD7">#REF!</definedName>
    <definedName name="_TD8">#REF!</definedName>
    <definedName name="_TEN1">#REF!</definedName>
    <definedName name="_TG1">#REF!</definedName>
    <definedName name="_TH1">#REF!</definedName>
    <definedName name="_TH2">#REF!</definedName>
    <definedName name="_TH20">#REF!</definedName>
    <definedName name="_TH3">#REF!</definedName>
    <definedName name="_TH35">#REF!</definedName>
    <definedName name="_TH50">#REF!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lp3">#REF!</definedName>
    <definedName name="_tnh10">#REF!</definedName>
    <definedName name="_toi3">#N/A</definedName>
    <definedName name="_toi5">#N/A</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70">#REF!</definedName>
    <definedName name="_tra72">#REF!</definedName>
    <definedName name="_tra74">#REF!</definedName>
    <definedName name="_tra76">#REF!</definedName>
    <definedName name="_tra78">#REF!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hidden="1">{"'Sheet1'!$L$16"}</definedName>
    <definedName name="_TS1">#REF!</definedName>
    <definedName name="_TS2">#REF!</definedName>
    <definedName name="_tt3" hidden="1">{"'Sheet1'!$L$16"}</definedName>
    <definedName name="_tz593">#REF!</definedName>
    <definedName name="_ui100">#REF!</definedName>
    <definedName name="_ui105">#REF!</definedName>
    <definedName name="_ui108">'[4]R&amp;P'!$G$146</definedName>
    <definedName name="_ui130">#REF!</definedName>
    <definedName name="_ui140">#N/A</definedName>
    <definedName name="_ui160">#REF!</definedName>
    <definedName name="_ui180">'[4]R&amp;P'!$G$150</definedName>
    <definedName name="_ui250">#REF!</definedName>
    <definedName name="_ui271">#REF!</definedName>
    <definedName name="_ui320">#REF!</definedName>
    <definedName name="_ui45">#REF!</definedName>
    <definedName name="_ui50">#REF!</definedName>
    <definedName name="_ui54">#REF!</definedName>
    <definedName name="_ui65">#REF!</definedName>
    <definedName name="_ui75">#REF!</definedName>
    <definedName name="_ui80">#REF!</definedName>
    <definedName name="_VAT1">#REF!</definedName>
    <definedName name="_VAT2">#REF!</definedName>
    <definedName name="_VC400">#REF!</definedName>
    <definedName name="_VCM75">#REF!</definedName>
    <definedName name="_vl1">#REF!</definedName>
    <definedName name="_vl10">#REF!</definedName>
    <definedName name="_VL100">#REF!</definedName>
    <definedName name="_VL200">#REF!</definedName>
    <definedName name="_VL250">#REF!</definedName>
    <definedName name="_vl4">#REF!</definedName>
    <definedName name="_vl5">#REF!</definedName>
    <definedName name="_vl6">#REF!</definedName>
    <definedName name="_vl7">#REF!</definedName>
    <definedName name="_vl8">#REF!</definedName>
    <definedName name="_vl9">#REF!</definedName>
    <definedName name="_VLM75">#REF!</definedName>
    <definedName name="_VLP2" hidden="1">{"'Sheet1'!$L$16"}</definedName>
    <definedName name="_VT22">#REF!</definedName>
    <definedName name="_vtu1">#REF!</definedName>
    <definedName name="_vtu2">#REF!</definedName>
    <definedName name="_XL4">#REF!</definedName>
    <definedName name="_XM1">#REF!</definedName>
    <definedName name="_xm2">#REF!</definedName>
    <definedName name="_xm30">#REF!</definedName>
    <definedName name="_xm4">#REF!</definedName>
    <definedName name="_xm40">'[4]R&amp;P'!$G$27</definedName>
    <definedName name="_xm5">#REF!</definedName>
    <definedName name="_xx3">#REF!</definedName>
    <definedName name="_xx4">#REF!</definedName>
    <definedName name="_xx5">#REF!</definedName>
    <definedName name="_xx6">#REF!</definedName>
    <definedName name="_xx7">#REF!</definedName>
    <definedName name="A">#REF!</definedName>
    <definedName name="a.">#REF!</definedName>
    <definedName name="a_">#REF!</definedName>
    <definedName name="A_01">#REF!</definedName>
    <definedName name="A_02">#REF!</definedName>
    <definedName name="A_03">#REF!</definedName>
    <definedName name="A_04">#REF!</definedName>
    <definedName name="A_05">#REF!</definedName>
    <definedName name="A_06">#REF!</definedName>
    <definedName name="A_07">#REF!</definedName>
    <definedName name="A_08">#REF!</definedName>
    <definedName name="A_09">#REF!</definedName>
    <definedName name="A_10">#REF!</definedName>
    <definedName name="A_11">#REF!</definedName>
    <definedName name="A_12">#REF!</definedName>
    <definedName name="A_13">#REF!</definedName>
    <definedName name="A_14">#REF!</definedName>
    <definedName name="A_15">#REF!</definedName>
    <definedName name="A_16">#REF!</definedName>
    <definedName name="A_17">#REF!</definedName>
    <definedName name="A_18">#REF!</definedName>
    <definedName name="A_19">#REF!</definedName>
    <definedName name="A_20">#REF!</definedName>
    <definedName name="A_21">#REF!</definedName>
    <definedName name="A_22">#REF!</definedName>
    <definedName name="A_23">#REF!</definedName>
    <definedName name="A_24">#REF!</definedName>
    <definedName name="A_25">#REF!</definedName>
    <definedName name="A_26">#REF!</definedName>
    <definedName name="A_27">#REF!</definedName>
    <definedName name="A_28">#REF!</definedName>
    <definedName name="A_29">#REF!</definedName>
    <definedName name="a_min">#REF!</definedName>
    <definedName name="a0.75">#REF!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1">#REF!</definedName>
    <definedName name="A120_">#REF!</definedName>
    <definedName name="a129_xoa" hidden="1">{"Offgrid",#N/A,FALSE,"OFFGRID";"Region",#N/A,FALSE,"REGION";"Offgrid -2",#N/A,FALSE,"OFFGRID";"WTP",#N/A,FALSE,"WTP";"WTP -2",#N/A,FALSE,"WTP";"Project",#N/A,FALSE,"PROJECT";"Summary -2",#N/A,FALSE,"SUMMARY"}</definedName>
    <definedName name="a129_xoaxoa" hidden="1">{"Offgrid",#N/A,FALSE,"OFFGRID";"Region",#N/A,FALSE,"REGION";"Offgrid -2",#N/A,FALSE,"OFFGRID";"WTP",#N/A,FALSE,"WTP";"WTP -2",#N/A,FALSE,"WTP";"Project",#N/A,FALSE,"PROJECT";"Summary -2",#N/A,FALSE,"SUMMARY"}</definedName>
    <definedName name="a130_xoa" hidden="1">{"Offgrid",#N/A,FALSE,"OFFGRID";"Region",#N/A,FALSE,"REGION";"Offgrid -2",#N/A,FALSE,"OFFGRID";"WTP",#N/A,FALSE,"WTP";"WTP -2",#N/A,FALSE,"WTP";"Project",#N/A,FALSE,"PROJECT";"Summary -2",#N/A,FALSE,"SUMMARY"}</definedName>
    <definedName name="a130_xoaxoa" hidden="1">{"Offgrid",#N/A,FALSE,"OFFGRID";"Region",#N/A,FALSE,"REGION";"Offgrid -2",#N/A,FALSE,"OFFGRID";"WTP",#N/A,FALSE,"WTP";"WTP -2",#N/A,FALSE,"WTP";"Project",#N/A,FALSE,"PROJECT";"Summary -2",#N/A,FALSE,"SUMMARY"}</definedName>
    <definedName name="a277Print_Titles">#REF!</definedName>
    <definedName name="A35_">#REF!</definedName>
    <definedName name="A50_">#REF!</definedName>
    <definedName name="A70_">#REF!</definedName>
    <definedName name="A95_">#REF!</definedName>
    <definedName name="AA">#REF!</definedName>
    <definedName name="aâ">#REF!</definedName>
    <definedName name="aAAA">#REF!</definedName>
    <definedName name="aaaaa">#REF!</definedName>
    <definedName name="aaaaaaaaaaaaaaaa" hidden="1">{0}</definedName>
    <definedName name="aabb">#REF!</definedName>
    <definedName name="AB">#REF!</definedName>
    <definedName name="abba">#REF!</definedName>
    <definedName name="abc">#REF!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cdc">#REF!</definedName>
    <definedName name="Act_tec">#REF!</definedName>
    <definedName name="ad">#REF!</definedName>
    <definedName name="ADASD">#REF!</definedName>
    <definedName name="ADAY">#REF!</definedName>
    <definedName name="adb">#REF!</definedName>
    <definedName name="add">[4]Names!$D$6</definedName>
    <definedName name="Address">#REF!</definedName>
    <definedName name="ADEQ">#REF!</definedName>
    <definedName name="adg">#REF!</definedName>
    <definedName name="Adn">#REF!</definedName>
    <definedName name="AEZ">#REF!</definedName>
    <definedName name="af" hidden="1">[10]Main!#REF!</definedName>
    <definedName name="afdf" hidden="1">{"'Sheet1'!$L$16"}</definedName>
    <definedName name="Ag_">#REF!</definedName>
    <definedName name="ag15F80">#REF!</definedName>
    <definedName name="ah">#REF!</definedName>
    <definedName name="aì76">#REF!</definedName>
    <definedName name="ak">#REF!</definedName>
    <definedName name="aK_cap">#REF!</definedName>
    <definedName name="aK_con">#REF!</definedName>
    <definedName name="aK_dep">#REF!</definedName>
    <definedName name="aK_dis">#REF!</definedName>
    <definedName name="aK_imm">#REF!</definedName>
    <definedName name="aK_rof">#REF!</definedName>
    <definedName name="aK_ron">#REF!</definedName>
    <definedName name="aK_run">#REF!</definedName>
    <definedName name="aK_sed">#REF!</definedName>
    <definedName name="alfa">#REF!</definedName>
    <definedName name="Alfan">#REF!</definedName>
    <definedName name="All_Item">#REF!</definedName>
    <definedName name="ALPIN">#N/A</definedName>
    <definedName name="ALPJYOU">#N/A</definedName>
    <definedName name="ALPTOI">#N/A</definedName>
    <definedName name="am.">#REF!</definedName>
    <definedName name="aN_cap">#REF!</definedName>
    <definedName name="aN_con">#REF!</definedName>
    <definedName name="aN_dep">#REF!</definedName>
    <definedName name="aN_fix">#REF!</definedName>
    <definedName name="aN_imm">#REF!</definedName>
    <definedName name="aN_rof">#REF!</definedName>
    <definedName name="aN_ron">#REF!</definedName>
    <definedName name="aN_run">#REF!</definedName>
    <definedName name="aN_sed">#REF!</definedName>
    <definedName name="anfa">#REF!</definedName>
    <definedName name="anpha">#REF!</definedName>
    <definedName name="anscount" hidden="1">1</definedName>
    <definedName name="AoBok">#REF!</definedName>
    <definedName name="aP_cap">#REF!</definedName>
    <definedName name="aP_con">#REF!</definedName>
    <definedName name="aP_dep">#REF!</definedName>
    <definedName name="aP_dis">#REF!</definedName>
    <definedName name="aP_imm">#REF!</definedName>
    <definedName name="aP_rof">#REF!</definedName>
    <definedName name="aP_ron">#REF!</definedName>
    <definedName name="aP_run">#REF!</definedName>
    <definedName name="aP_sed">#REF!</definedName>
    <definedName name="AQ">#REF!</definedName>
    <definedName name="array1">#REF!</definedName>
    <definedName name="As_">#REF!</definedName>
    <definedName name="AS2DocOpenMode" hidden="1">"AS2DocumentEdit"</definedName>
    <definedName name="asd">#REF!</definedName>
    <definedName name="Asoc">#REF!</definedName>
    <definedName name="ASTM">#REF!</definedName>
    <definedName name="at1.5">#REF!</definedName>
    <definedName name="atg">#REF!</definedName>
    <definedName name="atgoi">#REF!</definedName>
    <definedName name="ATGT" hidden="1">{"'Sheet1'!$L$16"}</definedName>
    <definedName name="ATRAM">#REF!</definedName>
    <definedName name="aù">#REF!</definedName>
    <definedName name="auto">#REF!</definedName>
    <definedName name="Av">#REF!</definedName>
    <definedName name="b">#REF!</definedName>
    <definedName name="B.4">#REF!</definedName>
    <definedName name="B.MinBacLieu">#REF!</definedName>
    <definedName name="B_">#REF!</definedName>
    <definedName name="b_260">#REF!</definedName>
    <definedName name="b_350">#REF!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KLXLNX2">#REF!</definedName>
    <definedName name="b_LL">#REF!</definedName>
    <definedName name="b_ll1">#REF!</definedName>
    <definedName name="b_min">#REF!</definedName>
    <definedName name="B_tinh">#REF!</definedName>
    <definedName name="b_WL">#REF!</definedName>
    <definedName name="b_WL1">#REF!</definedName>
    <definedName name="b_WS">#REF!</definedName>
    <definedName name="b_ws1">#REF!</definedName>
    <definedName name="b60x">#REF!</definedName>
    <definedName name="B6Apha">#REF!</definedName>
    <definedName name="B6beta">#REF!</definedName>
    <definedName name="B6d">#REF!</definedName>
    <definedName name="B6phi">#REF!</definedName>
    <definedName name="B7Csau">#REF!</definedName>
    <definedName name="B7dset">#REF!</definedName>
    <definedName name="B7R">#REF!</definedName>
    <definedName name="b80x">#REF!</definedName>
    <definedName name="BABO">#REF!</definedName>
    <definedName name="Bãc_chi_tiÕt_vËt_tu_D35kv_Son_TÞnh_Tra_Bång">#REF!</definedName>
    <definedName name="Bãc_chi_tiÕt_vËt_tu_dît_1_thang_10_96">#REF!</definedName>
    <definedName name="bac2.5">#N/A</definedName>
    <definedName name="bac25d">#REF!</definedName>
    <definedName name="bac27d">#REF!</definedName>
    <definedName name="bac2d">#REF!</definedName>
    <definedName name="bac3.5">#N/A</definedName>
    <definedName name="bac35d">#REF!</definedName>
    <definedName name="bac37d">#REF!</definedName>
    <definedName name="bac3d">#REF!</definedName>
    <definedName name="bac4.5">#N/A</definedName>
    <definedName name="bac45d">#REF!</definedName>
    <definedName name="bac47d">#REF!</definedName>
    <definedName name="bac4d">#REF!</definedName>
    <definedName name="bac4d1">#REF!</definedName>
    <definedName name="BacKan">#REF!</definedName>
    <definedName name="bactham">#REF!</definedName>
    <definedName name="Bai_ducdam_coc">#REF!</definedName>
    <definedName name="BaiChay">#REF!</definedName>
    <definedName name="BAMUA1">#REF!</definedName>
    <definedName name="BAMUA2">#REF!</definedName>
    <definedName name="ban_dan">#REF!</definedName>
    <definedName name="Ban_DH">#REF!</definedName>
    <definedName name="bang">#REF!</definedName>
    <definedName name="BANG_CHI_TIET_THI_NGHIEM_CONG_TO">#REF!</definedName>
    <definedName name="BANG_CHI_TIET_THI_NGHIEM_DZ0.4KV">#REF!</definedName>
    <definedName name="Bang_cly">#REF!</definedName>
    <definedName name="Bang_CVC">#REF!</definedName>
    <definedName name="bang_gia">#REF!</definedName>
    <definedName name="bang_gia1">#REF!</definedName>
    <definedName name="Bang_ke_hoan_cong">#REF!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ONG_HOP_VL_NC_MTC">#REF!</definedName>
    <definedName name="Bang_tra_thanh_phan_hat">#REF!</definedName>
    <definedName name="Bang_travl">#REF!</definedName>
    <definedName name="Bang_tÝnh_1_Chuçi_nÐo">#REF!</definedName>
    <definedName name="bang1">#REF!</definedName>
    <definedName name="bang2">#REF!</definedName>
    <definedName name="BANG3">#REF!</definedName>
    <definedName name="Bang4">#REF!</definedName>
    <definedName name="bang5">#REF!</definedName>
    <definedName name="bang6">#REF!</definedName>
    <definedName name="bangchu">#REF!</definedName>
    <definedName name="Bangfs">#REF!</definedName>
    <definedName name="BangGiaVL_Q">#REF!</definedName>
    <definedName name="BangMa">#REF!</definedName>
    <definedName name="Bangtienluong">#REF!</definedName>
    <definedName name="bangtinh">#REF!</definedName>
    <definedName name="banQL" hidden="1">{"'Sheet1'!$L$16"}</definedName>
    <definedName name="baotai">#REF!</definedName>
    <definedName name="BarData">#REF!</definedName>
    <definedName name="BarData1">#REF!</definedName>
    <definedName name="Bardata2">#REF!</definedName>
    <definedName name="Bay">#REF!</definedName>
    <definedName name="BB">#REF!</definedName>
    <definedName name="Bbb">#REF!</definedName>
    <definedName name="bbbb">#REF!</definedName>
    <definedName name="bbcn">#REF!</definedName>
    <definedName name="Bbtt">#REF!</definedName>
    <definedName name="bbvuong">#REF!</definedName>
    <definedName name="Bc">#REF!</definedName>
    <definedName name="Bcb">#REF!</definedName>
    <definedName name="BCBo" hidden="1">{"'Sheet1'!$L$16"}</definedName>
    <definedName name="BCDKH">#REF!</definedName>
    <definedName name="BCDSCKC">#REF!</definedName>
    <definedName name="BCDSCKN">#REF!</definedName>
    <definedName name="BCDSDNC">#REF!</definedName>
    <definedName name="BCDSDNN">#REF!</definedName>
    <definedName name="Bctt">#REF!</definedName>
    <definedName name="BD4HKAV">#REF!</definedName>
    <definedName name="BD6HK34">#REF!</definedName>
    <definedName name="BD6HKAV">#REF!</definedName>
    <definedName name="BD8HK">#REF!</definedName>
    <definedName name="BD98AV">#REF!</definedName>
    <definedName name="BD98TIN">#REF!</definedName>
    <definedName name="BDAY">#REF!</definedName>
    <definedName name="bdd">1.5</definedName>
    <definedName name="bdiem">#REF!</definedName>
    <definedName name="BE">#REF!</definedName>
    <definedName name="Be_duc_dam">#REF!</definedName>
    <definedName name="BE100M">#REF!</definedName>
    <definedName name="BE50M">#REF!</definedName>
    <definedName name="beepsound">#REF!</definedName>
    <definedName name="begin">#REF!</definedName>
    <definedName name="begin_creep">#REF!</definedName>
    <definedName name="ben">#REF!</definedName>
    <definedName name="bengam">#REF!</definedName>
    <definedName name="benuoc">#REF!</definedName>
    <definedName name="beta">#REF!</definedName>
    <definedName name="Bezugsfeld">#REF!</definedName>
    <definedName name="Bgc">#REF!</definedName>
    <definedName name="Bgiacuoc">#REF!</definedName>
    <definedName name="Bgiang" hidden="1">{"'Sheet1'!$L$16"}</definedName>
    <definedName name="BGS">#REF!</definedName>
    <definedName name="BHDB" hidden="1">{"'Sheet1'!$L$16"}</definedName>
    <definedName name="bia">#REF!</definedName>
    <definedName name="bienbao">#REF!</definedName>
    <definedName name="biencn1200x1000">'[4]R&amp;P'!$G$106</definedName>
    <definedName name="biencn1600x1000">'[4]R&amp;P'!$G$107</definedName>
    <definedName name="biencn400x400">'[4]R&amp;P'!$G$104</definedName>
    <definedName name="biencn800x600">'[4]R&amp;P'!$G$105</definedName>
    <definedName name="bientamgiac900">'[4]R&amp;P'!$G$103</definedName>
    <definedName name="bientron900">'[4]R&amp;P'!$G$102</definedName>
    <definedName name="binh" hidden="1">{"'Sheet1'!$L$16"}</definedName>
    <definedName name="Binhduong">#REF!</definedName>
    <definedName name="Binhphuoc">#REF!</definedName>
    <definedName name="BINHTHANH1">#REF!</definedName>
    <definedName name="BINHTHANH2">#REF!</definedName>
    <definedName name="Bio_tec">#REF!</definedName>
    <definedName name="BL240HT">#REF!</definedName>
    <definedName name="BL280HT">#REF!</definedName>
    <definedName name="BL320HT">#REF!</definedName>
    <definedName name="Blc">#REF!</definedName>
    <definedName name="blkh">#REF!</definedName>
    <definedName name="blkh1">#REF!</definedName>
    <definedName name="BLOCK1">#REF!</definedName>
    <definedName name="BLOCK2">#REF!</definedName>
    <definedName name="BLOCK3">#REF!</definedName>
    <definedName name="blong">#REF!</definedName>
    <definedName name="BMCauDuongSat">#REF!</definedName>
    <definedName name="Bmn">#REF!</definedName>
    <definedName name="bN_fix">#REF!</definedName>
    <definedName name="bnbnbn">#REF!</definedName>
    <definedName name="Bnc">#REF!</definedName>
    <definedName name="Bng">#REF!</definedName>
    <definedName name="Bóa_can_3_m3KN_ph">#REF!</definedName>
    <definedName name="Bóa_khoan_TRC_15">#REF!</definedName>
    <definedName name="bombt50">'[4]R&amp;P'!$G$271</definedName>
    <definedName name="bombt60">'[4]R&amp;P'!$G$272</definedName>
    <definedName name="bomnuoc">#N/A</definedName>
    <definedName name="bomnuoc20cv">#N/A</definedName>
    <definedName name="bomnuoc20kw">'[4]R&amp;P'!$G$305</definedName>
    <definedName name="bomnuocdau10">#REF!</definedName>
    <definedName name="bomnuocdau100">#REF!</definedName>
    <definedName name="bomnuocdau15">#REF!</definedName>
    <definedName name="bomnuocdau150">#REF!</definedName>
    <definedName name="bomnuocdau20">#REF!</definedName>
    <definedName name="bomnuocdau37">#REF!</definedName>
    <definedName name="bomnuocdau45">#REF!</definedName>
    <definedName name="bomnuocdau5">#REF!</definedName>
    <definedName name="bomnuocdau5.5">#REF!</definedName>
    <definedName name="bomnuocdau7">#REF!</definedName>
    <definedName name="bomnuocdau7.5">#REF!</definedName>
    <definedName name="bomnuocdau75">#REF!</definedName>
    <definedName name="bomnuocdien0.55">#REF!</definedName>
    <definedName name="bomnuocdien0.75">#REF!</definedName>
    <definedName name="bomnuocdien1.5">#REF!</definedName>
    <definedName name="bomnuocdien10">#REF!</definedName>
    <definedName name="bomnuocdien113">#REF!</definedName>
    <definedName name="bomnuocdien14">#REF!</definedName>
    <definedName name="bomnuocdien2">#REF!</definedName>
    <definedName name="bomnuocdien2.8">#REF!</definedName>
    <definedName name="bomnuocdien20">#REF!</definedName>
    <definedName name="bomnuocdien22">#REF!</definedName>
    <definedName name="bomnuocdien28">#REF!</definedName>
    <definedName name="bomnuocdien30">#REF!</definedName>
    <definedName name="bomnuocdien4">#REF!</definedName>
    <definedName name="bomnuocdien4.5">#REF!</definedName>
    <definedName name="bomnuocdien40">#REF!</definedName>
    <definedName name="bomnuocdien50">#REF!</definedName>
    <definedName name="bomnuocdien55">#REF!</definedName>
    <definedName name="bomnuocdien7">#REF!</definedName>
    <definedName name="bomnuocdien75">#REF!</definedName>
    <definedName name="bomnuocxang3">#REF!</definedName>
    <definedName name="bomnuocxang4">#REF!</definedName>
    <definedName name="bomnuocxang6">#REF!</definedName>
    <definedName name="bomnuocxang7">#REF!</definedName>
    <definedName name="bomnuocxang8">#REF!</definedName>
    <definedName name="bomvua">#N/A</definedName>
    <definedName name="bomvua1.5">'[4]R&amp;P'!$G$277</definedName>
    <definedName name="Bon">#REF!</definedName>
    <definedName name="bonnuocdien1.1">#REF!</definedName>
    <definedName name="Book2">#REF!</definedName>
    <definedName name="BOQ">#REF!</definedName>
    <definedName name="botda">#REF!</definedName>
    <definedName name="bp">#REF!</definedName>
    <definedName name="bpm">#REF!</definedName>
    <definedName name="Bptc">#REF!</definedName>
    <definedName name="BQLTB">#REF!</definedName>
    <definedName name="BQLXL">#REF!</definedName>
    <definedName name="Bs">#REF!</definedName>
    <definedName name="Bsb">#REF!</definedName>
    <definedName name="BSM">#REF!</definedName>
    <definedName name="Bstt">#REF!</definedName>
    <definedName name="BT">#REF!</definedName>
    <definedName name="BT_125">#REF!</definedName>
    <definedName name="BT_A1">#REF!</definedName>
    <definedName name="BT_A2.1">#REF!</definedName>
    <definedName name="BT_A2.2">#REF!</definedName>
    <definedName name="BT_B1">#REF!</definedName>
    <definedName name="BT_B2">#REF!</definedName>
    <definedName name="BT_C1">#REF!</definedName>
    <definedName name="BT_CT_Mong_Mo_Tru_Cau">#REF!</definedName>
    <definedName name="BT_loai_A2.1">#REF!</definedName>
    <definedName name="BT_P1">#REF!</definedName>
    <definedName name="BT200_50">#REF!</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dn">#REF!</definedName>
    <definedName name="btch">#REF!</definedName>
    <definedName name="btch1">#REF!</definedName>
    <definedName name="btch2">#REF!</definedName>
    <definedName name="btchiuaxitm300">#REF!</definedName>
    <definedName name="BTchiuaxm200">#REF!</definedName>
    <definedName name="btcocM400">#REF!</definedName>
    <definedName name="BTcot">#REF!</definedName>
    <definedName name="Btcot1">#REF!</definedName>
    <definedName name="btcqn">#REF!</definedName>
    <definedName name="btcqt">#REF!</definedName>
    <definedName name="BTdaden">#REF!</definedName>
    <definedName name="BTDam">#REF!</definedName>
    <definedName name="btdbd">#REF!</definedName>
    <definedName name="btddn">#REF!</definedName>
    <definedName name="btdh">#REF!</definedName>
    <definedName name="btdqn">#REF!</definedName>
    <definedName name="btdqt">#REF!</definedName>
    <definedName name="bteqn">#REF!</definedName>
    <definedName name="BTGACHVO">#REF!</definedName>
    <definedName name="BTK">#REF!</definedName>
    <definedName name="btkn">#N/A</definedName>
    <definedName name="btl" hidden="1">{"'Sheet1'!$L$16"}</definedName>
    <definedName name="BTlotm100">#REF!</definedName>
    <definedName name="BTLotMong">#REF!</definedName>
    <definedName name="btm">#N/A</definedName>
    <definedName name="BTmin">#REF!</definedName>
    <definedName name="BTN_CPDD_tuoi_nhua_lot">#REF!</definedName>
    <definedName name="btr">#REF!</definedName>
    <definedName name="BTRAM">#REF!</definedName>
    <definedName name="btranh">#REF!</definedName>
    <definedName name="BTSan">#REF!</definedName>
    <definedName name="Btt">#REF!</definedName>
    <definedName name="BTTamDan">#REF!</definedName>
    <definedName name="BTtho">#REF!</definedName>
    <definedName name="BTtrung">#REF!</definedName>
    <definedName name="BU_CHENH_LECH_DZ0.4KV">#REF!</definedName>
    <definedName name="BU_CHENH_LECH_DZ22KV">#REF!</definedName>
    <definedName name="BU_CHENH_LECH_TBA">#REF!</definedName>
    <definedName name="Bua">#REF!</definedName>
    <definedName name="bua1.2">'[4]R&amp;P'!$G$371</definedName>
    <definedName name="bua1.8">'[4]R&amp;P'!$G$372</definedName>
    <definedName name="bua3.5">#N/A</definedName>
    <definedName name="buacan">#N/A</definedName>
    <definedName name="buarung">#N/A</definedName>
    <definedName name="buarung170">'[4]R&amp;P'!$G$378</definedName>
    <definedName name="bùc">{"Book1","Dt tonghop.xls"}</definedName>
    <definedName name="BuGia">#REF!</definedName>
    <definedName name="Bulongma">8700</definedName>
    <definedName name="Bulongthepcoctiepdia">#REF!</definedName>
    <definedName name="BUTTOAN">#REF!</definedName>
    <definedName name="BUTTOAN1">#REF!</definedName>
    <definedName name="Button_1">"FORM_Bao_cao_cong_no_List"</definedName>
    <definedName name="button_area_1">#REF!</definedName>
    <definedName name="buvenh">#REF!</definedName>
    <definedName name="bv">#REF!</definedName>
    <definedName name="BVCHOMOI">#REF!</definedName>
    <definedName name="BVCISUMMARY">#REF!</definedName>
    <definedName name="BVCT">#REF!</definedName>
    <definedName name="bvt">#REF!</definedName>
    <definedName name="bvtb">#REF!</definedName>
    <definedName name="bvttt">#REF!</definedName>
    <definedName name="bx">#REF!</definedName>
    <definedName name="C.">#REF!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nhanhP.Nam">#REF!</definedName>
    <definedName name="C.TBomMin">#REF!</definedName>
    <definedName name="C_">#REF!</definedName>
    <definedName name="C_1111">#REF!</definedName>
    <definedName name="C_1112">#REF!</definedName>
    <definedName name="C_1121">#REF!</definedName>
    <definedName name="C_1122">#REF!</definedName>
    <definedName name="C_1131">#REF!</definedName>
    <definedName name="C_1132">#REF!</definedName>
    <definedName name="C_131">#REF!</definedName>
    <definedName name="C_1331">#REF!</definedName>
    <definedName name="C_1332">#REF!</definedName>
    <definedName name="C_1338">#REF!</definedName>
    <definedName name="C_1388">#REF!</definedName>
    <definedName name="C_139">#REF!</definedName>
    <definedName name="C_141">#REF!</definedName>
    <definedName name="C_1421">#REF!</definedName>
    <definedName name="C_1422">#REF!</definedName>
    <definedName name="C_144">#REF!</definedName>
    <definedName name="C_152">#REF!</definedName>
    <definedName name="C_1531">#REF!</definedName>
    <definedName name="C_1532">#REF!</definedName>
    <definedName name="C_154">#REF!</definedName>
    <definedName name="C_155">#REF!</definedName>
    <definedName name="C_156">#REF!</definedName>
    <definedName name="C_2111">#REF!</definedName>
    <definedName name="C_2112">#REF!</definedName>
    <definedName name="C_2113">#REF!</definedName>
    <definedName name="C_2114">#REF!</definedName>
    <definedName name="C_2115">#REF!</definedName>
    <definedName name="C_2118">#REF!</definedName>
    <definedName name="C_2131">#REF!</definedName>
    <definedName name="C_2132">#REF!</definedName>
    <definedName name="C_2134">#REF!</definedName>
    <definedName name="C_2138">#REF!</definedName>
    <definedName name="C_2141">#REF!</definedName>
    <definedName name="C_2142">#REF!</definedName>
    <definedName name="C_2143">#REF!</definedName>
    <definedName name="C_2411">#REF!</definedName>
    <definedName name="C_244">#REF!</definedName>
    <definedName name="C_311">#REF!</definedName>
    <definedName name="C_315">#REF!</definedName>
    <definedName name="C_331">#REF!</definedName>
    <definedName name="C_33311">#REF!</definedName>
    <definedName name="C_33312">#REF!</definedName>
    <definedName name="C_3333">#REF!</definedName>
    <definedName name="C_3334">#REF!</definedName>
    <definedName name="C_3337">#REF!</definedName>
    <definedName name="C_3338">#REF!</definedName>
    <definedName name="C_3339">#REF!</definedName>
    <definedName name="C_334">#REF!</definedName>
    <definedName name="C_3383">#REF!</definedName>
    <definedName name="C_3384">#REF!</definedName>
    <definedName name="C_3388">#REF!</definedName>
    <definedName name="C_411">#REF!</definedName>
    <definedName name="C_412">#REF!</definedName>
    <definedName name="C_413">#REF!</definedName>
    <definedName name="C_415">#REF!</definedName>
    <definedName name="C_416">#REF!</definedName>
    <definedName name="C_4211">#REF!</definedName>
    <definedName name="C_4212">#REF!</definedName>
    <definedName name="C_441">#REF!</definedName>
    <definedName name="C_5111">#REF!</definedName>
    <definedName name="C_621">#REF!</definedName>
    <definedName name="C_622">#REF!</definedName>
    <definedName name="C_6271">#REF!</definedName>
    <definedName name="C_6272">#REF!</definedName>
    <definedName name="C_6273">#REF!</definedName>
    <definedName name="C_6274">#REF!</definedName>
    <definedName name="C_6277">#REF!</definedName>
    <definedName name="C_6278">#REF!</definedName>
    <definedName name="C_632">#REF!</definedName>
    <definedName name="C_6412">#REF!</definedName>
    <definedName name="C_6417">#REF!</definedName>
    <definedName name="C_6421">#REF!</definedName>
    <definedName name="C_6422">#REF!</definedName>
    <definedName name="C_6423">#REF!</definedName>
    <definedName name="C_6424">#REF!</definedName>
    <definedName name="C_6425">#REF!</definedName>
    <definedName name="C_6427">#REF!</definedName>
    <definedName name="C_6428">#REF!</definedName>
    <definedName name="C_711">#REF!</definedName>
    <definedName name="C_721">#REF!</definedName>
    <definedName name="C_811">#REF!</definedName>
    <definedName name="C_821">#REF!</definedName>
    <definedName name="C_911">#REF!</definedName>
    <definedName name="C_c_phô_cÊp">#REF!</definedName>
    <definedName name="C_GTGTKT">#REF!</definedName>
    <definedName name="c_k">#REF!</definedName>
    <definedName name="C_LENGTH">#REF!</definedName>
    <definedName name="c_n">#REF!</definedName>
    <definedName name="C_ng">#REF!</definedName>
    <definedName name="C_NPT">#REF!</definedName>
    <definedName name="C_P">#REF!</definedName>
    <definedName name="C_s">#REF!</definedName>
    <definedName name="C_TG">#REF!</definedName>
    <definedName name="C_TM">#REF!</definedName>
    <definedName name="C_TSCD">#REF!</definedName>
    <definedName name="C_TSLD">#REF!</definedName>
    <definedName name="C_V">#REF!</definedName>
    <definedName name="C_WIDTH">#REF!</definedName>
    <definedName name="C0">#REF!</definedName>
    <definedName name="C2.7">#REF!</definedName>
    <definedName name="C3.0">#REF!</definedName>
    <definedName name="C3.5">#REF!</definedName>
    <definedName name="C3.7">#REF!</definedName>
    <definedName name="C4.0">#REF!</definedName>
    <definedName name="c5.">#REF!</definedName>
    <definedName name="ca">#REF!</definedName>
    <definedName name="ca.1111">#REF!</definedName>
    <definedName name="ca.1111.th">#REF!</definedName>
    <definedName name="CA_PTVT">#REF!</definedName>
    <definedName name="cac">#REF!</definedName>
    <definedName name="CACAU">298161</definedName>
    <definedName name="Cachdienchuoi">#REF!</definedName>
    <definedName name="Cachdiendung">#REF!</definedName>
    <definedName name="Cachdienhaap">#REF!</definedName>
    <definedName name="camay_XH">#REF!</definedName>
    <definedName name="CAMTC">#REF!</definedName>
    <definedName name="CanBQL">#REF!</definedName>
    <definedName name="CanLePhi">#REF!</definedName>
    <definedName name="CanMT">#REF!</definedName>
    <definedName name="Canon">#REF!</definedName>
    <definedName name="cao">#REF!</definedName>
    <definedName name="cap">#REF!</definedName>
    <definedName name="Cap_DUL_doc_B">#REF!</definedName>
    <definedName name="CAP_DUL_ngang_B">#REF!</definedName>
    <definedName name="cap_DUL_va_TC">#REF!</definedName>
    <definedName name="cap0.7">#REF!</definedName>
    <definedName name="CAP3BABE">#REF!</definedName>
    <definedName name="capdul">'[4]R&amp;P'!$G$54</definedName>
    <definedName name="Capngam">#REF!</definedName>
    <definedName name="capphoithiennhien">#REF!</definedName>
    <definedName name="CAPT_2">#REF!</definedName>
    <definedName name="CAPT_3">#REF!</definedName>
    <definedName name="CAPT_4">#REF!</definedName>
    <definedName name="CAPT_5">#REF!</definedName>
    <definedName name="CAPT_6">#REF!</definedName>
    <definedName name="CAPT_7">#REF!</definedName>
    <definedName name="CAPT_8">#REF!</definedName>
    <definedName name="CAPT_9">#REF!</definedName>
    <definedName name="casing">#N/A</definedName>
    <definedName name="catcap">'[4]R&amp;P'!$G$355</definedName>
    <definedName name="catch">#REF!</definedName>
    <definedName name="catchuan">#REF!</definedName>
    <definedName name="catdap">#N/A</definedName>
    <definedName name="Category_All">#REF!</definedName>
    <definedName name="cathatnho">#REF!</definedName>
    <definedName name="CATIN">#N/A</definedName>
    <definedName name="CATJYOU">#N/A</definedName>
    <definedName name="catld">#REF!</definedName>
    <definedName name="catm">#REF!</definedName>
    <definedName name="catmin">#REF!</definedName>
    <definedName name="catn">#REF!</definedName>
    <definedName name="catnen">#REF!</definedName>
    <definedName name="catong">#N/A</definedName>
    <definedName name="CATREC">#N/A</definedName>
    <definedName name="catsan">#REF!</definedName>
    <definedName name="CATSYU">#N/A</definedName>
    <definedName name="catthep">#N/A</definedName>
    <definedName name="catuon">#N/A</definedName>
    <definedName name="catvang">#REF!</definedName>
    <definedName name="catxay">#REF!</definedName>
    <definedName name="Cau_DaiTu">#REF!</definedName>
    <definedName name="Cau_MaiDich">#REF!</definedName>
    <definedName name="cau_nho">#REF!</definedName>
    <definedName name="Cau_ThanhXuan">#REF!</definedName>
    <definedName name="caubanhhoi10">#REF!</definedName>
    <definedName name="caubanhhoi16">#REF!</definedName>
    <definedName name="caubanhhoi25">#REF!</definedName>
    <definedName name="caubanhhoi3">#REF!</definedName>
    <definedName name="caubanhhoi4">#REF!</definedName>
    <definedName name="caubanhhoi40">#REF!</definedName>
    <definedName name="caubanhhoi5">#REF!</definedName>
    <definedName name="caubanhhoi6">#REF!</definedName>
    <definedName name="caubanhhoi65">#REF!</definedName>
    <definedName name="caubanhhoi7">#REF!</definedName>
    <definedName name="caubanhhoi8">#REF!</definedName>
    <definedName name="caubanhhoi90">#REF!</definedName>
    <definedName name="caubanhxich10">#REF!</definedName>
    <definedName name="caubanhxich100">#REF!</definedName>
    <definedName name="caubanhxich16">#REF!</definedName>
    <definedName name="caubanhxich25">#REF!</definedName>
    <definedName name="caubanhxich28">#REF!</definedName>
    <definedName name="caubanhxich40">#REF!</definedName>
    <definedName name="caubanhxich5">#REF!</definedName>
    <definedName name="caubanhxich50">#REF!</definedName>
    <definedName name="caubanhxich63">#REF!</definedName>
    <definedName name="caubanhxich7">#REF!</definedName>
    <definedName name="Caunho">#REF!</definedName>
    <definedName name="caunoi30">'[4]R&amp;P'!$G$232</definedName>
    <definedName name="CauQL1GD2">#REF!</definedName>
    <definedName name="CauQL1GD3">#REF!</definedName>
    <definedName name="cauthap10">#REF!</definedName>
    <definedName name="cauthap12">#REF!</definedName>
    <definedName name="cauthap15">#REF!</definedName>
    <definedName name="cauthap20">#REF!</definedName>
    <definedName name="cauthap25">#REF!</definedName>
    <definedName name="cauthap3">#REF!</definedName>
    <definedName name="cauthap30">#REF!</definedName>
    <definedName name="cauthap40">#REF!</definedName>
    <definedName name="cauthap5">#REF!</definedName>
    <definedName name="cauthap50">#REF!</definedName>
    <definedName name="cauthap8">#REF!</definedName>
    <definedName name="cay">#REF!</definedName>
    <definedName name="caychong">#REF!</definedName>
    <definedName name="CayXanh">#REF!</definedName>
    <definedName name="cayxoi108">#N/A</definedName>
    <definedName name="cayxoi110">#N/A</definedName>
    <definedName name="cayxoi75">#N/A</definedName>
    <definedName name="CB">#REF!</definedName>
    <definedName name="CBA35HT">#REF!</definedName>
    <definedName name="CBA50HT">#REF!</definedName>
    <definedName name="CBA70HT">#REF!</definedName>
    <definedName name="CBE50M">#REF!</definedName>
    <definedName name="CBPT">#REF!</definedName>
    <definedName name="CBPT_2">#REF!</definedName>
    <definedName name="CBPT_3">#REF!</definedName>
    <definedName name="CBPT_4">#REF!</definedName>
    <definedName name="CBPT_5">#REF!</definedName>
    <definedName name="CBPT_6">#REF!</definedName>
    <definedName name="CBPT_7">#REF!</definedName>
    <definedName name="CBPT_8">#REF!</definedName>
    <definedName name="CBPT_9">#REF!</definedName>
    <definedName name="CBTT">#REF!</definedName>
    <definedName name="ccc" hidden="1">{"'Sheet1'!$L$16"}</definedName>
    <definedName name="CCDohutam1" hidden="1">{"'Sheet1'!$L$16"}</definedName>
    <definedName name="cch">#REF!</definedName>
    <definedName name="cchong">#REF!</definedName>
    <definedName name="CÇn_cÈu_16_T">#REF!</definedName>
    <definedName name="CÇn_cÈu_25_T">#REF!</definedName>
    <definedName name="CCS">#REF!</definedName>
    <definedName name="CCT">#REF!</definedName>
    <definedName name="CDAY">#REF!</definedName>
    <definedName name="CDBT">#REF!</definedName>
    <definedName name="CDCDZ22">#REF!</definedName>
    <definedName name="CDCK">#REF!</definedName>
    <definedName name="CDCN">#REF!</definedName>
    <definedName name="CDCT">#REF!</definedName>
    <definedName name="CDCTK">#REF!</definedName>
    <definedName name="CDCU">#REF!</definedName>
    <definedName name="CDD">#REF!</definedName>
    <definedName name="CDDD1PHA">#REF!</definedName>
    <definedName name="CDDD3PHA">#REF!</definedName>
    <definedName name="CDEDZ04">#REF!</definedName>
    <definedName name="CDEDZ22">#REF!</definedName>
    <definedName name="CDHT">#REF!</definedName>
    <definedName name="cdkt">#REF!</definedName>
    <definedName name="CDNDT">#REF!</definedName>
    <definedName name="CDNU">#REF!</definedName>
    <definedName name="Cdnum">#REF!</definedName>
    <definedName name="Cdo_8bat">#REF!</definedName>
    <definedName name="Cdo_TK50">#REF!</definedName>
    <definedName name="cdps">#REF!</definedName>
    <definedName name="CDPS0703">#REF!</definedName>
    <definedName name="CDPS1">#REF!</definedName>
    <definedName name="CDT">#REF!</definedName>
    <definedName name="CDVAÄN_CHUYEÅN">#REF!</definedName>
    <definedName name="CDVC">#REF!</definedName>
    <definedName name="celltips_area">#REF!</definedName>
    <definedName name="CELPNT">#REF!</definedName>
    <definedName name="CELPNT2">#REF!</definedName>
    <definedName name="Céng">#REF!</definedName>
    <definedName name="CÊp_bËc">#REF!</definedName>
    <definedName name="CÈu_long_mon_10_T">#REF!</definedName>
    <definedName name="CÈu_long_mon_30_T">#REF!</definedName>
    <definedName name="cfc">#REF!</definedName>
    <definedName name="cfk">#REF!</definedName>
    <definedName name="C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eck_ATB">#REF!</definedName>
    <definedName name="Check_Levlling">#REF!</definedName>
    <definedName name="CHENH_LECH_GIA_VLXD">#REF!</definedName>
    <definedName name="Chenh_lÖch_vËt_liÖu_phÇn_DZ35kv">#REF!</definedName>
    <definedName name="Chi_phi_OM">#REF!</definedName>
    <definedName name="Chi_phÝ_do_tiÕp_dÞa_DZ35KV_ca_phat_sinh">#REF!</definedName>
    <definedName name="Chi_phÝ_khao_sat_kü_thuËt__thiÕt_kÕ">#REF!</definedName>
    <definedName name="Chi_phÝ_nghiÖm_thu_dãng_diÖn">#REF!</definedName>
    <definedName name="Chi_phÝ_thÈm_tra_tæ_chøc_xay_dùng">#REF!</definedName>
    <definedName name="CHI_TIET_THI_NGHIEM">#REF!</definedName>
    <definedName name="Chi_tiÕT__kho_kÝn__kho_hë">#REF!</definedName>
    <definedName name="Chi_tiÕt_phat_tuyÕn_kho_bai_thi_cong">#REF!</definedName>
    <definedName name="chi_tiÕt_vËt_liÖu___nh_n_c_ng___m_y_thi_c_ng">#REF!</definedName>
    <definedName name="Chi_tiÕt_vl_nc_mtc_DZ35">#REF!</definedName>
    <definedName name="Chi_tiÕt_vl_nc_mtc_phÇn_thÝ_nghiÖm">#REF!</definedName>
    <definedName name="Chi_tiÕt_XM_cat_da_sái_dot4">#REF!</definedName>
    <definedName name="ChieuSang">#REF!</definedName>
    <definedName name="chilk" hidden="1">{"'Sheet1'!$L$16"}</definedName>
    <definedName name="Chin">#REF!</definedName>
    <definedName name="CHIÕt_TÝnh_0_4_II">#REF!</definedName>
    <definedName name="ChiPhiChung">#REF!</definedName>
    <definedName name="chiphituvan">#REF!</definedName>
    <definedName name="CHIPHIVANCHUYEN">#REF!</definedName>
    <definedName name="chitietbgiang2" hidden="1">{"'Sheet1'!$L$16"}</definedName>
    <definedName name="chitietdao">#REF!</definedName>
    <definedName name="chk">#REF!</definedName>
    <definedName name="chl" hidden="1">{"'Sheet1'!$L$16"}</definedName>
    <definedName name="choiquet">#N/A</definedName>
    <definedName name="chon">#REF!</definedName>
    <definedName name="chon1">#REF!</definedName>
    <definedName name="chon2">#REF!</definedName>
    <definedName name="chon3">#REF!</definedName>
    <definedName name="ChonA">#REF!</definedName>
    <definedName name="CHORABOCBO">#REF!</definedName>
    <definedName name="Chs_bq">#REF!</definedName>
    <definedName name="Chsau">#REF!</definedName>
    <definedName name="CHSO4">#REF!</definedName>
    <definedName name="chuc1">#REF!</definedName>
    <definedName name="chung">66</definedName>
    <definedName name="Chupdaucapcongotnong">#REF!</definedName>
    <definedName name="chuyen" hidden="1">{"'Sheet1'!$L$16"}</definedName>
    <definedName name="CI_PTVT">#REF!</definedName>
    <definedName name="City">#REF!</definedName>
    <definedName name="CK">#REF!</definedName>
    <definedName name="ckn">#N/A</definedName>
    <definedName name="ckna">#N/A</definedName>
    <definedName name="CL">#REF!</definedName>
    <definedName name="Class_1">#REF!</definedName>
    <definedName name="Class_2">#REF!</definedName>
    <definedName name="Class_3">#REF!</definedName>
    <definedName name="Class_4">#REF!</definedName>
    <definedName name="Class_5">#REF!</definedName>
    <definedName name="ClayNden">#REF!</definedName>
    <definedName name="clea">#REF!</definedName>
    <definedName name="CLECH_0.4">#REF!</definedName>
    <definedName name="CLECT">#REF!</definedName>
    <definedName name="CLGia">#REF!</definedName>
    <definedName name="CLIEOS">#REF!</definedName>
    <definedName name="CLVC3">0.1</definedName>
    <definedName name="CLVC35">#REF!</definedName>
    <definedName name="clvcdd">#REF!</definedName>
    <definedName name="CLVCTB">#REF!</definedName>
    <definedName name="clvctc">#REF!</definedName>
    <definedName name="cmc">#REF!</definedName>
    <definedName name="cn">#REF!</definedName>
    <definedName name="cN_fix">#REF!</definedName>
    <definedName name="CN_RC1">#REF!</definedName>
    <definedName name="CN_RC2">#REF!</definedName>
    <definedName name="CN_Rnha">#REF!</definedName>
    <definedName name="CN_Rs">#REF!</definedName>
    <definedName name="CNC">#REF!</definedName>
    <definedName name="CND">#REF!</definedName>
    <definedName name="cNden">#REF!</definedName>
    <definedName name="cne">#REF!</definedName>
    <definedName name="Cneo_8bat">#REF!</definedName>
    <definedName name="Cneo_TK50">#REF!</definedName>
    <definedName name="CNG">#REF!</definedName>
    <definedName name="Co">#REF!</definedName>
    <definedName name="co.">#REF!</definedName>
    <definedName name="co..">#REF!</definedName>
    <definedName name="COC_1.2">#REF!</definedName>
    <definedName name="Coc_2m">#REF!</definedName>
    <definedName name="Coc_BTCT">#REF!</definedName>
    <definedName name="Cocbetong">#REF!</definedName>
    <definedName name="cocbtct">#REF!</definedName>
    <definedName name="cocot">#REF!</definedName>
    <definedName name="cocott">#REF!</definedName>
    <definedName name="COCTIEU">#REF!</definedName>
    <definedName name="CocTieu_Bienbao">#REF!</definedName>
    <definedName name="coctram6m">'[4]R&amp;P'!$G$90</definedName>
    <definedName name="coctre">#REF!</definedName>
    <definedName name="cocvt">#N/A</definedName>
    <definedName name="Code" hidden="1">#REF!</definedName>
    <definedName name="code2">#REF!</definedName>
    <definedName name="code3">#REF!</definedName>
    <definedName name="code4">#REF!</definedName>
    <definedName name="Cöï_ly_vaän_chuyeãn">#REF!</definedName>
    <definedName name="CÖÏ_LY_VAÄN_CHUYEÅN">#REF!</definedName>
    <definedName name="Combined_A">#N/A</definedName>
    <definedName name="Combined_B">#N/A</definedName>
    <definedName name="COMMON">#REF!</definedName>
    <definedName name="comong">#REF!</definedName>
    <definedName name="Company">#REF!</definedName>
    <definedName name="CON_DUCT">#REF!</definedName>
    <definedName name="CON_EQP_COS">#REF!</definedName>
    <definedName name="CON_EQP_COST">#REF!</definedName>
    <definedName name="cong">#N/A</definedName>
    <definedName name="Cong_HM_DTCT">#REF!</definedName>
    <definedName name="Cong_M_DTCT">#REF!</definedName>
    <definedName name="Cong_NC_DTCT">#REF!</definedName>
    <definedName name="cong_ngang">#REF!</definedName>
    <definedName name="Cong_suat_dat">#REF!</definedName>
    <definedName name="Cong_tac_dao_dat">#REF!</definedName>
    <definedName name="Cong_tac_do_be_tong">#REF!</definedName>
    <definedName name="Cong_tac_dung_cot_BTLT_thu_cong">#REF!</definedName>
    <definedName name="Cong_tac_gia_cong_cot_thep">#REF!</definedName>
    <definedName name="Cong_tac_lam_gian_giao_vuot_DZTT">#REF!</definedName>
    <definedName name="Cong_tac_lap_dat_mong_tiepdia">#REF!</definedName>
    <definedName name="Cong_tac_lap_dat_xa_thep">#REF!</definedName>
    <definedName name="Cong_tac_rai_cang_day_lay_do_vong">#REF!</definedName>
    <definedName name="Cong_tac_van_chuyen_thu_cong">#REF!</definedName>
    <definedName name="Cong_VL_DTCT">#REF!</definedName>
    <definedName name="cong4.7">#REF!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hop">#REF!</definedName>
    <definedName name="conglanhto">#REF!</definedName>
    <definedName name="congmong">#REF!</definedName>
    <definedName name="congmongbang">#REF!</definedName>
    <definedName name="congmongdon">#REF!</definedName>
    <definedName name="CONGPA1" hidden="1">{"'Sheet1'!$L$16"}</definedName>
    <definedName name="congpanen">#REF!</definedName>
    <definedName name="congsan">#REF!</definedName>
    <definedName name="congthang">#REF!</definedName>
    <definedName name="CongVattu">#REF!</definedName>
    <definedName name="conroom">#REF!</definedName>
    <definedName name="CONST_EQ">#REF!</definedName>
    <definedName name="CONT">#REF!</definedName>
    <definedName name="coppha">#REF!</definedName>
    <definedName name="Cos_tec">#REF!</definedName>
    <definedName name="Cost">#REF!</definedName>
    <definedName name="COT10DZ22">#REF!</definedName>
    <definedName name="COT12DZ22">#REF!</definedName>
    <definedName name="COT14DZ22">#REF!</definedName>
    <definedName name="COT20DZ22">#REF!</definedName>
    <definedName name="cot7.5">#REF!</definedName>
    <definedName name="cot8.5">#REF!</definedName>
    <definedName name="cotbienbao">'[4]R&amp;P'!$G$100</definedName>
    <definedName name="CotBTtronVuong">#REF!</definedName>
    <definedName name="cotdo">#REF!</definedName>
    <definedName name="CotM">#REF!</definedName>
    <definedName name="cotma">#REF!</definedName>
    <definedName name="COTPYLONEDZ04">#REF!</definedName>
    <definedName name="Cotsatma">9726</definedName>
    <definedName name="CotSau">#REF!</definedName>
    <definedName name="COTTHEP10DZ22">#REF!</definedName>
    <definedName name="COTTHEP12DZ22">#REF!</definedName>
    <definedName name="COTTHEP9DZ22">#REF!</definedName>
    <definedName name="Cotthepma">9726</definedName>
    <definedName name="cottron">#REF!</definedName>
    <definedName name="cotvuong">#REF!</definedName>
    <definedName name="COTVUONGDZ04">#REF!</definedName>
    <definedName name="COÙ">#REF!</definedName>
    <definedName name="Country">#REF!</definedName>
    <definedName name="counxlkcs">#REF!</definedName>
    <definedName name="couxlkcs">#REF!</definedName>
    <definedName name="couxlkd">#REF!</definedName>
    <definedName name="couxlkh">#REF!</definedName>
    <definedName name="couxlktnl">#REF!</definedName>
    <definedName name="couxlkttv">#REF!</definedName>
    <definedName name="couxlpxsx">#REF!</definedName>
    <definedName name="couxltc">#REF!</definedName>
    <definedName name="COVER">#REF!</definedName>
    <definedName name="CP" hidden="1">#REF!</definedName>
    <definedName name="cp.1">#REF!</definedName>
    <definedName name="cp.2">#REF!</definedName>
    <definedName name="cp0x4">#REF!</definedName>
    <definedName name="cpc">#REF!</definedName>
    <definedName name="cpcat">#REF!</definedName>
    <definedName name="cpcc">#REF!</definedName>
    <definedName name="cpcd">#REF!</definedName>
    <definedName name="cpda1">#REF!</definedName>
    <definedName name="cpda2">#REF!</definedName>
    <definedName name="cpddhh">#REF!</definedName>
    <definedName name="CPHA">#REF!</definedName>
    <definedName name="CPK">#REF!</definedName>
    <definedName name="cpmtc">#REF!</definedName>
    <definedName name="cpnc">#REF!</definedName>
    <definedName name="cpqlct">#REF!</definedName>
    <definedName name="cps">#REF!</definedName>
    <definedName name="cpsoi">#REF!</definedName>
    <definedName name="CPT">#REF!</definedName>
    <definedName name="CPTB">#REF!</definedName>
    <definedName name="CPTK">#REF!</definedName>
    <definedName name="cptt">#REF!</definedName>
    <definedName name="CPVC100">#REF!</definedName>
    <definedName name="CPVC35">#REF!</definedName>
    <definedName name="cpvl">#REF!</definedName>
    <definedName name="CQM">#REF!</definedName>
    <definedName name="CRD">#REF!</definedName>
    <definedName name="CRIT1">#REF!</definedName>
    <definedName name="CRIT10">#REF!</definedName>
    <definedName name="CRIT2">#REF!</definedName>
    <definedName name="CRIT3">#REF!</definedName>
    <definedName name="CRIT4">#REF!</definedName>
    <definedName name="CRIT5">#REF!</definedName>
    <definedName name="CRIT6">#REF!</definedName>
    <definedName name="CRIT7">#REF!</definedName>
    <definedName name="CRIT8">#REF!</definedName>
    <definedName name="CRIT9">#REF!</definedName>
    <definedName name="CRITINST">#REF!</definedName>
    <definedName name="CRITPURC">#REF!</definedName>
    <definedName name="CropEstablishmentWage">#REF!</definedName>
    <definedName name="CropManagementWage">#REF!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au">#REF!</definedName>
    <definedName name="csd3p">#REF!</definedName>
    <definedName name="csddg1p">#REF!</definedName>
    <definedName name="csddt1p">#REF!</definedName>
    <definedName name="csht3p">#REF!</definedName>
    <definedName name="CSMBA">#REF!</definedName>
    <definedName name="ct" hidden="1">{"'Sheet1'!$L$16"}</definedName>
    <definedName name="CT_50">#REF!</definedName>
    <definedName name="CT_KSTK">#REF!</definedName>
    <definedName name="CT_MCX">#REF!</definedName>
    <definedName name="CT0.4">#REF!</definedName>
    <definedName name="ctbb">#REF!</definedName>
    <definedName name="CTBL">#REF!</definedName>
    <definedName name="CTCT">#REF!</definedName>
    <definedName name="CTCT1" hidden="1">{"'Sheet1'!$L$16"}</definedName>
    <definedName name="ctdn9697">#REF!</definedName>
    <definedName name="CTDZ">#REF!</definedName>
    <definedName name="CTDz35">#REF!</definedName>
    <definedName name="CTHM1">#REF!</definedName>
    <definedName name="CTHM2">#REF!</definedName>
    <definedName name="ctiep">#REF!</definedName>
    <definedName name="CTIET">#REF!</definedName>
    <definedName name="ctieu" hidden="1">{"'Sheet1'!$L$16"}</definedName>
    <definedName name="CTieu_H">#REF!</definedName>
    <definedName name="CTieuXB">#REF!</definedName>
    <definedName name="ctmai">#REF!</definedName>
    <definedName name="CTN">#REF!</definedName>
    <definedName name="ctong">#REF!</definedName>
    <definedName name="CTÖØ">#REF!</definedName>
    <definedName name="ctr">#REF!</definedName>
    <definedName name="CTRAM">#REF!</definedName>
    <definedName name="ctre">#REF!</definedName>
    <definedName name="CTTAICHO">#REF!</definedName>
    <definedName name="Cty_TNHH_HYDRO_AGRI">#REF!</definedName>
    <definedName name="CTY_TNHH_SX_TM__NHÖ_QUYEÀN">#N/A</definedName>
    <definedName name="CTY_VTKTNN_CAÀN_THÔ">#REF!</definedName>
    <definedName name="cu">#REF!</definedName>
    <definedName name="CU_LY">#REF!</definedName>
    <definedName name="CU_LY_VAN_CHUYEN_GIA_QUYEN">#REF!</definedName>
    <definedName name="CU_LY_VAN_CHUYEN_THU_CONG">#REF!</definedName>
    <definedName name="Cù_ly_vËn_chuyÓn_thñ_cong">#REF!</definedName>
    <definedName name="cuaong">#N/A</definedName>
    <definedName name="CUCHI">#REF!</definedName>
    <definedName name="CuLy">#REF!</definedName>
    <definedName name="CuLy_Q">#REF!</definedName>
    <definedName name="CumXaQuangKheBaBe">#REF!</definedName>
    <definedName name="CumXaTanAnNaRi">#REF!</definedName>
    <definedName name="CumXaThanhMaiChoMoi">#REF!</definedName>
    <definedName name="cun">#REF!</definedName>
    <definedName name="cuoc_vc">#REF!</definedName>
    <definedName name="CuocVC">#REF!</definedName>
    <definedName name="cuond">#REF!</definedName>
    <definedName name="cuonong">#N/A</definedName>
    <definedName name="CURRENCY">#REF!</definedName>
    <definedName name="Currency_tec">#REF!</definedName>
    <definedName name="cutback">'[4]R&amp;P'!$G$24</definedName>
    <definedName name="cutram">#REF!</definedName>
    <definedName name="CVC">#REF!</definedName>
    <definedName name="CVC_Q">#REF!</definedName>
    <definedName name="CX">#REF!</definedName>
    <definedName name="cxm">#REF!</definedName>
    <definedName name="Cycle">#REF!</definedName>
    <definedName name="cycle2">#REF!</definedName>
    <definedName name="d" hidden="1">{"'Sheet1'!$L$16"}</definedName>
    <definedName name="Ð">#N/A</definedName>
    <definedName name="d_">#REF!</definedName>
    <definedName name="D_7101A_B">#REF!</definedName>
    <definedName name="D_L">#REF!</definedName>
    <definedName name="D_n">#REF!</definedName>
    <definedName name="d0.5">#REF!</definedName>
    <definedName name="d05x1">#REF!</definedName>
    <definedName name="d1.2">#REF!</definedName>
    <definedName name="d1_">#REF!</definedName>
    <definedName name="d1A">#REF!</definedName>
    <definedName name="D1Z">#REF!</definedName>
    <definedName name="d2.4">#REF!</definedName>
    <definedName name="d2_">#REF!</definedName>
    <definedName name="d2A">#REF!</definedName>
    <definedName name="d3_">#REF!</definedName>
    <definedName name="d3A">#REF!</definedName>
    <definedName name="d4.6">#REF!</definedName>
    <definedName name="d4A">#REF!</definedName>
    <definedName name="D4Z">#REF!</definedName>
    <definedName name="d6.8">#REF!</definedName>
    <definedName name="da_hoc_xay">#REF!</definedName>
    <definedName name="da0.5x1">#REF!</definedName>
    <definedName name="da05.1">#REF!</definedName>
    <definedName name="da1.2">#REF!</definedName>
    <definedName name="da1x0.5">#N/A</definedName>
    <definedName name="da1x1">'[4]R&amp;P'!$G$39</definedName>
    <definedName name="da1x22">#REF!</definedName>
    <definedName name="da1x23">#REF!</definedName>
    <definedName name="da1x24">#REF!</definedName>
    <definedName name="da1x25">#REF!</definedName>
    <definedName name="da2.4">#REF!</definedName>
    <definedName name="da4.6">#REF!</definedName>
    <definedName name="da4x7">#REF!</definedName>
    <definedName name="da5x7">#REF!</definedName>
    <definedName name="da6.8">#REF!</definedName>
    <definedName name="DACAN">#REF!</definedName>
    <definedName name="dacat">#N/A</definedName>
    <definedName name="dactrung">#REF!</definedName>
    <definedName name="dah">#REF!</definedName>
    <definedName name="dahb">#REF!</definedName>
    <definedName name="dahg">#REF!</definedName>
    <definedName name="dahnlt">#REF!</definedName>
    <definedName name="dam">#REF!</definedName>
    <definedName name="dam_24">#REF!</definedName>
    <definedName name="dam_cau_BTCT">#REF!</definedName>
    <definedName name="dama">#REF!</definedName>
    <definedName name="damban0.4">#REF!</definedName>
    <definedName name="damban0.6">#REF!</definedName>
    <definedName name="damban0.8">#REF!</definedName>
    <definedName name="damban1">#N/A</definedName>
    <definedName name="damban1kw">'[4]R&amp;P'!$G$281</definedName>
    <definedName name="dambaoGT">#REF!</definedName>
    <definedName name="damcanh1">#REF!</definedName>
    <definedName name="damchancuu5.5">#REF!</definedName>
    <definedName name="damchancuu9">#REF!</definedName>
    <definedName name="damcoc60">'[4]R&amp;P'!$G$164</definedName>
    <definedName name="damcoc80">'[4]R&amp;P'!$G$165</definedName>
    <definedName name="damdui0.6">#REF!</definedName>
    <definedName name="damdui0.8">#REF!</definedName>
    <definedName name="damdui1">#REF!</definedName>
    <definedName name="damdui1.5">'[4]R&amp;P'!$G$286</definedName>
    <definedName name="damdui2.8">#REF!</definedName>
    <definedName name="DamNgang">#REF!</definedName>
    <definedName name="damrung15">#REF!</definedName>
    <definedName name="damrung18">#REF!</definedName>
    <definedName name="damrung8">#REF!</definedName>
    <definedName name="damtay60">#REF!</definedName>
    <definedName name="damtay80">#REF!</definedName>
    <definedName name="Dan_dung">#REF!</definedName>
    <definedName name="DANCUPHOMOI">#REF!</definedName>
    <definedName name="danducsan">#REF!</definedName>
    <definedName name="DANHMUCVN">#REF!</definedName>
    <definedName name="dao">#REF!</definedName>
    <definedName name="dao_dap_dat">#REF!</definedName>
    <definedName name="DAO_DAT">#REF!</definedName>
    <definedName name="dao0.4">#N/A</definedName>
    <definedName name="dao0.6">#N/A</definedName>
    <definedName name="dao0.65">'[4]R&amp;P'!$G$124</definedName>
    <definedName name="dao0.8">#N/A</definedName>
    <definedName name="dao1.0">'[4]R&amp;P'!$G$125</definedName>
    <definedName name="dao1.2">#N/A</definedName>
    <definedName name="dao1.25">#N/A</definedName>
    <definedName name="DAOBUN">#REF!</definedName>
    <definedName name="DAODA">#REF!</definedName>
    <definedName name="DAODAT">#REF!</definedName>
    <definedName name="DAOMAY">#REF!</definedName>
    <definedName name="DapChoTinhChoMoi">#REF!</definedName>
    <definedName name="dapdbm1">#REF!</definedName>
    <definedName name="dapdbm2">#REF!</definedName>
    <definedName name="DapLangSanNaRi">#REF!</definedName>
    <definedName name="DapLuongThuongNaRi">#REF!</definedName>
    <definedName name="DAPTC">#REF!</definedName>
    <definedName name="DAPTONGCHAO">#REF!</definedName>
    <definedName name="DAT">#REF!</definedName>
    <definedName name="data">#REF!</definedName>
    <definedName name="DATA_DATA2_List">#REF!</definedName>
    <definedName name="data1" hidden="1">#REF!</definedName>
    <definedName name="Data11">#REF!</definedName>
    <definedName name="data2" hidden="1">#REF!</definedName>
    <definedName name="data3" hidden="1">#REF!</definedName>
    <definedName name="Data41">#REF!</definedName>
    <definedName name="_xlnm.Database">#REF!</definedName>
    <definedName name="datak">#REF!</definedName>
    <definedName name="datal">#REF!</definedName>
    <definedName name="DATATKDT">#REF!</definedName>
    <definedName name="datbh">#REF!</definedName>
    <definedName name="DATDAO">#REF!</definedName>
    <definedName name="datdo">#REF!</definedName>
    <definedName name="dathai">#REF!</definedName>
    <definedName name="datnen">#REF!</definedName>
    <definedName name="DATSATTHD">#REF!</definedName>
    <definedName name="Daucapcongotnong">#REF!</definedName>
    <definedName name="Daucaplapdattrongvangoainha">#REF!</definedName>
    <definedName name="DaucotdongcuaUc">#REF!</definedName>
    <definedName name="Daucotdongnhom">#REF!</definedName>
    <definedName name="dauma">#REF!</definedName>
    <definedName name="daunoi">#REF!</definedName>
    <definedName name="Daunoinhomdong">#REF!</definedName>
    <definedName name="day">#REF!</definedName>
    <definedName name="DAY_SU_PHU_KIEN_15">#REF!</definedName>
    <definedName name="DAY_SU_PHU_KIEN_35">#REF!</definedName>
    <definedName name="dayAE35">#REF!</definedName>
    <definedName name="dayAE50">#REF!</definedName>
    <definedName name="dayAE70">#REF!</definedName>
    <definedName name="dayAE95">#REF!</definedName>
    <definedName name="dayccham">#REF!</definedName>
    <definedName name="DayCEV">#REF!</definedName>
    <definedName name="daychay">#N/A</definedName>
    <definedName name="daydien">#REF!</definedName>
    <definedName name="daymong">#REF!</definedName>
    <definedName name="dayno">#REF!</definedName>
    <definedName name="DAYSU">#REF!</definedName>
    <definedName name="dba">#REF!</definedName>
    <definedName name="dban">#REF!</definedName>
    <definedName name="DBASE">#REF!</definedName>
    <definedName name="DBGT">#REF!</definedName>
    <definedName name="dbhdkx12.5">#REF!</definedName>
    <definedName name="dbhdkx18">#REF!</definedName>
    <definedName name="dbhdkx25">#REF!</definedName>
    <definedName name="dbhdkx26.5">#REF!</definedName>
    <definedName name="dbhdkx9">#REF!</definedName>
    <definedName name="dbhth16">#REF!</definedName>
    <definedName name="dbhth17.5">#REF!</definedName>
    <definedName name="dbhth25">#REF!</definedName>
    <definedName name="dbln">#REF!</definedName>
    <definedName name="dbs">#REF!</definedName>
    <definedName name="DBT">#REF!</definedName>
    <definedName name="DBULLVA">#REF!</definedName>
    <definedName name="dc">#REF!</definedName>
    <definedName name="dcct">#REF!</definedName>
    <definedName name="dche">#REF!</definedName>
    <definedName name="DCL_22">12117600</definedName>
    <definedName name="DCL_35">25490000</definedName>
    <definedName name="DÇm_33">#REF!</definedName>
    <definedName name="dctc35">#REF!</definedName>
    <definedName name="DD">#REF!</definedName>
    <definedName name="dđ" hidden="1">{"'Sheet1'!$L$16"}</definedName>
    <definedName name="ddabm">#REF!</definedName>
    <definedName name="ddam">#REF!</definedName>
    <definedName name="ddbm500">#REF!</definedName>
    <definedName name="ddd" hidden="1">{"'Sheet1'!$L$16"}</definedName>
    <definedName name="dden">#REF!</definedName>
    <definedName name="DDHT">#REF!</definedName>
    <definedName name="DDM">#REF!</definedName>
    <definedName name="de">#REF!</definedName>
    <definedName name="deA">#REF!</definedName>
    <definedName name="dec" hidden="1">{"Offgrid",#N/A,FALSE,"OFFGRID";"Region",#N/A,FALSE,"REGION";"Offgrid -2",#N/A,FALSE,"OFFGRID";"WTP",#N/A,FALSE,"WTP";"WTP -2",#N/A,FALSE,"WTP";"Project",#N/A,FALSE,"PROJECT";"Summary -2",#N/A,FALSE,"SUMMARY"}</definedName>
    <definedName name="Delta">#N/A</definedName>
    <definedName name="den_bu">#REF!</definedName>
    <definedName name="denbu">#REF!</definedName>
    <definedName name="DenDK" hidden="1">{"'Sheet1'!$L$16"}</definedName>
    <definedName name="DENEO">#REF!</definedName>
    <definedName name="DESC">#REF!</definedName>
    <definedName name="DESCRIPTION">#REF!</definedName>
    <definedName name="Det32x3">#REF!</definedName>
    <definedName name="Det35x3">#REF!</definedName>
    <definedName name="Det40x4">#REF!</definedName>
    <definedName name="Det50x5">#REF!</definedName>
    <definedName name="Det63x6">#REF!</definedName>
    <definedName name="Det75x6">#REF!</definedName>
    <definedName name="DEW">#REF!</definedName>
    <definedName name="df">#REF!</definedName>
    <definedName name="DFD" hidden="1">{"'Sheet1'!$L$16"}</definedName>
    <definedName name="dfggggggg" hidden="1">{"'Sheet1'!$L$16"}</definedName>
    <definedName name="dflk">#N/A</definedName>
    <definedName name="DG.Dam">#REF!</definedName>
    <definedName name="DG.Duong">#REF!</definedName>
    <definedName name="DG.Matcau">#REF!</definedName>
    <definedName name="DG.Phanduoi">#REF!</definedName>
    <definedName name="dg_5cau">#REF!</definedName>
    <definedName name="dg_66">#REF!</definedName>
    <definedName name="dg_67">#REF!</definedName>
    <definedName name="DG_M_C_X">#REF!</definedName>
    <definedName name="DG1M3BETONG">#REF!</definedName>
    <definedName name="dgbdII">#REF!</definedName>
    <definedName name="DGBS">#REF!</definedName>
    <definedName name="dgc">#REF!</definedName>
    <definedName name="DGCQ">#REF!</definedName>
    <definedName name="DGCT_T.Quy_P.Thuy_Q">#N/A</definedName>
    <definedName name="DGCT_TRAUQUYPHUTHUY_HN">#N/A</definedName>
    <definedName name="DGCT1">#REF!</definedName>
    <definedName name="DGCT2">#REF!</definedName>
    <definedName name="DGCTI592">#REF!</definedName>
    <definedName name="dgd">#REF!</definedName>
    <definedName name="dgfg" hidden="1">{"'Sheet1'!$L$16"}</definedName>
    <definedName name="DGHTN">#REF!</definedName>
    <definedName name="DGIA1">#REF!</definedName>
    <definedName name="DGIA10">#REF!</definedName>
    <definedName name="DGIA11">#REF!</definedName>
    <definedName name="DGIA2">#REF!</definedName>
    <definedName name="DGIA3">#REF!</definedName>
    <definedName name="DGIA4">#REF!</definedName>
    <definedName name="DGIA5">#REF!</definedName>
    <definedName name="DGIA6">#REF!</definedName>
    <definedName name="DGIA7">#REF!</definedName>
    <definedName name="DGIA8">#REF!</definedName>
    <definedName name="DGIA9">#REF!</definedName>
    <definedName name="DGiaDZ">#REF!</definedName>
    <definedName name="DGiaNCTr">#REF!</definedName>
    <definedName name="DGiaTBA">#REF!</definedName>
    <definedName name="DGiaTr">#REF!</definedName>
    <definedName name="dgnc">#REF!</definedName>
    <definedName name="DGPS2">#REF!</definedName>
    <definedName name="dgqndn">#REF!</definedName>
    <definedName name="DGR">#REF!</definedName>
    <definedName name="DGTV">#REF!</definedName>
    <definedName name="dgvl">#REF!</definedName>
    <definedName name="DGVtu">#REF!</definedName>
    <definedName name="dhb">#REF!</definedName>
    <definedName name="dhoc">#REF!</definedName>
    <definedName name="dhom">#REF!</definedName>
    <definedName name="DI_CHUYEN_BO_MAY_THI_CONG">#REF!</definedName>
    <definedName name="Di_chuyÓn_bé_may_thi_cong">#REF!</definedName>
    <definedName name="dien" hidden="1">{"'Sheet1'!$L$16"}</definedName>
    <definedName name="DienBulVa">#REF!</definedName>
    <definedName name="DienCaoTRi">#REF!</definedName>
    <definedName name="DienDucXuan">#REF!</definedName>
    <definedName name="DienKimHy">#REF!</definedName>
    <definedName name="dienluc" hidden="1">{#N/A,#N/A,FALSE,"Chi tiÆt"}</definedName>
    <definedName name="DienNuoc">#REF!</definedName>
    <definedName name="DienQuanBinh">#REF!</definedName>
    <definedName name="DienTanLap">#REF!</definedName>
    <definedName name="DienThanhBinhChoMoi">#REF!</definedName>
    <definedName name="dientichck">#REF!</definedName>
    <definedName name="DienXaKhangNinhChoMoi">#REF!</definedName>
    <definedName name="DienXaNongHaChoMoi">#REF!</definedName>
    <definedName name="DienXuanLac">#REF!</definedName>
    <definedName name="diezel">#REF!</definedName>
    <definedName name="dim">#REF!</definedName>
    <definedName name="dinh">#REF!</definedName>
    <definedName name="Dinh_muc_1_m3_beton_m200">#REF!</definedName>
    <definedName name="dinh2">#REF!</definedName>
    <definedName name="DINHKHOAN">#REF!</definedName>
    <definedName name="dinhkhongphanquang">'[4]R&amp;P'!$G$110</definedName>
    <definedName name="dinhmong">#REF!</definedName>
    <definedName name="Dinhmuc">#REF!</definedName>
    <definedName name="dinhphanquang">'[4]R&amp;P'!$G$109</definedName>
    <definedName name="Discount" hidden="1">#REF!</definedName>
    <definedName name="display_area_2" hidden="1">#REF!</definedName>
    <definedName name="dk">#REF!</definedName>
    <definedName name="DL10HT">#REF!</definedName>
    <definedName name="DL11HT">#REF!</definedName>
    <definedName name="DL12HT">#REF!</definedName>
    <definedName name="DL13HT">#REF!</definedName>
    <definedName name="DL14HT">#REF!</definedName>
    <definedName name="DL17HT">#REF!</definedName>
    <definedName name="DL18HT">#REF!</definedName>
    <definedName name="DL1HT">#REF!</definedName>
    <definedName name="DL21HT">#REF!</definedName>
    <definedName name="DL22HT">#REF!</definedName>
    <definedName name="DL23HT">#REF!</definedName>
    <definedName name="DL24HT">#REF!</definedName>
    <definedName name="DL25HT">#REF!</definedName>
    <definedName name="DL26HT">#REF!</definedName>
    <definedName name="DL2HT">#REF!</definedName>
    <definedName name="DL3HT">#REF!</definedName>
    <definedName name="DL4HT">#REF!</definedName>
    <definedName name="DL5HT">#REF!</definedName>
    <definedName name="DL6HT">#REF!</definedName>
    <definedName name="DL7HT">#REF!</definedName>
    <definedName name="DL8HT">#REF!</definedName>
    <definedName name="DL9HT">#REF!</definedName>
    <definedName name="DLC">#REF!</definedName>
    <definedName name="DLCC">#REF!</definedName>
    <definedName name="DLCT">#REF!</definedName>
    <definedName name="DLCTG">#REF!</definedName>
    <definedName name="dm_ngc1">#REF!</definedName>
    <definedName name="dm56bxd">#REF!</definedName>
    <definedName name="dmat">#REF!</definedName>
    <definedName name="DMAY">#REF!</definedName>
    <definedName name="DMDT">#REF!</definedName>
    <definedName name="dmdv">#REF!</definedName>
    <definedName name="DMGT">#REF!</definedName>
    <definedName name="dmh">#REF!</definedName>
    <definedName name="DMHH">#REF!</definedName>
    <definedName name="DMlapdatxa">#REF!</definedName>
    <definedName name="DMTK">#REF!</definedName>
    <definedName name="DMTL">#REF!</definedName>
    <definedName name="DN">#REF!</definedName>
    <definedName name="DNCD">#REF!</definedName>
    <definedName name="DNDZ22">#REF!</definedName>
    <definedName name="DÑt45x4">#REF!</definedName>
    <definedName name="do">#REF!</definedName>
    <definedName name="doan1">#REF!</definedName>
    <definedName name="doan2">#REF!</definedName>
    <definedName name="doan3">#REF!</definedName>
    <definedName name="doan4">#REF!</definedName>
    <definedName name="doan5">#REF!</definedName>
    <definedName name="doan6">#REF!</definedName>
    <definedName name="DoanI_2">#REF!</definedName>
    <definedName name="DoanII_2">#REF!</definedName>
    <definedName name="dobt">#REF!</definedName>
    <definedName name="DOC">#REF!</definedName>
    <definedName name="doclb">#REF!</definedName>
    <definedName name="Document_array">{"Book1"}</definedName>
    <definedName name="Documents_array">#REF!</definedName>
    <definedName name="DÖÏ_THAÀU">#REF!</definedName>
    <definedName name="Doku">#REF!</definedName>
    <definedName name="dolcb">#REF!</definedName>
    <definedName name="Domgia4">#REF!</definedName>
    <definedName name="DON_GIA_3282">#REF!</definedName>
    <definedName name="DON_GIA_3283">#REF!</definedName>
    <definedName name="DON_GIA_3285">#REF!</definedName>
    <definedName name="DON_GIA_VAN_CHUYEN_36">#REF!</definedName>
    <definedName name="Don_gia_VCTC">#REF!</definedName>
    <definedName name="Dong_A">#N/A</definedName>
    <definedName name="Dong_B">#N/A</definedName>
    <definedName name="Dong_coc">#REF!</definedName>
    <definedName name="Dongia2">#REF!</definedName>
    <definedName name="Dongia3">#REF!</definedName>
    <definedName name="Dongia4">#REF!</definedName>
    <definedName name="Dongia5">#REF!</definedName>
    <definedName name="Dongia6">#REF!</definedName>
    <definedName name="dongiangang">#REF!</definedName>
    <definedName name="dongiavanchuyen">#REF!</definedName>
    <definedName name="DPHT250">#REF!</definedName>
    <definedName name="DPHT350">#REF!</definedName>
    <definedName name="DPHT50">#REF!</definedName>
    <definedName name="drda">#REF!</definedName>
    <definedName name="drdat">#REF!</definedName>
    <definedName name="drn">#REF!</definedName>
    <definedName name="Drop1">"Drop Down 3"</definedName>
    <definedName name="Drop2">#N/A</definedName>
    <definedName name="Drop3">#N/A</definedName>
    <definedName name="drop4">#N/A</definedName>
    <definedName name="dry..">#REF!</definedName>
    <definedName name="ds" hidden="1">{#N/A,#N/A,FALSE,"Chi tiÆt"}</definedName>
    <definedName name="DS_CTY">#REF!</definedName>
    <definedName name="Ds1_">#REF!</definedName>
    <definedName name="DS1p1vc">#REF!</definedName>
    <definedName name="ds1pnc">#REF!</definedName>
    <definedName name="ds1pvl">#REF!</definedName>
    <definedName name="Ds2_">#REF!</definedName>
    <definedName name="ds3pctnc">#REF!</definedName>
    <definedName name="ds3pctvc">#REF!</definedName>
    <definedName name="ds3pctvl">#REF!</definedName>
    <definedName name="ds3pnc">#REF!</definedName>
    <definedName name="ds3pvl">#REF!</definedName>
    <definedName name="dsfsdf" hidden="1">{"'Sheet1'!$L$16"}</definedName>
    <definedName name="DSH">#REF!</definedName>
    <definedName name="dsjk" hidden="1">{"'Sheet1'!$L$16"}</definedName>
    <definedName name="DSNC">#REF!</definedName>
    <definedName name="DSNL">#REF!</definedName>
    <definedName name="Dsoc">#REF!</definedName>
    <definedName name="DSPK1p1nc">#REF!</definedName>
    <definedName name="DSPK1p1vl">#REF!</definedName>
    <definedName name="DSPK1pnc">#REF!</definedName>
    <definedName name="DSPK1pvl">#REF!</definedName>
    <definedName name="DSTD_Clear">[0]!DSTD_Clear</definedName>
    <definedName name="DSUMDATA">#REF!</definedName>
    <definedName name="Dt_">#REF!</definedName>
    <definedName name="DT_VKHNN">#REF!</definedName>
    <definedName name="dt10.1" hidden="1">{"'Sheet1'!$L$16"}</definedName>
    <definedName name="DT12Dluc" hidden="1">{"'Sheet1'!$L$16"}</definedName>
    <definedName name="DT12HoangThach" hidden="1">{"'Sheet1'!$L$16"}</definedName>
    <definedName name="DT8.1" hidden="1">{"'Sheet1'!$L$16"}</definedName>
    <definedName name="DT8.2" hidden="1">{"'Sheet1'!$L$16"}</definedName>
    <definedName name="dt9.1" hidden="1">{#N/A,#N/A,FALSE,"Chi tiÆt"}</definedName>
    <definedName name="DTBH">#REF!</definedName>
    <definedName name="dtc">#REF!</definedName>
    <definedName name="DTCTANG_BD">#REF!</definedName>
    <definedName name="DTCTANG_HT_BD">#REF!</definedName>
    <definedName name="DTCTANG_HT_KT">#REF!</definedName>
    <definedName name="DTCTANG_KT">#REF!</definedName>
    <definedName name="DTCTC2">#REF!</definedName>
    <definedName name="dtdt">#REF!</definedName>
    <definedName name="dthai">#REF!</definedName>
    <definedName name="dthaihh">#REF!</definedName>
    <definedName name="dthft" hidden="1">{"'Sheet1'!$L$16"}</definedName>
    <definedName name="dthi">#REF!</definedName>
    <definedName name="DTHU">#REF!</definedName>
    <definedName name="dtich1">#REF!</definedName>
    <definedName name="dtich2">#REF!</definedName>
    <definedName name="dtich3">#REF!</definedName>
    <definedName name="dtich4">#REF!</definedName>
    <definedName name="dtich5">#REF!</definedName>
    <definedName name="dtich6">#REF!</definedName>
    <definedName name="DTLA">#REF!</definedName>
    <definedName name="dtoan" hidden="1">{#N/A,#N/A,FALSE,"Chi tiÆt"}</definedName>
    <definedName name="DTT">#REF!</definedName>
    <definedName name="dttdb">#REF!</definedName>
    <definedName name="dttdg">#REF!</definedName>
    <definedName name="du_dkien">#REF!</definedName>
    <definedName name="DU_TOAN_CHI_TIET">#REF!</definedName>
    <definedName name="DU_TOAN_CHI_TIET_CONG_TO">#REF!</definedName>
    <definedName name="DU_TOAN_CHI_TIET_DZ22KV">#REF!</definedName>
    <definedName name="DU_TOAN_CHI_TIET_KHO_BAI">#REF!</definedName>
    <definedName name="DUANCSHT135">#REF!</definedName>
    <definedName name="DUANHAONGHIA">#REF!</definedName>
    <definedName name="duc" hidden="1">{"'Sheet1'!$L$16"}</definedName>
    <definedName name="DUCANH" hidden="1">{"'Sheet1'!$L$16"}</definedName>
    <definedName name="duccong">#N/A</definedName>
    <definedName name="dui">#REF!</definedName>
    <definedName name="dungcot">#REF!</definedName>
    <definedName name="dungkh" hidden="1">{"'Sheet1'!$L$16"}</definedName>
    <definedName name="duoi">#REF!</definedName>
    <definedName name="Duong_dau_cau">#REF!</definedName>
    <definedName name="duongc4">#REF!</definedName>
    <definedName name="DuongDongPhucBaBe">#REF!</definedName>
    <definedName name="DuongN3">#REF!</definedName>
    <definedName name="DuongPhoMoi36M">#REF!</definedName>
    <definedName name="DuongTrucChinh41M">#REF!</definedName>
    <definedName name="DUT">#REF!</definedName>
    <definedName name="DutoanDongmo">#REF!</definedName>
    <definedName name="DVTPPTHBC">#REF!</definedName>
    <definedName name="DWPRICE" hidden="1">[11]Quantity!#REF!</definedName>
    <definedName name="dxd">#REF!</definedName>
    <definedName name="DY">#REF!</definedName>
    <definedName name="DYÕ">#REF!</definedName>
    <definedName name="dyrrrr" hidden="1">{#N/A,#N/A,FALSE,"Chung"}</definedName>
    <definedName name="DZ_04">#REF!</definedName>
    <definedName name="DZ_35">#REF!</definedName>
    <definedName name="E_p">#REF!</definedName>
    <definedName name="Ea">#REF!</definedName>
    <definedName name="Eb">#REF!</definedName>
    <definedName name="Ebdam">#REF!</definedName>
    <definedName name="EBT">#REF!</definedName>
    <definedName name="Ecdc">#REF!</definedName>
    <definedName name="Ecot1">#REF!</definedName>
    <definedName name="EDR">#REF!</definedName>
    <definedName name="eee">#REF!</definedName>
    <definedName name="Eff_min">#REF!</definedName>
    <definedName name="Ei">#REF!</definedName>
    <definedName name="EL2.">#REF!</definedName>
    <definedName name="Email">#REF!</definedName>
    <definedName name="emb">#REF!</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o">#REF!</definedName>
    <definedName name="epcoc">#N/A</definedName>
    <definedName name="EQ">#REF!</definedName>
    <definedName name="EQI">#REF!</definedName>
    <definedName name="EQP">#REF!</definedName>
    <definedName name="eqtrwy" hidden="1">{"'Sheet1'!$L$16"}</definedName>
    <definedName name="Er">#REF!</definedName>
    <definedName name="Est._Vol">#REF!</definedName>
    <definedName name="ETCDC">#REF!</definedName>
    <definedName name="EVNB">#REF!</definedName>
    <definedName name="ewe33e" hidden="1">{"'Sheet1'!$L$16"}</definedName>
    <definedName name="EXC">#N/A</definedName>
    <definedName name="Excell_HCM">#REF!</definedName>
    <definedName name="EXCH">#N/A</definedName>
    <definedName name="EXPORT">#REF!</definedName>
    <definedName name="_xlnm.Extract">#REF!</definedName>
    <definedName name="f">#REF!</definedName>
    <definedName name="F_Class1">#REF!</definedName>
    <definedName name="F_Class2">#REF!</definedName>
    <definedName name="F_Class3">#REF!</definedName>
    <definedName name="F_Class4">#REF!</definedName>
    <definedName name="F_Class5">#REF!</definedName>
    <definedName name="F1bo">#REF!</definedName>
    <definedName name="F20B86">#REF!</definedName>
    <definedName name="f82E46">#N/A</definedName>
    <definedName name="fa">#REF!</definedName>
    <definedName name="fac">#REF!</definedName>
    <definedName name="FACTOR">#REF!</definedName>
    <definedName name="Fax">#REF!</definedName>
    <definedName name="Fay">#REF!</definedName>
    <definedName name="fbsdggdsf">{"DZ-TDTB2.XLS","Dcksat.xls"}</definedName>
    <definedName name="fbsggdsf">{"DZ-TDTB2.XLS","Dcksat.xls"}</definedName>
    <definedName name="fc">#REF!</definedName>
    <definedName name="fc_">#REF!</definedName>
    <definedName name="FC5_total">#REF!</definedName>
    <definedName name="FC6_total">#REF!</definedName>
    <definedName name="fcc">#REF!</definedName>
    <definedName name="fcoc">#REF!</definedName>
    <definedName name="FCode" hidden="1">#REF!</definedName>
    <definedName name="fcp">#REF!</definedName>
    <definedName name="Fdaymong">#REF!</definedName>
    <definedName name="FDR">#REF!</definedName>
    <definedName name="fff" hidden="1">{"'Sheet1'!$L$16"}</definedName>
    <definedName name="fg" hidden="1">{"'Sheet1'!$L$16"}</definedName>
    <definedName name="fgh" hidden="1">{"'Sheet1'!$L$16"}</definedName>
    <definedName name="fh">#REF!</definedName>
    <definedName name="Fi">#REF!</definedName>
    <definedName name="FI_12">4820</definedName>
    <definedName name="Fi_f">#REF!</definedName>
    <definedName name="fII">#REF!</definedName>
    <definedName name="FIL">#REF!</definedName>
    <definedName name="FILE">#REF!</definedName>
    <definedName name="finclb">#REF!</definedName>
    <definedName name="fkgjk" hidden="1">{"'Sheet1'!$L$16"}</definedName>
    <definedName name="Fnc">#REF!</definedName>
    <definedName name="Fng">#REF!</definedName>
    <definedName name="Formula">#REF!</definedName>
    <definedName name="fr_ani">#REF!</definedName>
    <definedName name="frK_bls">#REF!</definedName>
    <definedName name="frN_bls">#REF!</definedName>
    <definedName name="frP_bls">#REF!</definedName>
    <definedName name="fs">#REF!</definedName>
    <definedName name="fsdfdsf" hidden="1">{"'Sheet1'!$L$16"}</definedName>
    <definedName name="fsdfsd" hidden="1">{#N/A,#N/A,FALSE,"Chi tiÆt"}</definedName>
    <definedName name="fsf">[0]!fsf</definedName>
    <definedName name="Ft">#REF!</definedName>
    <definedName name="Ft_">#REF!</definedName>
    <definedName name="ftd">#REF!</definedName>
    <definedName name="fth">#REF!</definedName>
    <definedName name="Fucking">#REF!</definedName>
    <definedName name="fuckoff">#REF!</definedName>
    <definedName name="fuji">#REF!</definedName>
    <definedName name="fy_">#REF!</definedName>
    <definedName name="g_1">#REF!</definedName>
    <definedName name="G_2">#REF!</definedName>
    <definedName name="g_3">#REF!</definedName>
    <definedName name="G_ME">#REF!</definedName>
    <definedName name="gach">#REF!</definedName>
    <definedName name="gachchongtron">#REF!</definedName>
    <definedName name="gachlanem">#REF!</definedName>
    <definedName name="GAHT">#REF!</definedName>
    <definedName name="GaicapbocCuXLPEPVCPVCloaiCEVV18den35kV">#REF!</definedName>
    <definedName name="gama">#REF!</definedName>
    <definedName name="Gamadam">#REF!</definedName>
    <definedName name="gas">#REF!</definedName>
    <definedName name="GC_DN">#REF!</definedName>
    <definedName name="GC_HT">#REF!</definedName>
    <definedName name="GC_TD">#REF!</definedName>
    <definedName name="gchi">#REF!</definedName>
    <definedName name="Gcpk">#REF!</definedName>
    <definedName name="GCS">#REF!</definedName>
    <definedName name="Gcv">#REF!</definedName>
    <definedName name="gd.">#REF!</definedName>
    <definedName name="GDDCLTDZ22">#REF!</definedName>
    <definedName name="gdhgh" hidden="1">{"'Sheet1'!$L$16"}</definedName>
    <definedName name="GDL">#REF!</definedName>
    <definedName name="GDTD">#REF!</definedName>
    <definedName name="geff">#REF!</definedName>
    <definedName name="Gem_Ctiet">#REF!</definedName>
    <definedName name="Gem_Thop">#REF!</definedName>
    <definedName name="Gem_VC">#REF!</definedName>
    <definedName name="geo">#REF!</definedName>
    <definedName name="Gerät">#N/A</definedName>
    <definedName name="gfg" hidden="1">{"'Sheet1'!$L$16"}</definedName>
    <definedName name="GFJHJ" hidden="1">{"'Sheet1'!$L$16"}</definedName>
    <definedName name="gg" hidden="1">{"'Sheet1'!$L$16"}</definedName>
    <definedName name="ggg" hidden="1">{"'Sheet1'!$L$16"}</definedName>
    <definedName name="gggggggggggggggg" hidden="1">{0}</definedName>
    <definedName name="ggss" hidden="1">{"'Sheet1'!$L$16"}</definedName>
    <definedName name="gh" hidden="1">{"'Sheet1'!$L$16"}</definedName>
    <definedName name="GHDF" hidden="1">{"'Sheet1'!$L$16"}</definedName>
    <definedName name="ghg" hidden="1">{"'Sheet1'!$L$16"}</definedName>
    <definedName name="ghgh" hidden="1">{"'Sheet1'!$L$16"}</definedName>
    <definedName name="ghip">#REF!</definedName>
    <definedName name="gi">0.4</definedName>
    <definedName name="Gia_CT">#REF!</definedName>
    <definedName name="GIA_CU_LY_VAN_CHUYEN">#REF!</definedName>
    <definedName name="Gia_thanh_1_m3_be_tong_chÌn">#REF!</definedName>
    <definedName name="GIA_THANH_VAN_CHUYEN_1M3_BE_TONG">#REF!</definedName>
    <definedName name="Gia_thanh_vËn_chuyÓn_néi_bé">#REF!</definedName>
    <definedName name="gia_tien">#REF!</definedName>
    <definedName name="gia_tien_1">#REF!</definedName>
    <definedName name="gia_tien_2">#REF!</definedName>
    <definedName name="gia_tien_3">#REF!</definedName>
    <definedName name="gia_tien_BTN">#REF!</definedName>
    <definedName name="gia_tri_1">#REF!</definedName>
    <definedName name="gia_tri_1_BTN">#REF!</definedName>
    <definedName name="gia_tri_1BTN">#REF!</definedName>
    <definedName name="gia_tri_2">#REF!</definedName>
    <definedName name="gia_tri_2_BTN">#REF!</definedName>
    <definedName name="gia_tri_2BTN">#REF!</definedName>
    <definedName name="gia_tri_3">#REF!</definedName>
    <definedName name="gia_tri_3_BTN">#REF!</definedName>
    <definedName name="gia_tri_3BTN">#REF!</definedName>
    <definedName name="GIA_VAT_LIEU_XAY_DUNG_DEN_HIEN_TRUONG">#REF!</definedName>
    <definedName name="GIA_VAT_LIEU_XAY_DUNG_HIEN_TRUONG">#REF!</definedName>
    <definedName name="Gia_vËt_liÖu_dÕn_hiÖn_truêng">#REF!</definedName>
    <definedName name="Gia_VT">#REF!</definedName>
    <definedName name="GIAC">#REF!</definedName>
    <definedName name="GiacapAvanxoanLVABCXLPE">#REF!</definedName>
    <definedName name="GiacapbocCuXLPEPVCDSTAPVCloaiCEVVST">#REF!</definedName>
    <definedName name="GiacapbocCuXLPEPVCDSTPVCloaiCEVVST12den24kV">#REF!</definedName>
    <definedName name="GiacapbocCuXLPEPVCDSTPVCloaiCEVVST18den35kV">#REF!</definedName>
    <definedName name="GiacapbocCuXLPEPVCloaiCEV">#REF!</definedName>
    <definedName name="GiacapbocCuXLPEPVCloaiCEV12den24kV">#REF!</definedName>
    <definedName name="GiacapbocCuXLPEPVCloaiCEV18den35kV">#REF!</definedName>
    <definedName name="GiacapbocCuXLPEPVCPVCloaiCEVV12den24kV">#REF!</definedName>
    <definedName name="GiacapbocCuXLPEPVCSWPVCloaiCEVVSW12den24kV">#REF!</definedName>
    <definedName name="GiacapbocCuXLPEPVCSWPVCloaiCEVVSW18den35kV">#REF!</definedName>
    <definedName name="GiadayACbocPVC">#REF!</definedName>
    <definedName name="GiadayAS">#REF!</definedName>
    <definedName name="GiadayAtran">#REF!</definedName>
    <definedName name="GiadayAV">#REF!</definedName>
    <definedName name="GiadayAXLPE1kVlkyhieuAE">#REF!</definedName>
    <definedName name="GiadaycapCEV">#REF!</definedName>
    <definedName name="GiadaycapCuPVC600V">#REF!</definedName>
    <definedName name="GiadayCVV">#REF!</definedName>
    <definedName name="GiadayMtran">#REF!</definedName>
    <definedName name="giadc">#REF!</definedName>
    <definedName name="GIADCST">#REF!</definedName>
    <definedName name="GIADNEO">#REF!</definedName>
    <definedName name="GIAGIAOVLHT">'[12]Gia giao VL den HT'!$M$49</definedName>
    <definedName name="giam">#REF!</definedName>
    <definedName name="Giasatthep">#REF!</definedName>
    <definedName name="giatb">#REF!</definedName>
    <definedName name="GIATT">#REF!</definedName>
    <definedName name="Giavatlieukhac">#REF!</definedName>
    <definedName name="GIAVL_TRALY">#N/A</definedName>
    <definedName name="GIAVLHT">'[13]Gia VL den HT'!$K$48</definedName>
    <definedName name="GIAVLIEUTN">#REF!</definedName>
    <definedName name="giavonton_nxt">#REF!</definedName>
    <definedName name="giavonx_nxt">#REF!</definedName>
    <definedName name="GiaVtu">#REF!</definedName>
    <definedName name="giaydau">#REF!</definedName>
    <definedName name="Giocong">#REF!</definedName>
    <definedName name="giom">#N/A</definedName>
    <definedName name="giomoi">#N/A</definedName>
    <definedName name="giotuoi">#REF!</definedName>
    <definedName name="gis">#REF!</definedName>
    <definedName name="gis150room">#REF!</definedName>
    <definedName name="gjgh" hidden="1">{"'Sheet1'!$L$16"}</definedName>
    <definedName name="gjh" hidden="1">{"'Sheet1'!$L$16"}</definedName>
    <definedName name="gkGTGT">#REF!</definedName>
    <definedName name="gl3p">#REF!</definedName>
    <definedName name="gld">#REF!</definedName>
    <definedName name="GLL">#REF!</definedName>
    <definedName name="gm">#N/A</definedName>
    <definedName name="Gnql">#REF!</definedName>
    <definedName name="go3h">#REF!</definedName>
    <definedName name="go3v">#REF!</definedName>
    <definedName name="go4h">#REF!</definedName>
    <definedName name="go4v">#REF!</definedName>
    <definedName name="go5h">#REF!</definedName>
    <definedName name="go5v">#REF!</definedName>
    <definedName name="go6h">#REF!</definedName>
    <definedName name="go6v">#REF!</definedName>
    <definedName name="gobcp">#REF!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da">#REF!</definedName>
    <definedName name="golimh">#REF!</definedName>
    <definedName name="golimv">#REF!</definedName>
    <definedName name="gonhom4">#REF!</definedName>
    <definedName name="govan">'[4]R&amp;P'!$G$86</definedName>
    <definedName name="govankhuon">#REF!</definedName>
    <definedName name="GOVAP1">#REF!</definedName>
    <definedName name="GOVAP2">#REF!</definedName>
    <definedName name="GP">#REF!</definedName>
    <definedName name="Gqlda">#REF!</definedName>
    <definedName name="grB">#REF!</definedName>
    <definedName name="GRID">#REF!</definedName>
    <definedName name="gs">#REF!</definedName>
    <definedName name="GSTC">#REF!</definedName>
    <definedName name="GT">#REF!</definedName>
    <definedName name="Gtb">#REF!</definedName>
    <definedName name="gtbtt">#REF!</definedName>
    <definedName name="gtc">#REF!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DTXL">#REF!</definedName>
    <definedName name="GTNT1">#REF!</definedName>
    <definedName name="GTNT2">#REF!</definedName>
    <definedName name="GTRI">#REF!</definedName>
    <definedName name="gtst">#REF!</definedName>
    <definedName name="GTXL">#REF!</definedName>
    <definedName name="GTXL_1">#REF!</definedName>
    <definedName name="gvk">#REF!</definedName>
    <definedName name="GVL_LDT">#N/A</definedName>
    <definedName name="GVTXD">#REF!</definedName>
    <definedName name="gx">#REF!</definedName>
    <definedName name="Gxd">#REF!</definedName>
    <definedName name="Gxl">#REF!</definedName>
    <definedName name="gxltt">#REF!</definedName>
    <definedName name="gxm">#REF!</definedName>
    <definedName name="GXMAX">#REF!</definedName>
    <definedName name="GXMIN">#REF!</definedName>
    <definedName name="GYMAX">#REF!</definedName>
    <definedName name="GYMIN">#REF!</definedName>
    <definedName name="h" hidden="1">{"'Sheet1'!$L$16"}</definedName>
    <definedName name="H.4">#REF!</definedName>
    <definedName name="H.5">#REF!</definedName>
    <definedName name="H.6">#REF!</definedName>
    <definedName name="H.7">#REF!</definedName>
    <definedName name="h.8">#REF!</definedName>
    <definedName name="h.9">#REF!</definedName>
    <definedName name="H_">#REF!</definedName>
    <definedName name="h__">#REF!</definedName>
    <definedName name="h_0">#REF!</definedName>
    <definedName name="H_1">#REF!</definedName>
    <definedName name="H_2">#REF!</definedName>
    <definedName name="H_3">#REF!</definedName>
    <definedName name="H_30">#REF!</definedName>
    <definedName name="H_Class1">#REF!</definedName>
    <definedName name="H_Class2">#REF!</definedName>
    <definedName name="H_Class3">#REF!</definedName>
    <definedName name="H_Class4">#REF!</definedName>
    <definedName name="H_Class5">#REF!</definedName>
    <definedName name="h_d">#REF!</definedName>
    <definedName name="H_ng_mòc_cáng_trÖnh">#REF!</definedName>
    <definedName name="H_THUCHTHH">#REF!</definedName>
    <definedName name="H_THUCTT">#REF!</definedName>
    <definedName name="h_xoa" hidden="1">{"'Sheet1'!$L$16"}</definedName>
    <definedName name="h_xoa2" hidden="1">{"'Sheet1'!$L$16"}</definedName>
    <definedName name="h0">#REF!</definedName>
    <definedName name="H0.4">#REF!</definedName>
    <definedName name="h0.75">#REF!</definedName>
    <definedName name="h18x">#REF!</definedName>
    <definedName name="H21dai75">#REF!</definedName>
    <definedName name="H21dai9">#REF!</definedName>
    <definedName name="H22dai6">#REF!</definedName>
    <definedName name="H22dai75">#REF!</definedName>
    <definedName name="h30x">#REF!</definedName>
    <definedName name="H43dai6">#REF!</definedName>
    <definedName name="H43dai75">#REF!</definedName>
    <definedName name="H43dai9">#REF!</definedName>
    <definedName name="H44dai6">#REF!</definedName>
    <definedName name="H44dai75">#REF!</definedName>
    <definedName name="H44dai9">#REF!</definedName>
    <definedName name="Ha">#REF!</definedName>
    <definedName name="ha.">#REF!</definedName>
    <definedName name="hai">#N/A</definedName>
    <definedName name="hall1">#REF!</definedName>
    <definedName name="hall2">#REF!</definedName>
    <definedName name="Ham">#REF!</definedName>
    <definedName name="handau10.2">#REF!</definedName>
    <definedName name="handau27.5">#REF!</definedName>
    <definedName name="handau4">#REF!</definedName>
    <definedName name="HANG" hidden="1">{#N/A,#N/A,FALSE,"Chi tiÆt"}</definedName>
    <definedName name="Hang_muc_khac">#REF!</definedName>
    <definedName name="hangmuc">#REF!</definedName>
    <definedName name="hanmotchieu40">#REF!</definedName>
    <definedName name="hanmotchieu50">#REF!</definedName>
    <definedName name="hanxang20">#REF!</definedName>
    <definedName name="hanxang9">#REF!</definedName>
    <definedName name="hanxoaychieu23">#REF!</definedName>
    <definedName name="hanxoaychieu29.2">#REF!</definedName>
    <definedName name="hanxoaychieu33.5">#REF!</definedName>
    <definedName name="HaoKT">#REF!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arvestingWage">#REF!</definedName>
    <definedName name="hattho">#REF!</definedName>
    <definedName name="hau">#REF!</definedName>
    <definedName name="hb.">#REF!</definedName>
    <definedName name="Hbb">#REF!</definedName>
    <definedName name="HBC">#REF!</definedName>
    <definedName name="HbHcOnOff">#REF!</definedName>
    <definedName name="HBL">#REF!</definedName>
    <definedName name="HBTFF">#REF!</definedName>
    <definedName name="Hbtt">#REF!</definedName>
    <definedName name="hc">#REF!</definedName>
    <definedName name="hc.">#REF!</definedName>
    <definedName name="hc0.75">#REF!</definedName>
    <definedName name="Hcb">#REF!</definedName>
    <definedName name="HCM">#REF!</definedName>
    <definedName name="HCNA" hidden="1">{"'Sheet1'!$L$16"}</definedName>
    <definedName name="HCPH">#REF!</definedName>
    <definedName name="HCS">#REF!</definedName>
    <definedName name="HCT">#REF!</definedName>
    <definedName name="Hctt">#REF!</definedName>
    <definedName name="HCU">#REF!</definedName>
    <definedName name="Hd">#REF!</definedName>
    <definedName name="Hdb">#REF!</definedName>
    <definedName name="HDC">#REF!</definedName>
    <definedName name="hdd">#REF!</definedName>
    <definedName name="Hdtt">#REF!</definedName>
    <definedName name="HDU">#REF!</definedName>
    <definedName name="HDV">#REF!</definedName>
    <definedName name="HE_SO_KHO_KHAN_CANG_DAY">#REF!</definedName>
    <definedName name="Heä_soá_laép_xaø_H">1.7</definedName>
    <definedName name="heä_soá_sình_laày">#REF!</definedName>
    <definedName name="Hello">#N/A</definedName>
    <definedName name="HeSo">#REF!</definedName>
    <definedName name="HFFTRB">#REF!</definedName>
    <definedName name="HFFTSF">#REF!</definedName>
    <definedName name="Hg">#REF!</definedName>
    <definedName name="hgh" hidden="1">{"'Sheet1'!$L$16"}</definedName>
    <definedName name="HGLTB">#REF!</definedName>
    <definedName name="HH">#REF!</definedName>
    <definedName name="HH10HT">#REF!</definedName>
    <definedName name="HH11HT">#REF!</definedName>
    <definedName name="HH12HT">#REF!</definedName>
    <definedName name="HH13HT">#REF!</definedName>
    <definedName name="HH14HT">#REF!</definedName>
    <definedName name="HH17HT">#REF!</definedName>
    <definedName name="HH18HT">#REF!</definedName>
    <definedName name="HH1HT">#REF!</definedName>
    <definedName name="HH21HT">#REF!</definedName>
    <definedName name="HH22HT">#REF!</definedName>
    <definedName name="HH23HT">#REF!</definedName>
    <definedName name="HH24HT">#REF!</definedName>
    <definedName name="HH25HT">#REF!</definedName>
    <definedName name="HH26HT">#REF!</definedName>
    <definedName name="HH2HT">#REF!</definedName>
    <definedName name="HH3HT">#REF!</definedName>
    <definedName name="HH4HT">#REF!</definedName>
    <definedName name="HH5HT">#REF!</definedName>
    <definedName name="HH6HT">#REF!</definedName>
    <definedName name="HH7HT">#REF!</definedName>
    <definedName name="HH8HT">#REF!</definedName>
    <definedName name="HH9HT">#REF!</definedName>
    <definedName name="HHcat">#REF!</definedName>
    <definedName name="HHda">#REF!</definedName>
    <definedName name="hhhh">#REF!</definedName>
    <definedName name="HHHT">#REF!</definedName>
    <definedName name="HHIC">#REF!</definedName>
    <definedName name="HHT">#REF!</definedName>
    <definedName name="HHTT">#REF!</definedName>
    <definedName name="HHxm">#REF!</definedName>
    <definedName name="HiddenRows" hidden="1">#REF!</definedName>
    <definedName name="hien">#REF!</definedName>
    <definedName name="HIHIHIHOI" hidden="1">{"'Sheet1'!$L$16"}</definedName>
    <definedName name="Hinh_thuc">#REF!</definedName>
    <definedName name="HJ" hidden="1">{"'Sheet1'!$L$16"}</definedName>
    <definedName name="hjk" hidden="1">{"'Sheet1'!$L$16"}</definedName>
    <definedName name="HJKL" hidden="1">{"'Sheet1'!$L$16"}</definedName>
    <definedName name="HKE">#REF!</definedName>
    <definedName name="HKL">#REF!</definedName>
    <definedName name="HKLHI">#REF!</definedName>
    <definedName name="HKLL">#REF!</definedName>
    <definedName name="HKLLLO">#REF!</definedName>
    <definedName name="HLIC">#REF!</definedName>
    <definedName name="HLU">#REF!</definedName>
    <definedName name="HMC">#REF!</definedName>
    <definedName name="HMS">#REF!</definedName>
    <definedName name="HMVLNCM">#REF!</definedName>
    <definedName name="hnhmnm" hidden="1">{"'Sheet1'!$L$16"}</definedName>
    <definedName name="hnm" hidden="1">{"Offgrid",#N/A,FALSE,"OFFGRID";"Region",#N/A,FALSE,"REGION";"Offgrid -2",#N/A,FALSE,"OFFGRID";"WTP",#N/A,FALSE,"WTP";"WTP -2",#N/A,FALSE,"WTP";"Project",#N/A,FALSE,"PROJECT";"Summary -2",#N/A,FALSE,"SUMMARY"}</definedName>
    <definedName name="ho">#REF!</definedName>
    <definedName name="HÖ_sè_l__ng">#REF!</definedName>
    <definedName name="hÖ_sè_vËt_liÖu_ho__b_nh">#REF!</definedName>
    <definedName name="hoc">55000</definedName>
    <definedName name="HOCMON">#REF!</definedName>
    <definedName name="hodao">#REF!</definedName>
    <definedName name="hoida">#REF!</definedName>
    <definedName name="hoigio">#REF!</definedName>
    <definedName name="holan">#REF!</definedName>
    <definedName name="HOME_MANP">#REF!</definedName>
    <definedName name="HOMEOFFICE_COST">#REF!</definedName>
    <definedName name="Hong_Quang">#REF!</definedName>
    <definedName name="Hopnoicap">#REF!</definedName>
    <definedName name="Hoten">#REF!</definedName>
    <definedName name="Hoto">#REF!</definedName>
    <definedName name="hotrongcay">#REF!</definedName>
    <definedName name="Hoü_vaì_tãn">#REF!</definedName>
    <definedName name="Hp">#REF!</definedName>
    <definedName name="HPCAU10">#REF!</definedName>
    <definedName name="HPCAU22">#REF!</definedName>
    <definedName name="HPCAU7">#REF!</definedName>
    <definedName name="HPCAU8">#REF!</definedName>
    <definedName name="HPCAU9">#REF!</definedName>
    <definedName name="HPKHAC">#REF!</definedName>
    <definedName name="HR">#REF!</definedName>
    <definedName name="HRC">#REF!</definedName>
    <definedName name="hs">3.36</definedName>
    <definedName name="Hs_mtc">#REF!</definedName>
    <definedName name="Hs_NC">#REF!</definedName>
    <definedName name="Hsc">#REF!</definedName>
    <definedName name="HSCK">#REF!</definedName>
    <definedName name="hscpc">#REF!</definedName>
    <definedName name="HSCPCC">#REF!</definedName>
    <definedName name="hscpcd">#REF!</definedName>
    <definedName name="hscq">#REF!</definedName>
    <definedName name="HSCT3">0.1</definedName>
    <definedName name="hsd">#REF!</definedName>
    <definedName name="HSDBGT">#REF!</definedName>
    <definedName name="hsdc">#REF!</definedName>
    <definedName name="hsdc1">#REF!</definedName>
    <definedName name="HSDN">2.5</definedName>
    <definedName name="HSFTRB">#REF!</definedName>
    <definedName name="HSGG">#N/A</definedName>
    <definedName name="HSHH">#REF!</definedName>
    <definedName name="HSHHUT">#REF!</definedName>
    <definedName name="hsk">#REF!</definedName>
    <definedName name="HSKK35">#REF!</definedName>
    <definedName name="HSKT">#REF!</definedName>
    <definedName name="hskt1">#REF!</definedName>
    <definedName name="hskt2">#REF!</definedName>
    <definedName name="HSKTST">#REF!</definedName>
    <definedName name="hskv">#REF!</definedName>
    <definedName name="hsl">#REF!</definedName>
    <definedName name="HSlan">#REF!</definedName>
    <definedName name="HSLT">#REF!</definedName>
    <definedName name="hslx">#REF!</definedName>
    <definedName name="HSLXH">1.7</definedName>
    <definedName name="HSLXP">#REF!</definedName>
    <definedName name="hsm">1.4</definedName>
    <definedName name="hsmn">#REF!</definedName>
    <definedName name="hsn">0.5</definedName>
    <definedName name="hsnc_cau">1.626</definedName>
    <definedName name="hsnc_cau2">1.626</definedName>
    <definedName name="hsnc_d">1.6356</definedName>
    <definedName name="hsnc_d2">1.6356</definedName>
    <definedName name="hsncd">#REF!</definedName>
    <definedName name="HSQD">#REF!</definedName>
    <definedName name="HSSL">#REF!</definedName>
    <definedName name="hßm4">#REF!</definedName>
    <definedName name="hstb">#REF!</definedName>
    <definedName name="hstdtk">#REF!</definedName>
    <definedName name="hsthep">#REF!</definedName>
    <definedName name="HSTHEPDEN">#REF!</definedName>
    <definedName name="hstn">#REF!</definedName>
    <definedName name="HSTNDN">#REF!</definedName>
    <definedName name="Hstt">#REF!</definedName>
    <definedName name="hsUd">#REF!</definedName>
    <definedName name="HSVAT">#REF!</definedName>
    <definedName name="HSVC">#REF!</definedName>
    <definedName name="HSVC1">#REF!</definedName>
    <definedName name="HSVC2">#REF!</definedName>
    <definedName name="HSVC3">#REF!</definedName>
    <definedName name="hsvl">#REF!</definedName>
    <definedName name="hsvl2">1</definedName>
    <definedName name="HSXA">#REF!</definedName>
    <definedName name="hsxk">#REF!</definedName>
    <definedName name="hsxm">#REF!</definedName>
    <definedName name="HT">#REF!</definedName>
    <definedName name="HTD">#REF!</definedName>
    <definedName name="htdd2003">#REF!</definedName>
    <definedName name="HTHH">#REF!</definedName>
    <definedName name="htlm" hidden="1">{"'Sheet1'!$L$16"}</definedName>
    <definedName name="HTML_CodePage" hidden="1">950</definedName>
    <definedName name="HTML_Control" hidden="1">{"'Sheet1'!$L$16"}</definedName>
    <definedName name="html_control_xoa2"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"C:\2689\Q\??\00q3961????PTA3??\MyHTML.htm"</definedName>
    <definedName name="HTML_Title" hidden="1">"00Q3961-SUM"</definedName>
    <definedName name="HTN">#REF!</definedName>
    <definedName name="HTNC">#REF!</definedName>
    <definedName name="HTS">#REF!</definedName>
    <definedName name="HTT">#REF!</definedName>
    <definedName name="HTU">#REF!</definedName>
    <definedName name="HTV">#REF!</definedName>
    <definedName name="HTVC">#REF!</definedName>
    <definedName name="HTVL">#REF!</definedName>
    <definedName name="hu" hidden="1">{"'Sheet1'!$L$16"}</definedName>
    <definedName name="HUB">#REF!</definedName>
    <definedName name="hung" hidden="1">{"'Sheet1'!$L$16"}</definedName>
    <definedName name="huy" hidden="1">{"'Sheet1'!$L$16"}</definedName>
    <definedName name="huy_xoa" hidden="1">{"'Sheet1'!$L$16"}</definedName>
    <definedName name="huy_xoa2" hidden="1">{"'Sheet1'!$L$16"}</definedName>
    <definedName name="HUYHAN">#REF!</definedName>
    <definedName name="HV">#REF!</definedName>
    <definedName name="hvac">#REF!</definedName>
    <definedName name="hvacctr">#REF!</definedName>
    <definedName name="hvacgis">#REF!</definedName>
    <definedName name="hvacgis4">#REF!</definedName>
    <definedName name="HVBC">#REF!</definedName>
    <definedName name="HVC">#REF!</definedName>
    <definedName name="Hvk">#REF!</definedName>
    <definedName name="HVL">#REF!</definedName>
    <definedName name="HVP">#REF!</definedName>
    <definedName name="hvt">#REF!</definedName>
    <definedName name="hvtb">#REF!</definedName>
    <definedName name="hvttt">#REF!</definedName>
    <definedName name="Hxk">#REF!</definedName>
    <definedName name="Hxn">#REF!</definedName>
    <definedName name="I">#REF!</definedName>
    <definedName name="I_A">#REF!</definedName>
    <definedName name="I_B">#REF!</definedName>
    <definedName name="I_c">#REF!</definedName>
    <definedName name="I_p">#REF!</definedName>
    <definedName name="Ìdfd" hidden="1">{"'Sheet1'!$L$16"}</definedName>
    <definedName name="IDLAB_COST">#REF!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#REF!</definedName>
    <definedName name="IND_LAB">#REF!</definedName>
    <definedName name="INDMANP">#REF!</definedName>
    <definedName name="INF">#REF!</definedName>
    <definedName name="Ing">#REF!</definedName>
    <definedName name="INPUT">#REF!</definedName>
    <definedName name="INPUT1">#REF!</definedName>
    <definedName name="inputCosti">#REF!</definedName>
    <definedName name="inputLf">#REF!</definedName>
    <definedName name="inputWTP">#REF!</definedName>
    <definedName name="INT">#REF!</definedName>
    <definedName name="iÒu_chØnh_theo_TT03">hsm</definedName>
    <definedName name="Ip">#REF!</definedName>
    <definedName name="Ip_">#REF!</definedName>
    <definedName name="IS_a">#REF!</definedName>
    <definedName name="IS_Clay">#REF!</definedName>
    <definedName name="IS_pH">#REF!</definedName>
    <definedName name="IST">#REF!</definedName>
    <definedName name="it" hidden="1">{"'Sheet1'!$L$16"}</definedName>
    <definedName name="itd1.5">#REF!</definedName>
    <definedName name="itdd1.5">#REF!</definedName>
    <definedName name="itddgoi">#REF!</definedName>
    <definedName name="itdg">#REF!</definedName>
    <definedName name="itdgoi">#REF!</definedName>
    <definedName name="ITEM">#REF!</definedName>
    <definedName name="ith1.5">#REF!</definedName>
    <definedName name="ithg">#REF!</definedName>
    <definedName name="ithgoi">#REF!</definedName>
    <definedName name="IWTP">#REF!</definedName>
    <definedName name="Îyrtytrytrytryyyyyyyyyyyyyy" hidden="1">{"'Sheet1'!$L$16"}</definedName>
    <definedName name="j">#REF!</definedName>
    <definedName name="J.O">#REF!</definedName>
    <definedName name="J.O_GT">#REF!</definedName>
    <definedName name="j1.">#REF!</definedName>
    <definedName name="j2..">#REF!</definedName>
    <definedName name="j356C8">#REF!</definedName>
    <definedName name="J81j81">#REF!</definedName>
    <definedName name="JH" hidden="1">{"'Sheet1'!$L$16"}</definedName>
    <definedName name="JHJ" hidden="1">{"'Sheet1'!$L$16"}</definedName>
    <definedName name="jhk" hidden="1">{"'Sheet1'!$L$16"}</definedName>
    <definedName name="jhnjnn">#REF!</definedName>
    <definedName name="jkjhk" hidden="1">{"'Sheet1'!$L$16"}</definedName>
    <definedName name="JKJK" hidden="1">{"'Sheet1'!$L$16"}</definedName>
    <definedName name="JLJKL" hidden="1">{"'Sheet1'!$L$16"}</definedName>
    <definedName name="k">#REF!</definedName>
    <definedName name="k..">#REF!</definedName>
    <definedName name="K_Class1">#REF!</definedName>
    <definedName name="K_Class2">#REF!</definedName>
    <definedName name="K_Class3">#REF!</definedName>
    <definedName name="K_Class4">#REF!</definedName>
    <definedName name="K_Class5">#REF!</definedName>
    <definedName name="K_con">#REF!</definedName>
    <definedName name="K_L">#REF!</definedName>
    <definedName name="K_lchae">#REF!</definedName>
    <definedName name="K_run">#REF!</definedName>
    <definedName name="K_sed">#REF!</definedName>
    <definedName name="k_xoa" hidden="1">{"Offgrid",#N/A,FALSE,"OFFGRID";"Region",#N/A,FALSE,"REGION";"Offgrid -2",#N/A,FALSE,"OFFGRID";"WTP",#N/A,FALSE,"WTP";"WTP -2",#N/A,FALSE,"WTP";"Project",#N/A,FALSE,"PROJECT";"Summary -2",#N/A,FALSE,"SUMMARY"}</definedName>
    <definedName name="k_xoa2" hidden="1">{"Offgrid",#N/A,FALSE,"OFFGRID";"Region",#N/A,FALSE,"REGION";"Offgrid -2",#N/A,FALSE,"OFFGRID";"WTP",#N/A,FALSE,"WTP";"WTP -2",#N/A,FALSE,"WTP";"Project",#N/A,FALSE,"PROJECT";"Summary -2",#N/A,FALSE,"SUMMARY"}</definedName>
    <definedName name="KA">#REF!</definedName>
    <definedName name="ka.">#REF!</definedName>
    <definedName name="KAE">#REF!</definedName>
    <definedName name="KAS">#REF!</definedName>
    <definedName name="kb">#REF!</definedName>
    <definedName name="KBTBT">#REF!</definedName>
    <definedName name="kc">#REF!</definedName>
    <definedName name="kcdd">#REF!</definedName>
    <definedName name="kcg">#REF!</definedName>
    <definedName name="kcong">#REF!</definedName>
    <definedName name="Kcto">#REF!</definedName>
    <definedName name="Kctx">#REF!</definedName>
    <definedName name="KDC">#REF!</definedName>
    <definedName name="kdien">#REF!</definedName>
    <definedName name="KE_HOACH_VON_PHU_THU">#REF!</definedName>
    <definedName name="KeBve">#REF!</definedName>
    <definedName name="kem">#REF!</definedName>
    <definedName name="Kepcapcacloai">#REF!</definedName>
    <definedName name="KFFMAX">#REF!</definedName>
    <definedName name="KFFMIN">#REF!</definedName>
    <definedName name="Kg">#REF!</definedName>
    <definedName name="KgBM">#REF!</definedName>
    <definedName name="Kgcot">#REF!</definedName>
    <definedName name="KgCTd4">#REF!</definedName>
    <definedName name="KgCTt4">#REF!</definedName>
    <definedName name="Kgdamd4">#REF!</definedName>
    <definedName name="Kgdamt4">#REF!</definedName>
    <definedName name="Kgmong">#REF!</definedName>
    <definedName name="KgNXOLdk">#REF!</definedName>
    <definedName name="Kgsan">#REF!</definedName>
    <definedName name="kh">#REF!</definedName>
    <definedName name="KH_Chang">#REF!</definedName>
    <definedName name="khac">2</definedName>
    <definedName name="khac1">#REF!</definedName>
    <definedName name="khac2">#REF!</definedName>
    <definedName name="Khâi">#REF!</definedName>
    <definedName name="khanang">#REF!</definedName>
    <definedName name="Khanhdonnoitrunggiannoidieuchinh">#REF!</definedName>
    <definedName name="Khao_sat__bcnckt__thiÕt_kÕ_phÝ">#REF!</definedName>
    <definedName name="KHCT">#REF!</definedName>
    <definedName name="Khèi_luîng_dao_dat">#REF!</definedName>
    <definedName name="KHKQKD">#REF!</definedName>
    <definedName name="KHldatcat">#REF!</definedName>
    <definedName name="KHO_CONG_TRINH">#REF!</definedName>
    <definedName name="KHO_CONG_TRINH_DI_CHUYEN_BO_MAY_THI_CONG">#REF!</definedName>
    <definedName name="khoanbt">#N/A</definedName>
    <definedName name="khoand">#N/A</definedName>
    <definedName name="khoanda">#N/A</definedName>
    <definedName name="khoannhoi">'[4]R&amp;P'!$G$385</definedName>
    <definedName name="khoansat">#N/A</definedName>
    <definedName name="khoantay">#REF!</definedName>
    <definedName name="khoanthep">#N/A</definedName>
    <definedName name="khoanxd">#N/A</definedName>
    <definedName name="khobac">#REF!</definedName>
    <definedName name="KHOI_LUONG_DAO_DAT_MONG">#REF!</definedName>
    <definedName name="KHOI_LUONG_DAT_DAO_DAP">#REF!</definedName>
    <definedName name="khong">#REF!</definedName>
    <definedName name="khongtruotgia" hidden="1">{"'Sheet1'!$L$16"}</definedName>
    <definedName name="KHTHUE">#REF!</definedName>
    <definedName name="KhuDanCuDucXuan">#REF!</definedName>
    <definedName name="KhuVHthethaoTongDich">#REF!</definedName>
    <definedName name="KhuyenmaiUPS">"AutoShape 264"</definedName>
    <definedName name="kich">#N/A</definedName>
    <definedName name="kich18">#N/A</definedName>
    <definedName name="kich250">'[4]R&amp;P'!$G$244</definedName>
    <definedName name="kich500">'[4]R&amp;P'!$G$248</definedName>
    <definedName name="kiem">#REF!</definedName>
    <definedName name="Kiem_tra_trung_ten">#REF!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INH_PHI_TOAN_CONG_TRINH">#REF!</definedName>
    <definedName name="Kinh_phÝ_thùc_hiÖn_dÒn_bï">#REF!</definedName>
    <definedName name="kip">#N/A</definedName>
    <definedName name="kipdien">#REF!</definedName>
    <definedName name="kj">#REF!</definedName>
    <definedName name="kjk" hidden="1">{"'Sheet1'!$L$16"}</definedName>
    <definedName name="KKE_Sheet10_List">#REF!</definedName>
    <definedName name="kkk">#REF!</definedName>
    <definedName name="KL" hidden="1">{"'Sheet1'!$L$16"}</definedName>
    <definedName name="kl_ME">#REF!</definedName>
    <definedName name="KL1P">#REF!</definedName>
    <definedName name="klc">#REF!</definedName>
    <definedName name="klctbb">#REF!</definedName>
    <definedName name="KLDL">#REF!</definedName>
    <definedName name="kldv">[14]Sheet1!$I$2:$AE$3</definedName>
    <definedName name="KLFMAX">#REF!</definedName>
    <definedName name="KLFMIN">#REF!</definedName>
    <definedName name="klg">#REF!</definedName>
    <definedName name="KLHC15">#REF!</definedName>
    <definedName name="KLHC25">#REF!</definedName>
    <definedName name="KLHH">#REF!</definedName>
    <definedName name="kll">#REF!</definedName>
    <definedName name="KLLC15">#REF!</definedName>
    <definedName name="KLLC25">#REF!</definedName>
    <definedName name="KLMC15">#REF!</definedName>
    <definedName name="KLMC25">#REF!</definedName>
    <definedName name="KLTHDN">#REF!</definedName>
    <definedName name="KLVANKHUON">#REF!</definedName>
    <definedName name="KNEHT">#REF!</definedName>
    <definedName name="Kng">#REF!</definedName>
    <definedName name="KP">#REF!</definedName>
    <definedName name="kp1ph">#REF!</definedName>
    <definedName name="Ks">#REF!</definedName>
    <definedName name="ksbn" hidden="1">{"'Sheet1'!$L$16"}</definedName>
    <definedName name="KSDA" hidden="1">{"'Sheet1'!$L$16"}</definedName>
    <definedName name="kshn" hidden="1">{"'Sheet1'!$L$16"}</definedName>
    <definedName name="ksls" hidden="1">{"'Sheet1'!$L$16"}</definedName>
    <definedName name="KSTK">#REF!</definedName>
    <definedName name="kt">#REF!</definedName>
    <definedName name="ktc">#REF!</definedName>
    <definedName name="Kte">#REF!</definedName>
    <definedName name="kv">#REF!</definedName>
    <definedName name="KVC">#REF!</definedName>
    <definedName name="kvl">1.166</definedName>
    <definedName name="Kxc">#REF!</definedName>
    <definedName name="Kxp">#REF!</definedName>
    <definedName name="Ky">#REF!</definedName>
    <definedName name="Ký_nép">#REF!</definedName>
    <definedName name="KÝch_100_T">#REF!</definedName>
    <definedName name="KÝch_200_T">#REF!</definedName>
    <definedName name="KÝch_50_T">#REF!</definedName>
    <definedName name="l">#REF!</definedName>
    <definedName name="l__ng_th_ng">#REF!</definedName>
    <definedName name="l_1">#REF!</definedName>
    <definedName name="L_mong">#REF!</definedName>
    <definedName name="l1d">#REF!</definedName>
    <definedName name="l2.">#REF!</definedName>
    <definedName name="L63x6">5800</definedName>
    <definedName name="Lab_tec">#REF!</definedName>
    <definedName name="LABEL">#REF!</definedName>
    <definedName name="Labour_cost">#REF!</definedName>
    <definedName name="Lac_tec">#REF!</definedName>
    <definedName name="Lai">#REF!</definedName>
    <definedName name="laikhdz">#REF!</definedName>
    <definedName name="laisuat">#REF!</definedName>
    <definedName name="lan">#REF!</definedName>
    <definedName name="lancan">#REF!</definedName>
    <definedName name="LandPreperationWage">#REF!</definedName>
    <definedName name="langson" hidden="1">{"'Sheet1'!$L$16"}</definedName>
    <definedName name="lanhto">#REF!</definedName>
    <definedName name="lantrai">#REF!</definedName>
    <definedName name="lao_keo_dam_cau">#REF!</definedName>
    <definedName name="LAP_DAT_TBA">#REF!</definedName>
    <definedName name="Lap_dat_td">'[15]M 67'!$A$37:$F$40</definedName>
    <definedName name="Lapmay">#REF!</definedName>
    <definedName name="laptram">#REF!</definedName>
    <definedName name="lat">#REF!</definedName>
    <definedName name="Lb">#REF!</definedName>
    <definedName name="LBR">#REF!</definedName>
    <definedName name="LBS_22">107800000</definedName>
    <definedName name="LC5_total">#REF!</definedName>
    <definedName name="LC6_total">#REF!</definedName>
    <definedName name="LCB">#REF!</definedName>
    <definedName name="lcc">#N/A</definedName>
    <definedName name="LCD">#REF!</definedName>
    <definedName name="Lcot">#REF!</definedName>
    <definedName name="LCT">#REF!</definedName>
    <definedName name="Ld">#REF!</definedName>
    <definedName name="LDAM">#REF!</definedName>
    <definedName name="Ldatcat">#REF!</definedName>
    <definedName name="ldm">#REF!</definedName>
    <definedName name="LDTamDan">#REF!</definedName>
    <definedName name="Leâ_Coâng_Minh">#REF!</definedName>
    <definedName name="Lf">#REF!</definedName>
    <definedName name="LgL">#REF!</definedName>
    <definedName name="lh">#REF!</definedName>
    <definedName name="LiendanhVUTRAC">#REF!</definedName>
    <definedName name="LIET_KE_VI_TRI_DZ0.4KV">#REF!</definedName>
    <definedName name="LIET_KE_VI_TRI_DZ22KV">#REF!</definedName>
    <definedName name="LietKeDZ">#REF!</definedName>
    <definedName name="limcount" hidden="1">13</definedName>
    <definedName name="line15">#REF!</definedName>
    <definedName name="LiÖt_ke_cac_loai_cét">#REF!</definedName>
    <definedName name="list">#REF!</definedName>
    <definedName name="ljkl" hidden="1">{"'Sheet1'!$L$16"}</definedName>
    <definedName name="LK" hidden="1">{"'Sheet1'!$L$16"}</definedName>
    <definedName name="LK_hathe">#REF!</definedName>
    <definedName name="LLs">#REF!</definedName>
    <definedName name="LM">#REF!</definedName>
    <definedName name="Lmk">#REF!</definedName>
    <definedName name="LMU">#REF!</definedName>
    <definedName name="LMUSelected">#REF!</definedName>
    <definedName name="LN">#REF!</definedName>
    <definedName name="lnm">#N/A</definedName>
    <definedName name="Lnsc">#REF!</definedName>
    <definedName name="lntt">#REF!</definedName>
    <definedName name="LO283K">#REF!</definedName>
    <definedName name="LO815K">#REF!</definedName>
    <definedName name="loai">#REF!</definedName>
    <definedName name="LoÁi_BQL">#REF!</definedName>
    <definedName name="LoÁi_CT">#REF!</definedName>
    <definedName name="LOAI_DUONG">#REF!</definedName>
    <definedName name="Loai_TD">#REF!</definedName>
    <definedName name="LOAICHUNGTU">#REF!</definedName>
    <definedName name="LoaiCT">#REF!</definedName>
    <definedName name="LOAÏI_CHÖÙNG_TÖØ">#REF!</definedName>
    <definedName name="loaimuong">#REF!</definedName>
    <definedName name="LoaixeH">#REF!</definedName>
    <definedName name="LoaixeXB">#REF!</definedName>
    <definedName name="loinhuan">#REF!</definedName>
    <definedName name="lon">#REF!</definedName>
    <definedName name="LOOP">#REF!</definedName>
    <definedName name="Lop10A1">#REF!</definedName>
    <definedName name="Lop10A13">#REF!</definedName>
    <definedName name="Lop10A5">#REF!</definedName>
    <definedName name="Lop12A10">#REF!</definedName>
    <definedName name="Lop12A8">#REF!</definedName>
    <definedName name="Lop12A9">#REF!</definedName>
    <definedName name="Loss_tec">#REF!</definedName>
    <definedName name="LRMC">#REF!</definedName>
    <definedName name="lrung">#REF!</definedName>
    <definedName name="LSPCG">#REF!</definedName>
    <definedName name="LSPKM900">#REF!</definedName>
    <definedName name="LSPTT">#REF!</definedName>
    <definedName name="lt">#REF!</definedName>
    <definedName name="LTD">#REF!</definedName>
    <definedName name="ltdbgt">#REF!</definedName>
    <definedName name="LTGTQM">#REF!</definedName>
    <definedName name="ltre">#REF!</definedName>
    <definedName name="LTTKM900">#REF!</definedName>
    <definedName name="lu12.2">#REF!</definedName>
    <definedName name="lu14.5">#REF!</definedName>
    <definedName name="lu15.5">#REF!</definedName>
    <definedName name="lu8.5">#REF!</definedName>
    <definedName name="lulop16">'[4]R&amp;P'!$G$167</definedName>
    <definedName name="lulop25">#N/A</definedName>
    <definedName name="luoichanrac">#REF!</definedName>
    <definedName name="luoncap">'[4]R&amp;P'!$G$250</definedName>
    <definedName name="Luong">#REF!</definedName>
    <definedName name="luong_camay">#REF!</definedName>
    <definedName name="luong1">#REF!</definedName>
    <definedName name="LuongGoiXuat">#REF!</definedName>
    <definedName name="LuongXuatBan">#REF!</definedName>
    <definedName name="lurung16">'[4]R&amp;P'!$G$172</definedName>
    <definedName name="lurung25">#N/A</definedName>
    <definedName name="luthep10">'[4]R&amp;P'!$G$179</definedName>
    <definedName name="luthep12">#N/A</definedName>
    <definedName name="luthep8.5">#N/A</definedName>
    <definedName name="luuthong">#REF!</definedName>
    <definedName name="lv..">#REF!</definedName>
    <definedName name="lVC">#REF!</definedName>
    <definedName name="lvr..">#REF!</definedName>
    <definedName name="LVT">#REF!</definedName>
    <definedName name="LVX">#REF!</definedName>
    <definedName name="Lx">#REF!</definedName>
    <definedName name="LX100N">#REF!</definedName>
    <definedName name="m">#REF!</definedName>
    <definedName name="m_lcbn">#REF!</definedName>
    <definedName name="m_lcbn2">#REF!</definedName>
    <definedName name="m_lcbn3">#REF!</definedName>
    <definedName name="m_lcbn4">#REF!</definedName>
    <definedName name="m_lcbn5">#REF!</definedName>
    <definedName name="m_rut_bsns1">#REF!</definedName>
    <definedName name="m_rut_bsns2">#REF!</definedName>
    <definedName name="m_rut_bsns3">#REF!</definedName>
    <definedName name="m_rut_bsns4">#REF!</definedName>
    <definedName name="M_y_trén_250_l">#REF!</definedName>
    <definedName name="M0.4">#REF!</definedName>
    <definedName name="m1.">#REF!</definedName>
    <definedName name="m10_">#REF!</definedName>
    <definedName name="M102bn">#REF!</definedName>
    <definedName name="M102bnvc">#REF!</definedName>
    <definedName name="M10aa1p">#REF!</definedName>
    <definedName name="M10bbnc">#REF!</definedName>
    <definedName name="M10bbvc">#REF!</definedName>
    <definedName name="M10bbvl">#REF!</definedName>
    <definedName name="m11_">#REF!</definedName>
    <definedName name="M122bnvc">#REF!</definedName>
    <definedName name="M12ba3p">#REF!</definedName>
    <definedName name="M12bb1p">#REF!</definedName>
    <definedName name="M12cbnc">#REF!</definedName>
    <definedName name="M12cbvl">#REF!</definedName>
    <definedName name="M14bb1p">#REF!</definedName>
    <definedName name="m1m">#REF!</definedName>
    <definedName name="m2_">#REF!</definedName>
    <definedName name="M2H">#REF!</definedName>
    <definedName name="m2m">#REF!</definedName>
    <definedName name="m3_">#REF!</definedName>
    <definedName name="m3_betong">#REF!</definedName>
    <definedName name="m3m">#REF!</definedName>
    <definedName name="m4_">#REF!</definedName>
    <definedName name="m4m">#REF!</definedName>
    <definedName name="m5_">#REF!</definedName>
    <definedName name="m6_">#REF!</definedName>
    <definedName name="m7_">#REF!</definedName>
    <definedName name="m8_">#REF!</definedName>
    <definedName name="M8aaHT">#REF!</definedName>
    <definedName name="m8aanc">#REF!</definedName>
    <definedName name="m8aavl">#REF!</definedName>
    <definedName name="M8aHT">#REF!</definedName>
    <definedName name="m9_">#REF!</definedName>
    <definedName name="Ma3pnc">#REF!</definedName>
    <definedName name="Ma3pvl">#REF!</definedName>
    <definedName name="Maa3pnc">#REF!</definedName>
    <definedName name="Maa3pvl">#REF!</definedName>
    <definedName name="macbt">#REF!</definedName>
    <definedName name="MACRO">#REF!</definedName>
    <definedName name="Macro2">#REF!</definedName>
    <definedName name="Macro3">#REF!</definedName>
    <definedName name="MACTANG_BD">#REF!</definedName>
    <definedName name="MACTANG_HT_BD">#REF!</definedName>
    <definedName name="MACTANG_HT_KT">#REF!</definedName>
    <definedName name="MACTANG_KT">#REF!</definedName>
    <definedName name="mahang">#REF!</definedName>
    <definedName name="mahang_nxt">#REF!</definedName>
    <definedName name="mahang_tondk">#REF!</definedName>
    <definedName name="mahieu">#REF!</definedName>
    <definedName name="MAJ_CON_EQP">#REF!</definedName>
    <definedName name="MaKhachNhapXuat">#REF!</definedName>
    <definedName name="MaMay_Q">#N/A</definedName>
    <definedName name="MaNhapXuat">#REF!</definedName>
    <definedName name="MANPP">#REF!</definedName>
    <definedName name="MAÕCOÙ">#REF!</definedName>
    <definedName name="MAÕNÔÏ">#REF!</definedName>
    <definedName name="Mat_cau">#REF!</definedName>
    <definedName name="MatDuong">#REF!</definedName>
    <definedName name="MATK">#REF!</definedName>
    <definedName name="MATP_GT">#REF!</definedName>
    <definedName name="Maùy_bieán_aùp_löïc_110_22_15KV___40MVA">#REF!</definedName>
    <definedName name="Maùy_thi_coâng">"mtc"</definedName>
    <definedName name="MAVANKHUON">#REF!</definedName>
    <definedName name="MAVLTHDN">#REF!</definedName>
    <definedName name="May_bom_nuíc_10.0_CV">#REF!</definedName>
    <definedName name="May_bom_nuíc_15.0_CV">#REF!</definedName>
    <definedName name="May_bom_nuíc_20.0_CV">#REF!</definedName>
    <definedName name="May_bom_nuíc_20_KW">#REF!</definedName>
    <definedName name="May_bom_nuíc_45.0_CV">#REF!</definedName>
    <definedName name="May_cat_uèn">#REF!</definedName>
    <definedName name="May_cat_uon">#REF!</definedName>
    <definedName name="may_dao0.4m3">#REF!</definedName>
    <definedName name="May_dao0.8m3">#REF!</definedName>
    <definedName name="May_dao1.25m3">#REF!</definedName>
    <definedName name="May_dÇm_ban_1_KW">#REF!</definedName>
    <definedName name="May_dÇm_dïi_1.5_KW">#REF!</definedName>
    <definedName name="May_dong_cäc_1.2_T">#REF!</definedName>
    <definedName name="May_dong_cäc_1.8_T">#REF!</definedName>
    <definedName name="May_dong_cäc_2.5_T">#REF!</definedName>
    <definedName name="May_luån_cap_15_KW">#REF!</definedName>
    <definedName name="May_mai_2.7_KW">#REF!</definedName>
    <definedName name="May_nÐn_khÝ_10_m3_ph">#REF!</definedName>
    <definedName name="May_nÐn_khÝ_9_m3_ph">#REF!</definedName>
    <definedName name="May_nÐn_khÝ_9m3_ph">#REF!</definedName>
    <definedName name="May_ñi_110_CV">#REF!</definedName>
    <definedName name="May_phun_son">#REF!</definedName>
    <definedName name="May_trén_vua_250_lÝt">#REF!</definedName>
    <definedName name="May_trén_vua_80_lÝt">#REF!</definedName>
    <definedName name="May_vËn_thang_0.8_T">#REF!</definedName>
    <definedName name="maybua">#REF!</definedName>
    <definedName name="maycay">#REF!</definedName>
    <definedName name="mayrhhbtn100">#REF!</definedName>
    <definedName name="mayrhhbtn65">#REF!</definedName>
    <definedName name="mayui110">#REF!</definedName>
    <definedName name="mazut">#REF!</definedName>
    <definedName name="MB20nc">#REF!</definedName>
    <definedName name="MB20vc">#REF!</definedName>
    <definedName name="MB20vl">#REF!</definedName>
    <definedName name="MBA">#REF!</definedName>
    <definedName name="Mba1p">#REF!</definedName>
    <definedName name="Mba3p">#REF!</definedName>
    <definedName name="Mbb3p">#REF!</definedName>
    <definedName name="Mbn1p">#REF!</definedName>
    <definedName name="MBT">#REF!</definedName>
    <definedName name="Mbtong">#REF!</definedName>
    <definedName name="mc1.5">#REF!</definedName>
    <definedName name="mc1.5s7">#REF!</definedName>
    <definedName name="mcbt">#REF!</definedName>
    <definedName name="mcgd">#REF!</definedName>
    <definedName name="mcgds7">#REF!</definedName>
    <definedName name="MDBT">#REF!</definedName>
    <definedName name="me">#REF!</definedName>
    <definedName name="Mè_A1">#REF!</definedName>
    <definedName name="Mè_A2">#REF!</definedName>
    <definedName name="MENU1">#REF!</definedName>
    <definedName name="MENUVIEW">#REF!</definedName>
    <definedName name="MESSAGE">#REF!</definedName>
    <definedName name="MESSAGE1">#REF!</definedName>
    <definedName name="MESSAGE2">#REF!</definedName>
    <definedName name="METAL">#REF!</definedName>
    <definedName name="MG_A">#REF!</definedName>
    <definedName name="MHDG">#REF!</definedName>
    <definedName name="mhy" hidden="1">{"'Sheet1'!$L$16"}</definedName>
    <definedName name="mi">#REF!</definedName>
    <definedName name="MIH">#REF!</definedName>
    <definedName name="MINH">#REF!</definedName>
    <definedName name="minh_1">#REF!</definedName>
    <definedName name="minh_mtk">#REF!</definedName>
    <definedName name="minh1">#REF!</definedName>
    <definedName name="Minolta">#REF!</definedName>
    <definedName name="Mita">#REF!</definedName>
    <definedName name="miyu" hidden="1">{"'Sheet1'!$L$16"}</definedName>
    <definedName name="MKH">#REF!</definedName>
    <definedName name="mlc_pg">#REF!</definedName>
    <definedName name="mlc_pg2">#REF!</definedName>
    <definedName name="mlc_pg3">#REF!</definedName>
    <definedName name="mlc_pg4">#REF!</definedName>
    <definedName name="mlc_pg5">#REF!</definedName>
    <definedName name="mlc_pg6">#REF!</definedName>
    <definedName name="mlc_pg7">#REF!</definedName>
    <definedName name="mlc_pg8">#REF!</definedName>
    <definedName name="mlc_pg9">#REF!</definedName>
    <definedName name="MM">#REF!</definedName>
    <definedName name="MN12DZ22">#REF!</definedName>
    <definedName name="MN15DZ22">#REF!</definedName>
    <definedName name="MN18DZ22">#REF!</definedName>
    <definedName name="mnkhi">#REF!</definedName>
    <definedName name="MNPP">#REF!</definedName>
    <definedName name="mo" hidden="1">{"'Sheet1'!$L$16"}</definedName>
    <definedName name="MODIFY">#REF!</definedName>
    <definedName name="moi" hidden="1">{"'Sheet1'!$L$16"}</definedName>
    <definedName name="mongbang">#REF!</definedName>
    <definedName name="mongdon">#REF!</definedName>
    <definedName name="MONGMSDZ04">#REF!</definedName>
    <definedName name="Morning">#N/A</definedName>
    <definedName name="Morong">#REF!</definedName>
    <definedName name="Morong4054_85">#REF!</definedName>
    <definedName name="morong4054_98">#REF!</definedName>
    <definedName name="Moùng">#REF!</definedName>
    <definedName name="mR">#REF!</definedName>
    <definedName name="mrai">#REF!</definedName>
    <definedName name="MS5DZ22">#REF!</definedName>
    <definedName name="MS6DZ22">#REF!</definedName>
    <definedName name="MS7DZ22">#REF!</definedName>
    <definedName name="msan">#REF!</definedName>
    <definedName name="MSCT">#REF!</definedName>
    <definedName name="MST">#REF!</definedName>
    <definedName name="msvt_bg">#REF!</definedName>
    <definedName name="MSVT_TAM">#REF!</definedName>
    <definedName name="MT2DZ22">#REF!</definedName>
    <definedName name="MT3DZ22">#REF!</definedName>
    <definedName name="mtcdg">#REF!</definedName>
    <definedName name="MTCLD">#REF!</definedName>
    <definedName name="MTCT">#REF!</definedName>
    <definedName name="mtk">#REF!</definedName>
    <definedName name="MTMAC12">#REF!</definedName>
    <definedName name="MTN">#REF!</definedName>
    <definedName name="mtram">#REF!</definedName>
    <definedName name="Mtt">#REF!</definedName>
    <definedName name="Mtth">#REF!</definedName>
    <definedName name="MttI">#REF!</definedName>
    <definedName name="MttII">#REF!</definedName>
    <definedName name="MttX">#REF!</definedName>
    <definedName name="MTXL">#REF!</definedName>
    <definedName name="Mu">#REF!</definedName>
    <definedName name="Mu_">#REF!</definedName>
    <definedName name="MUA">#REF!</definedName>
    <definedName name="MUA_SAM_DAY_SU_PHU_KIEN">#REF!</definedName>
    <definedName name="MUA_SAM_DUNG_CU_CHUAN_BI_SAN_XUAT">#REF!</definedName>
    <definedName name="MUA_SAM_THIET_BI">#REF!</definedName>
    <definedName name="MUA_SAM_VAT_LIEU_CHINH">#REF!</definedName>
    <definedName name="mui">#REF!</definedName>
    <definedName name="mxlat">#REF!</definedName>
    <definedName name="mxuc">#REF!</definedName>
    <definedName name="myle">#REF!</definedName>
    <definedName name="n">#REF!</definedName>
    <definedName name="N.THAÙNG">#REF!</definedName>
    <definedName name="n_1">#REF!</definedName>
    <definedName name="N_1111">#REF!</definedName>
    <definedName name="N_1112">#REF!</definedName>
    <definedName name="N_1121">#REF!</definedName>
    <definedName name="N_1122">#REF!</definedName>
    <definedName name="N_1131">#REF!</definedName>
    <definedName name="N_1132">#REF!</definedName>
    <definedName name="N_131">#REF!</definedName>
    <definedName name="N_1331">#REF!</definedName>
    <definedName name="N_1332">#REF!</definedName>
    <definedName name="N_1338">#REF!</definedName>
    <definedName name="N_1388">#REF!</definedName>
    <definedName name="N_139">#REF!</definedName>
    <definedName name="N_141">#REF!</definedName>
    <definedName name="N_1421">#REF!</definedName>
    <definedName name="N_1422">#REF!</definedName>
    <definedName name="N_144">#REF!</definedName>
    <definedName name="N_152">#REF!</definedName>
    <definedName name="N_1531">#REF!</definedName>
    <definedName name="N_1532">#REF!</definedName>
    <definedName name="N_154">#REF!</definedName>
    <definedName name="N_155">#REF!</definedName>
    <definedName name="N_156">#REF!</definedName>
    <definedName name="n_2">#REF!</definedName>
    <definedName name="N_2111">#REF!</definedName>
    <definedName name="N_2112">#REF!</definedName>
    <definedName name="N_2113">#REF!</definedName>
    <definedName name="N_2114">#REF!</definedName>
    <definedName name="N_2115">#REF!</definedName>
    <definedName name="N_2118">#REF!</definedName>
    <definedName name="N_2131">#REF!</definedName>
    <definedName name="N_2132">#REF!</definedName>
    <definedName name="N_2134">#REF!</definedName>
    <definedName name="N_2138">#REF!</definedName>
    <definedName name="N_2141">#REF!</definedName>
    <definedName name="N_2142">#REF!</definedName>
    <definedName name="N_2143">#REF!</definedName>
    <definedName name="N_2411">#REF!</definedName>
    <definedName name="N_2412">#REF!</definedName>
    <definedName name="N_2413">#REF!</definedName>
    <definedName name="N_244">#REF!</definedName>
    <definedName name="n_3">#REF!</definedName>
    <definedName name="N_311">#REF!</definedName>
    <definedName name="N_315">#REF!</definedName>
    <definedName name="N_331">#REF!</definedName>
    <definedName name="N_33311">#REF!</definedName>
    <definedName name="N_33312">#REF!</definedName>
    <definedName name="N_3333">#REF!</definedName>
    <definedName name="N_3334">#REF!</definedName>
    <definedName name="N_3337">#REF!</definedName>
    <definedName name="N_3338">#REF!</definedName>
    <definedName name="N_3339">#REF!</definedName>
    <definedName name="N_334">#REF!</definedName>
    <definedName name="N_3383">#REF!</definedName>
    <definedName name="N_3384">#REF!</definedName>
    <definedName name="N_3388">#REF!</definedName>
    <definedName name="N_411">#REF!</definedName>
    <definedName name="N_412">#REF!</definedName>
    <definedName name="N_413">#REF!</definedName>
    <definedName name="N_415">#REF!</definedName>
    <definedName name="N_416">#REF!</definedName>
    <definedName name="N_4211">#REF!</definedName>
    <definedName name="N_4212">#REF!</definedName>
    <definedName name="N_441">#REF!</definedName>
    <definedName name="N_5111">#REF!</definedName>
    <definedName name="N_621">#REF!</definedName>
    <definedName name="N_622">#REF!</definedName>
    <definedName name="N_6271">#REF!</definedName>
    <definedName name="N_6272">#REF!</definedName>
    <definedName name="N_6273">#REF!</definedName>
    <definedName name="N_6274">#REF!</definedName>
    <definedName name="N_6277">#REF!</definedName>
    <definedName name="N_6278">#REF!</definedName>
    <definedName name="N_632">#REF!</definedName>
    <definedName name="N_6412">#REF!</definedName>
    <definedName name="N_6417">#REF!</definedName>
    <definedName name="N_6421">#REF!</definedName>
    <definedName name="N_6422">#REF!</definedName>
    <definedName name="N_6423">#REF!</definedName>
    <definedName name="N_6424">#REF!</definedName>
    <definedName name="N_6425">#REF!</definedName>
    <definedName name="N_6427">#REF!</definedName>
    <definedName name="N_6428">#REF!</definedName>
    <definedName name="N_711">#REF!</definedName>
    <definedName name="N_721">#REF!</definedName>
    <definedName name="N_811">#REF!</definedName>
    <definedName name="N_821">#REF!</definedName>
    <definedName name="N_911">#REF!</definedName>
    <definedName name="N_Class1">#REF!</definedName>
    <definedName name="N_Class2">#REF!</definedName>
    <definedName name="N_Class3">#REF!</definedName>
    <definedName name="N_Class4">#REF!</definedName>
    <definedName name="N_Class5">#REF!</definedName>
    <definedName name="N_con">#REF!</definedName>
    <definedName name="N_GTGTKT">#REF!</definedName>
    <definedName name="N_lchae">#REF!</definedName>
    <definedName name="N_NPT">#REF!</definedName>
    <definedName name="N_P">#REF!</definedName>
    <definedName name="N_run">#REF!</definedName>
    <definedName name="N_sed">#REF!</definedName>
    <definedName name="N_TG">#REF!</definedName>
    <definedName name="N_TM">#REF!</definedName>
    <definedName name="N_TSCD">#REF!</definedName>
    <definedName name="N_TSLD">#REF!</definedName>
    <definedName name="N_V">#REF!</definedName>
    <definedName name="N_volae">#REF!</definedName>
    <definedName name="n1_">#REF!</definedName>
    <definedName name="n1pig">#REF!</definedName>
    <definedName name="N1pIGvc">#REF!</definedName>
    <definedName name="n1pind">#REF!</definedName>
    <definedName name="N1pINDvc">#REF!</definedName>
    <definedName name="n1ping">#REF!</definedName>
    <definedName name="N1pINGvc">#REF!</definedName>
    <definedName name="n1pint">#REF!</definedName>
    <definedName name="n2_">#REF!</definedName>
    <definedName name="n3_">#REF!</definedName>
    <definedName name="n4_">#REF!</definedName>
    <definedName name="Na">#REF!</definedName>
    <definedName name="Nam">#REF!</definedName>
    <definedName name="NAMCHODON">#REF!</definedName>
    <definedName name="Name">#REF!</definedName>
    <definedName name="Nan_khoi_cong">#REF!</definedName>
    <definedName name="naunhua">#N/A</definedName>
    <definedName name="nc">#REF!</definedName>
    <definedName name="nc.3">#REF!</definedName>
    <definedName name="nc.4">#REF!</definedName>
    <definedName name="nc_btm10">#REF!</definedName>
    <definedName name="nc_btm100">#REF!</definedName>
    <definedName name="nc1p">#REF!</definedName>
    <definedName name="nc2.0">#REF!</definedName>
    <definedName name="nc2.1">#REF!</definedName>
    <definedName name="nc2.1I">#REF!</definedName>
    <definedName name="nc2.1II">#REF!</definedName>
    <definedName name="nc2.1III">#REF!</definedName>
    <definedName name="nc2.1IV">#REF!</definedName>
    <definedName name="nc2.2">#REF!</definedName>
    <definedName name="nc2.2I">#REF!</definedName>
    <definedName name="nc2.2II">#REF!</definedName>
    <definedName name="nc2.2III">#REF!</definedName>
    <definedName name="nc2.2IV">#REF!</definedName>
    <definedName name="nc2.3">#REF!</definedName>
    <definedName name="nc2.3I">#REF!</definedName>
    <definedName name="nc2.3II">#REF!</definedName>
    <definedName name="nc2.3III">#REF!</definedName>
    <definedName name="nc2.3IV">#REF!</definedName>
    <definedName name="nc2.4">#REF!</definedName>
    <definedName name="nc2.4I">#REF!</definedName>
    <definedName name="nc2.4II">#REF!</definedName>
    <definedName name="nc2.4III">#REF!</definedName>
    <definedName name="nc2.4IV">#REF!</definedName>
    <definedName name="nc2.5I">#REF!</definedName>
    <definedName name="nc2.5II">#REF!</definedName>
    <definedName name="nc2.5III">#REF!</definedName>
    <definedName name="nc2.5IV">#REF!</definedName>
    <definedName name="nc2.6">#REF!</definedName>
    <definedName name="nc2.6I">#REF!</definedName>
    <definedName name="nc2.6II">#REF!</definedName>
    <definedName name="nc2.6III">#REF!</definedName>
    <definedName name="nc2.6IV">#REF!</definedName>
    <definedName name="nc2.7I">#REF!</definedName>
    <definedName name="nc2.7II">#REF!</definedName>
    <definedName name="nc2.7III">#REF!</definedName>
    <definedName name="nc2.7IV">#REF!</definedName>
    <definedName name="nc2.8">#REF!</definedName>
    <definedName name="nc2.8I">#REF!</definedName>
    <definedName name="nc2.8II">#REF!</definedName>
    <definedName name="nc2.8III">#REF!</definedName>
    <definedName name="nc2.8IV">#REF!</definedName>
    <definedName name="nc2.9">#REF!</definedName>
    <definedName name="nc2.9I">#REF!</definedName>
    <definedName name="nc2.9II">#REF!</definedName>
    <definedName name="nc2.9III">#REF!</definedName>
    <definedName name="nc2.9IV">#REF!</definedName>
    <definedName name="nc2I">#REF!</definedName>
    <definedName name="nc2II">#REF!</definedName>
    <definedName name="nc2III">#REF!</definedName>
    <definedName name="nc2IV">#REF!</definedName>
    <definedName name="nc3.0">#REF!</definedName>
    <definedName name="nc3.1">#REF!</definedName>
    <definedName name="nc3.1I">#REF!</definedName>
    <definedName name="nc3.1II">#REF!</definedName>
    <definedName name="nc3.1III">#REF!</definedName>
    <definedName name="nc3.1IV">#REF!</definedName>
    <definedName name="nc3.2">#REF!</definedName>
    <definedName name="nc3.2I">#REF!</definedName>
    <definedName name="nc3.2II">#REF!</definedName>
    <definedName name="nc3.2III">#REF!</definedName>
    <definedName name="nc3.2IV">#REF!</definedName>
    <definedName name="nc3.3">#REF!</definedName>
    <definedName name="nc3.3I">#REF!</definedName>
    <definedName name="nc3.3II">#REF!</definedName>
    <definedName name="nc3.3III">#REF!</definedName>
    <definedName name="nc3.3IV">#REF!</definedName>
    <definedName name="nc3.4">#REF!</definedName>
    <definedName name="nc3.4I">#REF!</definedName>
    <definedName name="nc3.4II">#REF!</definedName>
    <definedName name="nc3.4III">#REF!</definedName>
    <definedName name="nc3.4IV">#REF!</definedName>
    <definedName name="nc3.5I">#REF!</definedName>
    <definedName name="nc3.5II">#REF!</definedName>
    <definedName name="nc3.5III">#REF!</definedName>
    <definedName name="nc3.5IV">#REF!</definedName>
    <definedName name="nc3.6">#REF!</definedName>
    <definedName name="nc3.6I">#REF!</definedName>
    <definedName name="nc3.6II">#REF!</definedName>
    <definedName name="nc3.6III">#REF!</definedName>
    <definedName name="nc3.6IV">#REF!</definedName>
    <definedName name="nc3.7">#REF!</definedName>
    <definedName name="nc3.7I">#REF!</definedName>
    <definedName name="nc3.7II">#REF!</definedName>
    <definedName name="nc3.7III">#REF!</definedName>
    <definedName name="nc3.7IV">#REF!</definedName>
    <definedName name="nc3.8">#REF!</definedName>
    <definedName name="nc3.8I">#REF!</definedName>
    <definedName name="nc3.8II">#REF!</definedName>
    <definedName name="nc3.8III">#REF!</definedName>
    <definedName name="nc3.8IV">#REF!</definedName>
    <definedName name="nc3.9">#REF!</definedName>
    <definedName name="nc3.9I">#REF!</definedName>
    <definedName name="nc3.9II">#REF!</definedName>
    <definedName name="nc3.9III">#REF!</definedName>
    <definedName name="nc3.9IV">#REF!</definedName>
    <definedName name="nc3I">#REF!</definedName>
    <definedName name="nc3II">#REF!</definedName>
    <definedName name="nc3III">#REF!</definedName>
    <definedName name="nc3IV">#REF!</definedName>
    <definedName name="nc3p">#REF!</definedName>
    <definedName name="nc4.0">#REF!</definedName>
    <definedName name="nc4.1">#REF!</definedName>
    <definedName name="nc4.1I">#REF!</definedName>
    <definedName name="nc4.1II">#REF!</definedName>
    <definedName name="nc4.1III">#REF!</definedName>
    <definedName name="nc4.1IV">#REF!</definedName>
    <definedName name="nc4.2">#REF!</definedName>
    <definedName name="nc4.2I">#REF!</definedName>
    <definedName name="nc4.2II">#REF!</definedName>
    <definedName name="nc4.2III">#REF!</definedName>
    <definedName name="nc4.2IV">#REF!</definedName>
    <definedName name="nc4.3">#REF!</definedName>
    <definedName name="nc4.3I">#REF!</definedName>
    <definedName name="nc4.3II">#REF!</definedName>
    <definedName name="nc4.3III">#REF!</definedName>
    <definedName name="nc4.3IV">#REF!</definedName>
    <definedName name="nc4.4">#REF!</definedName>
    <definedName name="nc4.4I">#REF!</definedName>
    <definedName name="nc4.4II">#REF!</definedName>
    <definedName name="nc4.4III">#REF!</definedName>
    <definedName name="nc4.4IV">#REF!</definedName>
    <definedName name="nc4.5">#REF!</definedName>
    <definedName name="nc4.5I">#REF!</definedName>
    <definedName name="nc4.5II">#REF!</definedName>
    <definedName name="nc4.5III">#REF!</definedName>
    <definedName name="nc4.5IV">#REF!</definedName>
    <definedName name="nc4.6">#REF!</definedName>
    <definedName name="nc4.6I">#REF!</definedName>
    <definedName name="nc4.6II">#REF!</definedName>
    <definedName name="nc4.6III">#REF!</definedName>
    <definedName name="nc4.6IV">#REF!</definedName>
    <definedName name="nc4.7">#REF!</definedName>
    <definedName name="nc4.7I">#REF!</definedName>
    <definedName name="nc4.7II">#REF!</definedName>
    <definedName name="nc4.7III">#REF!</definedName>
    <definedName name="nc4.7IV">#REF!</definedName>
    <definedName name="nc4.8">#REF!</definedName>
    <definedName name="nc4.8I">#REF!</definedName>
    <definedName name="nc4.8II">#REF!</definedName>
    <definedName name="nc4.8III">#REF!</definedName>
    <definedName name="nc4.8IV">#REF!</definedName>
    <definedName name="nc4.9">#REF!</definedName>
    <definedName name="nc4.9I">#REF!</definedName>
    <definedName name="nc4.9II">#REF!</definedName>
    <definedName name="nc4.9III">#REF!</definedName>
    <definedName name="nc4.9IV">#REF!</definedName>
    <definedName name="nc4I">#REF!</definedName>
    <definedName name="nc4II">#REF!</definedName>
    <definedName name="nc4III">#REF!</definedName>
    <definedName name="nc4IV">#REF!</definedName>
    <definedName name="nc5.0">#REF!</definedName>
    <definedName name="nc5.1">#REF!</definedName>
    <definedName name="nc5.2">#REF!</definedName>
    <definedName name="nc5.3">#REF!</definedName>
    <definedName name="nc5.4">#REF!</definedName>
    <definedName name="nc5.5">#REF!</definedName>
    <definedName name="nc5.6">#REF!</definedName>
    <definedName name="nc5.7">#REF!</definedName>
    <definedName name="nc5.8">#REF!</definedName>
    <definedName name="nc5.9">#REF!</definedName>
    <definedName name="nc5I">#REF!</definedName>
    <definedName name="nc5II">#REF!</definedName>
    <definedName name="nc5III">#REF!</definedName>
    <definedName name="nc5IV">#REF!</definedName>
    <definedName name="nc6.0">#REF!</definedName>
    <definedName name="nc6.1">#REF!</definedName>
    <definedName name="nc6.2">#REF!</definedName>
    <definedName name="nc6.3">#REF!</definedName>
    <definedName name="nc6.4">#REF!</definedName>
    <definedName name="nc6.5">#REF!</definedName>
    <definedName name="nc6.6">#REF!</definedName>
    <definedName name="nc6.7">#REF!</definedName>
    <definedName name="nc6.8">#REF!</definedName>
    <definedName name="nc6.9">#REF!</definedName>
    <definedName name="nc7.0">#REF!</definedName>
    <definedName name="NCBD100">#REF!</definedName>
    <definedName name="NCBD200">#REF!</definedName>
    <definedName name="NCBD250">#REF!</definedName>
    <definedName name="ncc">1.183</definedName>
    <definedName name="NCC2.5">#REF!</definedName>
    <definedName name="NCC2.7">#REF!</definedName>
    <definedName name="NCC3.2">#REF!</definedName>
    <definedName name="NCC4.3">#REF!</definedName>
    <definedName name="NCC4.5">#REF!</definedName>
    <definedName name="NCC4.7">#REF!</definedName>
    <definedName name="ncc5.5">#REF!</definedName>
    <definedName name="ncc5.7">#REF!</definedName>
    <definedName name="ncc6.5">#REF!</definedName>
    <definedName name="ncc6.7">#REF!</definedName>
    <definedName name="NCcap0.7">#REF!</definedName>
    <definedName name="NCcap1">#REF!</definedName>
    <definedName name="nccs">#REF!</definedName>
    <definedName name="NCCT3p">#REF!</definedName>
    <definedName name="ncd">1.066</definedName>
    <definedName name="ncday35">#REF!</definedName>
    <definedName name="ncday50">#REF!</definedName>
    <definedName name="ncday70">#REF!</definedName>
    <definedName name="ncday95">#REF!</definedName>
    <definedName name="ncdg">#REF!</definedName>
    <definedName name="NCGF">#REF!</definedName>
    <definedName name="ncgff">#REF!</definedName>
    <definedName name="NCKday">#REF!</definedName>
    <definedName name="NCKT">#REF!</definedName>
    <definedName name="NCLD">#REF!</definedName>
    <definedName name="NCMTC">#REF!</definedName>
    <definedName name="ncong">#REF!</definedName>
    <definedName name="NCPP">#REF!</definedName>
    <definedName name="NCT_BKTC">#REF!</definedName>
    <definedName name="nctn">#REF!</definedName>
    <definedName name="nctram">#REF!</definedName>
    <definedName name="ncv">#REF!</definedName>
    <definedName name="NCVC100">#REF!</definedName>
    <definedName name="NCVC200">#REF!</definedName>
    <definedName name="NCVC250">#REF!</definedName>
    <definedName name="NCVC3P">#REF!</definedName>
    <definedName name="NCVCM100">#REF!</definedName>
    <definedName name="NCVCM200">#REF!</definedName>
    <definedName name="ncxlkcs">#REF!</definedName>
    <definedName name="ncxlkd">#REF!</definedName>
    <definedName name="ncxlkh">#REF!</definedName>
    <definedName name="ncxlkt">#REF!</definedName>
    <definedName name="ncxlktnl">#REF!</definedName>
    <definedName name="ncxlpxsx">#REF!</definedName>
    <definedName name="ncxltc">#REF!</definedName>
    <definedName name="ndc">#REF!</definedName>
    <definedName name="NDFN">#REF!</definedName>
    <definedName name="NDFP">#REF!</definedName>
    <definedName name="Ne" hidden="1">{"'Sheet1'!$L$16"}</definedName>
    <definedName name="NECCO">#REF!</definedName>
    <definedName name="NECCO_bill">#REF!</definedName>
    <definedName name="NECCO_VL">#REF!</definedName>
    <definedName name="NenDuong">#REF!</definedName>
    <definedName name="nenkhi">#N/A</definedName>
    <definedName name="nenkhi10m3">'[4]R&amp;P'!$G$337</definedName>
    <definedName name="nenkhi1200">'[4]R&amp;P'!$G$338</definedName>
    <definedName name="nenkhi17">#N/A</definedName>
    <definedName name="nenkhidau102">#REF!</definedName>
    <definedName name="nenkhidau120">#REF!</definedName>
    <definedName name="nenkhidau1200">#REF!</definedName>
    <definedName name="nenkhidau200">#REF!</definedName>
    <definedName name="nenkhidau240">#REF!</definedName>
    <definedName name="nenkhidau300">#REF!</definedName>
    <definedName name="nenkhidau360">#REF!</definedName>
    <definedName name="nenkhidau5.5">#REF!</definedName>
    <definedName name="nenkhidau540">#REF!</definedName>
    <definedName name="nenkhidau600">#REF!</definedName>
    <definedName name="nenkhidau660">#REF!</definedName>
    <definedName name="nenkhidau75">#REF!</definedName>
    <definedName name="nenkhidien10">#REF!</definedName>
    <definedName name="nenkhidien150">#REF!</definedName>
    <definedName name="nenkhidien216">#REF!</definedName>
    <definedName name="nenkhidien22">#REF!</definedName>
    <definedName name="nenkhidien270">#REF!</definedName>
    <definedName name="nenkhidien30">#REF!</definedName>
    <definedName name="nenkhidien300">#REF!</definedName>
    <definedName name="nenkhidien5">#REF!</definedName>
    <definedName name="nenkhidien56">#REF!</definedName>
    <definedName name="nenkhidien600">#REF!</definedName>
    <definedName name="nenkhixang11">#REF!</definedName>
    <definedName name="nenkhixang120">#REF!</definedName>
    <definedName name="nenkhixang200">#REF!</definedName>
    <definedName name="nenkhixang25">#REF!</definedName>
    <definedName name="nenkhixang3">#REF!</definedName>
    <definedName name="nenkhixang300">#REF!</definedName>
    <definedName name="nenkhixang40">#REF!</definedName>
    <definedName name="nenkhixang600">#REF!</definedName>
    <definedName name="neo32mm">'[4]R&amp;P'!$G$84</definedName>
    <definedName name="neo4T">#N/A</definedName>
    <definedName name="NET">#REF!</definedName>
    <definedName name="NET_1">#REF!</definedName>
    <definedName name="NET_ANA">#REF!</definedName>
    <definedName name="NET_ANA_1">#REF!</definedName>
    <definedName name="NET_ANA_2">#REF!</definedName>
    <definedName name="NEXT">#REF!</definedName>
    <definedName name="NG_THANG">#REF!</definedName>
    <definedName name="Ng_y_c_ng">#REF!</definedName>
    <definedName name="NGAØY">#REF!</definedName>
    <definedName name="NGAØY_02">#REF!</definedName>
    <definedName name="ngau">#REF!</definedName>
    <definedName name="NgayNhapXuat">#REF!</definedName>
    <definedName name="nght">#REF!</definedName>
    <definedName name="ngu" hidden="1">{"'Sheet1'!$L$16"}</definedName>
    <definedName name="NH">#REF!</definedName>
    <definedName name="Nh_n_cáng">#REF!</definedName>
    <definedName name="NHAÂN_COÂNG">BTRAM</definedName>
    <definedName name="Nhaân_coâng_baäc_3_0_7__Nhoùm_1">"nc"</definedName>
    <definedName name="NHAÄP">#REF!</definedName>
    <definedName name="Nhãm">#REF!</definedName>
    <definedName name="Nhâm_Ctr">#REF!</definedName>
    <definedName name="Nhan_xet_cua_dai">"Picture 1"</definedName>
    <definedName name="Nhancong2">#REF!</definedName>
    <definedName name="Nhapsolieu">#REF!</definedName>
    <definedName name="NHATKY">#REF!</definedName>
    <definedName name="nhcong">#REF!</definedName>
    <definedName name="nhcong1">#REF!</definedName>
    <definedName name="nhcong2">#REF!</definedName>
    <definedName name="nhd">#REF!</definedName>
    <definedName name="nhfffd">{"DZ-TDTB2.XLS","Dcksat.xls"}</definedName>
    <definedName name="NhienlieuNL">#REF!</definedName>
    <definedName name="nhiet">#REF!</definedName>
    <definedName name="nhm" hidden="1">{"'Sheet1'!$L$16"}</definedName>
    <definedName name="nhn">#REF!</definedName>
    <definedName name="NhNgam">#REF!</definedName>
    <definedName name="NHot">#REF!</definedName>
    <definedName name="NhTreo">#REF!</definedName>
    <definedName name="nhu">#REF!</definedName>
    <definedName name="nhua">#REF!</definedName>
    <definedName name="nhua3">#REF!</definedName>
    <definedName name="nhua4">#REF!</definedName>
    <definedName name="nhuad">#REF!</definedName>
    <definedName name="nhutuong">#N/A</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0nc">#REF!</definedName>
    <definedName name="NIN20vc">#REF!</definedName>
    <definedName name="NIN20vl">#REF!</definedName>
    <definedName name="nin2903p">#REF!</definedName>
    <definedName name="nin290nc3p">#REF!</definedName>
    <definedName name="nin290vl3p">#REF!</definedName>
    <definedName name="nin3p">#REF!</definedName>
    <definedName name="NIN9020nc">#REF!</definedName>
    <definedName name="NIN9020vc">#REF!</definedName>
    <definedName name="NIN9020vl">#REF!</definedName>
    <definedName name="NIN90nc">#REF!</definedName>
    <definedName name="NIN90vc">#REF!</definedName>
    <definedName name="NIN90vl">#REF!</definedName>
    <definedName name="nind">#REF!</definedName>
    <definedName name="nind1p">#REF!</definedName>
    <definedName name="nind3p">#REF!</definedName>
    <definedName name="nindnc1p">#REF!</definedName>
    <definedName name="nindnc3p">#REF!</definedName>
    <definedName name="NINDvc">#REF!</definedName>
    <definedName name="nindvl1p">#REF!</definedName>
    <definedName name="nindvl3p">#REF!</definedName>
    <definedName name="ning1p">#REF!</definedName>
    <definedName name="ningnc1p">#REF!</definedName>
    <definedName name="ningvl1p">#REF!</definedName>
    <definedName name="ninnc3p">#REF!</definedName>
    <definedName name="nint1p">#REF!</definedName>
    <definedName name="nintnc1p">#REF!</definedName>
    <definedName name="nintvl1p">#REF!</definedName>
    <definedName name="NINvc">#REF!</definedName>
    <definedName name="ninvl3p">#REF!</definedName>
    <definedName name="nl">#REF!</definedName>
    <definedName name="nl1p">#REF!</definedName>
    <definedName name="nl3p">#REF!</definedName>
    <definedName name="NLDLCTG">#REF!</definedName>
    <definedName name="NLFElse">#REF!</definedName>
    <definedName name="NLHC15">#REF!</definedName>
    <definedName name="NLHC25">#REF!</definedName>
    <definedName name="NLLC15">#REF!</definedName>
    <definedName name="NLLC25">#REF!</definedName>
    <definedName name="NLMC15">#REF!</definedName>
    <definedName name="NLMC25">#REF!</definedName>
    <definedName name="nlnc3p">#REF!</definedName>
    <definedName name="nlnc3pha">#REF!</definedName>
    <definedName name="NLSCTG">#REF!</definedName>
    <definedName name="NLTK1p">#REF!</definedName>
    <definedName name="nlvl3p">#REF!</definedName>
    <definedName name="nm">#REF!</definedName>
    <definedName name="nmj" hidden="1">{"'Sheet1'!$L$16"}</definedName>
    <definedName name="Nms">#REF!</definedName>
    <definedName name="nn">#REF!</definedName>
    <definedName name="nn1p">#REF!</definedName>
    <definedName name="nn3p">#REF!</definedName>
    <definedName name="nnn" hidden="1">{"'Sheet1'!$L$16"}</definedName>
    <definedName name="nnnc3p">#REF!</definedName>
    <definedName name="nnvl3p">#REF!</definedName>
    <definedName name="No">#REF!</definedName>
    <definedName name="No.9" hidden="1">{"'Sheet1'!$L$16"}</definedName>
    <definedName name="NOÄI_DUNG">#REF!</definedName>
    <definedName name="noc">#REF!</definedName>
    <definedName name="NOISUY">#REF!</definedName>
    <definedName name="NoiSuy_TKP">#REF!</definedName>
    <definedName name="none">#REF!</definedName>
    <definedName name="nop">#REF!</definedName>
    <definedName name="Np">#REF!</definedName>
    <definedName name="Np_">#REF!</definedName>
    <definedName name="NPP">#REF!</definedName>
    <definedName name="npr">#REF!</definedName>
    <definedName name="Nq">#REF!</definedName>
    <definedName name="nqd">#REF!</definedName>
    <definedName name="NrYC">#REF!</definedName>
    <definedName name="NS_ChonThauTB">#REF!</definedName>
    <definedName name="NS_ChonThauXL">#REF!</definedName>
    <definedName name="NS_CPQLDA">#REF!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c">#REF!</definedName>
    <definedName name="nsk">#REF!</definedName>
    <definedName name="nsl">#REF!</definedName>
    <definedName name="nst_nhom">#REF!</definedName>
    <definedName name="nst_socap">#REF!</definedName>
    <definedName name="nst_sothu">#REF!</definedName>
    <definedName name="nt">#REF!</definedName>
    <definedName name="ÑTHH">#REF!</definedName>
    <definedName name="nuoc2">#REF!</definedName>
    <definedName name="nuoc4">#REF!</definedName>
    <definedName name="nuoc5">#REF!</definedName>
    <definedName name="Nut_tec">#REF!</definedName>
    <definedName name="nuy">#REF!</definedName>
    <definedName name="NVF">#REF!</definedName>
    <definedName name="nw">#REF!</definedName>
    <definedName name="nxc">#REF!</definedName>
    <definedName name="NXHT">#REF!</definedName>
    <definedName name="NXnc">#REF!</definedName>
    <definedName name="nxp">#REF!</definedName>
    <definedName name="NXT">#REF!</definedName>
    <definedName name="NXvl">#REF!</definedName>
    <definedName name="o" hidden="1">{"'Sheet1'!$L$16"}</definedName>
    <definedName name="O_M">#REF!</definedName>
    <definedName name="O_N">#REF!</definedName>
    <definedName name="o_n_phÝ_1__thu_nhËp_th_ng">#REF!</definedName>
    <definedName name="o_to_tù_dæ_10_T">#REF!</definedName>
    <definedName name="Ö135">#REF!</definedName>
    <definedName name="oa">#REF!</definedName>
    <definedName name="ob">#REF!</definedName>
    <definedName name="OD">#REF!</definedName>
    <definedName name="ODC">#REF!</definedName>
    <definedName name="ODS">#REF!</definedName>
    <definedName name="ODU">#REF!</definedName>
    <definedName name="OM">#REF!</definedName>
    <definedName name="OMC">#REF!</definedName>
    <definedName name="OME">#REF!</definedName>
    <definedName name="OMW">#REF!</definedName>
    <definedName name="ON">#REF!</definedName>
    <definedName name="ong_cong_duc_san">#REF!</definedName>
    <definedName name="Ong_cong_hinh_hop_do_tai_cho">#REF!</definedName>
    <definedName name="Ongbaovecap">#REF!</definedName>
    <definedName name="Ongnoiday">#REF!</definedName>
    <definedName name="Ongnoidaybulongtachongrungtabu">#REF!</definedName>
    <definedName name="ongnuoc">#REF!</definedName>
    <definedName name="OngPVC">#REF!</definedName>
    <definedName name="OOM">#REF!</definedName>
    <definedName name="open">#REF!</definedName>
    <definedName name="ophom">#REF!</definedName>
    <definedName name="optbc">#REF!</definedName>
    <definedName name="options">#REF!</definedName>
    <definedName name="ORD">#REF!</definedName>
    <definedName name="OrderTable" hidden="1">#REF!</definedName>
    <definedName name="ORF">#REF!</definedName>
    <definedName name="oto10T">#REF!</definedName>
    <definedName name="oto5m3">#REF!</definedName>
    <definedName name="oto5T">#REF!</definedName>
    <definedName name="oto7T">#REF!</definedName>
    <definedName name="otobt6">#REF!</definedName>
    <definedName name="otonhua">#REF!</definedName>
    <definedName name="otothung10">#REF!</definedName>
    <definedName name="otothung12">#REF!</definedName>
    <definedName name="otothung12.5">#REF!</definedName>
    <definedName name="otothung2">#REF!</definedName>
    <definedName name="otothung2.5">#REF!</definedName>
    <definedName name="otothung20">#REF!</definedName>
    <definedName name="otothung4">#REF!</definedName>
    <definedName name="otothung5">#REF!</definedName>
    <definedName name="otothung6">#REF!</definedName>
    <definedName name="otothung7">#REF!</definedName>
    <definedName name="ototudo10">#REF!</definedName>
    <definedName name="ototudo12">#REF!</definedName>
    <definedName name="ototudo15">#REF!</definedName>
    <definedName name="ototudo2.5">#REF!</definedName>
    <definedName name="ototudo20">#REF!</definedName>
    <definedName name="ototudo25">#REF!</definedName>
    <definedName name="ototudo27">#REF!</definedName>
    <definedName name="ototudo3.5">#REF!</definedName>
    <definedName name="ototudo4">#REF!</definedName>
    <definedName name="ototudo5">#REF!</definedName>
    <definedName name="ototudo6">#REF!</definedName>
    <definedName name="ototudo7">#REF!</definedName>
    <definedName name="ototudo9">#REF!</definedName>
    <definedName name="ototuoinuoc4">#REF!</definedName>
    <definedName name="ototuoinuoc5">#REF!</definedName>
    <definedName name="ototuoinuoc6">#REF!</definedName>
    <definedName name="ototuoinuoc7">#REF!</definedName>
    <definedName name="oü0">#REF!</definedName>
    <definedName name="Out">#N/A</definedName>
    <definedName name="OutRow">#REF!</definedName>
    <definedName name="ov">#REF!</definedName>
    <definedName name="oxy">#REF!</definedName>
    <definedName name="P_Class1">#REF!</definedName>
    <definedName name="P_Class2">#REF!</definedName>
    <definedName name="P_Class3">#REF!</definedName>
    <definedName name="P_Class4">#REF!</definedName>
    <definedName name="P_Class5">#REF!</definedName>
    <definedName name="P_con">#REF!</definedName>
    <definedName name="P_run">#REF!</definedName>
    <definedName name="P_sed">#REF!</definedName>
    <definedName name="PA">#REF!</definedName>
    <definedName name="PA3.1" hidden="1">{"'Sheet1'!$L$16"}</definedName>
    <definedName name="PACNGOI">#REF!</definedName>
    <definedName name="PAIII_" hidden="1">{"'Sheet1'!$L$16"}</definedName>
    <definedName name="palang">#N/A</definedName>
    <definedName name="panen">#REF!</definedName>
    <definedName name="pantoi">#REF!</definedName>
    <definedName name="Pbnn">#REF!</definedName>
    <definedName name="Pbno">#REF!</definedName>
    <definedName name="Pbnx">#REF!</definedName>
    <definedName name="PChe">#REF!</definedName>
    <definedName name="Pd">#REF!</definedName>
    <definedName name="Pe_Class1">#REF!</definedName>
    <definedName name="Pe_Class2">#REF!</definedName>
    <definedName name="Pe_Class3">#REF!</definedName>
    <definedName name="Pe_Class4">#REF!</definedName>
    <definedName name="Pe_Class5">#REF!</definedName>
    <definedName name="PER">#REF!</definedName>
    <definedName name="PFF">#REF!</definedName>
    <definedName name="pgia">#REF!</definedName>
    <definedName name="PHADO">#REF!</definedName>
    <definedName name="PHAN_DIEN_DZ0.4KV">#REF!</definedName>
    <definedName name="PHAN_DIEN_TBA">#REF!</definedName>
    <definedName name="PHAN_MUA_SAM_DZ0.4KV">#REF!</definedName>
    <definedName name="PhanChung">#REF!</definedName>
    <definedName name="phatdien10">#REF!</definedName>
    <definedName name="phatdien112">#REF!</definedName>
    <definedName name="phatdien122">#REF!</definedName>
    <definedName name="phatdien15">#REF!</definedName>
    <definedName name="phatdien20">#REF!</definedName>
    <definedName name="phatdien25">#REF!</definedName>
    <definedName name="phatdien30">#REF!</definedName>
    <definedName name="phatdien38">#REF!</definedName>
    <definedName name="phatdien45">#REF!</definedName>
    <definedName name="phatdien5.2">#REF!</definedName>
    <definedName name="phatdien50">#REF!</definedName>
    <definedName name="phatdien60">#REF!</definedName>
    <definedName name="phatdien75">#REF!</definedName>
    <definedName name="phatdien8">#REF!</definedName>
    <definedName name="PHC">#REF!</definedName>
    <definedName name="phen">#REF!</definedName>
    <definedName name="Pheuhopgang">#REF!</definedName>
    <definedName name="phi_inertial">#REF!</definedName>
    <definedName name="Phone">#REF!</definedName>
    <definedName name="phongnuoc">#REF!</definedName>
    <definedName name="phson">#REF!</definedName>
    <definedName name="phtuyen">#REF!</definedName>
    <definedName name="phu_luc_vua">#REF!</definedName>
    <definedName name="phugia2">#REF!</definedName>
    <definedName name="phugia3">#REF!</definedName>
    <definedName name="phugia4">#REF!</definedName>
    <definedName name="phugia5">#REF!</definedName>
    <definedName name="Phukienduongday">#REF!</definedName>
    <definedName name="PHUNHUAN">#REF!</definedName>
    <definedName name="phunson">#N/A</definedName>
    <definedName name="phunvua">#N/A</definedName>
    <definedName name="Pi">#REF!</definedName>
    <definedName name="pic">#REF!</definedName>
    <definedName name="PIL">#REF!</definedName>
    <definedName name="PileSize">#REF!</definedName>
    <definedName name="PileType">#REF!</definedName>
    <definedName name="PK">#REF!</definedName>
    <definedName name="PKmayin">#REF!</definedName>
    <definedName name="PL" hidden="1">{"'Sheet1'!$L$16"}</definedName>
    <definedName name="PLCT">#REF!</definedName>
    <definedName name="plctel">#REF!</definedName>
    <definedName name="PLOT">#REF!</definedName>
    <definedName name="PlucBcaoTD" hidden="1">{"'Sheet1'!$L$16"}</definedName>
    <definedName name="pm..">#REF!</definedName>
    <definedName name="PMS" hidden="1">{"'Sheet1'!$L$16"}</definedName>
    <definedName name="PMU_18">#REF!</definedName>
    <definedName name="PMU18_Bill">#REF!</definedName>
    <definedName name="PMU18_VL">#REF!</definedName>
    <definedName name="PMUX">#REF!</definedName>
    <definedName name="Poppy">#REF!</definedName>
    <definedName name="pp">#REF!</definedName>
    <definedName name="ppp">#REF!</definedName>
    <definedName name="PR">#REF!</definedName>
    <definedName name="PRC">#REF!</definedName>
    <definedName name="PrecNden">#REF!</definedName>
    <definedName name="PRICE">#REF!</definedName>
    <definedName name="PRICE1">#REF!</definedName>
    <definedName name="Prin">#REF!</definedName>
    <definedName name="Prin1">#REF!</definedName>
    <definedName name="Prin10">#REF!</definedName>
    <definedName name="Prin11">#REF!</definedName>
    <definedName name="Prin12">#REF!</definedName>
    <definedName name="Prin15">#REF!</definedName>
    <definedName name="Prin16">#REF!</definedName>
    <definedName name="Prin18">#REF!</definedName>
    <definedName name="Prin2">#REF!</definedName>
    <definedName name="Prin20">#REF!</definedName>
    <definedName name="Prin21">#REF!</definedName>
    <definedName name="Prin3">#REF!</definedName>
    <definedName name="Prin4">#REF!</definedName>
    <definedName name="Prin5">#REF!</definedName>
    <definedName name="Prin6">#REF!</definedName>
    <definedName name="Prin7">#REF!</definedName>
    <definedName name="Prin8">#REF!</definedName>
    <definedName name="Prin9">#REF!</definedName>
    <definedName name="_xlnm.Print_Area" localSheetId="0">'PL01.Thu NSNN'!$A$1:$D$55</definedName>
    <definedName name="_xlnm.Print_Area" localSheetId="1">'PL02.Chi NS'!$A$1:$F$65</definedName>
    <definedName name="_xlnm.Print_Area" localSheetId="2">'PL02a.Chi NS.Chitiet'!$A$1:$F$355</definedName>
    <definedName name="_xlnm.Print_Area" localSheetId="3">PL03.QLHC!$A$1:$Q$292</definedName>
    <definedName name="_xlnm.Print_Area" localSheetId="4">'PL04.Chi DT'!$A$1:$Q$79</definedName>
    <definedName name="_xlnm.Print_Area" localSheetId="5">'PL05.Thu HX'!$A$1:$O$20</definedName>
    <definedName name="_xlnm.Print_Area" localSheetId="6">'PL06.HX huong'!$A$1:$L$21</definedName>
    <definedName name="_xlnm.Print_Area" localSheetId="7">'PL07.Chi HX'!$A$1:$K$22</definedName>
    <definedName name="_xlnm.Print_Area" localSheetId="8">PL08.Đất!$A$1:$F$21</definedName>
    <definedName name="_xlnm.Print_Area">#REF!</definedName>
    <definedName name="Print_Title">#REF!</definedName>
    <definedName name="_xlnm.Print_Titles" localSheetId="0">'PL01.Thu NSNN'!$5:$8</definedName>
    <definedName name="_xlnm.Print_Titles" localSheetId="1">'PL02.Chi NS'!$6:$7</definedName>
    <definedName name="_xlnm.Print_Titles" localSheetId="2">'PL02a.Chi NS.Chitiet'!$6:$7</definedName>
    <definedName name="_xlnm.Print_Titles" localSheetId="3">PL03.QLHC!$5:$5</definedName>
    <definedName name="_xlnm.Print_Titles" localSheetId="4">'PL04.Chi DT'!$5:$7</definedName>
    <definedName name="_xlnm.Print_Titles">#REF!</definedName>
    <definedName name="PRINT_TITLES_MI">#REF!</definedName>
    <definedName name="PRINT1">#REF!</definedName>
    <definedName name="PRINTA">#REF!</definedName>
    <definedName name="PRINTB">#REF!</definedName>
    <definedName name="PRINTC">#REF!</definedName>
    <definedName name="Prints_titles">#REF!</definedName>
    <definedName name="prjName">#REF!</definedName>
    <definedName name="prjNo">#REF!</definedName>
    <definedName name="Pro_Soil">#REF!</definedName>
    <definedName name="ProdForm" hidden="1">#REF!</definedName>
    <definedName name="Product" hidden="1">#REF!</definedName>
    <definedName name="PROPOSAL">#REF!</definedName>
    <definedName name="Province">#REF!</definedName>
    <definedName name="PST">#REF!</definedName>
    <definedName name="pt">#REF!</definedName>
    <definedName name="PT_A1">#REF!</definedName>
    <definedName name="PT_anca">#REF!</definedName>
    <definedName name="PT_Duong">#REF!</definedName>
    <definedName name="PT_duong_goi1">#REF!</definedName>
    <definedName name="PT_duong_goi3">#REF!</definedName>
    <definedName name="ptanca">#REF!</definedName>
    <definedName name="ptancadg">#REF!</definedName>
    <definedName name="ptbc">#REF!</definedName>
    <definedName name="PTC">#REF!</definedName>
    <definedName name="PTD">#REF!</definedName>
    <definedName name="ptdg">#REF!</definedName>
    <definedName name="PTDG_cau">#REF!</definedName>
    <definedName name="ptdg_cong">#REF!</definedName>
    <definedName name="PTDG_DCV">#REF!</definedName>
    <definedName name="ptdg_duong">#REF!</definedName>
    <definedName name="ptdg_ke">#REF!</definedName>
    <definedName name="ptdg14d">#REF!</definedName>
    <definedName name="PTDGBPTC">#REF!</definedName>
    <definedName name="ptdgc">#REF!</definedName>
    <definedName name="ptdgcd">#REF!</definedName>
    <definedName name="ptdgcdt">#REF!</definedName>
    <definedName name="ptdgd">#REF!</definedName>
    <definedName name="ptdggc">#REF!</definedName>
    <definedName name="ptdghg">#REF!</definedName>
    <definedName name="ptdgnv">#REF!</definedName>
    <definedName name="PTE">#REF!</definedName>
    <definedName name="PtichDTL">[0]!PtichDTL</definedName>
    <definedName name="Pu">#REF!</definedName>
    <definedName name="pvd">#REF!</definedName>
    <definedName name="QA">#REF!</definedName>
    <definedName name="QDD">#REF!</definedName>
    <definedName name="Qgh">#REF!</definedName>
    <definedName name="Qgx">#REF!</definedName>
    <definedName name="QIh">#REF!</definedName>
    <definedName name="QIIh">#REF!</definedName>
    <definedName name="QIIIh">#REF!</definedName>
    <definedName name="QIIIIh">#REF!</definedName>
    <definedName name="QIIIIX">#REF!</definedName>
    <definedName name="QIIIX">#REF!</definedName>
    <definedName name="qIItc">#REF!</definedName>
    <definedName name="qIItt">#REF!</definedName>
    <definedName name="QIIX">#REF!</definedName>
    <definedName name="qItc">#REF!</definedName>
    <definedName name="qItt">#REF!</definedName>
    <definedName name="QIX">#REF!</definedName>
    <definedName name="QL18CLBC">#REF!</definedName>
    <definedName name="QL18conlai">#REF!</definedName>
    <definedName name="QmIh">#REF!</definedName>
    <definedName name="QmIIH">#REF!</definedName>
    <definedName name="QmIIIh">#REF!</definedName>
    <definedName name="QmIIIIh">#REF!</definedName>
    <definedName name="QmIIIIX">#REF!</definedName>
    <definedName name="QmIIIX">#REF!</definedName>
    <definedName name="QmIIX">#REF!</definedName>
    <definedName name="QmIX">#REF!</definedName>
    <definedName name="qng">#REF!</definedName>
    <definedName name="qp">#REF!</definedName>
    <definedName name="qtcgdII">#REF!</definedName>
    <definedName name="qtdm">#REF!</definedName>
    <definedName name="qtrwey" hidden="1">{"'Sheet1'!$L$16"}</definedName>
    <definedName name="qttgdII">#REF!</definedName>
    <definedName name="QTY">#REF!</definedName>
    <definedName name="qu">#REF!</definedName>
    <definedName name="quan.P12" hidden="1">{"'Sheet1'!$L$16"}</definedName>
    <definedName name="QUAN1">#REF!</definedName>
    <definedName name="QUAN10">#REF!</definedName>
    <definedName name="QUAN11">#REF!</definedName>
    <definedName name="QUAN12">#REF!</definedName>
    <definedName name="QUAN2">#REF!</definedName>
    <definedName name="QUAN4">#REF!</definedName>
    <definedName name="QUAN7">#REF!</definedName>
    <definedName name="QUAN8B">#REF!</definedName>
    <definedName name="QUANGPHONG">#REF!</definedName>
    <definedName name="QUANGTIEN2">#REF!</definedName>
    <definedName name="Quantities">#REF!</definedName>
    <definedName name="quit">#REF!</definedName>
    <definedName name="quy" hidden="1">{"'Sheet1'!$L$16"}</definedName>
    <definedName name="QUYÌNH">#REF!</definedName>
    <definedName name="QUYKY">#REF!</definedName>
    <definedName name="qwerr" hidden="1">{#N/A,#N/A,FALSE,"Chung"}</definedName>
    <definedName name="r_">#REF!</definedName>
    <definedName name="R_mong">#REF!</definedName>
    <definedName name="Ra">#REF!</definedName>
    <definedName name="Ra_">#REF!</definedName>
    <definedName name="ra11p">#REF!</definedName>
    <definedName name="ra13p">#REF!</definedName>
    <definedName name="Racot">#REF!</definedName>
    <definedName name="Radam">#REF!</definedName>
    <definedName name="RAFT">#REF!</definedName>
    <definedName name="raiasphalt100">'[4]R&amp;P'!$G$297</definedName>
    <definedName name="raiasphalt65">'[4]R&amp;P'!$G$296</definedName>
    <definedName name="raicp">#N/A</definedName>
    <definedName name="rain..">#REF!</definedName>
    <definedName name="rang1">#REF!</definedName>
    <definedName name="range">#REF!</definedName>
    <definedName name="ranhthoatnuoc">#REF!</definedName>
    <definedName name="rate">14000</definedName>
    <definedName name="ray">#N/A</definedName>
    <definedName name="raypb43">'[4]R&amp;P'!$G$58</definedName>
    <definedName name="Rb">#REF!</definedName>
    <definedName name="RBL">#REF!</definedName>
    <definedName name="RBOHT">#REF!</definedName>
    <definedName name="RBOSHT">#REF!</definedName>
    <definedName name="RBSHT">#REF!</definedName>
    <definedName name="Rc_">#REF!</definedName>
    <definedName name="RC_frame">#REF!</definedName>
    <definedName name="RCArea" hidden="1">#REF!</definedName>
    <definedName name="Rcc">#REF!</definedName>
    <definedName name="RCF">#REF!</definedName>
    <definedName name="RCKM">#REF!</definedName>
    <definedName name="Rcsd">#REF!</definedName>
    <definedName name="Rctc">#REF!</definedName>
    <definedName name="Rctt">#REF!</definedName>
    <definedName name="rd">#REF!</definedName>
    <definedName name="RDAM">#REF!</definedName>
    <definedName name="RDEC">#REF!</definedName>
    <definedName name="RDEFF">#REF!</definedName>
    <definedName name="RDFC">#REF!</definedName>
    <definedName name="RDFU">#REF!</definedName>
    <definedName name="RDLIF">#REF!</definedName>
    <definedName name="RDOM">#REF!</definedName>
    <definedName name="RDPC">#REF!</definedName>
    <definedName name="rdpcf">#REF!</definedName>
    <definedName name="RDRC">#REF!</definedName>
    <definedName name="RDRF">#REF!</definedName>
    <definedName name="rec">#REF!</definedName>
    <definedName name="_xlnm.Recorder">#REF!</definedName>
    <definedName name="RECOUT">#N/A</definedName>
    <definedName name="REG">#REF!</definedName>
    <definedName name="Region">#REF!</definedName>
    <definedName name="relay">#REF!</definedName>
    <definedName name="REP">#REF!</definedName>
    <definedName name="REPORT01">#REF!</definedName>
    <definedName name="REPORT02">#REF!</definedName>
    <definedName name="RF">#REF!</definedName>
    <definedName name="RFP003A">#REF!</definedName>
    <definedName name="RFP003B">#REF!</definedName>
    <definedName name="RFP003C">#REF!</definedName>
    <definedName name="RFP003D">#REF!</definedName>
    <definedName name="RFP003E">#REF!</definedName>
    <definedName name="RFP003F">#REF!</definedName>
    <definedName name="RGHGSD" hidden="1">{"'Sheet1'!$L$16"}</definedName>
    <definedName name="RGLIF">#REF!</definedName>
    <definedName name="RH_25_t_20">#REF!</definedName>
    <definedName name="RHEC">#REF!</definedName>
    <definedName name="RHEFF">#REF!</definedName>
    <definedName name="RHHC">#REF!</definedName>
    <definedName name="RHLIF">#REF!</definedName>
    <definedName name="RHOM">#REF!</definedName>
    <definedName name="RHSHT">#REF!</definedName>
    <definedName name="Ricoh">#REF!</definedName>
    <definedName name="RIR">#REF!</definedName>
    <definedName name="River">#REF!</definedName>
    <definedName name="River_Code">#REF!</definedName>
    <definedName name="rk">#N/A</definedName>
    <definedName name="RLF">#REF!</definedName>
    <definedName name="RLKM">#REF!</definedName>
    <definedName name="RLL">#REF!</definedName>
    <definedName name="RLOM">#REF!</definedName>
    <definedName name="RMSHT">#REF!</definedName>
    <definedName name="Rncot">#REF!</definedName>
    <definedName name="Rndam">#REF!</definedName>
    <definedName name="Ro">#REF!</definedName>
    <definedName name="Road_Code">#REF!</definedName>
    <definedName name="Road_Name">#REF!</definedName>
    <definedName name="RoadNo_373">#REF!</definedName>
    <definedName name="Rob">#REF!</definedName>
    <definedName name="rong1">#REF!</definedName>
    <definedName name="rong2">#REF!</definedName>
    <definedName name="rong3">#REF!</definedName>
    <definedName name="rong4">#REF!</definedName>
    <definedName name="rong5">#REF!</definedName>
    <definedName name="rong6">#REF!</definedName>
    <definedName name="room20kv">#REF!</definedName>
    <definedName name="RPHEC">#REF!</definedName>
    <definedName name="RPHLIF">#REF!</definedName>
    <definedName name="RPHOM">#REF!</definedName>
    <definedName name="RPHPC">#REF!</definedName>
    <definedName name="rr">#REF!</definedName>
    <definedName name="Rrpo">#REF!</definedName>
    <definedName name="rrr">#REF!</definedName>
    <definedName name="RSBC">#REF!</definedName>
    <definedName name="RSBLIF">#REF!</definedName>
    <definedName name="RSD">#REF!</definedName>
    <definedName name="RSIC">#REF!</definedName>
    <definedName name="RSIN">#REF!</definedName>
    <definedName name="RSLIF">#REF!</definedName>
    <definedName name="RSOM">#REF!</definedName>
    <definedName name="RSPI">#REF!</definedName>
    <definedName name="RSSC">#REF!</definedName>
    <definedName name="RTC">#REF!</definedName>
    <definedName name="rthan">#REF!</definedName>
    <definedName name="rtr" hidden="1">{"'Sheet1'!$L$16"}</definedName>
    <definedName name="RTT">#REF!</definedName>
    <definedName name="Ru">#REF!</definedName>
    <definedName name="Rub">#REF!</definedName>
    <definedName name="RWTPhi">#REF!</definedName>
    <definedName name="RWTPlo">#REF!</definedName>
    <definedName name="S">{"'Sheet1'!$L$16"}</definedName>
    <definedName name="s.">#REF!</definedName>
    <definedName name="S_2">#REF!</definedName>
    <definedName name="S_2_Bï_v_nh">#REF!</definedName>
    <definedName name="s1_">#REF!</definedName>
    <definedName name="s2_">#REF!</definedName>
    <definedName name="s3_">#REF!</definedName>
    <definedName name="s3tb">#REF!</definedName>
    <definedName name="s4_">#REF!</definedName>
    <definedName name="s4tb">#REF!</definedName>
    <definedName name="s51.5">#REF!</definedName>
    <definedName name="s5tb">#REF!</definedName>
    <definedName name="s71.5">#REF!</definedName>
    <definedName name="s7tb">#REF!</definedName>
    <definedName name="salan200">'[4]R&amp;P'!$G$391</definedName>
    <definedName name="salan400">'[4]R&amp;P'!$G$392</definedName>
    <definedName name="san">#REF!</definedName>
    <definedName name="san2.4">#REF!</definedName>
    <definedName name="SANBAYBACKAN">#REF!</definedName>
    <definedName name="sand">#REF!</definedName>
    <definedName name="sangbentonite">#N/A</definedName>
    <definedName name="sanlua">#REF!</definedName>
    <definedName name="SanVanDongTongDich">#REF!</definedName>
    <definedName name="satu">#REF!</definedName>
    <definedName name="Sau">#REF!</definedName>
    <definedName name="SBBK">#REF!</definedName>
    <definedName name="sbc">#REF!</definedName>
    <definedName name="Sc">#REF!</definedName>
    <definedName name="scao98">#REF!</definedName>
    <definedName name="SCCR">#REF!</definedName>
    <definedName name="SCDT">#REF!</definedName>
    <definedName name="SCH">#REF!</definedName>
    <definedName name="SCHUYEN">#REF!</definedName>
    <definedName name="SCT">#REF!</definedName>
    <definedName name="SCT_BKTC">#REF!</definedName>
    <definedName name="SD_bill">#REF!</definedName>
    <definedName name="SD_VL">#REF!</definedName>
    <definedName name="sd1p">#REF!</definedName>
    <definedName name="sda">#REF!</definedName>
    <definedName name="sdfsd">#REF!</definedName>
    <definedName name="sdfsdga">#REF!</definedName>
    <definedName name="SDG" hidden="1">{"'Sheet1'!$L$16"}</definedName>
    <definedName name="sdgfjhfj" hidden="1">{"'Sheet1'!$L$16"}</definedName>
    <definedName name="SDMONG">#REF!</definedName>
    <definedName name="sduong">#REF!</definedName>
    <definedName name="SEDI">#REF!</definedName>
    <definedName name="Seg">#N/A</definedName>
    <definedName name="sencount" hidden="1">13</definedName>
    <definedName name="sf" hidden="1">{"'Sheet1'!$L$16"}</definedName>
    <definedName name="SFL">#REF!</definedName>
    <definedName name="sfsd" hidden="1">{"'Sheet1'!$L$16"}</definedName>
    <definedName name="Sh">#REF!</definedName>
    <definedName name="SHALL">#REF!</definedName>
    <definedName name="sharp">#REF!</definedName>
    <definedName name="SHDG">#REF!</definedName>
    <definedName name="SHDGC">#REF!</definedName>
    <definedName name="SHDGD">#REF!</definedName>
    <definedName name="Sheet1">#REF!</definedName>
    <definedName name="sho">#REF!</definedName>
    <definedName name="Shoes">#REF!</definedName>
    <definedName name="SHPC">#REF!</definedName>
    <definedName name="SHPD">#REF!</definedName>
    <definedName name="sht1p">#REF!</definedName>
    <definedName name="SIA">#REF!</definedName>
    <definedName name="SIB">#REF!</definedName>
    <definedName name="SIC">#REF!</definedName>
    <definedName name="sieucao">#REF!</definedName>
    <definedName name="SIGN">#REF!</definedName>
    <definedName name="SIIA">#REF!</definedName>
    <definedName name="SIIB">#REF!</definedName>
    <definedName name="SIIC">#REF!</definedName>
    <definedName name="SIZE">#REF!</definedName>
    <definedName name="skt">#REF!</definedName>
    <definedName name="SL">#REF!</definedName>
    <definedName name="SL.5">#REF!</definedName>
    <definedName name="SL_CRD">#REF!</definedName>
    <definedName name="SL_CRS">#REF!</definedName>
    <definedName name="SL_CS">#REF!</definedName>
    <definedName name="SL_DD">#REF!</definedName>
    <definedName name="SLF">#REF!</definedName>
    <definedName name="slg">#REF!</definedName>
    <definedName name="Slgton_nxt">#REF!</definedName>
    <definedName name="slk">#REF!</definedName>
    <definedName name="sll">#REF!</definedName>
    <definedName name="SLT">#REF!</definedName>
    <definedName name="SLVtu">#REF!</definedName>
    <definedName name="SM">#REF!</definedName>
    <definedName name="smax">#REF!</definedName>
    <definedName name="smax1">#REF!</definedName>
    <definedName name="SMBA">#REF!</definedName>
    <definedName name="SMK">#REF!</definedName>
    <definedName name="Snc">#REF!</definedName>
    <definedName name="Sng">#REF!</definedName>
    <definedName name="Sntn">#REF!</definedName>
    <definedName name="So_Chu.Drop1">#N/A</definedName>
    <definedName name="So_Chu.Drop3">#N/A</definedName>
    <definedName name="so_chu.So_Xau">#N/A</definedName>
    <definedName name="So_Xau">#N/A</definedName>
    <definedName name="SOÁ_CHUYEÁN">#REF!</definedName>
    <definedName name="soc3p">#REF!</definedName>
    <definedName name="sohieuthua">#REF!</definedName>
    <definedName name="SOHT">#REF!</definedName>
    <definedName name="Soi">#REF!</definedName>
    <definedName name="soichon12">#REF!</definedName>
    <definedName name="soichon24">#REF!</definedName>
    <definedName name="soichon46">#REF!</definedName>
    <definedName name="SoilType">#REF!</definedName>
    <definedName name="SoilType_">#REF!</definedName>
    <definedName name="solieu">#REF!</definedName>
    <definedName name="son">#REF!</definedName>
    <definedName name="Song_da">#REF!</definedName>
    <definedName name="SONKC">#REF!</definedName>
    <definedName name="SOPHIEU">#REF!</definedName>
    <definedName name="SORT">#REF!</definedName>
    <definedName name="SortName">#REF!</definedName>
    <definedName name="Sothutu">#REF!</definedName>
    <definedName name="SOTIEN_BKTC">#REF!</definedName>
    <definedName name="SOTIENPS">#REF!</definedName>
    <definedName name="SPAN">#REF!</definedName>
    <definedName name="SPAN_No">#REF!</definedName>
    <definedName name="Spanner_Auto_File">"C:\My Documents\tinh cdo.x2a"</definedName>
    <definedName name="SPEC">#REF!</definedName>
    <definedName name="SpecialPrice" hidden="1">#REF!</definedName>
    <definedName name="SPECSUMMARY">#REF!</definedName>
    <definedName name="SPKM1054">#REF!</definedName>
    <definedName name="Sprack">#REF!</definedName>
    <definedName name="SQDKT10">#REF!</definedName>
    <definedName name="SQDKT11">#REF!</definedName>
    <definedName name="SQDKT9">#REF!</definedName>
    <definedName name="SRDFTSFSD">#REF!</definedName>
    <definedName name="SRSQI">#REF!</definedName>
    <definedName name="SS" hidden="1">{"'Sheet1'!$L$16"}</definedName>
    <definedName name="sss">#REF!</definedName>
    <definedName name="st">#REF!</definedName>
    <definedName name="ST_TH2_131">3</definedName>
    <definedName name="st1p">#REF!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ate">#REF!</definedName>
    <definedName name="STBCCT1">#REF!</definedName>
    <definedName name="STBCCT2">#REF!</definedName>
    <definedName name="STBCHDUSD1">#REF!</definedName>
    <definedName name="STBCHDUSD2">#REF!</definedName>
    <definedName name="STBCHDXK1">#REF!</definedName>
    <definedName name="STBCHDXK2">#REF!</definedName>
    <definedName name="STBCPC1">#REF!</definedName>
    <definedName name="STBCPC2">#REF!</definedName>
    <definedName name="STBCPN1">#REF!</definedName>
    <definedName name="STBCPN2">#REF!</definedName>
    <definedName name="STBCPT1">#REF!</definedName>
    <definedName name="STBCPT2">#REF!</definedName>
    <definedName name="STBCPX1">#REF!</definedName>
    <definedName name="STBCPX2">#REF!</definedName>
    <definedName name="STBCTU1">#REF!</definedName>
    <definedName name="STBCTU2">#REF!</definedName>
    <definedName name="Stck.">#REF!</definedName>
    <definedName name="std.">#REF!</definedName>
    <definedName name="STEEL">#REF!</definedName>
    <definedName name="stor">#REF!</definedName>
    <definedName name="Stt">#REF!</definedName>
    <definedName name="STTPHIEU">#REF!</definedName>
    <definedName name="SU">#REF!</definedName>
    <definedName name="sub">#REF!</definedName>
    <definedName name="SUL">#REF!</definedName>
    <definedName name="SUM">#REF!,#REF!</definedName>
    <definedName name="SUMITOMO">#REF!</definedName>
    <definedName name="SUMITOMO_GT">#REF!</definedName>
    <definedName name="SumKL">#REF!</definedName>
    <definedName name="SumM">#REF!</definedName>
    <definedName name="SUMMARY">#REF!</definedName>
    <definedName name="SumMTC">#REF!</definedName>
    <definedName name="SumMTC2">#REF!</definedName>
    <definedName name="SumNC">#REF!</definedName>
    <definedName name="SumNC2">#REF!</definedName>
    <definedName name="sumTB">#REF!</definedName>
    <definedName name="SumVL">#REF!</definedName>
    <definedName name="sur">#REF!</definedName>
    <definedName name="SVC">#REF!</definedName>
    <definedName name="SW">#REF!</definedName>
    <definedName name="SX_Lapthao_khungV_Sdao">#REF!</definedName>
    <definedName name="t">#REF!</definedName>
    <definedName name="t..">#REF!</definedName>
    <definedName name="T.3" hidden="1">{"'Sheet1'!$L$16"}</definedName>
    <definedName name="T.nhËp">#REF!</definedName>
    <definedName name="t__tù__æ_10_T">#REF!</definedName>
    <definedName name="T_Hoanvon">#N/A</definedName>
    <definedName name="T100L4m">#REF!</definedName>
    <definedName name="T100N4m">#REF!</definedName>
    <definedName name="t101p">#REF!</definedName>
    <definedName name="t103p">#REF!</definedName>
    <definedName name="T10HT">#REF!</definedName>
    <definedName name="t10nc1p">#REF!</definedName>
    <definedName name="t10vl1p">#REF!</definedName>
    <definedName name="t121p">#REF!</definedName>
    <definedName name="t123p">#REF!</definedName>
    <definedName name="T12vc">#REF!</definedName>
    <definedName name="t141p">#REF!</definedName>
    <definedName name="t143p">#REF!</definedName>
    <definedName name="t14nc3p">#REF!</definedName>
    <definedName name="t14vl3p">#REF!</definedName>
    <definedName name="T200L4m">#REF!</definedName>
    <definedName name="T200N4m">#REF!</definedName>
    <definedName name="T44QUAN3">#REF!</definedName>
    <definedName name="T45GOVAP1">#REF!</definedName>
    <definedName name="T45HCUCHI">#REF!</definedName>
    <definedName name="T45HHOCMON">#REF!</definedName>
    <definedName name="T45QBINHCHANH">#REF!</definedName>
    <definedName name="T45QBINHTAN">#REF!</definedName>
    <definedName name="T45QBINHTHANH1">#REF!</definedName>
    <definedName name="T45QBINHTHANH2">#REF!</definedName>
    <definedName name="T45QGOVAP1">#REF!</definedName>
    <definedName name="T45QGOVAP2">#REF!</definedName>
    <definedName name="T45QPHUNHUAN">#REF!</definedName>
    <definedName name="T45QTANBINH2">#REF!</definedName>
    <definedName name="T45QTANHBINH1">#REF!</definedName>
    <definedName name="T45QTANPHU">#REF!</definedName>
    <definedName name="T45QTHUDUC1">#REF!</definedName>
    <definedName name="T45QTHUDUC2">#REF!</definedName>
    <definedName name="T45QUAN1">#REF!</definedName>
    <definedName name="T45QUAN10">#REF!</definedName>
    <definedName name="T45QUAN11">#REF!</definedName>
    <definedName name="T45QUAN12">#REF!</definedName>
    <definedName name="T45QUAN2">#REF!</definedName>
    <definedName name="T45QUAN3">#REF!</definedName>
    <definedName name="T45QUAN4">#REF!</definedName>
    <definedName name="T45QUAN6A">#REF!</definedName>
    <definedName name="T45QUAN6B">#REF!</definedName>
    <definedName name="T45QUAN7">#REF!</definedName>
    <definedName name="T45QUAN8B">#REF!</definedName>
    <definedName name="T45QUAN9">#REF!</definedName>
    <definedName name="T7HT">#REF!</definedName>
    <definedName name="T8HT">#REF!</definedName>
    <definedName name="ta">#REF!</definedName>
    <definedName name="tac_gia">"TrÇn §¹i Th¾ng"</definedName>
    <definedName name="tadao">#REF!</definedName>
    <definedName name="Tæng_c_ng_suÊt_hiÖn_t_i">"THOP"</definedName>
    <definedName name="Tæng_gia_thanh_XM_cat_da_sái_dot4">#REF!</definedName>
    <definedName name="Tæng_H_P_TBA">#REF!</definedName>
    <definedName name="Tæng_Hîp_35">#REF!</definedName>
    <definedName name="Tæng_hîp_kinh_phÝ__DZ_35kv">#REF!</definedName>
    <definedName name="Tæng_hîp_kinh_phÝ__kho_kÝn__kho_hë">#REF!</definedName>
    <definedName name="Tæng_hîp_VL_NC_MTC">#REF!</definedName>
    <definedName name="Tæng_ke_chi_tiÕt_da_hiÖu_chØnh">#REF!</definedName>
    <definedName name="Tæng_ke_DZ_35KV_Son_TÞnh_Tra_Bång">#REF!</definedName>
    <definedName name="Tæng_L_PC__ng_y">#REF!</definedName>
    <definedName name="Tæng_L_PC__th_ng">#REF!</definedName>
    <definedName name="Tai_trong">#REF!</definedName>
    <definedName name="taluydac2">#REF!</definedName>
    <definedName name="taluydc1">#REF!</definedName>
    <definedName name="taluydc2">#REF!</definedName>
    <definedName name="taluydc3">#REF!</definedName>
    <definedName name="taluydc4">#REF!</definedName>
    <definedName name="Tam">#REF!</definedName>
    <definedName name="tamdan">#REF!</definedName>
    <definedName name="TAMTINH">#REF!</definedName>
    <definedName name="tamvia">#REF!</definedName>
    <definedName name="tamviab">#REF!</definedName>
    <definedName name="TANBINH1">#REF!</definedName>
    <definedName name="TANBINH2">#REF!</definedName>
    <definedName name="TANK">#REF!</definedName>
    <definedName name="TANPHU">#REF!</definedName>
    <definedName name="Taolao">#REF!</definedName>
    <definedName name="TÄØNG_HÅÜP_KINH_PHÊ_DÆÛ_THÁÖU_TBA2_50KVA__2_11_2_0_4KV">#REF!</definedName>
    <definedName name="TÄØNG_HÅÜP_KINH_PHÊ_TBA_3_50KVA__22_11_2_0_4KV">#REF!</definedName>
    <definedName name="tapa">#REF!</definedName>
    <definedName name="taukeo150">'[4]R&amp;P'!$G$403</definedName>
    <definedName name="taun">#REF!</definedName>
    <definedName name="TaxTV">10%</definedName>
    <definedName name="TaxXL">5%</definedName>
    <definedName name="TB_TBA">#REF!</definedName>
    <definedName name="tbl_ProdInfo" hidden="1">#REF!</definedName>
    <definedName name="tbmc">#REF!</definedName>
    <definedName name="TBOT">#REF!</definedName>
    <definedName name="TBSGP">#REF!</definedName>
    <definedName name="tbtram">#REF!</definedName>
    <definedName name="TBTT">#REF!</definedName>
    <definedName name="TBXD">#REF!</definedName>
    <definedName name="TBXN">#REF!</definedName>
    <definedName name="TC">#REF!</definedName>
    <definedName name="TC_NHANH1">#REF!</definedName>
    <definedName name="TC44HCUCHI">#REF!</definedName>
    <definedName name="TC44HHOCMON">#REF!</definedName>
    <definedName name="TC44QBINHCHANH">#REF!</definedName>
    <definedName name="TC44QBINHTAN">#REF!</definedName>
    <definedName name="TC44QBINHTHANH1">#REF!</definedName>
    <definedName name="TC44QBINHTHANH2">#REF!</definedName>
    <definedName name="TC44QGOVAP1">#REF!</definedName>
    <definedName name="TC44QGOVAP2">#REF!</definedName>
    <definedName name="TC44QPHUNHUAN">#REF!</definedName>
    <definedName name="TC44QTANBINH1">#REF!</definedName>
    <definedName name="TC44QTANBINH2">#REF!</definedName>
    <definedName name="TC44QTANPHU">#REF!</definedName>
    <definedName name="TC44QTHUDUC1">#REF!</definedName>
    <definedName name="TC44QTHUDUC2">#REF!</definedName>
    <definedName name="TC44QUAN1">#REF!</definedName>
    <definedName name="TC44QUAN10">#REF!</definedName>
    <definedName name="TC44QUAN11">#REF!</definedName>
    <definedName name="TC44QUAN12">#REF!</definedName>
    <definedName name="TC44QUAN2">#REF!</definedName>
    <definedName name="TC44QUAN32">#REF!</definedName>
    <definedName name="TC44QUAN4">#REF!</definedName>
    <definedName name="TC44QUAN5">#REF!</definedName>
    <definedName name="TC44QUAN6A">#REF!</definedName>
    <definedName name="TC44QUAN6B">#REF!</definedName>
    <definedName name="TC44QUAN7">#REF!</definedName>
    <definedName name="TC44QUAN8A">#REF!</definedName>
    <definedName name="TC44QUAN8B">#REF!</definedName>
    <definedName name="TCDHT">#REF!</definedName>
    <definedName name="Tchuan">#REF!</definedName>
    <definedName name="Tck">#REF!</definedName>
    <definedName name="Tcng">#REF!</definedName>
    <definedName name="TCTRU">#REF!</definedName>
    <definedName name="TD12vl">#REF!</definedName>
    <definedName name="td1p">#REF!</definedName>
    <definedName name="TD1p1nc">#REF!</definedName>
    <definedName name="td1p1vc">#REF!</definedName>
    <definedName name="TD1p1vl">#REF!</definedName>
    <definedName name="td3p">#REF!</definedName>
    <definedName name="tdcc">#REF!</definedName>
    <definedName name="TDCG">#REF!</definedName>
    <definedName name="TDctnc">#REF!</definedName>
    <definedName name="TDctvc">#REF!</definedName>
    <definedName name="TDctvl">#REF!</definedName>
    <definedName name="TDDZ04">#REF!</definedName>
    <definedName name="TDDZ22">#REF!</definedName>
    <definedName name="tdia">#REF!</definedName>
    <definedName name="TdinhQT">#REF!</definedName>
    <definedName name="TDKM900">#REF!</definedName>
    <definedName name="tdnc1p">#REF!</definedName>
    <definedName name="TDng">#REF!</definedName>
    <definedName name="tdo">#REF!</definedName>
    <definedName name="TDoto">#REF!</definedName>
    <definedName name="tdt">#REF!</definedName>
    <definedName name="tdtr2cnc">#REF!</definedName>
    <definedName name="tdtr2cvl">#REF!</definedName>
    <definedName name="tdvl1p">#REF!</definedName>
    <definedName name="TDxn">#REF!</definedName>
    <definedName name="tecco" hidden="1">{"'Sheet1'!$L$16"}</definedName>
    <definedName name="tecnuoc5">'[4]R&amp;P'!$G$209</definedName>
    <definedName name="Têi__iÖn_5_T">#REF!</definedName>
    <definedName name="temp">#REF!</definedName>
    <definedName name="Temp_Br">#REF!</definedName>
    <definedName name="TEMPBR">#REF!</definedName>
    <definedName name="TEN.5">#REF!</definedName>
    <definedName name="ten_tra_1">#REF!</definedName>
    <definedName name="ten_tra_1_BTN">#REF!</definedName>
    <definedName name="ten_tra_1BTN">#REF!</definedName>
    <definedName name="ten_tra_2">#REF!</definedName>
    <definedName name="ten_tra_2_BTN">#REF!</definedName>
    <definedName name="ten_tra_2BTN">#REF!</definedName>
    <definedName name="ten_tra_3">#REF!</definedName>
    <definedName name="ten_tra_3_BTN">#REF!</definedName>
    <definedName name="ten_tra_3BTN">#REF!</definedName>
    <definedName name="TenBang">#REF!</definedName>
    <definedName name="TenCap">#REF!</definedName>
    <definedName name="tenck">#REF!</definedName>
    <definedName name="tenct">#REF!</definedName>
    <definedName name="TenCtr">#REF!</definedName>
    <definedName name="Tengoi">#REF!</definedName>
    <definedName name="TenHMuc">#REF!</definedName>
    <definedName name="TenNgam">#REF!</definedName>
    <definedName name="TenTreo">#REF!</definedName>
    <definedName name="TenVtu">#REF!</definedName>
    <definedName name="tenvung">#REF!</definedName>
    <definedName name="test">#REF!</definedName>
    <definedName name="test1">#REF!</definedName>
    <definedName name="Test5">#REF!</definedName>
    <definedName name="text">#REF!</definedName>
    <definedName name="TG">#REF!</definedName>
    <definedName name="TGLS">#REF!</definedName>
    <definedName name="TH.CTrinh">#REF!</definedName>
    <definedName name="TH.tinh">#REF!</definedName>
    <definedName name="TH_VKHNN">#REF!</definedName>
    <definedName name="Þ10">#REF!</definedName>
    <definedName name="Þ16">#REF!</definedName>
    <definedName name="Þ18">#REF!</definedName>
    <definedName name="tha" hidden="1">{"'Sheet1'!$L$16"}</definedName>
    <definedName name="thai">#REF!</definedName>
    <definedName name="tham">#REF!</definedName>
    <definedName name="thang">#REF!</definedName>
    <definedName name="Thang_Long">#REF!</definedName>
    <definedName name="Thang_Long_GT">#REF!</definedName>
    <definedName name="Thang1" hidden="1">{"'Sheet1'!$L$16"}</definedName>
    <definedName name="thanh" hidden="1">{"'Sheet1'!$L$16"}</definedName>
    <definedName name="Thanh_CT">#REF!</definedName>
    <definedName name="Thanh_LC_tayvin">#REF!</definedName>
    <definedName name="thanhdul">'[4]R&amp;P'!$G$56</definedName>
    <definedName name="thanhtien">#REF!</definedName>
    <definedName name="ThanhTienXuat">#REF!</definedName>
    <definedName name="ThaoCauCu">#REF!</definedName>
    <definedName name="Thautinh">#REF!</definedName>
    <definedName name="ÞBM">#REF!</definedName>
    <definedName name="THchon">#REF!</definedName>
    <definedName name="Þcot">#REF!</definedName>
    <definedName name="ÞCTd4">#REF!</definedName>
    <definedName name="ÞCTt4">#REF!</definedName>
    <definedName name="Þdamd4">#REF!</definedName>
    <definedName name="Þdamt4">#REF!</definedName>
    <definedName name="THDS">#REF!</definedName>
    <definedName name="thdt">#REF!</definedName>
    <definedName name="THDT_HT_DAO_THUONG">#REF!</definedName>
    <definedName name="THDT_HT_XOM_NOI">#REF!</definedName>
    <definedName name="THDT_NPP_XOM_NOI">#REF!</definedName>
    <definedName name="THDT_TBA_XOM_NOI">#REF!</definedName>
    <definedName name="Theo_ÂM_1242_1998_QÂ_BXD_ngaìy_25_11_1998_cuía_Bäü_Xáy_dæûng">#REF!</definedName>
    <definedName name="thep">#REF!</definedName>
    <definedName name="THEP_D32">#REF!</definedName>
    <definedName name="thep10">#REF!</definedName>
    <definedName name="thep10CT5">#REF!</definedName>
    <definedName name="thep18">#REF!</definedName>
    <definedName name="thep18CT5">#REF!</definedName>
    <definedName name="thep19">#REF!</definedName>
    <definedName name="thep20">#REF!</definedName>
    <definedName name="thepban">#REF!</definedName>
    <definedName name="ThepDinh">#REF!</definedName>
    <definedName name="thepgoc25_60">#REF!</definedName>
    <definedName name="thepgoc63_75">#REF!</definedName>
    <definedName name="thepgoc80_100">#REF!</definedName>
    <definedName name="thephinh49">#REF!</definedName>
    <definedName name="thephinh50">#REF!</definedName>
    <definedName name="thephinhmk">#N/A</definedName>
    <definedName name="thepma">10500</definedName>
    <definedName name="thept">#REF!</definedName>
    <definedName name="thepto">#REF!</definedName>
    <definedName name="theptron">'[4]R&amp;P'!$G$50</definedName>
    <definedName name="theptron12">#REF!</definedName>
    <definedName name="theptron14_22">#REF!</definedName>
    <definedName name="theptron6_8">#REF!</definedName>
    <definedName name="thetichck">#REF!</definedName>
    <definedName name="THGO1pnc">#REF!</definedName>
    <definedName name="thh">#REF!</definedName>
    <definedName name="thht">#REF!</definedName>
    <definedName name="THI">#REF!</definedName>
    <definedName name="ThiÕt_bÞ_phun_c_t">#REF!</definedName>
    <definedName name="ThiÕt_bÞ_phun_cat">#REF!</definedName>
    <definedName name="ThiÕt_bÞ_phun_s_n">#REF!</definedName>
    <definedName name="THîp_gia_trÞ_quyÕt_toan">#REF!</definedName>
    <definedName name="Thîp_kinh_phÝ_dao_dóc_mãng_dùng_trô">#REF!</definedName>
    <definedName name="THîp_phat_tuyÕn_kho_bai_thi_cong">#REF!</definedName>
    <definedName name="THîp_vèn_TBA35_22KV_1000KVA">#REF!</definedName>
    <definedName name="THîp_vl_nc_mtc_dît_1_thang_10_1996">#REF!</definedName>
    <definedName name="thkp3">#REF!</definedName>
    <definedName name="THKS" hidden="1">{"'Sheet1'!$L$16"}</definedName>
    <definedName name="THKSTK">#REF!</definedName>
    <definedName name="Þmong">#REF!</definedName>
    <definedName name="THMONTH">#REF!</definedName>
    <definedName name="Thñ_tôc_xin_cÊp_dÊt_lÖ_phÝ_cÊp_dÊt">#REF!</definedName>
    <definedName name="ÞNXoldk">#REF!</definedName>
    <definedName name="ThoatNuoc">#REF!</definedName>
    <definedName name="thongso">#N/A</definedName>
    <definedName name="thop">#REF!</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oanBo">#REF!</definedName>
    <definedName name="THtoanbo2">#REF!</definedName>
    <definedName name="thtt">#REF!</definedName>
    <definedName name="Thu">#REF!</definedName>
    <definedName name="THUDUC1">#REF!</definedName>
    <definedName name="THUDUC2">#REF!</definedName>
    <definedName name="thue">6</definedName>
    <definedName name="THUEDKC">#REF!</definedName>
    <definedName name="THUEDKN">#REF!</definedName>
    <definedName name="THUELKPSCO">#REF!</definedName>
    <definedName name="THUELKPSNO">#REF!</definedName>
    <definedName name="THUEMA">#REF!</definedName>
    <definedName name="THUEPSC">#REF!</definedName>
    <definedName name="THUEPSN">#REF!</definedName>
    <definedName name="thuocno">#REF!</definedName>
    <definedName name="thuy" hidden="1">{#N/A,#N/A,FALSE,"Chung"}</definedName>
    <definedName name="TI">#REF!</definedName>
    <definedName name="Tien">#REF!</definedName>
    <definedName name="TIEN_LUONG_VAT_LIEU_XAY_DUNG">#REF!</definedName>
    <definedName name="TIEN_LUONG_VAT_LIEU_XAY_DUNG_CHINH">#REF!</definedName>
    <definedName name="TIENKQKD">#REF!</definedName>
    <definedName name="TIENLUONG">#REF!</definedName>
    <definedName name="TIENVC">#REF!</definedName>
    <definedName name="Tiepdiama">9500</definedName>
    <definedName name="TIEU_HAO_VAT_TU_DZ0.4KV">#REF!</definedName>
    <definedName name="TIEU_HAO_VAT_TU_DZ22KV">#REF!</definedName>
    <definedName name="TIEU_HAO_VAT_TU_TBA">#REF!</definedName>
    <definedName name="Tim_cong">#REF!</definedName>
    <definedName name="Tim_lan_xuat_hien">#REF!</definedName>
    <definedName name="tim_lan_xuat_hien_cau">#REF!</definedName>
    <definedName name="Tim_lan_xuat_hien_cong">#REF!</definedName>
    <definedName name="Tim_lan_xuat_hien_duong">#REF!</definedName>
    <definedName name="tim_xuat_hien">#REF!</definedName>
    <definedName name="Time">#REF!</definedName>
    <definedName name="TinhHangCr_">#REF!</definedName>
    <definedName name="tinhqd">#REF!</definedName>
    <definedName name="TINHTHUONGNGANSON">#REF!</definedName>
    <definedName name="TIT">#REF!</definedName>
    <definedName name="TITAN">#REF!</definedName>
    <definedName name="tk">#REF!</definedName>
    <definedName name="TKCD">#REF!</definedName>
    <definedName name="TKCOÙ">#REF!</definedName>
    <definedName name="tkdc">#REF!</definedName>
    <definedName name="TKDC1">#REF!</definedName>
    <definedName name="TKDF1">#REF!</definedName>
    <definedName name="TKGHICO">#REF!</definedName>
    <definedName name="TKGHINO">#REF!</definedName>
    <definedName name="TKNÔÏ">#REF!</definedName>
    <definedName name="TKP">#REF!</definedName>
    <definedName name="TKYB">"TKYB"</definedName>
    <definedName name="TL">#REF!</definedName>
    <definedName name="TL_bill">#REF!</definedName>
    <definedName name="TL_PB">#REF!</definedName>
    <definedName name="TL_VL">#REF!</definedName>
    <definedName name="TLAC120">#REF!</definedName>
    <definedName name="TLAC35">#REF!</definedName>
    <definedName name="TLAC50">#REF!</definedName>
    <definedName name="TLAC70">#REF!</definedName>
    <definedName name="TLAC95">#REF!</definedName>
    <definedName name="tlcpc">#REF!</definedName>
    <definedName name="TLD">#REF!</definedName>
    <definedName name="tldf">#REF!</definedName>
    <definedName name="TLDPK">#REF!</definedName>
    <definedName name="Tle">#REF!</definedName>
    <definedName name="Tle_1">#REF!</definedName>
    <definedName name="TLLP">#REF!</definedName>
    <definedName name="TLR">#REF!</definedName>
    <definedName name="tltkp">#REF!</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#REF!</definedName>
    <definedName name="TLY">#REF!</definedName>
    <definedName name="TM">#REF!</definedName>
    <definedName name="TMDT1">#REF!</definedName>
    <definedName name="TMDT2">#REF!</definedName>
    <definedName name="TMDTmoi">#REF!</definedName>
    <definedName name="tmm1.5">#REF!</definedName>
    <definedName name="tmmg">#REF!</definedName>
    <definedName name="TN">#REF!</definedName>
    <definedName name="TN_b_qu_n">#REF!</definedName>
    <definedName name="TNChiuThue">#REF!</definedName>
    <definedName name="Tnd">#REF!</definedName>
    <definedName name="TNDN">#REF!</definedName>
    <definedName name="toadocap">#REF!</definedName>
    <definedName name="Toanbo">#REF!</definedName>
    <definedName name="toi5t">'[4]R&amp;P'!$G$241</definedName>
    <definedName name="tole">#REF!</definedName>
    <definedName name="Tong">#REF!</definedName>
    <definedName name="TONG_DU_TOAN">#REF!</definedName>
    <definedName name="TONG_GIA_TRI_CONG_TRINH">#REF!</definedName>
    <definedName name="Tong_hop">#REF!</definedName>
    <definedName name="TONG_HOP_CHI_TIET_XAY_DUNG">#REF!</definedName>
    <definedName name="TONG_HOP_KINH_PHI_DZ">#REF!</definedName>
    <definedName name="TONG_HOP_KINH_PHI_PHAN_DIEN">#REF!</definedName>
    <definedName name="TONG_HOP_KINH_PHI_THI_NGHIEM">#REF!</definedName>
    <definedName name="TONG_HOP_THI_NGHIEM_DZ0.4KV">#REF!</definedName>
    <definedName name="TONG_HOP_THI_NGHIEM_DZ22KV">#REF!</definedName>
    <definedName name="TONG_HOP_VL_NC_MTC_15">#REF!</definedName>
    <definedName name="TONG_HOP_VL_NC_MTC_35">#REF!</definedName>
    <definedName name="TONG_KE_TBA">#REF!</definedName>
    <definedName name="Tong_nhom">#REF!</definedName>
    <definedName name="tongbt">#REF!</definedName>
    <definedName name="tongcong">#REF!</definedName>
    <definedName name="tongct">#REF!</definedName>
    <definedName name="tongdientich">#REF!</definedName>
    <definedName name="TONGDUTOAN">#REF!</definedName>
    <definedName name="Tonghop">#REF!</definedName>
    <definedName name="tongkt">#REF!</definedName>
    <definedName name="tongmay">#REF!</definedName>
    <definedName name="tongnc">#REF!</definedName>
    <definedName name="tongthep">#REF!</definedName>
    <definedName name="tongthetich">#REF!</definedName>
    <definedName name="tongvl">#REF!</definedName>
    <definedName name="Tonmai">#REF!</definedName>
    <definedName name="TOSHIBA">#REF!</definedName>
    <definedName name="TOT_PR_1">#REF!</definedName>
    <definedName name="TOT_PR_2">#REF!</definedName>
    <definedName name="TOT_PR_3">#REF!</definedName>
    <definedName name="TOT_PR_4">#REF!</definedName>
    <definedName name="TOTAL">#REF!</definedName>
    <definedName name="totald">#REF!</definedName>
    <definedName name="TPLRP">#REF!</definedName>
    <definedName name="tr">#REF!</definedName>
    <definedName name="tr_">#N/A</definedName>
    <definedName name="TR10HT">#REF!</definedName>
    <definedName name="TR11HT">#REF!</definedName>
    <definedName name="TR12HT">#REF!</definedName>
    <definedName name="TR13HT">#REF!</definedName>
    <definedName name="TR14HT">#REF!</definedName>
    <definedName name="TR17HT">#REF!</definedName>
    <definedName name="TR18HT">#REF!</definedName>
    <definedName name="TR1HT">#REF!</definedName>
    <definedName name="TR21HT">#REF!</definedName>
    <definedName name="TR22HT">#REF!</definedName>
    <definedName name="TR23HT">#REF!</definedName>
    <definedName name="TR24HT">#REF!</definedName>
    <definedName name="TR25HT">#REF!</definedName>
    <definedName name="TR26HT">#REF!</definedName>
    <definedName name="TR2HT">#REF!</definedName>
    <definedName name="TR3HT">#REF!</definedName>
    <definedName name="TR4HT">#REF!</definedName>
    <definedName name="TR5HT">#REF!</definedName>
    <definedName name="TR6HT">#REF!</definedName>
    <definedName name="TR7HT">#REF!</definedName>
    <definedName name="TR8HT">#REF!</definedName>
    <definedName name="TR9HT">#REF!</definedName>
    <definedName name="tra_">#REF!</definedName>
    <definedName name="Tra_BTN">#REF!</definedName>
    <definedName name="TRA_C">#REF!</definedName>
    <definedName name="tra_camay">#REF!</definedName>
    <definedName name="Tra_Cot">#REF!</definedName>
    <definedName name="Tra_DM_su_dung">#REF!</definedName>
    <definedName name="Tra_don_gia_KS">#REF!</definedName>
    <definedName name="Tra_DTCT">#REF!</definedName>
    <definedName name="TRA_Eb">#REF!</definedName>
    <definedName name="Tra_gia">#REF!</definedName>
    <definedName name="Tra_GTDTXLST">#REF!</definedName>
    <definedName name="Tra_gtxl_cong">#REF!</definedName>
    <definedName name="Tra_lÆn">#REF!</definedName>
    <definedName name="TRA_m">#REF!</definedName>
    <definedName name="TRA_Ra">#REF!</definedName>
    <definedName name="TRA_Rb">#REF!</definedName>
    <definedName name="Tra_T_le_1">#REF!</definedName>
    <definedName name="Tra_ten_cong">#REF!</definedName>
    <definedName name="Tra_tim_hang_mucPT_trung">#REF!</definedName>
    <definedName name="Tra_TL">#REF!</definedName>
    <definedName name="Tra_TT">#REF!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a_vat_lieu_1">#REF!</definedName>
    <definedName name="Tra_vat_lieu_goi1">#REF!</definedName>
    <definedName name="Tra_vËt_liÖu">#REF!</definedName>
    <definedName name="TRA_VL">#REF!</definedName>
    <definedName name="Tra_xl_BTN">#REF!</definedName>
    <definedName name="tra_xlbtn">#REF!</definedName>
    <definedName name="traA103">#REF!</definedName>
    <definedName name="trab">#REF!</definedName>
    <definedName name="trabtn">#REF!</definedName>
    <definedName name="Tracp">#REF!</definedName>
    <definedName name="TraDAH_H">#REF!</definedName>
    <definedName name="TRADE2">#REF!</definedName>
    <definedName name="TRAIGIAM">#REF!</definedName>
    <definedName name="tram30">#N/A</definedName>
    <definedName name="tram45">#N/A</definedName>
    <definedName name="tram60">#N/A</definedName>
    <definedName name="tram80">#N/A</definedName>
    <definedName name="tramatcong1">#REF!</definedName>
    <definedName name="tramatcong2">#REF!</definedName>
    <definedName name="trambitum">#N/A</definedName>
    <definedName name="trambt30">'[4]R&amp;P'!$G$263</definedName>
    <definedName name="trambt60">'[4]R&amp;P'!$G$264</definedName>
    <definedName name="tramtbtn25">#REF!</definedName>
    <definedName name="tramtbtn30">#REF!</definedName>
    <definedName name="tramtbtn40">#REF!</definedName>
    <definedName name="tramtbtn50">#REF!</definedName>
    <definedName name="tramtbtn60">#REF!</definedName>
    <definedName name="tramtbtn80">#REF!</definedName>
    <definedName name="tramtronbt30">'[4]R&amp;P'!$G$263</definedName>
    <definedName name="TRANG" hidden="1">{"'Sheet1'!$L$16"}</definedName>
    <definedName name="tranhietdo">#REF!</definedName>
    <definedName name="Trat">#REF!</definedName>
    <definedName name="trattuong">#REF!</definedName>
    <definedName name="TRAvH">#REF!</definedName>
    <definedName name="TRAVL">#REF!</definedName>
    <definedName name="treoducbt">#N/A</definedName>
    <definedName name="TRHT">#REF!</definedName>
    <definedName name="TRISO">#REF!</definedName>
    <definedName name="Trô_P1">#REF!</definedName>
    <definedName name="Trô_P10">#REF!</definedName>
    <definedName name="Trô_P11">#REF!</definedName>
    <definedName name="Trô_P2">#REF!</definedName>
    <definedName name="Trô_P3">#REF!</definedName>
    <definedName name="Trô_P4">#REF!</definedName>
    <definedName name="Trô_P5">#REF!</definedName>
    <definedName name="Trô_P6">#REF!</definedName>
    <definedName name="Trô_P7">#REF!</definedName>
    <definedName name="Trô_P8">#REF!</definedName>
    <definedName name="Trô_P9">#REF!</definedName>
    <definedName name="tron25th">#REF!</definedName>
    <definedName name="tron60th">#REF!</definedName>
    <definedName name="tron80">#REF!</definedName>
    <definedName name="tronbentonit">#N/A</definedName>
    <definedName name="tronbentonite">#N/A</definedName>
    <definedName name="tronbetong100">#REF!</definedName>
    <definedName name="tronbetong1150">#REF!</definedName>
    <definedName name="tronbetong150">#REF!</definedName>
    <definedName name="tronbetong1600">#REF!</definedName>
    <definedName name="tronbetong200">#REF!</definedName>
    <definedName name="tronbetong250">#REF!</definedName>
    <definedName name="tronbetong425">#REF!</definedName>
    <definedName name="tronbetong500">#REF!</definedName>
    <definedName name="tronbetong800">#REF!</definedName>
    <definedName name="tronbt250">'[4]R&amp;P'!$G$253</definedName>
    <definedName name="tronvua110">#REF!</definedName>
    <definedName name="tronvua150">#REF!</definedName>
    <definedName name="tronvua200">#REF!</definedName>
    <definedName name="tronvua250">'[4]R&amp;P'!$G$260</definedName>
    <definedName name="tronvua325">#REF!</definedName>
    <definedName name="tronvua80">#N/A</definedName>
    <definedName name="trt">#REF!</definedName>
    <definedName name="TRU">#REF!</definedName>
    <definedName name="tru_can">#REF!</definedName>
    <definedName name="trung">{"Thuxm2.xls","Sheet1"}</definedName>
    <definedName name="TruongTieuHocKimHY">#REF!</definedName>
    <definedName name="TruSoDienLucNaRi">#REF!</definedName>
    <definedName name="ts">#REF!</definedName>
    <definedName name="TSD">#REF!</definedName>
    <definedName name="tsI">#REF!</definedName>
    <definedName name="TSPCG">#REF!</definedName>
    <definedName name="tt">#REF!</definedName>
    <definedName name="TT_1P">#REF!</definedName>
    <definedName name="TT_3p">#REF!</definedName>
    <definedName name="ttao">#REF!</definedName>
    <definedName name="ttbt">#REF!</definedName>
    <definedName name="ttc">1550</definedName>
    <definedName name="TTCBCG">#REF!</definedName>
    <definedName name="TTCto">#REF!</definedName>
    <definedName name="ttd">1600</definedName>
    <definedName name="TTDZ">#REF!</definedName>
    <definedName name="TTDZ04">#REF!</definedName>
    <definedName name="TTDZ35">#REF!</definedName>
    <definedName name="TTHBCMTDKQII">#REF!</definedName>
    <definedName name="TTHBCMTDKT5">#REF!</definedName>
    <definedName name="TTHBCMTQI">#REF!</definedName>
    <definedName name="TTHBCMTT4">#REF!</definedName>
    <definedName name="tthi">#REF!</definedName>
    <definedName name="ttinh">#REF!</definedName>
    <definedName name="TTMTC">#REF!</definedName>
    <definedName name="TTN">#REF!</definedName>
    <definedName name="TTNC">#REF!</definedName>
    <definedName name="ttronmk">#REF!</definedName>
    <definedName name="TTSP10">#REF!</definedName>
    <definedName name="TTSP11">#REF!</definedName>
    <definedName name="TTSP13">#REF!</definedName>
    <definedName name="TTSP15">#REF!</definedName>
    <definedName name="TTSP21">#REF!</definedName>
    <definedName name="TTSP7">#REF!</definedName>
    <definedName name="TTSP8">#REF!</definedName>
    <definedName name="TTSPKM1054">#REF!</definedName>
    <definedName name="tttat">#REF!</definedName>
    <definedName name="tttt">#REF!</definedName>
    <definedName name="TTVAn5">#REF!</definedName>
    <definedName name="Tu_dung_ton_that">#REF!</definedName>
    <definedName name="TUAN45">#REF!</definedName>
    <definedName name="TUAN46">#REF!</definedName>
    <definedName name="TUAN48">#REF!</definedName>
    <definedName name="TUAN49">#REF!</definedName>
    <definedName name="TUAN50">#REF!</definedName>
    <definedName name="TUAN51">#REF!</definedName>
    <definedName name="TUAN52">#REF!</definedName>
    <definedName name="Tuong_chan">#REF!</definedName>
    <definedName name="Tuong_dau_HD">#REF!</definedName>
    <definedName name="TuongChan">#REF!</definedName>
    <definedName name="TUTT">#REF!</definedName>
    <definedName name="Tuvan">#REF!</definedName>
    <definedName name="tuyennhanh" hidden="1">{"'Sheet1'!$L$16"}</definedName>
    <definedName name="TV">#REF!</definedName>
    <definedName name="tv75nc">#REF!</definedName>
    <definedName name="tv75vl">#REF!</definedName>
    <definedName name="tvbt">#REF!</definedName>
    <definedName name="tvg">#REF!</definedName>
    <definedName name="Tvk">#REF!</definedName>
    <definedName name="tvl">#REF!</definedName>
    <definedName name="TXB11QBINHCHANH">#REF!</definedName>
    <definedName name="TXB11QBINHTAN">#REF!</definedName>
    <definedName name="TXB11QBINHTHANH1">#REF!</definedName>
    <definedName name="TXB11QBINHTHANH2">#REF!</definedName>
    <definedName name="TXB11QCUCHI">#REF!</definedName>
    <definedName name="TXB11QGOVAP1">#REF!</definedName>
    <definedName name="TXB11QGOVAP2">#REF!</definedName>
    <definedName name="TXB11QHOCMON">#REF!</definedName>
    <definedName name="TXB11QPHUNHUAN">#REF!</definedName>
    <definedName name="TXB11QTANBINH1">#REF!</definedName>
    <definedName name="TXB11QTANBINH2">#REF!</definedName>
    <definedName name="TXB11QTANPHU">#REF!</definedName>
    <definedName name="TXB11QTHUDUC1">#REF!</definedName>
    <definedName name="TXB11QTHUDUC2">#REF!</definedName>
    <definedName name="TXB11QUAN1">#REF!</definedName>
    <definedName name="TXB11QUAN10">#REF!</definedName>
    <definedName name="TXB11QUAN11">#REF!</definedName>
    <definedName name="TXB11QUAN12">#REF!</definedName>
    <definedName name="TXB11QUAN2">#REF!</definedName>
    <definedName name="TXB11QUAN4">#REF!</definedName>
    <definedName name="TXB11QUAN6B">#REF!</definedName>
    <definedName name="TXB11QUAN7">#REF!</definedName>
    <definedName name="TXB11QUAN8A">#REF!</definedName>
    <definedName name="TXB11QUAN8B">#REF!</definedName>
    <definedName name="TXB44QUAN5">#REF!</definedName>
    <definedName name="TXB44QUAN6A">#REF!</definedName>
    <definedName name="Txk">#REF!</definedName>
    <definedName name="Ty_gia_Yen">#REF!</definedName>
    <definedName name="ty_le">#REF!</definedName>
    <definedName name="ty_le_2">#REF!</definedName>
    <definedName name="ty_le_3">#REF!</definedName>
    <definedName name="ty_le_BTN">#REF!</definedName>
    <definedName name="Ty_le1">#REF!</definedName>
    <definedName name="Tyle">#REF!</definedName>
    <definedName name="tyle2">#REF!</definedName>
    <definedName name="Type_1">#REF!</definedName>
    <definedName name="Type_2">#REF!</definedName>
    <definedName name="u">#N/A</definedName>
    <definedName name="U_tien">#REF!</definedName>
    <definedName name="UbdII">#REF!</definedName>
    <definedName name="Ubo">#REF!</definedName>
    <definedName name="UbtII">#REF!</definedName>
    <definedName name="UNIT">#REF!</definedName>
    <definedName name="Unit_Price">#REF!</definedName>
    <definedName name="UNL">#REF!</definedName>
    <definedName name="uonong">#N/A</definedName>
    <definedName name="UP">#REF!,#REF!,#REF!,#REF!,#REF!,#REF!,#REF!,#REF!,#REF!,#REF!,#REF!</definedName>
    <definedName name="upnoc">#REF!</definedName>
    <definedName name="upperlowlandlimit">#REF!</definedName>
    <definedName name="USCT">#REF!</definedName>
    <definedName name="USCTKU">#REF!</definedName>
    <definedName name="USdb">#REF!</definedName>
    <definedName name="USKC">#REF!</definedName>
    <definedName name="USNC">#REF!</definedName>
    <definedName name="UStb">#REF!</definedName>
    <definedName name="ut">#REF!</definedName>
    <definedName name="UT_1">#REF!</definedName>
    <definedName name="UT1_373">#REF!</definedName>
    <definedName name="UtdI">#REF!</definedName>
    <definedName name="UtdII">#REF!</definedName>
    <definedName name="UttI">#REF!</definedName>
    <definedName name="UttII">#REF!</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a_b__t_ng_M200____1x2">#N/A</definedName>
    <definedName name="V_t_tõ">#REF!</definedName>
    <definedName name="VAÄT_LIEÄU">"ATRAM"</definedName>
    <definedName name="vaidi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N_CHUYEN_DUONG_DAI">#REF!</definedName>
    <definedName name="VAN_CHUYEN_DUONG_DAI_DZ0.4KV">#REF!</definedName>
    <definedName name="VAN_CHUYEN_DUONG_DAI_DZ22KV">#REF!</definedName>
    <definedName name="VAN_CHUYEN_TRUNG_CHUYEN">#REF!</definedName>
    <definedName name="VAN_CHUYEN_VAT_TU_CHUNG">#REF!</definedName>
    <definedName name="VAN_CHUYEN_VLXD_DEN_HIEN_TRUONG">#REF!</definedName>
    <definedName name="VAN_TRUNG_CHUYEN_VAT_TU_CHUNG">#REF!</definedName>
    <definedName name="vanchuyen">#REF!</definedName>
    <definedName name="VanChuyenDam">#REF!</definedName>
    <definedName name="vanthang0.3">#REF!</definedName>
    <definedName name="vanthang0.5">#REF!</definedName>
    <definedName name="vanthang2">#REF!</definedName>
    <definedName name="VARIINST">#REF!</definedName>
    <definedName name="VARIPURC">#REF!</definedName>
    <definedName name="vat">#REF!</definedName>
    <definedName name="VAT_04">#REF!</definedName>
    <definedName name="VAT_35">#REF!</definedName>
    <definedName name="VAT_Cto">#REF!</definedName>
    <definedName name="VAT_LIEU_DEN_CHAN_CONG_TRINH">#REF!</definedName>
    <definedName name="vat_lieu_KVIII">#REF!</definedName>
    <definedName name="VAT_TB">#REF!</definedName>
    <definedName name="VAT_TBA">#REF!</definedName>
    <definedName name="Vat_tu">#REF!</definedName>
    <definedName name="VAT_XLTBA">#REF!</definedName>
    <definedName name="Vatlieu1">#REF!</definedName>
    <definedName name="Vatlieu2">#REF!</definedName>
    <definedName name="Vatlieu3">#REF!</definedName>
    <definedName name="VatLieuKhac">#REF!</definedName>
    <definedName name="VATM" hidden="1">{"'Sheet1'!$L$16"}</definedName>
    <definedName name="Vattu">#REF!</definedName>
    <definedName name="vbst">#REF!</definedName>
    <definedName name="vbtchongnuocm300">#REF!</definedName>
    <definedName name="vbtm150">#REF!</definedName>
    <definedName name="vbtm300">#REF!</definedName>
    <definedName name="vbtm400">#REF!</definedName>
    <definedName name="vc" hidden="1">{"'Sheet1'!$L$16"}</definedName>
    <definedName name="vcbo1" hidden="1">{"'Sheet1'!$L$16"}</definedName>
    <definedName name="VCC">#REF!</definedName>
    <definedName name="vccat0.4">#REF!</definedName>
    <definedName name="vccatv">#REF!</definedName>
    <definedName name="VCCH12M200">#REF!</definedName>
    <definedName name="vccot">#REF!</definedName>
    <definedName name="vccot0.4">#REF!</definedName>
    <definedName name="vccot35">#REF!</definedName>
    <definedName name="vccott">#REF!</definedName>
    <definedName name="vccottt">#REF!</definedName>
    <definedName name="VCCU">#REF!</definedName>
    <definedName name="VCD">#REF!</definedName>
    <definedName name="vcda">#REF!</definedName>
    <definedName name="vcda0.4">#REF!</definedName>
    <definedName name="vcdatc2">#REF!</definedName>
    <definedName name="vcdatc3">#REF!</definedName>
    <definedName name="vcdatd">#REF!</definedName>
    <definedName name="vcday">#REF!</definedName>
    <definedName name="VCDC400">#REF!</definedName>
    <definedName name="vcdctc">#REF!</definedName>
    <definedName name="vcddx">#REF!</definedName>
    <definedName name="vcdungcu0.4">#REF!</definedName>
    <definedName name="vcdungcu35">#REF!</definedName>
    <definedName name="vcg">#REF!</definedName>
    <definedName name="vcgo">#REF!</definedName>
    <definedName name="vcgo0.4">#REF!</definedName>
    <definedName name="VCHT">#REF!</definedName>
    <definedName name="VCL46M100">#REF!</definedName>
    <definedName name="VCM24M200">#REF!</definedName>
    <definedName name="vcn">#REF!</definedName>
    <definedName name="Vcng">#REF!</definedName>
    <definedName name="vcnuoc0.4">#REF!</definedName>
    <definedName name="vcoto" hidden="1">{"'Sheet1'!$L$16"}</definedName>
    <definedName name="VCP">#REF!</definedName>
    <definedName name="vcp2ma">#REF!</definedName>
    <definedName name="vcp2shtk">#REF!</definedName>
    <definedName name="VCPBKKC">#REF!</definedName>
    <definedName name="vcpk">#REF!</definedName>
    <definedName name="VCPTHGV">#REF!</definedName>
    <definedName name="VCS">#REF!</definedName>
    <definedName name="vcsat0.4">#REF!</definedName>
    <definedName name="vcsat35">#REF!</definedName>
    <definedName name="vcsu">#REF!</definedName>
    <definedName name="vct">#REF!</definedName>
    <definedName name="vctb">#REF!</definedName>
    <definedName name="VCTHEP10">#REF!</definedName>
    <definedName name="VCTHEP18">#REF!</definedName>
    <definedName name="VCTHEP20">#REF!</definedName>
    <definedName name="VCTIEP">#REF!</definedName>
    <definedName name="vctmong">#REF!</definedName>
    <definedName name="vctre">#REF!</definedName>
    <definedName name="VCTT">#REF!</definedName>
    <definedName name="VCVAN">#REF!</definedName>
    <definedName name="vcxi">#REF!</definedName>
    <definedName name="vcxm">#REF!</definedName>
    <definedName name="vcxm0.4">#REF!</definedName>
    <definedName name="vd">#REF!</definedName>
    <definedName name="vd3p">#REF!</definedName>
    <definedName name="vdcl">#REF!</definedName>
    <definedName name="vdl">#REF!</definedName>
    <definedName name="VËn_chuyÓn_duêng_dai_trung_chuyÓn">#REF!</definedName>
    <definedName name="VËt_liÖu_phÇn_DZ35kv">#REF!</definedName>
    <definedName name="Vf">#REF!</definedName>
    <definedName name="vgk">#REF!</definedName>
    <definedName name="vgt">#REF!</definedName>
    <definedName name="Via_He">#REF!</definedName>
    <definedName name="Viet" hidden="1">{"'Sheet1'!$L$16"}</definedName>
    <definedName name="VIEW">#REF!</definedName>
    <definedName name="vk">#REF!</definedName>
    <definedName name="vkcauthang">#REF!</definedName>
    <definedName name="vkds">#REF!</definedName>
    <definedName name="vksan">#REF!</definedName>
    <definedName name="vktc">#REF!</definedName>
    <definedName name="VL_RC1">#REF!</definedName>
    <definedName name="VL_RC2">#REF!</definedName>
    <definedName name="VL_Rnha">#REF!</definedName>
    <definedName name="VL_RS">#REF!</definedName>
    <definedName name="vl1p">#REF!</definedName>
    <definedName name="vl3p">#REF!</definedName>
    <definedName name="VLBS">#N/A</definedName>
    <definedName name="vlc">#REF!</definedName>
    <definedName name="Vlcap0.7">#REF!</definedName>
    <definedName name="VLcap1">#REF!</definedName>
    <definedName name="VLCH12M200">#REF!</definedName>
    <definedName name="vlct" hidden="1">{"'Sheet1'!$L$16"}</definedName>
    <definedName name="VLCT3p">#REF!</definedName>
    <definedName name="vlctbb">#REF!</definedName>
    <definedName name="VLCU">#REF!</definedName>
    <definedName name="vldg">#REF!</definedName>
    <definedName name="vldn400">#REF!</definedName>
    <definedName name="vldn600">#REF!</definedName>
    <definedName name="VLIEU">#REF!</definedName>
    <definedName name="VLKday">#REF!</definedName>
    <definedName name="VLKhac">#REF!</definedName>
    <definedName name="VLL46M100">#REF!</definedName>
    <definedName name="VLM">#REF!</definedName>
    <definedName name="VLM24M200">#REF!</definedName>
    <definedName name="VLP" hidden="1">{"'Sheet1'!$L$16"}</definedName>
    <definedName name="VLP_NC_MTC_PHAN_DAY_SU_PHU_KIEN">#REF!</definedName>
    <definedName name="VLT">#REF!</definedName>
    <definedName name="VLTHEP10">#REF!</definedName>
    <definedName name="VLTHEP18">#REF!</definedName>
    <definedName name="VLTHEP20">#REF!</definedName>
    <definedName name="vltram">#REF!</definedName>
    <definedName name="VLVAN">#REF!</definedName>
    <definedName name="VLxaydung">#REF!</definedName>
    <definedName name="Vnd">#REF!</definedName>
    <definedName name="Vo">#REF!</definedName>
    <definedName name="Von.KL">#REF!</definedName>
    <definedName name="vr3p">#REF!</definedName>
    <definedName name="VT">#REF!</definedName>
    <definedName name="vthang">#REF!</definedName>
    <definedName name="vtu">#REF!</definedName>
    <definedName name="Vu">#REF!</definedName>
    <definedName name="VÙ">#REF!</definedName>
    <definedName name="Vu_">#REF!</definedName>
    <definedName name="vua">#REF!</definedName>
    <definedName name="VuaBT">#REF!</definedName>
    <definedName name="vuabtD">#N/A</definedName>
    <definedName name="vuabtG">#N/A</definedName>
    <definedName name="vung">#REF!</definedName>
    <definedName name="vungdcd">#REF!</definedName>
    <definedName name="vungdcl">#REF!</definedName>
    <definedName name="vungnhapk">#REF!</definedName>
    <definedName name="vungnhapl">#REF!</definedName>
    <definedName name="vungxuatk">#REF!</definedName>
    <definedName name="vungxuatl">#REF!</definedName>
    <definedName name="vv">#REF!</definedName>
    <definedName name="vvv">#REF!</definedName>
    <definedName name="VX">#REF!</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h">#REF!</definedName>
    <definedName name="vxcqn">#REF!</definedName>
    <definedName name="vxcqn2">#REF!</definedName>
    <definedName name="Vxk">#REF!</definedName>
    <definedName name="vxuan">#REF!</definedName>
    <definedName name="W">#REF!</definedName>
    <definedName name="W_Class1">#REF!</definedName>
    <definedName name="W_Class2">#REF!</definedName>
    <definedName name="W_Class3">#REF!</definedName>
    <definedName name="W_Class4">#REF!</definedName>
    <definedName name="W_Class5">#REF!</definedName>
    <definedName name="Wat_tec">#REF!</definedName>
    <definedName name="watertruck">'[4]R&amp;P'!$G$210</definedName>
    <definedName name="wb">#REF!</definedName>
    <definedName name="wct">#REF!</definedName>
    <definedName name="WD">#REF!</definedName>
    <definedName name="Wdaymong">#REF!</definedName>
    <definedName name="Wg">#REF!</definedName>
    <definedName name="WI">#REF!</definedName>
    <definedName name="WII">#REF!</definedName>
    <definedName name="WIII">#REF!</definedName>
    <definedName name="WIIII">#REF!</definedName>
    <definedName name="Wp">#REF!</definedName>
    <definedName name="WPF">#REF!</definedName>
    <definedName name="Wqg">#REF!</definedName>
    <definedName name="WqI">#REF!</definedName>
    <definedName name="WqII">#REF!</definedName>
    <definedName name="WqIII">#REF!</definedName>
    <definedName name="WqIIII">#REF!</definedName>
    <definedName name="Wqtg">#REF!</definedName>
    <definedName name="WqtI">#REF!</definedName>
    <definedName name="WqtII">#REF!</definedName>
    <definedName name="WqtIII">#REF!</definedName>
    <definedName name="WqtIIII">#REF!</definedName>
    <definedName name="wrn.aaa." hidden="1">{#N/A,#N/A,FALSE,"Sheet1";#N/A,#N/A,FALSE,"Sheet1";#N/A,#N/A,FALSE,"Sheet1"}</definedName>
    <definedName name="wrn.BAOCAO." hidden="1">{#N/A,#N/A,FALSE,"sum";#N/A,#N/A,FALSE,"MARTV";#N/A,#N/A,FALSE,"APRTV"}</definedName>
    <definedName name="wrn.chi._.tiÆt." hidden="1">{#N/A,#N/A,FALSE,"Chi tiÆt"}</definedName>
    <definedName name="wrn.cong." hidden="1">{#N/A,#N/A,FALSE,"Sheet1"}</definedName>
    <definedName name="wrn.re_xoa2"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thu." hidden="1">{#N/A,#N/A,FALSE,"Chung"}</definedName>
    <definedName name="wrn.vd." hidden="1">{#N/A,#N/A,TRUE,"BT M200 da 10x20"}</definedName>
    <definedName name="wrn.Work._.Report." hidden="1">{"accomplishment",#N/A,FALSE,"Summary Week 3"}</definedName>
    <definedName name="wrn_xoa2" hidden="1">{#N/A,#N/A,FALSE,"Chi tiÆt"}</definedName>
    <definedName name="wrnf.report" hidden="1">{"Offgrid",#N/A,FALSE,"OFFGRID";"Region",#N/A,FALSE,"REGION";"Offgrid -2",#N/A,FALSE,"OFFGRID";"WTP",#N/A,FALSE,"WTP";"WTP -2",#N/A,FALSE,"WTP";"Project",#N/A,FALSE,"PROJECT";"Summary -2",#N/A,FALSE,"SUMMARY"}</definedName>
    <definedName name="wrnf_xoa2" hidden="1">{"Offgrid",#N/A,FALSE,"OFFGRID";"Region",#N/A,FALSE,"REGION";"Offgrid -2",#N/A,FALSE,"OFFGRID";"WTP",#N/A,FALSE,"WTP";"WTP -2",#N/A,FALSE,"WTP";"Project",#N/A,FALSE,"PROJECT";"Summary -2",#N/A,FALSE,"SUMMARY"}</definedName>
    <definedName name="wtn">#REF!</definedName>
    <definedName name="wtru">#REF!</definedName>
    <definedName name="wup">#REF!</definedName>
    <definedName name="wwww" hidden="1">{0}</definedName>
    <definedName name="x">#REF!</definedName>
    <definedName name="X0.4">#REF!</definedName>
    <definedName name="x1_">#REF!</definedName>
    <definedName name="x1pind">#REF!</definedName>
    <definedName name="X1pINDvc">#REF!</definedName>
    <definedName name="x1ping">#REF!</definedName>
    <definedName name="X1pINGvc">#REF!</definedName>
    <definedName name="x1pint">#REF!</definedName>
    <definedName name="x2_">#REF!</definedName>
    <definedName name="XADZ04">#REF!</definedName>
    <definedName name="xaïon">#REF!</definedName>
    <definedName name="xama">#REF!</definedName>
    <definedName name="xang">#REF!</definedName>
    <definedName name="xason">#REF!</definedName>
    <definedName name="Xaybe">#REF!</definedName>
    <definedName name="XAYGACH">#REF!</definedName>
    <definedName name="XB_80">#REF!</definedName>
    <definedName name="XBCNCKT">5600</definedName>
    <definedName name="xc">#REF!</definedName>
    <definedName name="XCCDZ22">#REF!</definedName>
    <definedName name="XCCT">0.5</definedName>
    <definedName name="xd0.6">#REF!</definedName>
    <definedName name="xd1.3">#REF!</definedName>
    <definedName name="xd1.5">#REF!</definedName>
    <definedName name="XDAUTRAMDZ22">#REF!</definedName>
    <definedName name="xdd">#REF!</definedName>
    <definedName name="XDDHT">#REF!</definedName>
    <definedName name="XDDZ22">#REF!</definedName>
    <definedName name="XDGHDZ22">#REF!</definedName>
    <definedName name="XDHDZ22">#REF!</definedName>
    <definedName name="XDTDZ22">#REF!</definedName>
    <definedName name="XDTT">#REF!</definedName>
    <definedName name="xe">#REF!</definedName>
    <definedName name="Xe_lao_dÇm">#REF!</definedName>
    <definedName name="xebt6">#N/A</definedName>
    <definedName name="xelaodam">'[4]R&amp;P'!$G$235</definedName>
    <definedName name="xenhua">#N/A</definedName>
    <definedName name="xerox">#REF!</definedName>
    <definedName name="xethung10t">'[4]R&amp;P'!$G$191</definedName>
    <definedName name="xetreo">'[4]R&amp;P'!$G$274</definedName>
    <definedName name="xetuoinhua">#N/A</definedName>
    <definedName name="xetuoinhua190">#REF!</definedName>
    <definedName name="xfco">#REF!</definedName>
    <definedName name="xfco3p">#REF!</definedName>
    <definedName name="xfcotnc">#REF!</definedName>
    <definedName name="xfcotvl">#REF!</definedName>
    <definedName name="XFTDZ22">#REF!</definedName>
    <definedName name="xgc100">#REF!</definedName>
    <definedName name="xgc150">#REF!</definedName>
    <definedName name="xgc200">#REF!</definedName>
    <definedName name="xh">#REF!</definedName>
    <definedName name="xhn">#REF!</definedName>
    <definedName name="XHT">#REF!</definedName>
    <definedName name="xi">#REF!</definedName>
    <definedName name="xig">#REF!</definedName>
    <definedName name="xig1">#REF!</definedName>
    <definedName name="xig1p">#REF!</definedName>
    <definedName name="xig3p">#REF!</definedName>
    <definedName name="xignc3p">#REF!</definedName>
    <definedName name="XIGvc">#REF!</definedName>
    <definedName name="xigvl3p">#REF!</definedName>
    <definedName name="XII200">#REF!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3p">#REF!</definedName>
    <definedName name="xint1p">#REF!</definedName>
    <definedName name="XINvc">#REF!</definedName>
    <definedName name="xinvl3p">#REF!</definedName>
    <definedName name="xit">#REF!</definedName>
    <definedName name="xit1">#REF!</definedName>
    <definedName name="xit1p">#REF!</definedName>
    <definedName name="xit23p">#REF!</definedName>
    <definedName name="xit2nc3p">#REF!</definedName>
    <definedName name="xit2vl3p">#REF!</definedName>
    <definedName name="xit3p">#REF!</definedName>
    <definedName name="xitnc3p">#REF!</definedName>
    <definedName name="XITvc">#REF!</definedName>
    <definedName name="xitvl3p">#REF!</definedName>
    <definedName name="xk0.6">#REF!</definedName>
    <definedName name="xk1.3">#REF!</definedName>
    <definedName name="xk1.5">#REF!</definedName>
    <definedName name="Xkoto">#REF!</definedName>
    <definedName name="Xkxn">#REF!</definedName>
    <definedName name="xl">#REF!</definedName>
    <definedName name="XL_TBA">#REF!</definedName>
    <definedName name="xlc">#REF!</definedName>
    <definedName name="xld1.4">#REF!</definedName>
    <definedName name="xlk">#REF!</definedName>
    <definedName name="xlk1.4">#REF!</definedName>
    <definedName name="XLP">#REF!</definedName>
    <definedName name="xls" hidden="1">{"'Sheet1'!$L$16"}</definedName>
    <definedName name="xltba22.04">#REF!</definedName>
    <definedName name="xlttbninh" hidden="1">{"'Sheet1'!$L$16"}</definedName>
    <definedName name="XLxa">#REF!</definedName>
    <definedName name="XMAX">#REF!</definedName>
    <definedName name="xmbs">#REF!</definedName>
    <definedName name="XMBT">#REF!</definedName>
    <definedName name="xmcax">#REF!</definedName>
    <definedName name="xmcp">#REF!</definedName>
    <definedName name="XMIN">#REF!</definedName>
    <definedName name="xmkd">#REF!</definedName>
    <definedName name="xmns">#REF!</definedName>
    <definedName name="xmqb">#REF!</definedName>
    <definedName name="xn">#REF!</definedName>
    <definedName name="XNDZ22">#REF!</definedName>
    <definedName name="XNHDZ22">#REF!</definedName>
    <definedName name="xnkhung" hidden="1">{#N/A,#N/A,FALSE,"Chung"}</definedName>
    <definedName name="XNTDZ22">#REF!</definedName>
    <definedName name="xoa1" hidden="1">{"'Sheet1'!$L$16"}</definedName>
    <definedName name="xoa2" hidden="1">{#N/A,#N/A,FALSE,"Chi tiÆt"}</definedName>
    <definedName name="xoa3" hidden="1">{"Offgrid",#N/A,FALSE,"OFFGRID";"Region",#N/A,FALSE,"REGION";"Offgrid -2",#N/A,FALSE,"OFFGRID";"WTP",#N/A,FALSE,"WTP";"WTP -2",#N/A,FALSE,"WTP";"Project",#N/A,FALSE,"PROJECT";"Summary -2",#N/A,FALSE,"SUMMARY"}</definedName>
    <definedName name="xoa4" hidden="1">{"Offgrid",#N/A,FALSE,"OFFGRID";"Region",#N/A,FALSE,"REGION";"Offgrid -2",#N/A,FALSE,"OFFGRID";"WTP",#N/A,FALSE,"WTP";"WTP -2",#N/A,FALSE,"WTP";"Project",#N/A,FALSE,"PROJECT";"Summary -2",#N/A,FALSE,"SUMMARY"}</definedName>
    <definedName name="xoanhapk">#REF!,#REF!</definedName>
    <definedName name="xoanhapl">#REF!,#REF!</definedName>
    <definedName name="xoaxuatk">#REF!</definedName>
    <definedName name="xoaxuatl">#REF!</definedName>
    <definedName name="xoaydap">#N/A</definedName>
    <definedName name="xp">#REF!</definedName>
    <definedName name="XPSDZ22">#REF!</definedName>
    <definedName name="Xsi">#REF!</definedName>
    <definedName name="XTKKTTC">7500</definedName>
    <definedName name="XUAÁT">#REF!</definedName>
    <definedName name="XUÁN">#REF!</definedName>
    <definedName name="Xuân">#REF!</definedName>
    <definedName name="xuat_hien_cau">#REF!</definedName>
    <definedName name="Xuat_hien2">#REF!</definedName>
    <definedName name="Xuat_hien3">#REF!</definedName>
    <definedName name="xuchoi0.15">#REF!</definedName>
    <definedName name="xuchoi0.25">#REF!</definedName>
    <definedName name="xuchoi0.3">#REF!</definedName>
    <definedName name="xuchoi0.35">#REF!</definedName>
    <definedName name="xuchoi0.4">#REF!</definedName>
    <definedName name="xuchoi0.65">#REF!</definedName>
    <definedName name="xuchoi0.75">#REF!</definedName>
    <definedName name="xuchoi1.25">#REF!</definedName>
    <definedName name="xuclat0.4">#REF!</definedName>
    <definedName name="xuclat1">'[4]R&amp;P'!$G$138</definedName>
    <definedName name="xuclat2">#N/A</definedName>
    <definedName name="xuclat2.8">#REF!</definedName>
    <definedName name="xucxich0.22">#REF!</definedName>
    <definedName name="xucxich0.25">#REF!</definedName>
    <definedName name="xucxich0.3">#REF!</definedName>
    <definedName name="xucxich0.35">#REF!</definedName>
    <definedName name="xucxich0.4">#REF!</definedName>
    <definedName name="xucxich0.5">#REF!</definedName>
    <definedName name="xucxich0.65">#REF!</definedName>
    <definedName name="xucxich1">#REF!</definedName>
    <definedName name="xucxich1.2">#REF!</definedName>
    <definedName name="xucxich1.25">#REF!</definedName>
    <definedName name="xucxich1.6">#REF!</definedName>
    <definedName name="xucxich2">#REF!</definedName>
    <definedName name="xucxich2.5">#REF!</definedName>
    <definedName name="xucxich4">#REF!</definedName>
    <definedName name="xucxich4.6">#REF!</definedName>
    <definedName name="xucxich5">#REF!</definedName>
    <definedName name="xvxcvxc" hidden="1">{"'Sheet1'!$L$16"}</definedName>
    <definedName name="XXT">#REF!</definedName>
    <definedName name="xxx">#REF!</definedName>
    <definedName name="xxx2">#REF!</definedName>
    <definedName name="xxxs">#REF!</definedName>
    <definedName name="XÝnghiÖp25_3">#REF!</definedName>
    <definedName name="y">#REF!</definedName>
    <definedName name="yen">#REF!</definedName>
    <definedName name="Yen_A">#N/A</definedName>
    <definedName name="Yen_B">#N/A</definedName>
    <definedName name="yen1">#REF!</definedName>
    <definedName name="yen2">#REF!</definedName>
    <definedName name="YENLACKK">#REF!</definedName>
    <definedName name="yeu" hidden="1">{"'Sheet1'!$L$16"}</definedName>
    <definedName name="yieldsfield">#REF!</definedName>
    <definedName name="yieldstoevaluate">#REF!</definedName>
    <definedName name="yiuti" hidden="1">{"'Sheet1'!$L$16"}</definedName>
    <definedName name="YMAX">#REF!</definedName>
    <definedName name="YMIN">#REF!</definedName>
    <definedName name="YR0">#REF!</definedName>
    <definedName name="YRP">#REF!</definedName>
    <definedName name="ytddg">#REF!</definedName>
    <definedName name="Ythd1.5">#REF!</definedName>
    <definedName name="ythdg">#REF!</definedName>
    <definedName name="Ythdgoi">#REF!</definedName>
    <definedName name="ytri" hidden="1">{"'Sheet1'!$L$16"}</definedName>
    <definedName name="ytru" hidden="1">{"'Sheet1'!$L$16"}</definedName>
    <definedName name="YvNgam">#REF!</definedName>
    <definedName name="YvTreo">#REF!</definedName>
    <definedName name="yy">#REF!</definedName>
    <definedName name="z">#REF!</definedName>
    <definedName name="Z_dh">#REF!</definedName>
    <definedName name="zcg" hidden="1">{"'Sheet1'!$L$16"}</definedName>
    <definedName name="zcgxf" hidden="1">{"'Sheet1'!$L$16"}</definedName>
    <definedName name="Zip">#REF!</definedName>
    <definedName name="ZXD">#REF!</definedName>
    <definedName name="Zxl">#REF!</definedName>
    <definedName name="ZYX">#REF!</definedName>
    <definedName name="ZZZ">#REF!</definedName>
    <definedName name="전">#REF!</definedName>
    <definedName name="주택사업본부">#REF!</definedName>
    <definedName name="철구사업본부">#REF!</definedName>
  </definedNames>
  <calcPr calcId="145621"/>
</workbook>
</file>

<file path=xl/calcChain.xml><?xml version="1.0" encoding="utf-8"?>
<calcChain xmlns="http://schemas.openxmlformats.org/spreadsheetml/2006/main">
  <c r="F8" i="2" l="1"/>
  <c r="E8" i="2"/>
  <c r="D38" i="2"/>
  <c r="D10" i="2"/>
  <c r="A3" i="3" l="1"/>
  <c r="A3" i="5"/>
  <c r="A3" i="10"/>
  <c r="A3" i="16"/>
  <c r="A3" i="14"/>
  <c r="A3" i="2"/>
  <c r="A3" i="9"/>
  <c r="A3" i="4" s="1"/>
  <c r="H20" i="4" l="1"/>
  <c r="H19" i="4"/>
  <c r="H18" i="4"/>
  <c r="H17" i="4"/>
  <c r="H16" i="4"/>
  <c r="H15" i="4"/>
  <c r="H14" i="4"/>
  <c r="H13" i="4"/>
  <c r="H12" i="4"/>
  <c r="H11" i="4"/>
  <c r="H10" i="4"/>
  <c r="H9" i="4"/>
  <c r="H8" i="4"/>
  <c r="D20" i="4"/>
  <c r="D19" i="4"/>
  <c r="D18" i="4"/>
  <c r="D17" i="4"/>
  <c r="D16" i="4"/>
  <c r="D15" i="4"/>
  <c r="D14" i="4"/>
  <c r="D13" i="4"/>
  <c r="D12" i="4"/>
  <c r="D11" i="4"/>
  <c r="D10" i="4"/>
  <c r="D9" i="4"/>
  <c r="D8" i="4"/>
  <c r="J19" i="5"/>
  <c r="J18" i="5"/>
  <c r="J17" i="5"/>
  <c r="J16" i="5"/>
  <c r="J15" i="5"/>
  <c r="J14" i="5"/>
  <c r="J13" i="5"/>
  <c r="J12" i="5"/>
  <c r="J11" i="5"/>
  <c r="J10" i="5"/>
  <c r="J9" i="5"/>
  <c r="J8" i="5"/>
  <c r="J7" i="5"/>
  <c r="L7" i="5"/>
  <c r="K7" i="5"/>
  <c r="G19" i="5"/>
  <c r="G18" i="5"/>
  <c r="G17" i="5"/>
  <c r="G16" i="5"/>
  <c r="G15" i="5"/>
  <c r="G14" i="5"/>
  <c r="G13" i="5"/>
  <c r="G12" i="5"/>
  <c r="G11" i="5"/>
  <c r="G10" i="5"/>
  <c r="G9" i="5"/>
  <c r="G8" i="5"/>
  <c r="G7" i="5"/>
  <c r="D19" i="5"/>
  <c r="D18" i="5"/>
  <c r="D17" i="5"/>
  <c r="D16" i="5"/>
  <c r="D15" i="5"/>
  <c r="D14" i="5"/>
  <c r="D13" i="5"/>
  <c r="D12" i="5"/>
  <c r="D11" i="5"/>
  <c r="D10" i="5"/>
  <c r="D9" i="5"/>
  <c r="D8" i="5"/>
  <c r="D7" i="5"/>
  <c r="K9" i="5"/>
  <c r="H9" i="5"/>
  <c r="E174" i="2"/>
  <c r="D147" i="2"/>
  <c r="D97" i="2" l="1"/>
  <c r="D68" i="2"/>
  <c r="L78" i="16"/>
  <c r="M67" i="14"/>
  <c r="D42" i="9" l="1"/>
  <c r="D64" i="9" l="1"/>
  <c r="D62" i="9"/>
  <c r="D61" i="9"/>
  <c r="D60" i="9"/>
  <c r="D59" i="9"/>
  <c r="D58" i="9"/>
  <c r="D55" i="9"/>
  <c r="D54" i="9"/>
  <c r="D53" i="9"/>
  <c r="E52" i="9"/>
  <c r="F52" i="9"/>
  <c r="D51" i="9"/>
  <c r="D50" i="9"/>
  <c r="C50" i="9" s="1"/>
  <c r="D47" i="9"/>
  <c r="E46" i="9"/>
  <c r="F46" i="9"/>
  <c r="D46" i="9"/>
  <c r="D45" i="9"/>
  <c r="D44" i="9"/>
  <c r="D43" i="9"/>
  <c r="D41" i="9"/>
  <c r="D40" i="9"/>
  <c r="D39" i="9"/>
  <c r="D38" i="9"/>
  <c r="E37" i="9"/>
  <c r="F35" i="9"/>
  <c r="E34" i="9"/>
  <c r="F34" i="9"/>
  <c r="E33" i="9"/>
  <c r="F33" i="9"/>
  <c r="E30" i="9"/>
  <c r="F30" i="9"/>
  <c r="E29" i="9"/>
  <c r="F29" i="9"/>
  <c r="E28" i="9"/>
  <c r="F28" i="9"/>
  <c r="F27" i="9"/>
  <c r="E26" i="9"/>
  <c r="F26" i="9"/>
  <c r="D23" i="9"/>
  <c r="C23" i="9" s="1"/>
  <c r="D21" i="9"/>
  <c r="C21" i="9" s="1"/>
  <c r="D20" i="9"/>
  <c r="C20" i="9" s="1"/>
  <c r="D19" i="9"/>
  <c r="C19" i="9" s="1"/>
  <c r="D18" i="9"/>
  <c r="C18" i="9" s="1"/>
  <c r="D17" i="9"/>
  <c r="C17" i="9" s="1"/>
  <c r="E15" i="9" l="1"/>
  <c r="F14" i="9"/>
  <c r="E14" i="9"/>
  <c r="D13" i="9"/>
  <c r="D133" i="2"/>
  <c r="D131" i="2" s="1"/>
  <c r="D40" i="2"/>
  <c r="C13" i="9" l="1"/>
  <c r="C14" i="9"/>
  <c r="D333" i="2"/>
  <c r="D49" i="9" s="1"/>
  <c r="C49" i="9" s="1"/>
  <c r="D214" i="2"/>
  <c r="D48" i="9" s="1"/>
  <c r="D197" i="2"/>
  <c r="D37" i="9" s="1"/>
  <c r="D167" i="2"/>
  <c r="D35" i="9" s="1"/>
  <c r="D164" i="2"/>
  <c r="D149" i="2"/>
  <c r="D33" i="9"/>
  <c r="D127" i="2"/>
  <c r="D32" i="9" s="1"/>
  <c r="D123" i="2"/>
  <c r="D31" i="9" s="1"/>
  <c r="D114" i="2"/>
  <c r="D30" i="9" s="1"/>
  <c r="D95" i="2"/>
  <c r="D28" i="9" s="1"/>
  <c r="C17" i="2"/>
  <c r="C16" i="2"/>
  <c r="C12" i="2"/>
  <c r="D148" i="2" l="1"/>
  <c r="D34" i="9" s="1"/>
  <c r="C10" i="2"/>
  <c r="D10" i="9"/>
  <c r="C10" i="9" s="1"/>
  <c r="E9" i="16"/>
  <c r="F9" i="16"/>
  <c r="L9" i="16"/>
  <c r="C10" i="16"/>
  <c r="D10" i="16"/>
  <c r="E11" i="16"/>
  <c r="J11" i="16"/>
  <c r="K11" i="16"/>
  <c r="M11" i="16"/>
  <c r="G12" i="16"/>
  <c r="H12" i="16"/>
  <c r="G13" i="16"/>
  <c r="H13" i="16"/>
  <c r="I13" i="16"/>
  <c r="G14" i="16"/>
  <c r="H14" i="16"/>
  <c r="C15" i="16"/>
  <c r="D15" i="16"/>
  <c r="E15" i="16"/>
  <c r="H15" i="16"/>
  <c r="I15" i="16"/>
  <c r="J15" i="16"/>
  <c r="K15" i="16"/>
  <c r="Q15" i="16"/>
  <c r="G16" i="16"/>
  <c r="F16" i="16" s="1"/>
  <c r="M16" i="16"/>
  <c r="G17" i="16"/>
  <c r="F17" i="16" s="1"/>
  <c r="M17" i="16"/>
  <c r="N17" i="16" s="1"/>
  <c r="P17" i="16" s="1"/>
  <c r="C18" i="16"/>
  <c r="D18" i="16"/>
  <c r="J18" i="16"/>
  <c r="K18" i="16"/>
  <c r="E19" i="16"/>
  <c r="E18" i="16" s="1"/>
  <c r="G19" i="16"/>
  <c r="H19" i="16"/>
  <c r="I19" i="16"/>
  <c r="H20" i="16"/>
  <c r="I20" i="16"/>
  <c r="M20" i="16"/>
  <c r="M18" i="16" s="1"/>
  <c r="Q21" i="16"/>
  <c r="E22" i="16"/>
  <c r="E21" i="16" s="1"/>
  <c r="H22" i="16"/>
  <c r="I22" i="16"/>
  <c r="C23" i="16"/>
  <c r="C21" i="16" s="1"/>
  <c r="D23" i="16"/>
  <c r="D21" i="16" s="1"/>
  <c r="E23" i="16"/>
  <c r="G23" i="16"/>
  <c r="G21" i="16" s="1"/>
  <c r="I23" i="16"/>
  <c r="J23" i="16"/>
  <c r="J21" i="16" s="1"/>
  <c r="K23" i="16"/>
  <c r="K21" i="16" s="1"/>
  <c r="L23" i="16"/>
  <c r="O23" i="16"/>
  <c r="O21" i="16" s="1"/>
  <c r="H24" i="16"/>
  <c r="M24" i="16"/>
  <c r="N24" i="16" s="1"/>
  <c r="H25" i="16"/>
  <c r="F25" i="16" s="1"/>
  <c r="M25" i="16"/>
  <c r="N25" i="16" s="1"/>
  <c r="P25" i="16" s="1"/>
  <c r="E26" i="16"/>
  <c r="H26" i="16"/>
  <c r="I26" i="16"/>
  <c r="F27" i="16"/>
  <c r="G27" i="16"/>
  <c r="H27" i="16"/>
  <c r="I27" i="16"/>
  <c r="J27" i="16"/>
  <c r="K27" i="16"/>
  <c r="L27" i="16"/>
  <c r="M27" i="16"/>
  <c r="M26" i="16" s="1"/>
  <c r="N27" i="16"/>
  <c r="O27" i="16"/>
  <c r="F28" i="16"/>
  <c r="G28" i="16"/>
  <c r="H28" i="16"/>
  <c r="I28" i="16"/>
  <c r="J28" i="16"/>
  <c r="K28" i="16"/>
  <c r="L28" i="16"/>
  <c r="M28" i="16"/>
  <c r="N28" i="16"/>
  <c r="O28" i="16"/>
  <c r="F29" i="16"/>
  <c r="G29" i="16"/>
  <c r="H29" i="16"/>
  <c r="I29" i="16"/>
  <c r="J29" i="16"/>
  <c r="K29" i="16"/>
  <c r="L29" i="16"/>
  <c r="M29" i="16"/>
  <c r="N29" i="16"/>
  <c r="O29" i="16"/>
  <c r="E30" i="16"/>
  <c r="I30" i="16"/>
  <c r="K30" i="16"/>
  <c r="E31" i="16"/>
  <c r="I31" i="16"/>
  <c r="K31" i="16"/>
  <c r="E32" i="16"/>
  <c r="I32" i="16"/>
  <c r="F32" i="16" s="1"/>
  <c r="H33" i="16"/>
  <c r="I33" i="16"/>
  <c r="K33" i="16"/>
  <c r="F34" i="16"/>
  <c r="N34" i="16"/>
  <c r="P34" i="16"/>
  <c r="F35" i="16"/>
  <c r="N35" i="16"/>
  <c r="P35" i="16" s="1"/>
  <c r="P36" i="16"/>
  <c r="C37" i="16"/>
  <c r="D37" i="16"/>
  <c r="E37" i="16"/>
  <c r="G37" i="16"/>
  <c r="M37" i="16"/>
  <c r="H38" i="16"/>
  <c r="I38" i="16"/>
  <c r="I37" i="16" s="1"/>
  <c r="N39" i="16"/>
  <c r="P39" i="16" s="1"/>
  <c r="N40" i="16"/>
  <c r="P40" i="16" s="1"/>
  <c r="N41" i="16"/>
  <c r="P41" i="16" s="1"/>
  <c r="L42" i="16"/>
  <c r="N42" i="16" s="1"/>
  <c r="P42" i="16" s="1"/>
  <c r="L43" i="16"/>
  <c r="N43" i="16" s="1"/>
  <c r="P43" i="16" s="1"/>
  <c r="L44" i="16"/>
  <c r="N44" i="16" s="1"/>
  <c r="P44" i="16" s="1"/>
  <c r="L45" i="16"/>
  <c r="N45" i="16" s="1"/>
  <c r="P45" i="16" s="1"/>
  <c r="L46" i="16"/>
  <c r="N46" i="16" s="1"/>
  <c r="P46" i="16" s="1"/>
  <c r="L47" i="16"/>
  <c r="N47" i="16" s="1"/>
  <c r="P47" i="16" s="1"/>
  <c r="L48" i="16"/>
  <c r="N48" i="16" s="1"/>
  <c r="P48" i="16" s="1"/>
  <c r="L49" i="16"/>
  <c r="N49" i="16" s="1"/>
  <c r="P49" i="16" s="1"/>
  <c r="L50" i="16"/>
  <c r="N50" i="16" s="1"/>
  <c r="P50" i="16" s="1"/>
  <c r="N51" i="16"/>
  <c r="P51" i="16" s="1"/>
  <c r="L52" i="16"/>
  <c r="N52" i="16" s="1"/>
  <c r="P52" i="16" s="1"/>
  <c r="L53" i="16"/>
  <c r="N53" i="16" s="1"/>
  <c r="P53" i="16" s="1"/>
  <c r="L54" i="16"/>
  <c r="N54" i="16" s="1"/>
  <c r="P54" i="16" s="1"/>
  <c r="L55" i="16"/>
  <c r="P55" i="16"/>
  <c r="M56" i="16"/>
  <c r="O56" i="16"/>
  <c r="L57" i="16"/>
  <c r="N57" i="16" s="1"/>
  <c r="N58" i="16"/>
  <c r="P58" i="16" s="1"/>
  <c r="L59" i="16"/>
  <c r="N59" i="16" s="1"/>
  <c r="P59" i="16" s="1"/>
  <c r="L60" i="16"/>
  <c r="N60" i="16" s="1"/>
  <c r="P60" i="16" s="1"/>
  <c r="L61" i="16"/>
  <c r="N61" i="16" s="1"/>
  <c r="P61" i="16" s="1"/>
  <c r="L62" i="16"/>
  <c r="N62" i="16" s="1"/>
  <c r="P62" i="16" s="1"/>
  <c r="N63" i="16"/>
  <c r="P63" i="16" s="1"/>
  <c r="L64" i="16"/>
  <c r="N64" i="16" s="1"/>
  <c r="P64" i="16" s="1"/>
  <c r="N65" i="16"/>
  <c r="P65" i="16"/>
  <c r="N66" i="16"/>
  <c r="P66" i="16" s="1"/>
  <c r="L67" i="16"/>
  <c r="P67" i="16"/>
  <c r="L68" i="16"/>
  <c r="N68" i="16" s="1"/>
  <c r="P68" i="16" s="1"/>
  <c r="L69" i="16"/>
  <c r="N69" i="16" s="1"/>
  <c r="P69" i="16" s="1"/>
  <c r="L70" i="16"/>
  <c r="N70" i="16" s="1"/>
  <c r="P70" i="16" s="1"/>
  <c r="L71" i="16"/>
  <c r="N71" i="16" s="1"/>
  <c r="P71" i="16" s="1"/>
  <c r="L72" i="16"/>
  <c r="N72" i="16" s="1"/>
  <c r="P72" i="16" s="1"/>
  <c r="L73" i="16"/>
  <c r="N73" i="16" s="1"/>
  <c r="P73" i="16" s="1"/>
  <c r="L74" i="16"/>
  <c r="N74" i="16" s="1"/>
  <c r="P74" i="16" s="1"/>
  <c r="N75" i="16"/>
  <c r="P75" i="16" s="1"/>
  <c r="N76" i="16"/>
  <c r="P76" i="16" s="1"/>
  <c r="N77" i="16"/>
  <c r="P77" i="16" s="1"/>
  <c r="N78" i="16"/>
  <c r="P78" i="16" s="1"/>
  <c r="L38" i="16" l="1"/>
  <c r="L37" i="16" s="1"/>
  <c r="C8" i="16"/>
  <c r="L14" i="16"/>
  <c r="N14" i="16" s="1"/>
  <c r="P14" i="16" s="1"/>
  <c r="L56" i="16"/>
  <c r="F30" i="16"/>
  <c r="F19" i="16"/>
  <c r="H11" i="16"/>
  <c r="H10" i="16" s="1"/>
  <c r="M15" i="16"/>
  <c r="N15" i="16" s="1"/>
  <c r="P15" i="16" s="1"/>
  <c r="P27" i="16"/>
  <c r="H23" i="16"/>
  <c r="H21" i="16" s="1"/>
  <c r="L32" i="16"/>
  <c r="N32" i="16" s="1"/>
  <c r="P32" i="16" s="1"/>
  <c r="F31" i="16"/>
  <c r="F20" i="16"/>
  <c r="M23" i="16"/>
  <c r="M21" i="16" s="1"/>
  <c r="K10" i="16"/>
  <c r="K8" i="16" s="1"/>
  <c r="I21" i="16"/>
  <c r="F14" i="16"/>
  <c r="J10" i="16"/>
  <c r="J8" i="16" s="1"/>
  <c r="F26" i="16"/>
  <c r="F24" i="16"/>
  <c r="F23" i="16" s="1"/>
  <c r="L22" i="16"/>
  <c r="L21" i="16" s="1"/>
  <c r="O8" i="16"/>
  <c r="I18" i="16"/>
  <c r="F15" i="16"/>
  <c r="F13" i="16"/>
  <c r="F12" i="16"/>
  <c r="E10" i="16"/>
  <c r="E8" i="16" s="1"/>
  <c r="F38" i="16"/>
  <c r="F37" i="16" s="1"/>
  <c r="P28" i="16"/>
  <c r="F33" i="16"/>
  <c r="L30" i="16"/>
  <c r="N30" i="16" s="1"/>
  <c r="P30" i="16" s="1"/>
  <c r="P29" i="16"/>
  <c r="F22" i="16"/>
  <c r="H18" i="16"/>
  <c r="D8" i="16"/>
  <c r="P57" i="16"/>
  <c r="N56" i="16"/>
  <c r="P56" i="16" s="1"/>
  <c r="P24" i="16"/>
  <c r="N23" i="16"/>
  <c r="P23" i="16" s="1"/>
  <c r="I11" i="16"/>
  <c r="I10" i="16" s="1"/>
  <c r="L13" i="16"/>
  <c r="N13" i="16" s="1"/>
  <c r="P13" i="16" s="1"/>
  <c r="N9" i="16"/>
  <c r="H37" i="16"/>
  <c r="L31" i="16"/>
  <c r="N31" i="16" s="1"/>
  <c r="P31" i="16" s="1"/>
  <c r="L26" i="16"/>
  <c r="N26" i="16" s="1"/>
  <c r="P26" i="16" s="1"/>
  <c r="N20" i="16"/>
  <c r="P20" i="16" s="1"/>
  <c r="N16" i="16"/>
  <c r="P16" i="16" s="1"/>
  <c r="G15" i="16"/>
  <c r="L12" i="16"/>
  <c r="G11" i="16"/>
  <c r="G18" i="16"/>
  <c r="L33" i="16"/>
  <c r="N33" i="16" s="1"/>
  <c r="P33" i="16" s="1"/>
  <c r="L19" i="16"/>
  <c r="N38" i="16" l="1"/>
  <c r="P38" i="16" s="1"/>
  <c r="H8" i="16"/>
  <c r="F11" i="16"/>
  <c r="F10" i="16" s="1"/>
  <c r="F18" i="16"/>
  <c r="M10" i="16"/>
  <c r="M8" i="16" s="1"/>
  <c r="F21" i="16"/>
  <c r="N22" i="16"/>
  <c r="N21" i="16" s="1"/>
  <c r="P21" i="16" s="1"/>
  <c r="I8" i="16"/>
  <c r="L11" i="16"/>
  <c r="N12" i="16"/>
  <c r="P12" i="16" s="1"/>
  <c r="L18" i="16"/>
  <c r="N18" i="16" s="1"/>
  <c r="P18" i="16" s="1"/>
  <c r="N19" i="16"/>
  <c r="P19" i="16" s="1"/>
  <c r="P9" i="16"/>
  <c r="G10" i="16"/>
  <c r="G8" i="16" s="1"/>
  <c r="N37" i="16" l="1"/>
  <c r="P37" i="16" s="1"/>
  <c r="P22" i="16"/>
  <c r="F8" i="16"/>
  <c r="L10" i="16"/>
  <c r="N11" i="16"/>
  <c r="P11" i="16" s="1"/>
  <c r="L8" i="16" l="1"/>
  <c r="N10" i="16"/>
  <c r="P10" i="16" l="1"/>
  <c r="N8" i="16"/>
  <c r="P8" i="16" s="1"/>
  <c r="C9" i="14" l="1"/>
  <c r="D9" i="14"/>
  <c r="G9" i="14"/>
  <c r="H9" i="14"/>
  <c r="I9" i="14"/>
  <c r="J9" i="14"/>
  <c r="K9" i="14"/>
  <c r="L9" i="14"/>
  <c r="M9" i="14"/>
  <c r="O9" i="14"/>
  <c r="Q9" i="14"/>
  <c r="F10" i="14"/>
  <c r="P10" i="14" s="1"/>
  <c r="N10" i="14"/>
  <c r="E11" i="14"/>
  <c r="F11" i="14" s="1"/>
  <c r="N11" i="14"/>
  <c r="C12" i="14"/>
  <c r="D12" i="14"/>
  <c r="H12" i="14"/>
  <c r="I12" i="14"/>
  <c r="J12" i="14"/>
  <c r="K12" i="14"/>
  <c r="L12" i="14"/>
  <c r="M12" i="14"/>
  <c r="O12" i="14"/>
  <c r="Q12" i="14"/>
  <c r="F13" i="14"/>
  <c r="G13" i="14"/>
  <c r="N13" i="14" s="1"/>
  <c r="E14" i="14"/>
  <c r="N14" i="14"/>
  <c r="C15" i="14"/>
  <c r="D15" i="14"/>
  <c r="H15" i="14"/>
  <c r="I15" i="14"/>
  <c r="J15" i="14"/>
  <c r="K15" i="14"/>
  <c r="L15" i="14"/>
  <c r="M15" i="14"/>
  <c r="O15" i="14"/>
  <c r="Q15" i="14"/>
  <c r="F16" i="14"/>
  <c r="G16" i="14"/>
  <c r="N16" i="14" s="1"/>
  <c r="E17" i="14"/>
  <c r="E15" i="14" s="1"/>
  <c r="N17" i="14"/>
  <c r="C18" i="14"/>
  <c r="D18" i="14"/>
  <c r="H18" i="14"/>
  <c r="I18" i="14"/>
  <c r="J18" i="14"/>
  <c r="K18" i="14"/>
  <c r="L18" i="14"/>
  <c r="M18" i="14"/>
  <c r="O18" i="14"/>
  <c r="Q18" i="14"/>
  <c r="F19" i="14"/>
  <c r="G19" i="14"/>
  <c r="E20" i="14"/>
  <c r="E18" i="14" s="1"/>
  <c r="N20" i="14"/>
  <c r="F21" i="14"/>
  <c r="G21" i="14"/>
  <c r="N21" i="14" s="1"/>
  <c r="P21" i="14" s="1"/>
  <c r="C22" i="14"/>
  <c r="D22" i="14"/>
  <c r="G22" i="14"/>
  <c r="N22" i="14" s="1"/>
  <c r="H22" i="14"/>
  <c r="I22" i="14"/>
  <c r="J22" i="14"/>
  <c r="K22" i="14"/>
  <c r="L22" i="14"/>
  <c r="O22" i="14"/>
  <c r="Q22" i="14"/>
  <c r="F23" i="14"/>
  <c r="M23" i="14"/>
  <c r="M22" i="14" s="1"/>
  <c r="N23" i="14"/>
  <c r="G24" i="14"/>
  <c r="E25" i="14"/>
  <c r="F25" i="14" s="1"/>
  <c r="N25" i="14"/>
  <c r="C26" i="14"/>
  <c r="D26" i="14"/>
  <c r="H26" i="14"/>
  <c r="I26" i="14"/>
  <c r="J26" i="14"/>
  <c r="K26" i="14"/>
  <c r="L26" i="14"/>
  <c r="M26" i="14"/>
  <c r="O26" i="14"/>
  <c r="Q26" i="14"/>
  <c r="F27" i="14"/>
  <c r="G27" i="14"/>
  <c r="E28" i="14"/>
  <c r="N28" i="14"/>
  <c r="F29" i="14"/>
  <c r="G29" i="14"/>
  <c r="N29" i="14" s="1"/>
  <c r="F30" i="14"/>
  <c r="N30" i="14"/>
  <c r="C31" i="14"/>
  <c r="D31" i="14"/>
  <c r="H31" i="14"/>
  <c r="I31" i="14"/>
  <c r="J31" i="14"/>
  <c r="K31" i="14"/>
  <c r="L31" i="14"/>
  <c r="M31" i="14"/>
  <c r="O31" i="14"/>
  <c r="Q31" i="14"/>
  <c r="F32" i="14"/>
  <c r="G32" i="14"/>
  <c r="E33" i="14"/>
  <c r="F33" i="14" s="1"/>
  <c r="N33" i="14"/>
  <c r="C34" i="14"/>
  <c r="D34" i="14"/>
  <c r="H34" i="14"/>
  <c r="I34" i="14"/>
  <c r="J34" i="14"/>
  <c r="K34" i="14"/>
  <c r="L34" i="14"/>
  <c r="M34" i="14"/>
  <c r="O34" i="14"/>
  <c r="Q34" i="14"/>
  <c r="F35" i="14"/>
  <c r="G35" i="14"/>
  <c r="N35" i="14" s="1"/>
  <c r="E36" i="14"/>
  <c r="N36" i="14"/>
  <c r="C37" i="14"/>
  <c r="D37" i="14"/>
  <c r="H37" i="14"/>
  <c r="I37" i="14"/>
  <c r="J37" i="14"/>
  <c r="K37" i="14"/>
  <c r="L37" i="14"/>
  <c r="M37" i="14"/>
  <c r="O37" i="14"/>
  <c r="Q37" i="14"/>
  <c r="F38" i="14"/>
  <c r="G38" i="14"/>
  <c r="N38" i="14" s="1"/>
  <c r="E39" i="14"/>
  <c r="E37" i="14" s="1"/>
  <c r="N39" i="14"/>
  <c r="C40" i="14"/>
  <c r="D40" i="14"/>
  <c r="H40" i="14"/>
  <c r="I40" i="14"/>
  <c r="J40" i="14"/>
  <c r="K40" i="14"/>
  <c r="L40" i="14"/>
  <c r="M40" i="14"/>
  <c r="O40" i="14"/>
  <c r="Q40" i="14"/>
  <c r="F41" i="14"/>
  <c r="G41" i="14"/>
  <c r="G40" i="14" s="1"/>
  <c r="N40" i="14" s="1"/>
  <c r="E42" i="14"/>
  <c r="E40" i="14" s="1"/>
  <c r="N42" i="14"/>
  <c r="F43" i="14"/>
  <c r="G43" i="14"/>
  <c r="N43" i="14" s="1"/>
  <c r="P43" i="14" s="1"/>
  <c r="C44" i="14"/>
  <c r="D44" i="14"/>
  <c r="H44" i="14"/>
  <c r="I44" i="14"/>
  <c r="J44" i="14"/>
  <c r="K44" i="14"/>
  <c r="L44" i="14"/>
  <c r="M44" i="14"/>
  <c r="O44" i="14"/>
  <c r="Q44" i="14"/>
  <c r="F45" i="14"/>
  <c r="G45" i="14"/>
  <c r="E46" i="14"/>
  <c r="F46" i="14" s="1"/>
  <c r="N46" i="14"/>
  <c r="F47" i="14"/>
  <c r="G47" i="14"/>
  <c r="N47" i="14" s="1"/>
  <c r="F48" i="14"/>
  <c r="G48" i="14"/>
  <c r="N48" i="14" s="1"/>
  <c r="F49" i="14"/>
  <c r="G49" i="14"/>
  <c r="N49" i="14" s="1"/>
  <c r="C50" i="14"/>
  <c r="D50" i="14"/>
  <c r="H50" i="14"/>
  <c r="I50" i="14"/>
  <c r="J50" i="14"/>
  <c r="K50" i="14"/>
  <c r="L50" i="14"/>
  <c r="M50" i="14"/>
  <c r="O50" i="14"/>
  <c r="Q50" i="14"/>
  <c r="F51" i="14"/>
  <c r="G51" i="14"/>
  <c r="N51" i="14" s="1"/>
  <c r="E52" i="14"/>
  <c r="E50" i="14" s="1"/>
  <c r="N52" i="14"/>
  <c r="C53" i="14"/>
  <c r="D53" i="14"/>
  <c r="H53" i="14"/>
  <c r="I53" i="14"/>
  <c r="J53" i="14"/>
  <c r="K53" i="14"/>
  <c r="L53" i="14"/>
  <c r="M53" i="14"/>
  <c r="O53" i="14"/>
  <c r="Q53" i="14"/>
  <c r="F54" i="14"/>
  <c r="G54" i="14"/>
  <c r="F55" i="14"/>
  <c r="G55" i="14"/>
  <c r="N55" i="14" s="1"/>
  <c r="E56" i="14"/>
  <c r="N56" i="14"/>
  <c r="C57" i="14"/>
  <c r="D57" i="14"/>
  <c r="G57" i="14"/>
  <c r="N57" i="14" s="1"/>
  <c r="H57" i="14"/>
  <c r="I57" i="14"/>
  <c r="J57" i="14"/>
  <c r="K57" i="14"/>
  <c r="L57" i="14"/>
  <c r="M57" i="14"/>
  <c r="O57" i="14"/>
  <c r="Q57" i="14"/>
  <c r="F58" i="14"/>
  <c r="N58" i="14"/>
  <c r="E59" i="14"/>
  <c r="N59" i="14"/>
  <c r="F60" i="14"/>
  <c r="G60" i="14"/>
  <c r="N60" i="14" s="1"/>
  <c r="F61" i="14"/>
  <c r="G61" i="14"/>
  <c r="N61" i="14" s="1"/>
  <c r="F62" i="14"/>
  <c r="G62" i="14"/>
  <c r="N62" i="14" s="1"/>
  <c r="F63" i="14"/>
  <c r="G63" i="14"/>
  <c r="N63" i="14" s="1"/>
  <c r="P64" i="14"/>
  <c r="F65" i="14"/>
  <c r="P65" i="14" s="1"/>
  <c r="N65" i="14"/>
  <c r="P66" i="14"/>
  <c r="F67" i="14"/>
  <c r="G67" i="14"/>
  <c r="N67" i="14" s="1"/>
  <c r="P67" i="14" s="1"/>
  <c r="C69" i="14"/>
  <c r="D69" i="14"/>
  <c r="H69" i="14"/>
  <c r="I69" i="14"/>
  <c r="J69" i="14"/>
  <c r="K69" i="14"/>
  <c r="L69" i="14"/>
  <c r="M69" i="14"/>
  <c r="O69" i="14"/>
  <c r="Q69" i="14"/>
  <c r="F70" i="14"/>
  <c r="G70" i="14"/>
  <c r="N70" i="14" s="1"/>
  <c r="F71" i="14"/>
  <c r="G71" i="14"/>
  <c r="N71" i="14" s="1"/>
  <c r="E72" i="14"/>
  <c r="E69" i="14" s="1"/>
  <c r="N72" i="14"/>
  <c r="C73" i="14"/>
  <c r="D73" i="14"/>
  <c r="G73" i="14"/>
  <c r="N73" i="14" s="1"/>
  <c r="H73" i="14"/>
  <c r="I73" i="14"/>
  <c r="J73" i="14"/>
  <c r="K73" i="14"/>
  <c r="L73" i="14"/>
  <c r="M73" i="14"/>
  <c r="O73" i="14"/>
  <c r="Q73" i="14"/>
  <c r="F74" i="14"/>
  <c r="N74" i="14"/>
  <c r="E75" i="14"/>
  <c r="N75" i="14"/>
  <c r="C76" i="14"/>
  <c r="D76" i="14"/>
  <c r="H76" i="14"/>
  <c r="I76" i="14"/>
  <c r="J76" i="14"/>
  <c r="K76" i="14"/>
  <c r="L76" i="14"/>
  <c r="M76" i="14"/>
  <c r="O76" i="14"/>
  <c r="Q76" i="14"/>
  <c r="F77" i="14"/>
  <c r="G77" i="14"/>
  <c r="N77" i="14" s="1"/>
  <c r="E78" i="14"/>
  <c r="F78" i="14" s="1"/>
  <c r="N78" i="14"/>
  <c r="C79" i="14"/>
  <c r="D79" i="14"/>
  <c r="H79" i="14"/>
  <c r="I79" i="14"/>
  <c r="J79" i="14"/>
  <c r="K79" i="14"/>
  <c r="L79" i="14"/>
  <c r="M79" i="14"/>
  <c r="O79" i="14"/>
  <c r="Q79" i="14"/>
  <c r="F80" i="14"/>
  <c r="G80" i="14"/>
  <c r="E81" i="14"/>
  <c r="E79" i="14" s="1"/>
  <c r="N81" i="14"/>
  <c r="F82" i="14"/>
  <c r="G82" i="14"/>
  <c r="N82" i="14" s="1"/>
  <c r="C83" i="14"/>
  <c r="D83" i="14"/>
  <c r="H83" i="14"/>
  <c r="I83" i="14"/>
  <c r="J83" i="14"/>
  <c r="K83" i="14"/>
  <c r="L83" i="14"/>
  <c r="M83" i="14"/>
  <c r="O83" i="14"/>
  <c r="Q83" i="14"/>
  <c r="F84" i="14"/>
  <c r="G84" i="14"/>
  <c r="E85" i="14"/>
  <c r="E83" i="14" s="1"/>
  <c r="N85" i="14"/>
  <c r="C86" i="14"/>
  <c r="D86" i="14"/>
  <c r="H86" i="14"/>
  <c r="I86" i="14"/>
  <c r="J86" i="14"/>
  <c r="K86" i="14"/>
  <c r="L86" i="14"/>
  <c r="M86" i="14"/>
  <c r="O86" i="14"/>
  <c r="Q86" i="14"/>
  <c r="F87" i="14"/>
  <c r="G87" i="14"/>
  <c r="G86" i="14" s="1"/>
  <c r="N86" i="14" s="1"/>
  <c r="E88" i="14"/>
  <c r="F88" i="14" s="1"/>
  <c r="N88" i="14"/>
  <c r="P89" i="14"/>
  <c r="Q89" i="14"/>
  <c r="P90" i="14"/>
  <c r="P91" i="14"/>
  <c r="C92" i="14"/>
  <c r="D92" i="14"/>
  <c r="H92" i="14"/>
  <c r="I92" i="14"/>
  <c r="J92" i="14"/>
  <c r="K92" i="14"/>
  <c r="L92" i="14"/>
  <c r="M92" i="14"/>
  <c r="O92" i="14"/>
  <c r="Q92" i="14"/>
  <c r="F93" i="14"/>
  <c r="G93" i="14"/>
  <c r="E94" i="14"/>
  <c r="F94" i="14" s="1"/>
  <c r="N94" i="14"/>
  <c r="C95" i="14"/>
  <c r="D95" i="14"/>
  <c r="G95" i="14"/>
  <c r="N95" i="14" s="1"/>
  <c r="H95" i="14"/>
  <c r="I95" i="14"/>
  <c r="J95" i="14"/>
  <c r="K95" i="14"/>
  <c r="L95" i="14"/>
  <c r="M95" i="14"/>
  <c r="O95" i="14"/>
  <c r="Q95" i="14"/>
  <c r="F96" i="14"/>
  <c r="N96" i="14"/>
  <c r="E97" i="14"/>
  <c r="E95" i="14" s="1"/>
  <c r="N97" i="14"/>
  <c r="C98" i="14"/>
  <c r="D98" i="14"/>
  <c r="H98" i="14"/>
  <c r="I98" i="14"/>
  <c r="J98" i="14"/>
  <c r="K98" i="14"/>
  <c r="L98" i="14"/>
  <c r="M98" i="14"/>
  <c r="O98" i="14"/>
  <c r="Q98" i="14"/>
  <c r="F99" i="14"/>
  <c r="G99" i="14"/>
  <c r="G98" i="14" s="1"/>
  <c r="N98" i="14" s="1"/>
  <c r="E100" i="14"/>
  <c r="F100" i="14" s="1"/>
  <c r="N100" i="14"/>
  <c r="C101" i="14"/>
  <c r="D101" i="14"/>
  <c r="H101" i="14"/>
  <c r="I101" i="14"/>
  <c r="J101" i="14"/>
  <c r="K101" i="14"/>
  <c r="L101" i="14"/>
  <c r="M101" i="14"/>
  <c r="O101" i="14"/>
  <c r="Q101" i="14"/>
  <c r="F102" i="14"/>
  <c r="G102" i="14"/>
  <c r="G101" i="14" s="1"/>
  <c r="N101" i="14" s="1"/>
  <c r="E103" i="14"/>
  <c r="F103" i="14" s="1"/>
  <c r="N103" i="14"/>
  <c r="F104" i="14"/>
  <c r="G104" i="14"/>
  <c r="N104" i="14" s="1"/>
  <c r="C105" i="14"/>
  <c r="D105" i="14"/>
  <c r="H105" i="14"/>
  <c r="I105" i="14"/>
  <c r="J105" i="14"/>
  <c r="K105" i="14"/>
  <c r="L105" i="14"/>
  <c r="M105" i="14"/>
  <c r="O105" i="14"/>
  <c r="Q105" i="14"/>
  <c r="F106" i="14"/>
  <c r="G106" i="14"/>
  <c r="N106" i="14" s="1"/>
  <c r="E107" i="14"/>
  <c r="E105" i="14" s="1"/>
  <c r="N107" i="14"/>
  <c r="C108" i="14"/>
  <c r="D108" i="14"/>
  <c r="H108" i="14"/>
  <c r="I108" i="14"/>
  <c r="J108" i="14"/>
  <c r="K108" i="14"/>
  <c r="L108" i="14"/>
  <c r="M108" i="14"/>
  <c r="O108" i="14"/>
  <c r="Q108" i="14"/>
  <c r="F109" i="14"/>
  <c r="G109" i="14"/>
  <c r="G108" i="14" s="1"/>
  <c r="N108" i="14" s="1"/>
  <c r="E110" i="14"/>
  <c r="E108" i="14" s="1"/>
  <c r="N110" i="14"/>
  <c r="C111" i="14"/>
  <c r="D111" i="14"/>
  <c r="H111" i="14"/>
  <c r="I111" i="14"/>
  <c r="J111" i="14"/>
  <c r="K111" i="14"/>
  <c r="L111" i="14"/>
  <c r="M111" i="14"/>
  <c r="O111" i="14"/>
  <c r="Q111" i="14"/>
  <c r="F112" i="14"/>
  <c r="G112" i="14"/>
  <c r="N112" i="14" s="1"/>
  <c r="E113" i="14"/>
  <c r="E111" i="14" s="1"/>
  <c r="G113" i="14"/>
  <c r="N113" i="14" s="1"/>
  <c r="F114" i="14"/>
  <c r="G114" i="14"/>
  <c r="N114" i="14" s="1"/>
  <c r="C115" i="14"/>
  <c r="D115" i="14"/>
  <c r="H115" i="14"/>
  <c r="I115" i="14"/>
  <c r="J115" i="14"/>
  <c r="K115" i="14"/>
  <c r="L115" i="14"/>
  <c r="M115" i="14"/>
  <c r="O115" i="14"/>
  <c r="Q115" i="14"/>
  <c r="F116" i="14"/>
  <c r="G116" i="14"/>
  <c r="G115" i="14" s="1"/>
  <c r="N115" i="14" s="1"/>
  <c r="E117" i="14"/>
  <c r="F117" i="14" s="1"/>
  <c r="N117" i="14"/>
  <c r="C118" i="14"/>
  <c r="D118" i="14"/>
  <c r="H118" i="14"/>
  <c r="I118" i="14"/>
  <c r="J118" i="14"/>
  <c r="K118" i="14"/>
  <c r="L118" i="14"/>
  <c r="M118" i="14"/>
  <c r="O118" i="14"/>
  <c r="Q118" i="14"/>
  <c r="F119" i="14"/>
  <c r="G119" i="14"/>
  <c r="N119" i="14" s="1"/>
  <c r="E120" i="14"/>
  <c r="N120" i="14"/>
  <c r="F121" i="14"/>
  <c r="H121" i="14"/>
  <c r="I121" i="14"/>
  <c r="J121" i="14"/>
  <c r="M121" i="14"/>
  <c r="Q121" i="14"/>
  <c r="F122" i="14"/>
  <c r="G122" i="14"/>
  <c r="N122" i="14" s="1"/>
  <c r="F123" i="14"/>
  <c r="G123" i="14"/>
  <c r="N123" i="14" s="1"/>
  <c r="F124" i="14"/>
  <c r="G124" i="14"/>
  <c r="N124" i="14" s="1"/>
  <c r="C126" i="14"/>
  <c r="D126" i="14"/>
  <c r="H126" i="14"/>
  <c r="I126" i="14"/>
  <c r="J126" i="14"/>
  <c r="K126" i="14"/>
  <c r="L126" i="14"/>
  <c r="M126" i="14"/>
  <c r="O126" i="14"/>
  <c r="Q126" i="14"/>
  <c r="F127" i="14"/>
  <c r="G127" i="14"/>
  <c r="N127" i="14" s="1"/>
  <c r="E128" i="14"/>
  <c r="E126" i="14" s="1"/>
  <c r="N128" i="14"/>
  <c r="F129" i="14"/>
  <c r="G129" i="14"/>
  <c r="N129" i="14" s="1"/>
  <c r="C130" i="14"/>
  <c r="D130" i="14"/>
  <c r="H130" i="14"/>
  <c r="I130" i="14"/>
  <c r="J130" i="14"/>
  <c r="K130" i="14"/>
  <c r="L130" i="14"/>
  <c r="M130" i="14"/>
  <c r="O130" i="14"/>
  <c r="Q130" i="14"/>
  <c r="F131" i="14"/>
  <c r="G131" i="14"/>
  <c r="E132" i="14"/>
  <c r="N132" i="14"/>
  <c r="C133" i="14"/>
  <c r="D133" i="14"/>
  <c r="H133" i="14"/>
  <c r="I133" i="14"/>
  <c r="J133" i="14"/>
  <c r="K133" i="14"/>
  <c r="L133" i="14"/>
  <c r="M133" i="14"/>
  <c r="O133" i="14"/>
  <c r="Q133" i="14"/>
  <c r="F134" i="14"/>
  <c r="G134" i="14"/>
  <c r="G133" i="14" s="1"/>
  <c r="N133" i="14" s="1"/>
  <c r="E135" i="14"/>
  <c r="F135" i="14" s="1"/>
  <c r="N135" i="14"/>
  <c r="F136" i="14"/>
  <c r="G136" i="14"/>
  <c r="N136" i="14" s="1"/>
  <c r="C137" i="14"/>
  <c r="D137" i="14"/>
  <c r="H137" i="14"/>
  <c r="I137" i="14"/>
  <c r="J137" i="14"/>
  <c r="K137" i="14"/>
  <c r="L137" i="14"/>
  <c r="M137" i="14"/>
  <c r="O137" i="14"/>
  <c r="Q137" i="14"/>
  <c r="F138" i="14"/>
  <c r="G138" i="14"/>
  <c r="N138" i="14" s="1"/>
  <c r="E139" i="14"/>
  <c r="F139" i="14" s="1"/>
  <c r="N139" i="14"/>
  <c r="F140" i="14"/>
  <c r="G140" i="14"/>
  <c r="N140" i="14" s="1"/>
  <c r="C141" i="14"/>
  <c r="D141" i="14"/>
  <c r="H141" i="14"/>
  <c r="I141" i="14"/>
  <c r="J141" i="14"/>
  <c r="K141" i="14"/>
  <c r="L141" i="14"/>
  <c r="M141" i="14"/>
  <c r="O141" i="14"/>
  <c r="Q141" i="14"/>
  <c r="F142" i="14"/>
  <c r="G142" i="14"/>
  <c r="N142" i="14" s="1"/>
  <c r="E143" i="14"/>
  <c r="E141" i="14" s="1"/>
  <c r="N143" i="14"/>
  <c r="C144" i="14"/>
  <c r="D144" i="14"/>
  <c r="H144" i="14"/>
  <c r="I144" i="14"/>
  <c r="J144" i="14"/>
  <c r="K144" i="14"/>
  <c r="L144" i="14"/>
  <c r="M144" i="14"/>
  <c r="O144" i="14"/>
  <c r="Q144" i="14"/>
  <c r="F145" i="14"/>
  <c r="G145" i="14"/>
  <c r="G144" i="14" s="1"/>
  <c r="N144" i="14" s="1"/>
  <c r="E146" i="14"/>
  <c r="E144" i="14" s="1"/>
  <c r="N146" i="14"/>
  <c r="F147" i="14"/>
  <c r="G147" i="14"/>
  <c r="F148" i="14"/>
  <c r="G148" i="14"/>
  <c r="N148" i="14"/>
  <c r="C149" i="14"/>
  <c r="D149" i="14"/>
  <c r="H149" i="14"/>
  <c r="I149" i="14"/>
  <c r="J149" i="14"/>
  <c r="K149" i="14"/>
  <c r="L149" i="14"/>
  <c r="M149" i="14"/>
  <c r="O149" i="14"/>
  <c r="Q149" i="14"/>
  <c r="F150" i="14"/>
  <c r="G150" i="14"/>
  <c r="G149" i="14" s="1"/>
  <c r="N149" i="14" s="1"/>
  <c r="E151" i="14"/>
  <c r="F151" i="14" s="1"/>
  <c r="N151" i="14"/>
  <c r="C152" i="14"/>
  <c r="D152" i="14"/>
  <c r="H152" i="14"/>
  <c r="I152" i="14"/>
  <c r="J152" i="14"/>
  <c r="K152" i="14"/>
  <c r="L152" i="14"/>
  <c r="M152" i="14"/>
  <c r="O152" i="14"/>
  <c r="Q152" i="14"/>
  <c r="F153" i="14"/>
  <c r="G153" i="14"/>
  <c r="G152" i="14" s="1"/>
  <c r="N152" i="14" s="1"/>
  <c r="E154" i="14"/>
  <c r="F154" i="14" s="1"/>
  <c r="N154" i="14"/>
  <c r="C155" i="14"/>
  <c r="D155" i="14"/>
  <c r="H155" i="14"/>
  <c r="I155" i="14"/>
  <c r="J155" i="14"/>
  <c r="K155" i="14"/>
  <c r="L155" i="14"/>
  <c r="M155" i="14"/>
  <c r="O155" i="14"/>
  <c r="Q155" i="14"/>
  <c r="F156" i="14"/>
  <c r="G156" i="14"/>
  <c r="E157" i="14"/>
  <c r="E155" i="14" s="1"/>
  <c r="N157" i="14"/>
  <c r="C158" i="14"/>
  <c r="D158" i="14"/>
  <c r="H158" i="14"/>
  <c r="I158" i="14"/>
  <c r="J158" i="14"/>
  <c r="K158" i="14"/>
  <c r="L158" i="14"/>
  <c r="M158" i="14"/>
  <c r="O158" i="14"/>
  <c r="Q158" i="14"/>
  <c r="F159" i="14"/>
  <c r="G159" i="14"/>
  <c r="E160" i="14"/>
  <c r="E158" i="14" s="1"/>
  <c r="N160" i="14"/>
  <c r="F161" i="14"/>
  <c r="G161" i="14"/>
  <c r="N161" i="14" s="1"/>
  <c r="C162" i="14"/>
  <c r="D162" i="14"/>
  <c r="H162" i="14"/>
  <c r="I162" i="14"/>
  <c r="J162" i="14"/>
  <c r="K162" i="14"/>
  <c r="L162" i="14"/>
  <c r="M162" i="14"/>
  <c r="O162" i="14"/>
  <c r="Q162" i="14"/>
  <c r="F163" i="14"/>
  <c r="G163" i="14"/>
  <c r="G162" i="14" s="1"/>
  <c r="N162" i="14" s="1"/>
  <c r="E164" i="14"/>
  <c r="E162" i="14" s="1"/>
  <c r="N164" i="14"/>
  <c r="C165" i="14"/>
  <c r="D165" i="14"/>
  <c r="H165" i="14"/>
  <c r="I165" i="14"/>
  <c r="J165" i="14"/>
  <c r="K165" i="14"/>
  <c r="L165" i="14"/>
  <c r="M165" i="14"/>
  <c r="O165" i="14"/>
  <c r="Q165" i="14"/>
  <c r="F166" i="14"/>
  <c r="G166" i="14"/>
  <c r="G165" i="14" s="1"/>
  <c r="N165" i="14" s="1"/>
  <c r="E167" i="14"/>
  <c r="F167" i="14" s="1"/>
  <c r="N167" i="14"/>
  <c r="F168" i="14"/>
  <c r="G168" i="14"/>
  <c r="N168" i="14" s="1"/>
  <c r="F169" i="14"/>
  <c r="G169" i="14"/>
  <c r="N169" i="14"/>
  <c r="C170" i="14"/>
  <c r="D170" i="14"/>
  <c r="H170" i="14"/>
  <c r="I170" i="14"/>
  <c r="J170" i="14"/>
  <c r="K170" i="14"/>
  <c r="L170" i="14"/>
  <c r="M170" i="14"/>
  <c r="O170" i="14"/>
  <c r="Q170" i="14"/>
  <c r="F171" i="14"/>
  <c r="G171" i="14"/>
  <c r="N171" i="14" s="1"/>
  <c r="E172" i="14"/>
  <c r="E170" i="14" s="1"/>
  <c r="N172" i="14"/>
  <c r="F173" i="14"/>
  <c r="G173" i="14"/>
  <c r="N173" i="14" s="1"/>
  <c r="C174" i="14"/>
  <c r="D174" i="14"/>
  <c r="H174" i="14"/>
  <c r="I174" i="14"/>
  <c r="J174" i="14"/>
  <c r="K174" i="14"/>
  <c r="L174" i="14"/>
  <c r="M174" i="14"/>
  <c r="O174" i="14"/>
  <c r="Q174" i="14"/>
  <c r="F175" i="14"/>
  <c r="G175" i="14"/>
  <c r="G174" i="14" s="1"/>
  <c r="N174" i="14" s="1"/>
  <c r="E176" i="14"/>
  <c r="E174" i="14" s="1"/>
  <c r="N176" i="14"/>
  <c r="F177" i="14"/>
  <c r="G177" i="14"/>
  <c r="N177" i="14" s="1"/>
  <c r="F178" i="14"/>
  <c r="G178" i="14"/>
  <c r="N178" i="14" s="1"/>
  <c r="F179" i="14"/>
  <c r="G179" i="14"/>
  <c r="N179" i="14" s="1"/>
  <c r="F180" i="14"/>
  <c r="G180" i="14"/>
  <c r="N180" i="14" s="1"/>
  <c r="F181" i="14"/>
  <c r="G181" i="14"/>
  <c r="N181" i="14" s="1"/>
  <c r="F182" i="14"/>
  <c r="G182" i="14"/>
  <c r="N182" i="14" s="1"/>
  <c r="F183" i="14"/>
  <c r="G183" i="14"/>
  <c r="N183" i="14" s="1"/>
  <c r="F184" i="14"/>
  <c r="G184" i="14"/>
  <c r="N184" i="14" s="1"/>
  <c r="F185" i="14"/>
  <c r="G185" i="14"/>
  <c r="N185" i="14" s="1"/>
  <c r="F186" i="14"/>
  <c r="G186" i="14"/>
  <c r="N186" i="14" s="1"/>
  <c r="C188" i="14"/>
  <c r="D188" i="14"/>
  <c r="H188" i="14"/>
  <c r="I188" i="14"/>
  <c r="J188" i="14"/>
  <c r="K188" i="14"/>
  <c r="L188" i="14"/>
  <c r="M188" i="14"/>
  <c r="O188" i="14"/>
  <c r="Q188" i="14"/>
  <c r="F189" i="14"/>
  <c r="G189" i="14"/>
  <c r="G188" i="14" s="1"/>
  <c r="E190" i="14"/>
  <c r="F190" i="14" s="1"/>
  <c r="N190" i="14"/>
  <c r="C191" i="14"/>
  <c r="D191" i="14"/>
  <c r="H191" i="14"/>
  <c r="I191" i="14"/>
  <c r="J191" i="14"/>
  <c r="K191" i="14"/>
  <c r="L191" i="14"/>
  <c r="O191" i="14"/>
  <c r="Q191" i="14"/>
  <c r="F192" i="14"/>
  <c r="G192" i="14"/>
  <c r="N192" i="14" s="1"/>
  <c r="M192" i="14"/>
  <c r="M191" i="14" s="1"/>
  <c r="E193" i="14"/>
  <c r="N193" i="14"/>
  <c r="C194" i="14"/>
  <c r="D194" i="14"/>
  <c r="H194" i="14"/>
  <c r="I194" i="14"/>
  <c r="J194" i="14"/>
  <c r="K194" i="14"/>
  <c r="L194" i="14"/>
  <c r="M194" i="14"/>
  <c r="O194" i="14"/>
  <c r="Q194" i="14"/>
  <c r="F195" i="14"/>
  <c r="G195" i="14"/>
  <c r="N195" i="14" s="1"/>
  <c r="E196" i="14"/>
  <c r="E194" i="14" s="1"/>
  <c r="N196" i="14"/>
  <c r="F197" i="14"/>
  <c r="G197" i="14"/>
  <c r="N197" i="14" s="1"/>
  <c r="C198" i="14"/>
  <c r="D198" i="14"/>
  <c r="H198" i="14"/>
  <c r="I198" i="14"/>
  <c r="J198" i="14"/>
  <c r="K198" i="14"/>
  <c r="L198" i="14"/>
  <c r="M198" i="14"/>
  <c r="O198" i="14"/>
  <c r="Q198" i="14"/>
  <c r="F199" i="14"/>
  <c r="G199" i="14"/>
  <c r="G198" i="14" s="1"/>
  <c r="N198" i="14" s="1"/>
  <c r="E200" i="14"/>
  <c r="E198" i="14" s="1"/>
  <c r="N200" i="14"/>
  <c r="P201" i="14"/>
  <c r="F202" i="14"/>
  <c r="G202" i="14"/>
  <c r="N202" i="14" s="1"/>
  <c r="F203" i="14"/>
  <c r="G203" i="14"/>
  <c r="N203" i="14" s="1"/>
  <c r="F204" i="14"/>
  <c r="G204" i="14"/>
  <c r="N204" i="14" s="1"/>
  <c r="C206" i="14"/>
  <c r="D206" i="14"/>
  <c r="H206" i="14"/>
  <c r="I206" i="14"/>
  <c r="J206" i="14"/>
  <c r="K206" i="14"/>
  <c r="L206" i="14"/>
  <c r="M206" i="14"/>
  <c r="O206" i="14"/>
  <c r="Q206" i="14"/>
  <c r="F207" i="14"/>
  <c r="G207" i="14"/>
  <c r="E208" i="14"/>
  <c r="F208" i="14" s="1"/>
  <c r="N208" i="14"/>
  <c r="F209" i="14"/>
  <c r="G209" i="14"/>
  <c r="N209" i="14" s="1"/>
  <c r="C210" i="14"/>
  <c r="D210" i="14"/>
  <c r="H210" i="14"/>
  <c r="I210" i="14"/>
  <c r="J210" i="14"/>
  <c r="K210" i="14"/>
  <c r="L210" i="14"/>
  <c r="M210" i="14"/>
  <c r="O210" i="14"/>
  <c r="Q210" i="14"/>
  <c r="F211" i="14"/>
  <c r="G211" i="14"/>
  <c r="N211" i="14" s="1"/>
  <c r="E212" i="14"/>
  <c r="F212" i="14" s="1"/>
  <c r="N212" i="14"/>
  <c r="F213" i="14"/>
  <c r="G213" i="14"/>
  <c r="N213" i="14" s="1"/>
  <c r="F214" i="14"/>
  <c r="G214" i="14"/>
  <c r="N214" i="14" s="1"/>
  <c r="F215" i="14"/>
  <c r="G215" i="14"/>
  <c r="N215" i="14" s="1"/>
  <c r="F216" i="14"/>
  <c r="G216" i="14"/>
  <c r="N216" i="14" s="1"/>
  <c r="F217" i="14"/>
  <c r="G217" i="14"/>
  <c r="N217" i="14" s="1"/>
  <c r="P217" i="14" s="1"/>
  <c r="C218" i="14"/>
  <c r="D218" i="14"/>
  <c r="H218" i="14"/>
  <c r="I218" i="14"/>
  <c r="J218" i="14"/>
  <c r="K218" i="14"/>
  <c r="L218" i="14"/>
  <c r="M218" i="14"/>
  <c r="O218" i="14"/>
  <c r="Q218" i="14"/>
  <c r="F219" i="14"/>
  <c r="G219" i="14"/>
  <c r="N219" i="14" s="1"/>
  <c r="E220" i="14"/>
  <c r="E218" i="14" s="1"/>
  <c r="N220" i="14"/>
  <c r="F221" i="14"/>
  <c r="G221" i="14"/>
  <c r="N221" i="14" s="1"/>
  <c r="F222" i="14"/>
  <c r="G222" i="14"/>
  <c r="N222" i="14" s="1"/>
  <c r="C223" i="14"/>
  <c r="D223" i="14"/>
  <c r="H223" i="14"/>
  <c r="I223" i="14"/>
  <c r="J223" i="14"/>
  <c r="K223" i="14"/>
  <c r="L223" i="14"/>
  <c r="M223" i="14"/>
  <c r="O223" i="14"/>
  <c r="Q223" i="14"/>
  <c r="F224" i="14"/>
  <c r="G224" i="14"/>
  <c r="G223" i="14" s="1"/>
  <c r="N223" i="14" s="1"/>
  <c r="E225" i="14"/>
  <c r="N225" i="14"/>
  <c r="F226" i="14"/>
  <c r="G226" i="14"/>
  <c r="N226" i="14" s="1"/>
  <c r="F227" i="14"/>
  <c r="G227" i="14"/>
  <c r="N227" i="14" s="1"/>
  <c r="C228" i="14"/>
  <c r="D228" i="14"/>
  <c r="H228" i="14"/>
  <c r="I228" i="14"/>
  <c r="J228" i="14"/>
  <c r="K228" i="14"/>
  <c r="L228" i="14"/>
  <c r="M228" i="14"/>
  <c r="O228" i="14"/>
  <c r="Q228" i="14"/>
  <c r="F229" i="14"/>
  <c r="G229" i="14"/>
  <c r="E230" i="14"/>
  <c r="F230" i="14" s="1"/>
  <c r="N230" i="14"/>
  <c r="F231" i="14"/>
  <c r="G231" i="14"/>
  <c r="N231" i="14" s="1"/>
  <c r="F232" i="14"/>
  <c r="G232" i="14"/>
  <c r="N232" i="14" s="1"/>
  <c r="F233" i="14"/>
  <c r="G233" i="14"/>
  <c r="N233" i="14" s="1"/>
  <c r="F234" i="14"/>
  <c r="G234" i="14"/>
  <c r="N234" i="14" s="1"/>
  <c r="F235" i="14"/>
  <c r="G235" i="14"/>
  <c r="N235" i="14" s="1"/>
  <c r="F236" i="14"/>
  <c r="G236" i="14"/>
  <c r="N236" i="14" s="1"/>
  <c r="P237" i="14"/>
  <c r="F238" i="14"/>
  <c r="G238" i="14"/>
  <c r="N238" i="14" s="1"/>
  <c r="F239" i="14"/>
  <c r="G239" i="14"/>
  <c r="N239" i="14" s="1"/>
  <c r="F240" i="14"/>
  <c r="G240" i="14"/>
  <c r="N240" i="14" s="1"/>
  <c r="F241" i="14"/>
  <c r="G241" i="14"/>
  <c r="N241" i="14" s="1"/>
  <c r="F242" i="14"/>
  <c r="G242" i="14"/>
  <c r="F243" i="14"/>
  <c r="G243" i="14"/>
  <c r="N243" i="14" s="1"/>
  <c r="F244" i="14"/>
  <c r="G244" i="14"/>
  <c r="N244" i="14" s="1"/>
  <c r="F245" i="14"/>
  <c r="G245" i="14"/>
  <c r="F246" i="14"/>
  <c r="G246" i="14"/>
  <c r="P247" i="14"/>
  <c r="P248" i="14"/>
  <c r="F249" i="14"/>
  <c r="G249" i="14"/>
  <c r="N249" i="14" s="1"/>
  <c r="C251" i="14"/>
  <c r="D251" i="14"/>
  <c r="H251" i="14"/>
  <c r="I251" i="14"/>
  <c r="J251" i="14"/>
  <c r="K251" i="14"/>
  <c r="L251" i="14"/>
  <c r="O251" i="14"/>
  <c r="Q251" i="14"/>
  <c r="F252" i="14"/>
  <c r="G252" i="14"/>
  <c r="G251" i="14" s="1"/>
  <c r="N251" i="14" s="1"/>
  <c r="M252" i="14"/>
  <c r="M251" i="14" s="1"/>
  <c r="E253" i="14"/>
  <c r="E251" i="14" s="1"/>
  <c r="N253" i="14"/>
  <c r="C254" i="14"/>
  <c r="D254" i="14"/>
  <c r="H254" i="14"/>
  <c r="I254" i="14"/>
  <c r="J254" i="14"/>
  <c r="K254" i="14"/>
  <c r="L254" i="14"/>
  <c r="O254" i="14"/>
  <c r="Q254" i="14"/>
  <c r="F255" i="14"/>
  <c r="G255" i="14"/>
  <c r="G254" i="14" s="1"/>
  <c r="N254" i="14" s="1"/>
  <c r="M255" i="14"/>
  <c r="M254" i="14" s="1"/>
  <c r="E256" i="14"/>
  <c r="E254" i="14" s="1"/>
  <c r="N256" i="14"/>
  <c r="C257" i="14"/>
  <c r="D257" i="14"/>
  <c r="H257" i="14"/>
  <c r="I257" i="14"/>
  <c r="J257" i="14"/>
  <c r="K257" i="14"/>
  <c r="L257" i="14"/>
  <c r="O257" i="14"/>
  <c r="Q257" i="14"/>
  <c r="F258" i="14"/>
  <c r="G258" i="14"/>
  <c r="G257" i="14" s="1"/>
  <c r="N257" i="14" s="1"/>
  <c r="M258" i="14"/>
  <c r="M257" i="14" s="1"/>
  <c r="E259" i="14"/>
  <c r="E257" i="14" s="1"/>
  <c r="N259" i="14"/>
  <c r="C260" i="14"/>
  <c r="D260" i="14"/>
  <c r="H260" i="14"/>
  <c r="I260" i="14"/>
  <c r="J260" i="14"/>
  <c r="K260" i="14"/>
  <c r="L260" i="14"/>
  <c r="M260" i="14"/>
  <c r="O260" i="14"/>
  <c r="Q260" i="14"/>
  <c r="F261" i="14"/>
  <c r="G261" i="14"/>
  <c r="G260" i="14" s="1"/>
  <c r="N260" i="14" s="1"/>
  <c r="E262" i="14"/>
  <c r="N262" i="14"/>
  <c r="C263" i="14"/>
  <c r="D263" i="14"/>
  <c r="H263" i="14"/>
  <c r="I263" i="14"/>
  <c r="J263" i="14"/>
  <c r="K263" i="14"/>
  <c r="L263" i="14"/>
  <c r="M263" i="14"/>
  <c r="O263" i="14"/>
  <c r="Q263" i="14"/>
  <c r="F264" i="14"/>
  <c r="G264" i="14"/>
  <c r="G263" i="14" s="1"/>
  <c r="N263" i="14" s="1"/>
  <c r="E265" i="14"/>
  <c r="E263" i="14" s="1"/>
  <c r="F265" i="14"/>
  <c r="N265" i="14"/>
  <c r="F266" i="14"/>
  <c r="G266" i="14"/>
  <c r="N266" i="14"/>
  <c r="C267" i="14"/>
  <c r="G267" i="14" s="1"/>
  <c r="N267" i="14" s="1"/>
  <c r="D267" i="14"/>
  <c r="E267" i="14"/>
  <c r="H267" i="14"/>
  <c r="I267" i="14"/>
  <c r="J267" i="14"/>
  <c r="K267" i="14"/>
  <c r="L267" i="14"/>
  <c r="M267" i="14"/>
  <c r="O267" i="14"/>
  <c r="Q267" i="14"/>
  <c r="F268" i="14"/>
  <c r="P268" i="14" s="1"/>
  <c r="G268" i="14"/>
  <c r="N268" i="14" s="1"/>
  <c r="F269" i="14"/>
  <c r="G269" i="14"/>
  <c r="N269" i="14" s="1"/>
  <c r="P269" i="14"/>
  <c r="C270" i="14"/>
  <c r="D270" i="14"/>
  <c r="E270" i="14"/>
  <c r="H270" i="14"/>
  <c r="I270" i="14"/>
  <c r="J270" i="14"/>
  <c r="K270" i="14"/>
  <c r="L270" i="14"/>
  <c r="M270" i="14"/>
  <c r="O270" i="14"/>
  <c r="Q270" i="14"/>
  <c r="F271" i="14"/>
  <c r="G271" i="14"/>
  <c r="N271" i="14" s="1"/>
  <c r="F272" i="14"/>
  <c r="G272" i="14"/>
  <c r="N272" i="14" s="1"/>
  <c r="F273" i="14"/>
  <c r="G273" i="14"/>
  <c r="N273" i="14" s="1"/>
  <c r="F274" i="14"/>
  <c r="G274" i="14"/>
  <c r="N274" i="14" s="1"/>
  <c r="F275" i="14"/>
  <c r="G275" i="14"/>
  <c r="N275" i="14" s="1"/>
  <c r="F276" i="14"/>
  <c r="G276" i="14"/>
  <c r="N276" i="14" s="1"/>
  <c r="F277" i="14"/>
  <c r="G277" i="14"/>
  <c r="N277" i="14" s="1"/>
  <c r="F278" i="14"/>
  <c r="G278" i="14"/>
  <c r="N278" i="14" s="1"/>
  <c r="F279" i="14"/>
  <c r="G279" i="14"/>
  <c r="N279" i="14" s="1"/>
  <c r="F280" i="14"/>
  <c r="G280" i="14"/>
  <c r="N280" i="14" s="1"/>
  <c r="F281" i="14"/>
  <c r="G281" i="14"/>
  <c r="N281" i="14" s="1"/>
  <c r="F282" i="14"/>
  <c r="G282" i="14"/>
  <c r="N282" i="14" s="1"/>
  <c r="F283" i="14"/>
  <c r="G283" i="14"/>
  <c r="N283" i="14" s="1"/>
  <c r="F284" i="14"/>
  <c r="G284" i="14"/>
  <c r="N284" i="14" s="1"/>
  <c r="F285" i="14"/>
  <c r="G285" i="14"/>
  <c r="N285" i="14" s="1"/>
  <c r="F286" i="14"/>
  <c r="G286" i="14"/>
  <c r="N286" i="14" s="1"/>
  <c r="F287" i="14"/>
  <c r="G287" i="14"/>
  <c r="N287" i="14" s="1"/>
  <c r="F288" i="14"/>
  <c r="G288" i="14"/>
  <c r="N288" i="14" s="1"/>
  <c r="F289" i="14"/>
  <c r="G289" i="14"/>
  <c r="N289" i="14" s="1"/>
  <c r="F290" i="14"/>
  <c r="G290" i="14"/>
  <c r="N290" i="14" s="1"/>
  <c r="N291" i="14"/>
  <c r="P291" i="14" s="1"/>
  <c r="P94" i="14" l="1"/>
  <c r="P74" i="14"/>
  <c r="P71" i="14"/>
  <c r="P62" i="14"/>
  <c r="P60" i="14"/>
  <c r="P58" i="14"/>
  <c r="P265" i="14"/>
  <c r="P124" i="14"/>
  <c r="P122" i="14"/>
  <c r="N102" i="14"/>
  <c r="E86" i="14"/>
  <c r="F85" i="14"/>
  <c r="P85" i="14" s="1"/>
  <c r="F72" i="14"/>
  <c r="P63" i="14"/>
  <c r="N264" i="14"/>
  <c r="P264" i="14" s="1"/>
  <c r="P233" i="14"/>
  <c r="N166" i="14"/>
  <c r="P166" i="14" s="1"/>
  <c r="N145" i="14"/>
  <c r="P145" i="14" s="1"/>
  <c r="P135" i="14"/>
  <c r="P123" i="14"/>
  <c r="P46" i="14"/>
  <c r="P197" i="14"/>
  <c r="D187" i="14"/>
  <c r="F157" i="14"/>
  <c r="F155" i="14" s="1"/>
  <c r="F146" i="14"/>
  <c r="P146" i="14" s="1"/>
  <c r="P142" i="14"/>
  <c r="P140" i="14"/>
  <c r="P136" i="14"/>
  <c r="F128" i="14"/>
  <c r="F126" i="14" s="1"/>
  <c r="N116" i="14"/>
  <c r="P116" i="14" s="1"/>
  <c r="G105" i="14"/>
  <c r="N105" i="14" s="1"/>
  <c r="P100" i="14"/>
  <c r="E98" i="14"/>
  <c r="F97" i="14"/>
  <c r="E92" i="14"/>
  <c r="F39" i="14"/>
  <c r="P39" i="14" s="1"/>
  <c r="F20" i="14"/>
  <c r="F18" i="14" s="1"/>
  <c r="P212" i="14"/>
  <c r="E115" i="14"/>
  <c r="P230" i="14"/>
  <c r="G218" i="14"/>
  <c r="N218" i="14" s="1"/>
  <c r="N199" i="14"/>
  <c r="F172" i="14"/>
  <c r="F170" i="14" s="1"/>
  <c r="N163" i="14"/>
  <c r="P163" i="14" s="1"/>
  <c r="F160" i="14"/>
  <c r="P160" i="14" s="1"/>
  <c r="F143" i="14"/>
  <c r="P143" i="14" s="1"/>
  <c r="P49" i="14"/>
  <c r="P226" i="14"/>
  <c r="P213" i="14"/>
  <c r="P234" i="14"/>
  <c r="F210" i="14"/>
  <c r="L205" i="14"/>
  <c r="P202" i="14"/>
  <c r="P190" i="14"/>
  <c r="P173" i="14"/>
  <c r="N261" i="14"/>
  <c r="P261" i="14" s="1"/>
  <c r="P208" i="14"/>
  <c r="F176" i="14"/>
  <c r="F164" i="14"/>
  <c r="P164" i="14" s="1"/>
  <c r="P117" i="14"/>
  <c r="P103" i="14"/>
  <c r="P48" i="14"/>
  <c r="P25" i="14"/>
  <c r="P23" i="14"/>
  <c r="P20" i="14"/>
  <c r="P11" i="14"/>
  <c r="K205" i="14"/>
  <c r="F270" i="14"/>
  <c r="P127" i="14"/>
  <c r="P104" i="14"/>
  <c r="P72" i="14"/>
  <c r="F42" i="14"/>
  <c r="F40" i="14" s="1"/>
  <c r="P40" i="14" s="1"/>
  <c r="E31" i="14"/>
  <c r="N9" i="14"/>
  <c r="P204" i="14"/>
  <c r="P128" i="14"/>
  <c r="G126" i="14"/>
  <c r="N126" i="14" s="1"/>
  <c r="F92" i="14"/>
  <c r="P61" i="14"/>
  <c r="E130" i="14"/>
  <c r="F132" i="14"/>
  <c r="P132" i="14" s="1"/>
  <c r="P168" i="14"/>
  <c r="N156" i="14"/>
  <c r="P156" i="14" s="1"/>
  <c r="G155" i="14"/>
  <c r="N155" i="14" s="1"/>
  <c r="P114" i="14"/>
  <c r="I68" i="14"/>
  <c r="F101" i="14"/>
  <c r="P101" i="14" s="1"/>
  <c r="E260" i="14"/>
  <c r="E250" i="14" s="1"/>
  <c r="F262" i="14"/>
  <c r="P262" i="14" s="1"/>
  <c r="F259" i="14"/>
  <c r="P259" i="14" s="1"/>
  <c r="K250" i="14"/>
  <c r="P249" i="14"/>
  <c r="P232" i="14"/>
  <c r="E223" i="14"/>
  <c r="F225" i="14"/>
  <c r="F223" i="14" s="1"/>
  <c r="P223" i="14" s="1"/>
  <c r="P216" i="14"/>
  <c r="P211" i="14"/>
  <c r="P209" i="14"/>
  <c r="G206" i="14"/>
  <c r="N206" i="14" s="1"/>
  <c r="N207" i="14"/>
  <c r="P207" i="14" s="1"/>
  <c r="P181" i="14"/>
  <c r="P171" i="14"/>
  <c r="N159" i="14"/>
  <c r="P159" i="14" s="1"/>
  <c r="G158" i="14"/>
  <c r="N158" i="14" s="1"/>
  <c r="N150" i="14"/>
  <c r="P150" i="14" s="1"/>
  <c r="N134" i="14"/>
  <c r="P134" i="14" s="1"/>
  <c r="F120" i="14"/>
  <c r="P120" i="14" s="1"/>
  <c r="E118" i="14"/>
  <c r="P112" i="14"/>
  <c r="E101" i="14"/>
  <c r="P88" i="14"/>
  <c r="P77" i="14"/>
  <c r="F76" i="14"/>
  <c r="E26" i="14"/>
  <c r="F28" i="14"/>
  <c r="P28" i="14" s="1"/>
  <c r="P9" i="14"/>
  <c r="D8" i="14"/>
  <c r="G92" i="14"/>
  <c r="N92" i="14" s="1"/>
  <c r="G31" i="14"/>
  <c r="N31" i="14" s="1"/>
  <c r="G18" i="14"/>
  <c r="N18" i="14" s="1"/>
  <c r="N19" i="14"/>
  <c r="P19" i="14" s="1"/>
  <c r="C250" i="14"/>
  <c r="G228" i="14"/>
  <c r="N228" i="14" s="1"/>
  <c r="N229" i="14"/>
  <c r="P229" i="14" s="1"/>
  <c r="P138" i="14"/>
  <c r="F137" i="14"/>
  <c r="J125" i="14"/>
  <c r="P97" i="14"/>
  <c r="F59" i="14"/>
  <c r="P59" i="14" s="1"/>
  <c r="E57" i="14"/>
  <c r="G44" i="14"/>
  <c r="N44" i="14" s="1"/>
  <c r="N45" i="14"/>
  <c r="P45" i="14" s="1"/>
  <c r="P236" i="14"/>
  <c r="H205" i="14"/>
  <c r="Q187" i="14"/>
  <c r="N153" i="14"/>
  <c r="M125" i="14"/>
  <c r="I125" i="14"/>
  <c r="F113" i="14"/>
  <c r="F111" i="14" s="1"/>
  <c r="N93" i="14"/>
  <c r="P93" i="14" s="1"/>
  <c r="N80" i="14"/>
  <c r="P80" i="14" s="1"/>
  <c r="G79" i="14"/>
  <c r="N79" i="14" s="1"/>
  <c r="E73" i="14"/>
  <c r="F75" i="14"/>
  <c r="P75" i="14" s="1"/>
  <c r="J68" i="14"/>
  <c r="E53" i="14"/>
  <c r="F56" i="14"/>
  <c r="F53" i="14" s="1"/>
  <c r="N32" i="14"/>
  <c r="P32" i="14" s="1"/>
  <c r="N27" i="14"/>
  <c r="G26" i="14"/>
  <c r="N26" i="14" s="1"/>
  <c r="P290" i="14"/>
  <c r="P286" i="14"/>
  <c r="P284" i="14"/>
  <c r="P282" i="14"/>
  <c r="P280" i="14"/>
  <c r="P278" i="14"/>
  <c r="P276" i="14"/>
  <c r="P274" i="14"/>
  <c r="P272" i="14"/>
  <c r="P266" i="14"/>
  <c r="F263" i="14"/>
  <c r="P263" i="14" s="1"/>
  <c r="O250" i="14"/>
  <c r="P235" i="14"/>
  <c r="P231" i="14"/>
  <c r="E228" i="14"/>
  <c r="P222" i="14"/>
  <c r="O205" i="14"/>
  <c r="P214" i="14"/>
  <c r="E206" i="14"/>
  <c r="F200" i="14"/>
  <c r="P200" i="14" s="1"/>
  <c r="L187" i="14"/>
  <c r="H187" i="14"/>
  <c r="P192" i="14"/>
  <c r="N189" i="14"/>
  <c r="P189" i="14" s="1"/>
  <c r="P172" i="14"/>
  <c r="P169" i="14"/>
  <c r="P154" i="14"/>
  <c r="F152" i="14"/>
  <c r="P152" i="14" s="1"/>
  <c r="P151" i="14"/>
  <c r="P139" i="14"/>
  <c r="G121" i="14"/>
  <c r="N121" i="14" s="1"/>
  <c r="F110" i="14"/>
  <c r="P110" i="14" s="1"/>
  <c r="N99" i="14"/>
  <c r="P99" i="14" s="1"/>
  <c r="N87" i="14"/>
  <c r="P87" i="14" s="1"/>
  <c r="F81" i="14"/>
  <c r="P81" i="14" s="1"/>
  <c r="P78" i="14"/>
  <c r="Q68" i="14"/>
  <c r="N41" i="14"/>
  <c r="P41" i="14" s="1"/>
  <c r="P35" i="14"/>
  <c r="P33" i="14"/>
  <c r="P30" i="14"/>
  <c r="F17" i="14"/>
  <c r="P17" i="14" s="1"/>
  <c r="P288" i="14"/>
  <c r="J250" i="14"/>
  <c r="F267" i="14"/>
  <c r="P267" i="14" s="1"/>
  <c r="C205" i="14"/>
  <c r="P215" i="14"/>
  <c r="E210" i="14"/>
  <c r="E205" i="14" s="1"/>
  <c r="D205" i="14"/>
  <c r="M187" i="14"/>
  <c r="I187" i="14"/>
  <c r="P185" i="14"/>
  <c r="P177" i="14"/>
  <c r="P167" i="14"/>
  <c r="P153" i="14"/>
  <c r="E149" i="14"/>
  <c r="Q125" i="14"/>
  <c r="E133" i="14"/>
  <c r="P121" i="14"/>
  <c r="P102" i="14"/>
  <c r="M68" i="14"/>
  <c r="F73" i="14"/>
  <c r="P73" i="14" s="1"/>
  <c r="F57" i="14"/>
  <c r="P57" i="14" s="1"/>
  <c r="P47" i="14"/>
  <c r="K8" i="14"/>
  <c r="O8" i="14"/>
  <c r="C8" i="14"/>
  <c r="P13" i="14"/>
  <c r="F9" i="14"/>
  <c r="N250" i="14"/>
  <c r="N252" i="14"/>
  <c r="P252" i="14" s="1"/>
  <c r="E34" i="14"/>
  <c r="F36" i="14"/>
  <c r="P36" i="14" s="1"/>
  <c r="Q250" i="14"/>
  <c r="P227" i="14"/>
  <c r="P182" i="14"/>
  <c r="F130" i="14"/>
  <c r="L125" i="14"/>
  <c r="H125" i="14"/>
  <c r="C125" i="14"/>
  <c r="F115" i="14"/>
  <c r="P115" i="14" s="1"/>
  <c r="E22" i="14"/>
  <c r="H250" i="14"/>
  <c r="G250" i="14"/>
  <c r="N242" i="14"/>
  <c r="P242" i="14" s="1"/>
  <c r="N224" i="14"/>
  <c r="P224" i="14" s="1"/>
  <c r="F220" i="14"/>
  <c r="G194" i="14"/>
  <c r="N194" i="14" s="1"/>
  <c r="J187" i="14"/>
  <c r="E188" i="14"/>
  <c r="N175" i="14"/>
  <c r="P175" i="14" s="1"/>
  <c r="E165" i="14"/>
  <c r="F149" i="14"/>
  <c r="P149" i="14" s="1"/>
  <c r="N147" i="14"/>
  <c r="P147" i="14" s="1"/>
  <c r="F141" i="14"/>
  <c r="D125" i="14"/>
  <c r="N109" i="14"/>
  <c r="P109" i="14" s="1"/>
  <c r="F107" i="14"/>
  <c r="O68" i="14"/>
  <c r="K68" i="14"/>
  <c r="G69" i="14"/>
  <c r="G50" i="14"/>
  <c r="N50" i="14" s="1"/>
  <c r="F44" i="14"/>
  <c r="F31" i="14"/>
  <c r="F256" i="14"/>
  <c r="P256" i="14" s="1"/>
  <c r="I250" i="14"/>
  <c r="N245" i="14"/>
  <c r="P245" i="14" s="1"/>
  <c r="P244" i="14"/>
  <c r="P240" i="14"/>
  <c r="P219" i="14"/>
  <c r="Q205" i="14"/>
  <c r="F196" i="14"/>
  <c r="G191" i="14"/>
  <c r="N191" i="14" s="1"/>
  <c r="O187" i="14"/>
  <c r="K187" i="14"/>
  <c r="F188" i="14"/>
  <c r="P184" i="14"/>
  <c r="P180" i="14"/>
  <c r="G170" i="14"/>
  <c r="N170" i="14" s="1"/>
  <c r="F165" i="14"/>
  <c r="P165" i="14" s="1"/>
  <c r="E152" i="14"/>
  <c r="G141" i="14"/>
  <c r="N141" i="14" s="1"/>
  <c r="F133" i="14"/>
  <c r="P133" i="14" s="1"/>
  <c r="N131" i="14"/>
  <c r="P131" i="14" s="1"/>
  <c r="G130" i="14"/>
  <c r="N130" i="14" s="1"/>
  <c r="P129" i="14"/>
  <c r="P119" i="14"/>
  <c r="G111" i="14"/>
  <c r="N111" i="14" s="1"/>
  <c r="P106" i="14"/>
  <c r="P96" i="14"/>
  <c r="F86" i="14"/>
  <c r="P86" i="14" s="1"/>
  <c r="N84" i="14"/>
  <c r="P84" i="14" s="1"/>
  <c r="G83" i="14"/>
  <c r="N83" i="14" s="1"/>
  <c r="P82" i="14"/>
  <c r="F79" i="14"/>
  <c r="P79" i="14" s="1"/>
  <c r="L68" i="14"/>
  <c r="H68" i="14"/>
  <c r="C68" i="14"/>
  <c r="C7" i="14" s="1"/>
  <c r="N54" i="14"/>
  <c r="P54" i="14" s="1"/>
  <c r="G53" i="14"/>
  <c r="N53" i="14" s="1"/>
  <c r="F52" i="14"/>
  <c r="G37" i="14"/>
  <c r="N37" i="14" s="1"/>
  <c r="P29" i="14"/>
  <c r="J8" i="14"/>
  <c r="Q8" i="14"/>
  <c r="Q7" i="14" s="1"/>
  <c r="L8" i="14"/>
  <c r="H8" i="14"/>
  <c r="N258" i="14"/>
  <c r="P258" i="14" s="1"/>
  <c r="N255" i="14"/>
  <c r="P255" i="14" s="1"/>
  <c r="E191" i="14"/>
  <c r="F193" i="14"/>
  <c r="E12" i="14"/>
  <c r="F14" i="14"/>
  <c r="P14" i="14" s="1"/>
  <c r="P238" i="14"/>
  <c r="J205" i="14"/>
  <c r="P186" i="14"/>
  <c r="P178" i="14"/>
  <c r="P161" i="14"/>
  <c r="P92" i="14"/>
  <c r="F69" i="14"/>
  <c r="G270" i="14"/>
  <c r="N270" i="14" s="1"/>
  <c r="F260" i="14"/>
  <c r="P260" i="14" s="1"/>
  <c r="F253" i="14"/>
  <c r="P253" i="14" s="1"/>
  <c r="L250" i="14"/>
  <c r="N246" i="14"/>
  <c r="P246" i="14" s="1"/>
  <c r="P241" i="14"/>
  <c r="N188" i="14"/>
  <c r="P289" i="14"/>
  <c r="P287" i="14"/>
  <c r="P285" i="14"/>
  <c r="P283" i="14"/>
  <c r="P281" i="14"/>
  <c r="P279" i="14"/>
  <c r="P277" i="14"/>
  <c r="P275" i="14"/>
  <c r="P273" i="14"/>
  <c r="P271" i="14"/>
  <c r="F257" i="14"/>
  <c r="P257" i="14" s="1"/>
  <c r="M250" i="14"/>
  <c r="D250" i="14"/>
  <c r="P243" i="14"/>
  <c r="P239" i="14"/>
  <c r="F228" i="14"/>
  <c r="P225" i="14"/>
  <c r="P221" i="14"/>
  <c r="F206" i="14"/>
  <c r="M205" i="14"/>
  <c r="I205" i="14"/>
  <c r="P203" i="14"/>
  <c r="P199" i="14"/>
  <c r="P195" i="14"/>
  <c r="C187" i="14"/>
  <c r="P183" i="14"/>
  <c r="P179" i="14"/>
  <c r="P176" i="14"/>
  <c r="F174" i="14"/>
  <c r="P174" i="14" s="1"/>
  <c r="P148" i="14"/>
  <c r="E137" i="14"/>
  <c r="O125" i="14"/>
  <c r="K125" i="14"/>
  <c r="F98" i="14"/>
  <c r="P98" i="14" s="1"/>
  <c r="F95" i="14"/>
  <c r="P95" i="14" s="1"/>
  <c r="E76" i="14"/>
  <c r="P70" i="14"/>
  <c r="P69" i="14" s="1"/>
  <c r="D68" i="14"/>
  <c r="D7" i="14" s="1"/>
  <c r="P55" i="14"/>
  <c r="P51" i="14"/>
  <c r="E44" i="14"/>
  <c r="F22" i="14"/>
  <c r="P22" i="14" s="1"/>
  <c r="G15" i="14"/>
  <c r="N15" i="14" s="1"/>
  <c r="F12" i="14"/>
  <c r="M8" i="14"/>
  <c r="I8" i="14"/>
  <c r="G34" i="14"/>
  <c r="N34" i="14" s="1"/>
  <c r="G12" i="14"/>
  <c r="E9" i="14"/>
  <c r="G210" i="14"/>
  <c r="N210" i="14" s="1"/>
  <c r="G137" i="14"/>
  <c r="N137" i="14" s="1"/>
  <c r="G118" i="14"/>
  <c r="N118" i="14" s="1"/>
  <c r="G76" i="14"/>
  <c r="N76" i="14" s="1"/>
  <c r="P38" i="14"/>
  <c r="P27" i="14"/>
  <c r="N24" i="14"/>
  <c r="P24" i="14" s="1"/>
  <c r="P16" i="14"/>
  <c r="P157" i="14" l="1"/>
  <c r="F83" i="14"/>
  <c r="P155" i="14"/>
  <c r="F158" i="14"/>
  <c r="P12" i="14"/>
  <c r="P42" i="14"/>
  <c r="F144" i="14"/>
  <c r="P144" i="14" s="1"/>
  <c r="F37" i="14"/>
  <c r="P113" i="14"/>
  <c r="F162" i="14"/>
  <c r="P162" i="14" s="1"/>
  <c r="M7" i="14"/>
  <c r="M6" i="14" s="1"/>
  <c r="P56" i="14"/>
  <c r="P15" i="14"/>
  <c r="P83" i="14"/>
  <c r="L7" i="14"/>
  <c r="L6" i="14" s="1"/>
  <c r="F34" i="14"/>
  <c r="F254" i="14"/>
  <c r="P254" i="14" s="1"/>
  <c r="P37" i="14"/>
  <c r="N205" i="14"/>
  <c r="J7" i="14"/>
  <c r="F118" i="14"/>
  <c r="E8" i="14"/>
  <c r="E7" i="14" s="1"/>
  <c r="P158" i="14"/>
  <c r="P31" i="14"/>
  <c r="P210" i="14"/>
  <c r="F108" i="14"/>
  <c r="P108" i="14" s="1"/>
  <c r="J6" i="14"/>
  <c r="F198" i="14"/>
  <c r="P198" i="14" s="1"/>
  <c r="K7" i="14"/>
  <c r="K6" i="14" s="1"/>
  <c r="E125" i="14"/>
  <c r="P18" i="14"/>
  <c r="C6" i="14"/>
  <c r="F26" i="14"/>
  <c r="P26" i="14" s="1"/>
  <c r="P118" i="14"/>
  <c r="P228" i="14"/>
  <c r="I7" i="14"/>
  <c r="I6" i="14" s="1"/>
  <c r="E68" i="14"/>
  <c r="N187" i="14"/>
  <c r="P44" i="14"/>
  <c r="O7" i="14"/>
  <c r="O6" i="14" s="1"/>
  <c r="G205" i="14"/>
  <c r="F15" i="14"/>
  <c r="P52" i="14"/>
  <c r="F50" i="14"/>
  <c r="P50" i="14" s="1"/>
  <c r="P126" i="14"/>
  <c r="G68" i="14"/>
  <c r="N69" i="14"/>
  <c r="N68" i="14" s="1"/>
  <c r="N12" i="14"/>
  <c r="N8" i="14" s="1"/>
  <c r="G8" i="14"/>
  <c r="P206" i="14"/>
  <c r="P193" i="14"/>
  <c r="F191" i="14"/>
  <c r="P191" i="14" s="1"/>
  <c r="P188" i="14"/>
  <c r="P196" i="14"/>
  <c r="F194" i="14"/>
  <c r="P194" i="14" s="1"/>
  <c r="G125" i="14"/>
  <c r="N125" i="14" s="1"/>
  <c r="E187" i="14"/>
  <c r="D6" i="14"/>
  <c r="P137" i="14"/>
  <c r="P170" i="14"/>
  <c r="P76" i="14"/>
  <c r="Q6" i="14"/>
  <c r="F251" i="14"/>
  <c r="P130" i="14"/>
  <c r="P53" i="14"/>
  <c r="P107" i="14"/>
  <c r="F105" i="14"/>
  <c r="P105" i="14" s="1"/>
  <c r="P220" i="14"/>
  <c r="F218" i="14"/>
  <c r="P218" i="14" s="1"/>
  <c r="P34" i="14"/>
  <c r="G187" i="14"/>
  <c r="P270" i="14"/>
  <c r="H7" i="14"/>
  <c r="H6" i="14" s="1"/>
  <c r="P141" i="14"/>
  <c r="P111" i="14"/>
  <c r="F125" i="14" l="1"/>
  <c r="P8" i="14"/>
  <c r="P68" i="14"/>
  <c r="P7" i="14" s="1"/>
  <c r="F187" i="14"/>
  <c r="G7" i="14"/>
  <c r="G6" i="14" s="1"/>
  <c r="P251" i="14"/>
  <c r="P250" i="14" s="1"/>
  <c r="F250" i="14"/>
  <c r="E6" i="14"/>
  <c r="N7" i="14"/>
  <c r="N6" i="14" s="1"/>
  <c r="P125" i="14"/>
  <c r="F8" i="14"/>
  <c r="F68" i="14"/>
  <c r="P187" i="14"/>
  <c r="F205" i="14"/>
  <c r="P205" i="14"/>
  <c r="P6" i="14" l="1"/>
  <c r="F7" i="14"/>
  <c r="F6" i="14" s="1"/>
  <c r="K21" i="4" l="1"/>
  <c r="J21" i="4"/>
  <c r="I21" i="4"/>
  <c r="H21" i="4"/>
  <c r="G21" i="4"/>
  <c r="F21" i="4"/>
  <c r="E21" i="4"/>
  <c r="D21" i="4"/>
  <c r="C21" i="4"/>
  <c r="L20" i="5"/>
  <c r="K20" i="5"/>
  <c r="J20" i="5"/>
  <c r="I20" i="5"/>
  <c r="H20" i="5"/>
  <c r="G20" i="5"/>
  <c r="F20" i="5"/>
  <c r="E20" i="5"/>
  <c r="D20" i="5"/>
  <c r="C20" i="5"/>
  <c r="O19" i="10"/>
  <c r="N19" i="10"/>
  <c r="M19" i="10"/>
  <c r="L19" i="10"/>
  <c r="K19" i="10"/>
  <c r="J19" i="10"/>
  <c r="I19" i="10"/>
  <c r="H19" i="10"/>
  <c r="G19" i="10"/>
  <c r="F19" i="10"/>
  <c r="E19" i="10"/>
  <c r="D19" i="10"/>
  <c r="C18" i="10"/>
  <c r="C17" i="10"/>
  <c r="C16" i="10"/>
  <c r="C15" i="10"/>
  <c r="C14" i="10"/>
  <c r="C13" i="10"/>
  <c r="C12" i="10"/>
  <c r="C11" i="10"/>
  <c r="C10" i="10"/>
  <c r="C9" i="10"/>
  <c r="C8" i="10"/>
  <c r="C7" i="10"/>
  <c r="A7" i="10"/>
  <c r="A8" i="10" s="1"/>
  <c r="A9" i="10" s="1"/>
  <c r="A10" i="10" s="1"/>
  <c r="A11" i="10" s="1"/>
  <c r="A12" i="10" s="1"/>
  <c r="A13" i="10" s="1"/>
  <c r="A14" i="10" s="1"/>
  <c r="A15" i="10" s="1"/>
  <c r="A16" i="10" s="1"/>
  <c r="A17" i="10" s="1"/>
  <c r="A18" i="10" s="1"/>
  <c r="C6" i="10"/>
  <c r="F174" i="2"/>
  <c r="E36" i="9"/>
  <c r="C19" i="10" l="1"/>
  <c r="F36" i="9"/>
  <c r="F25" i="9" s="1"/>
  <c r="F37" i="2"/>
  <c r="D77" i="2"/>
  <c r="E73" i="2"/>
  <c r="D82" i="2"/>
  <c r="E18" i="2"/>
  <c r="D26" i="9" l="1"/>
  <c r="C38" i="2"/>
  <c r="E15" i="2"/>
  <c r="E9" i="2" s="1"/>
  <c r="D18" i="2"/>
  <c r="D15" i="2" s="1"/>
  <c r="D9" i="2" s="1"/>
  <c r="C30" i="2"/>
  <c r="D176" i="2"/>
  <c r="D87" i="2"/>
  <c r="D20" i="2" l="1"/>
  <c r="D183" i="2"/>
  <c r="D174" i="2" s="1"/>
  <c r="D36" i="9" s="1"/>
  <c r="D15" i="9" l="1"/>
  <c r="C20" i="2"/>
  <c r="C15" i="9" l="1"/>
  <c r="C212" i="2"/>
  <c r="D353" i="2"/>
  <c r="D63" i="9" s="1"/>
  <c r="C32" i="2" l="1"/>
  <c r="C33" i="2"/>
  <c r="C29" i="2"/>
  <c r="C31" i="2"/>
  <c r="C25" i="2" l="1"/>
  <c r="C145" i="2"/>
  <c r="E167" i="2"/>
  <c r="E35" i="9" s="1"/>
  <c r="C347" i="2" l="1"/>
  <c r="C39" i="1" l="1"/>
  <c r="C349" i="2" l="1"/>
  <c r="E189" i="2" l="1"/>
  <c r="C189" i="2" s="1"/>
  <c r="E188" i="2" l="1"/>
  <c r="C342" i="2" l="1"/>
  <c r="C353" i="2" l="1"/>
  <c r="B51" i="1"/>
  <c r="D80" i="2" l="1"/>
  <c r="D73" i="2" s="1"/>
  <c r="D103" i="2" l="1"/>
  <c r="D29" i="9" s="1"/>
  <c r="D86" i="2" l="1"/>
  <c r="C11" i="2"/>
  <c r="C13" i="2"/>
  <c r="C14" i="2"/>
  <c r="C352" i="2"/>
  <c r="E333" i="2"/>
  <c r="C335" i="2"/>
  <c r="C336" i="2"/>
  <c r="C337" i="2"/>
  <c r="C338" i="2"/>
  <c r="C339" i="2"/>
  <c r="C340" i="2"/>
  <c r="C341" i="2"/>
  <c r="C334" i="2"/>
  <c r="C333" i="2" l="1"/>
  <c r="C64" i="9" l="1"/>
  <c r="C63" i="9"/>
  <c r="C62" i="9"/>
  <c r="C61" i="9"/>
  <c r="C60" i="9"/>
  <c r="C59" i="9"/>
  <c r="C58" i="9"/>
  <c r="C57" i="9"/>
  <c r="C56" i="9"/>
  <c r="C55" i="9"/>
  <c r="C54" i="9"/>
  <c r="C53" i="9"/>
  <c r="C51" i="9"/>
  <c r="C48" i="9"/>
  <c r="C47" i="9"/>
  <c r="C45" i="9"/>
  <c r="C44" i="9"/>
  <c r="C43" i="9"/>
  <c r="C42" i="9"/>
  <c r="C41" i="9"/>
  <c r="C40" i="9"/>
  <c r="C39" i="9"/>
  <c r="C38" i="9"/>
  <c r="C32" i="9"/>
  <c r="C31" i="9"/>
  <c r="C29" i="9" l="1"/>
  <c r="C36" i="9"/>
  <c r="C35" i="9"/>
  <c r="C26" i="9"/>
  <c r="C28" i="9"/>
  <c r="C34" i="9"/>
  <c r="C46" i="9"/>
  <c r="C30" i="9"/>
  <c r="C33" i="9"/>
  <c r="C37" i="9"/>
  <c r="C351" i="2" l="1"/>
  <c r="C350" i="2"/>
  <c r="C348" i="2"/>
  <c r="C346" i="2"/>
  <c r="C345" i="2"/>
  <c r="D344" i="2"/>
  <c r="D52" i="9" s="1"/>
  <c r="C52" i="9" s="1"/>
  <c r="C34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1" i="2"/>
  <c r="C210" i="2"/>
  <c r="C209" i="2"/>
  <c r="C208" i="2"/>
  <c r="C207" i="2"/>
  <c r="C206" i="2"/>
  <c r="C205" i="2"/>
  <c r="C204" i="2"/>
  <c r="C172" i="2"/>
  <c r="C127" i="2"/>
  <c r="C123" i="2"/>
  <c r="C114" i="2"/>
  <c r="C103" i="2"/>
  <c r="C95" i="2"/>
  <c r="C86" i="2"/>
  <c r="E72" i="2"/>
  <c r="C26" i="2"/>
  <c r="C24" i="2"/>
  <c r="C23" i="2"/>
  <c r="F21" i="2"/>
  <c r="F28" i="2" s="1"/>
  <c r="E21" i="2"/>
  <c r="E28" i="2" s="1"/>
  <c r="E16" i="9" s="1"/>
  <c r="F15" i="2"/>
  <c r="F9" i="2" s="1"/>
  <c r="E11" i="9" l="1"/>
  <c r="E9" i="9" s="1"/>
  <c r="C9" i="2"/>
  <c r="F27" i="2"/>
  <c r="F16" i="9"/>
  <c r="F11" i="9" s="1"/>
  <c r="F9" i="9" s="1"/>
  <c r="F8" i="9" s="1"/>
  <c r="E27" i="9"/>
  <c r="E25" i="9" s="1"/>
  <c r="E37" i="2"/>
  <c r="C174" i="2"/>
  <c r="C131" i="2"/>
  <c r="C167" i="2"/>
  <c r="C28" i="2"/>
  <c r="E27" i="2"/>
  <c r="C197" i="2"/>
  <c r="C22" i="2"/>
  <c r="C148" i="2"/>
  <c r="C73" i="2"/>
  <c r="D72" i="2"/>
  <c r="D37" i="2" l="1"/>
  <c r="D8" i="2" s="1"/>
  <c r="D27" i="9"/>
  <c r="E8" i="9"/>
  <c r="C16" i="9"/>
  <c r="C72" i="2"/>
  <c r="D25" i="9" l="1"/>
  <c r="C25" i="9" s="1"/>
  <c r="C27" i="9"/>
  <c r="C37" i="2"/>
  <c r="C38" i="1" l="1"/>
  <c r="D11" i="1" l="1"/>
  <c r="D10" i="1" s="1"/>
  <c r="D9" i="1" s="1"/>
  <c r="C11" i="1"/>
  <c r="C10" i="1" s="1"/>
  <c r="C9" i="1" s="1"/>
  <c r="B13" i="1"/>
  <c r="B14" i="1"/>
  <c r="B15" i="1"/>
  <c r="B16" i="1"/>
  <c r="B17" i="1"/>
  <c r="B18" i="1"/>
  <c r="B19" i="1"/>
  <c r="B20" i="1"/>
  <c r="B21" i="1"/>
  <c r="B22" i="1"/>
  <c r="B23" i="1"/>
  <c r="B25" i="1"/>
  <c r="B26" i="1"/>
  <c r="B27" i="1"/>
  <c r="B12" i="1"/>
  <c r="B9" i="1" l="1"/>
  <c r="B11" i="1"/>
  <c r="B10" i="1"/>
  <c r="C28" i="1" l="1"/>
  <c r="D28" i="1" l="1"/>
  <c r="D38" i="1"/>
  <c r="B39" i="1"/>
  <c r="B38" i="1" s="1"/>
  <c r="D35" i="1" l="1"/>
  <c r="B28" i="1"/>
  <c r="C35" i="1"/>
  <c r="D54" i="1" l="1"/>
  <c r="B35" i="1" l="1"/>
  <c r="B54" i="1" l="1"/>
  <c r="C54" i="1" l="1"/>
  <c r="D21" i="2" l="1"/>
  <c r="D27" i="2" s="1"/>
  <c r="D35" i="2" s="1"/>
  <c r="C8" i="2" l="1"/>
  <c r="C21" i="2"/>
  <c r="C15" i="2"/>
  <c r="C27" i="2" l="1"/>
  <c r="C35" i="2" l="1"/>
  <c r="D22" i="9"/>
  <c r="C22" i="9" l="1"/>
  <c r="D11" i="9"/>
  <c r="C11" i="9" l="1"/>
  <c r="C9" i="9" s="1"/>
  <c r="C8" i="9" s="1"/>
  <c r="D9" i="9"/>
  <c r="D8" i="9" s="1"/>
</calcChain>
</file>

<file path=xl/sharedStrings.xml><?xml version="1.0" encoding="utf-8"?>
<sst xmlns="http://schemas.openxmlformats.org/spreadsheetml/2006/main" count="1105" uniqueCount="809">
  <si>
    <t>CÁC CHỈ TIÊU</t>
  </si>
  <si>
    <t xml:space="preserve">Tổng số </t>
  </si>
  <si>
    <t>Trong đó</t>
  </si>
  <si>
    <t>Tỉnh thu</t>
  </si>
  <si>
    <t>A</t>
  </si>
  <si>
    <t xml:space="preserve">I- NGÀNH THUẾ THU </t>
  </si>
  <si>
    <t xml:space="preserve">1-Thu từ XNQD  </t>
  </si>
  <si>
    <t xml:space="preserve">         - Thu DN trong nước</t>
  </si>
  <si>
    <t xml:space="preserve">         - Thu từ DN nước ngoài</t>
  </si>
  <si>
    <t>2-Thu CTN và dịch vụ NQD</t>
  </si>
  <si>
    <t>II-THU KHÁC NGÂN SÁCH</t>
  </si>
  <si>
    <t>III-THU TẠI XÃ</t>
  </si>
  <si>
    <t>B- CÁC KHOẢN THU ĐỂ LẠI CHI QUẢN LÝ QUA NSNN</t>
  </si>
  <si>
    <t>Phí môi trường</t>
  </si>
  <si>
    <t xml:space="preserve">Thu từ kết quả chống buôn lậu, xử phạt, tịch thu cấp lại </t>
  </si>
  <si>
    <t xml:space="preserve">Thu đóng góp XDCS hạ tầng tại xã </t>
  </si>
  <si>
    <t xml:space="preserve">Thu từ các hoạt động HCSN, các khoản thu khác </t>
  </si>
  <si>
    <t>Tổng thu NSNN trên địa bàn (A+B+C)</t>
  </si>
  <si>
    <t xml:space="preserve">                * Thu NSĐP </t>
  </si>
  <si>
    <t xml:space="preserve"> D- THU BỔ SUNG TỪ NGÂN SÁCH CẤP TRÊN</t>
  </si>
  <si>
    <t xml:space="preserve"> - Bổ sung có MT bằng vốn trong nước</t>
  </si>
  <si>
    <t xml:space="preserve"> - Bổ sung có MT bằng vốn nước ngoài</t>
  </si>
  <si>
    <t>F- THU KẾT DƯ NGÂN SÁCH NĂM TRƯỚC</t>
  </si>
  <si>
    <t>TỔNG THU NSĐP</t>
  </si>
  <si>
    <t>C- THU HẢI QUAN</t>
  </si>
  <si>
    <t>A- NGÀNH THUẾ THU VÀ THU KHÁC NGÂN SÁCH</t>
  </si>
  <si>
    <t>4-Thu cấp quyền sử dụng đất</t>
  </si>
  <si>
    <t>5-Tiền thuê đất, mặt nước</t>
  </si>
  <si>
    <t>6-Lệ phí trước bạ</t>
  </si>
  <si>
    <t>7-Thu phí và lệ phí</t>
  </si>
  <si>
    <t>8-Thu xổ số kiến thiết</t>
  </si>
  <si>
    <t>9-Thuế thu nhập cá nhân</t>
  </si>
  <si>
    <t xml:space="preserve">Chia ra:    * Thu NSTW </t>
  </si>
  <si>
    <t xml:space="preserve">  Trong đó: - Thu phạt ATGT </t>
  </si>
  <si>
    <t>Huyện, xã thu</t>
  </si>
  <si>
    <t>3-Thuế sử dụng đất phi nông nghiệp</t>
  </si>
  <si>
    <t>Thu phí dịch vụ VH, TT, DL</t>
  </si>
  <si>
    <t>2. Bổ sung nguồn thực hiện CCTL</t>
  </si>
  <si>
    <t>TT</t>
  </si>
  <si>
    <t>Chỉ tiêu</t>
  </si>
  <si>
    <t>Tổng số</t>
  </si>
  <si>
    <t>NS tỉnh</t>
  </si>
  <si>
    <t>NS huyện</t>
  </si>
  <si>
    <t>NS xã</t>
  </si>
  <si>
    <t>TỔNG CHI NSĐP</t>
  </si>
  <si>
    <t>I</t>
  </si>
  <si>
    <t>CHI ĐẦU TƯ PHÁT TRIỂN</t>
  </si>
  <si>
    <t>Chi đầu tư XDCB</t>
  </si>
  <si>
    <t>a</t>
  </si>
  <si>
    <t xml:space="preserve">Chi ĐT XDCB tập trung trong nước </t>
  </si>
  <si>
    <t>Trong đó:</t>
  </si>
  <si>
    <t>b</t>
  </si>
  <si>
    <t>Vốn ĐT XDCB nước ngoài</t>
  </si>
  <si>
    <t>c</t>
  </si>
  <si>
    <t xml:space="preserve">Đầu tư có mục tiêu từ NSTW </t>
  </si>
  <si>
    <t>Chi đầu tư từ nguồn để lại theo chế độ quy định</t>
  </si>
  <si>
    <t>Cấp lại có mục tiêu vốn xổ kiến kiến thiết</t>
  </si>
  <si>
    <t>Tiền cấp quyền sử dụng đất</t>
  </si>
  <si>
    <t xml:space="preserve"> Trong đó:</t>
  </si>
  <si>
    <t xml:space="preserve"> - Nguồn tiền đất còn lại </t>
  </si>
  <si>
    <t xml:space="preserve">   + Theo Nguồn vay đầu tư của BTC trên địa bàn TPHT, TXHL</t>
  </si>
  <si>
    <t xml:space="preserve">  + Tiền đất PS trên các địa bàn khác</t>
  </si>
  <si>
    <t xml:space="preserve"> * Phân bổ như sau</t>
  </si>
  <si>
    <t xml:space="preserve">  + Đầu tư các mục tiêu do Huyện xã quản lý</t>
  </si>
  <si>
    <t>II</t>
  </si>
  <si>
    <t>CHI THƯỜNG XUYÊN</t>
  </si>
  <si>
    <t>Sự nghiệp kinh tế</t>
  </si>
  <si>
    <t>Sự nghiệp công thương (CS dùng hàng việt, TTSP)</t>
  </si>
  <si>
    <t>Phòng chống khắc phục thiên tai</t>
  </si>
  <si>
    <t>Sự nghiệp tài nguyên, đất đai</t>
  </si>
  <si>
    <t>Sự nghiệp xây dựng</t>
  </si>
  <si>
    <t>Hỗ trợ khuyến khích công tác thu ngân sách (các cơ quan thu)</t>
  </si>
  <si>
    <t>Chi sự nghiệp môi trường</t>
  </si>
  <si>
    <t xml:space="preserve"> - Sự nghiệp giáo dục</t>
  </si>
  <si>
    <t xml:space="preserve">  + NS giao, Học bổng HSDT nội trú, trường THPT chuyên</t>
  </si>
  <si>
    <t xml:space="preserve"> + Bổ sung TL, PC; CĐ theo NĐ61, 116 CP</t>
  </si>
  <si>
    <t xml:space="preserve"> + Dự kiến tăng biên chế SN, hỗ trợ xử lý dôi dư</t>
  </si>
  <si>
    <t xml:space="preserve"> + Mua sắm, sửa chữa CSVC, trường lớp</t>
  </si>
  <si>
    <t xml:space="preserve"> - Sự nghiệp đào tạo</t>
  </si>
  <si>
    <t xml:space="preserve"> + Đào tạo CA xã (PL CA xã)  </t>
  </si>
  <si>
    <t xml:space="preserve"> + Đào tạo lý luận chính trị, chuyên đề theo KH của Tỉnh ủy</t>
  </si>
  <si>
    <t>Sự nghiệp y tế</t>
  </si>
  <si>
    <t xml:space="preserve"> - Phụ cấp độc hại, Chương trình HIV, VS an toàn thực phẩm</t>
  </si>
  <si>
    <t>Sự nghiệp văn hóa, thể thao, du lịch</t>
  </si>
  <si>
    <t xml:space="preserve"> - Ngân sách cấp (KP thường xuyên)</t>
  </si>
  <si>
    <t xml:space="preserve"> - Trợ cấp tai nạn, trợ cấp nghỉ thi đấu</t>
  </si>
  <si>
    <t xml:space="preserve"> - Bảo vệ di tích theo QĐ 26, BH Vận động viên</t>
  </si>
  <si>
    <t xml:space="preserve"> - BCĐ phong trào đoàn kết toàn dân, Đội TT lưu động</t>
  </si>
  <si>
    <t>Sự nghiệp phát thanh, truyền hình</t>
  </si>
  <si>
    <t xml:space="preserve"> - Bổ sung nhuận bút</t>
  </si>
  <si>
    <t xml:space="preserve"> - Phát sóng kênh truyền hình Hà Tĩnh lên vệ tinh</t>
  </si>
  <si>
    <t>Sự nghiệp công nghệ thông tin</t>
  </si>
  <si>
    <t>Sự nghiệp khoa học công nghệ</t>
  </si>
  <si>
    <t xml:space="preserve"> - Ngân sách cấp (trong đó Quỹ khoa học: 3 tỷ)</t>
  </si>
  <si>
    <t>Sự nghiệp đảm bảo xã hội</t>
  </si>
  <si>
    <t xml:space="preserve"> - Chi thường xuyên các đơn vị, Hội NN</t>
  </si>
  <si>
    <t xml:space="preserve"> - Sự nghiệp chăm sóc trẻ em và KHH GĐ </t>
  </si>
  <si>
    <t>Trong đó:  - CT CS Trẻ em có hoàn cảnh ĐB KK (Qũy BTTE)</t>
  </si>
  <si>
    <t xml:space="preserve">                  - SN chăm sóc trẻ em (Sở LĐ-TBXH)</t>
  </si>
  <si>
    <t xml:space="preserve"> - Chính sách cho gia đình chính sách, TB, LS</t>
  </si>
  <si>
    <t xml:space="preserve"> - Chính sách, chế độ đối với cán bộ thuộc diện TU quản lý</t>
  </si>
  <si>
    <t xml:space="preserve"> - Chính sách chế độ đảm bảo xã hội khác</t>
  </si>
  <si>
    <t xml:space="preserve">  Tr đó:  + Sàn GD việc làm</t>
  </si>
  <si>
    <t xml:space="preserve">             + Điều tra cung lao động</t>
  </si>
  <si>
    <t>Chi quốc phòng, BP, biên giới</t>
  </si>
  <si>
    <t xml:space="preserve"> - Chi quân sự địa phương</t>
  </si>
  <si>
    <t xml:space="preserve"> + Huấn luyện CĐ, TT; diễn tập, Dự bị động viên... </t>
  </si>
  <si>
    <t xml:space="preserve"> + Hoạt động ban chỉ đạo ATLC</t>
  </si>
  <si>
    <t xml:space="preserve"> + Báo quân đội </t>
  </si>
  <si>
    <t xml:space="preserve"> + ĐTHL xã Đội trưởng </t>
  </si>
  <si>
    <t xml:space="preserve"> + Kinh phí sàng lọc HIV cho bộ đội nhập ngũ </t>
  </si>
  <si>
    <t xml:space="preserve"> + Các chính sách chế độ về Quân sự</t>
  </si>
  <si>
    <t xml:space="preserve"> + Hoạt động Hội đồng GDAN-QP</t>
  </si>
  <si>
    <t xml:space="preserve"> + Chi công tác biên giới </t>
  </si>
  <si>
    <t xml:space="preserve"> + Chi công tác biên phòng và các nhiệm vụ khác</t>
  </si>
  <si>
    <t xml:space="preserve">Chi an ninh </t>
  </si>
  <si>
    <t xml:space="preserve"> - Các chính sách, nhiệm vụ đột xuất khác về ANTTĐP</t>
  </si>
  <si>
    <t xml:space="preserve"> - Quản lý nhà nước</t>
  </si>
  <si>
    <t xml:space="preserve"> - Dự kiến nhiệm vụ đột xuất của cấp ủy</t>
  </si>
  <si>
    <t xml:space="preserve"> - Tổ chức chính trị xã hội</t>
  </si>
  <si>
    <t xml:space="preserve"> - Sự nghiệp khác </t>
  </si>
  <si>
    <t xml:space="preserve"> - Đối ứng các dự án HCSN</t>
  </si>
  <si>
    <t xml:space="preserve"> - Tuyên truyền giáo dục pháp luật; Kinh phí mua hộ tịch, hộ khẩu; Xây dựng văn bản PL, Hỗ trợ PL cho DN  </t>
  </si>
  <si>
    <t xml:space="preserve"> + TT thuộc Khu kinh tế Vũng áng</t>
  </si>
  <si>
    <t xml:space="preserve"> - Quản lý giá tài sản công</t>
  </si>
  <si>
    <t xml:space="preserve"> - Quỹ thi đua khen thưởng tỉnh</t>
  </si>
  <si>
    <t xml:space="preserve"> - Chi từ nguồn phí, lệ phí HCSN để lại chi</t>
  </si>
  <si>
    <t xml:space="preserve"> - Hỗ trợ các nhiệm vụ thanh tra, kiểm tra</t>
  </si>
  <si>
    <t>Chi ĐH, kỷ niệm ngày lễ lớn, kỷ niệm ngành</t>
  </si>
  <si>
    <t>Chi từ kết quả thu được để lại theo chế độ, XP ATGT</t>
  </si>
  <si>
    <t>Chính sách tôn giáo</t>
  </si>
  <si>
    <t>DK chính sách mới do tỉnh ban hành</t>
  </si>
  <si>
    <t>Chi khác ngân sách</t>
  </si>
  <si>
    <t xml:space="preserve">                 - Các nhiệm vụ, CĐCS khác về DQTV</t>
  </si>
  <si>
    <t>Hỗ trợ bảo vệ và phát triển đất lúa (NSTW)</t>
  </si>
  <si>
    <t>III</t>
  </si>
  <si>
    <t>CÁC ĐỀ ÁN, CS, NV PHÁT TRIỂN KT-XH CỦA TỈNH</t>
  </si>
  <si>
    <t>Lĩnh vực kinh tế</t>
  </si>
  <si>
    <t xml:space="preserve"> - CS Xuất khẩu</t>
  </si>
  <si>
    <t xml:space="preserve"> - Bổ sung vốn cho NH Chính sách </t>
  </si>
  <si>
    <t xml:space="preserve"> - CS Hỗ trợ DN theo QĐ 07/QĐ-UBND</t>
  </si>
  <si>
    <t xml:space="preserve"> - Quỹ bảo lãnh DN vừa và nhỏ</t>
  </si>
  <si>
    <t xml:space="preserve"> - CS BT, GPMB các dự án</t>
  </si>
  <si>
    <t xml:space="preserve"> - CS TH Đề án PT Cụm CN</t>
  </si>
  <si>
    <t xml:space="preserve"> - Hỗ trợ DN đầu tư vào lĩnh vực NN và NT</t>
  </si>
  <si>
    <t xml:space="preserve"> - Bổ sung quỹ ĐTPT địa phương</t>
  </si>
  <si>
    <t xml:space="preserve"> - Chương trình XD nông thôn mới </t>
  </si>
  <si>
    <t xml:space="preserve"> - Hỗ trợ kiến thiết thị chính ngoài định mức</t>
  </si>
  <si>
    <t xml:space="preserve"> + Thành Phố Hà Tĩnh</t>
  </si>
  <si>
    <t xml:space="preserve"> + Thị xã Hồng Lĩnh</t>
  </si>
  <si>
    <t xml:space="preserve"> + Các nhiệm vụ KTTC khác</t>
  </si>
  <si>
    <t xml:space="preserve"> - ĐA bảo quản chế biến sản phẩm chủ yếu</t>
  </si>
  <si>
    <t xml:space="preserve"> - Đề án QLBV và PT rừng</t>
  </si>
  <si>
    <t xml:space="preserve"> - Hỗ trợ PC dịch bệnh nguy hiểm trong chăn nuôi</t>
  </si>
  <si>
    <t xml:space="preserve"> - Tăng bổ sung Quỹ HTX</t>
  </si>
  <si>
    <t xml:space="preserve"> - CS thực hiện Đề án Phát triển Thương mại Nông thôn</t>
  </si>
  <si>
    <t xml:space="preserve"> - Dự án kiêm kê đo đạc cấp giấy CNQSD đất</t>
  </si>
  <si>
    <t xml:space="preserve"> - Chính sách hỗ trợ sản xuất lợn nái 100% máu ngoại</t>
  </si>
  <si>
    <t xml:space="preserve"> - Chính sách thủy sản (Nuôi cá)</t>
  </si>
  <si>
    <t xml:space="preserve"> - Chính sách Bò nhập ngoại </t>
  </si>
  <si>
    <t xml:space="preserve"> - Đề án giao đất, giao rừng</t>
  </si>
  <si>
    <t xml:space="preserve"> - Chính sách hỗ trợ công nghiệp phụ trợ</t>
  </si>
  <si>
    <t xml:space="preserve"> - Chính sách hỗ trợ công nghiệp chế biến (Lâm sản, Hải sản, Nông sản, khác …)</t>
  </si>
  <si>
    <t>Lĩnh vực môi trường</t>
  </si>
  <si>
    <t xml:space="preserve"> - Đối ứng DA rác thải BV, Xử lý tồn dư Thuốc BVTV, khác</t>
  </si>
  <si>
    <t xml:space="preserve"> - Bổ sung sự nghiệp môi trường đô thị ngoài định mức</t>
  </si>
  <si>
    <t>Lĩnh vực giáo dục và đào tạo</t>
  </si>
  <si>
    <t xml:space="preserve"> - Chính sách Phát triển Đại học HT</t>
  </si>
  <si>
    <t xml:space="preserve"> - CS hỗ trợ Trường CĐ Y chuyển địa điểm mới </t>
  </si>
  <si>
    <t xml:space="preserve"> - Đề án phát triển giáo dục đến năm 2015 (Bao gồm tăng cường CSVC)</t>
  </si>
  <si>
    <t xml:space="preserve"> - Hỗ trợ XD một số trường học mới sát nhập (ưu tiên xử lý cấp bách cho các trường có cơ sở vật chất quá yếu)</t>
  </si>
  <si>
    <t xml:space="preserve"> - Đề án dạy ngoại ngữ</t>
  </si>
  <si>
    <t xml:space="preserve"> - Ký túc xá Trường Năng khiếu tỉnh</t>
  </si>
  <si>
    <t>Lĩnh vực y tế</t>
  </si>
  <si>
    <t xml:space="preserve"> - Quỹ khám chữa bệnh cho người nghèo</t>
  </si>
  <si>
    <t xml:space="preserve"> </t>
  </si>
  <si>
    <t xml:space="preserve"> - Đề án phòng chống HIV</t>
  </si>
  <si>
    <t xml:space="preserve"> - Bệnh viện Đa khoa Nam Hà Tĩnh</t>
  </si>
  <si>
    <t xml:space="preserve"> - Đề án về Công tác Dân số KHHGĐ</t>
  </si>
  <si>
    <t>Lĩnh vực phát thanh truyền hình, CNTT</t>
  </si>
  <si>
    <t xml:space="preserve"> - Phát sóng trên vệ tinh theo chủ trương của tỉnh</t>
  </si>
  <si>
    <t xml:space="preserve"> - Đề án hỗ trợ Đài PT không dây cho 1 số xã KK, vùng sâu</t>
  </si>
  <si>
    <t xml:space="preserve"> - Hỗ trợ trang bị phương tiện hoạt động (Xe chuyên dùng cho Đài truyền hình tỉnh)</t>
  </si>
  <si>
    <t>Lĩnh vực xã hội</t>
  </si>
  <si>
    <t xml:space="preserve"> - CS hỗ trợ nhà ở cho Công nhân</t>
  </si>
  <si>
    <t xml:space="preserve"> - Quỹ Giải quyết việc làm</t>
  </si>
  <si>
    <t xml:space="preserve"> - Đề án về công tác Phụ nữ theo các QĐ, NĐ của CP: nuôi dạy con, giáo dục phẩm chất đạo đức, dạy nghề phụ nữ</t>
  </si>
  <si>
    <t>Lĩnh vực QLHC</t>
  </si>
  <si>
    <t xml:space="preserve"> - Đề án CNTT khối Đảng</t>
  </si>
  <si>
    <t xml:space="preserve"> - Đề án khu công nghệ tập trung của tỉnh</t>
  </si>
  <si>
    <t xml:space="preserve"> - Đề án ứng dụng CNTT CCHC huyện Vũ Quang (QĐ số 3388 của UBND tỉnh)</t>
  </si>
  <si>
    <t xml:space="preserve"> - KP Chuẩn bị thành lập TX Hoành Sơn (Bao gồm cả xây dựng cơ sở vật chất ban đầu)</t>
  </si>
  <si>
    <t xml:space="preserve"> - Trang điện tử Hội nhà Báo</t>
  </si>
  <si>
    <t>Lĩnh vực văn hóa, thể dục, thể thao</t>
  </si>
  <si>
    <t xml:space="preserve"> - Bổ sung kinh phí  ngoài định mức cho TP Hà Tĩnh</t>
  </si>
  <si>
    <t xml:space="preserve"> - Tu bổ di tích Văn hóa cấp tỉnh</t>
  </si>
  <si>
    <t xml:space="preserve"> - Tăng cường CSVC, TCVH cơ sở theo NQ HĐND</t>
  </si>
  <si>
    <t xml:space="preserve"> - Đề án Phát triển Du lịch</t>
  </si>
  <si>
    <t xml:space="preserve"> - Bảo tồn, phát huy Ví, Giặm Nghệ Tĩnh và đón nhận bằng công nhận Dân ca Ví, Dặm (Trong đó bảo tồn 2 tỷ)</t>
  </si>
  <si>
    <t xml:space="preserve"> - Kỷ niệm 250 năm ngày sinh Nguyễn Du</t>
  </si>
  <si>
    <t xml:space="preserve"> - Tăng cường thiết bị đồ dùng cho Thư viện tỉnh</t>
  </si>
  <si>
    <t>Chính sách khác</t>
  </si>
  <si>
    <t xml:space="preserve"> - Hợp tác đầu tư công tư (PPP)</t>
  </si>
  <si>
    <t xml:space="preserve"> - Bổ sung vốn đối ứng ODA gồm cả HCSN</t>
  </si>
  <si>
    <t xml:space="preserve"> - Phát triển KTXH các xã ảnh hưởng Khai thác Mỏ sắt</t>
  </si>
  <si>
    <t xml:space="preserve"> - Bổ sung vốn hạ tầng Khu kinh tế tỉnh (Bố trí thu hồi vốn vay Quỹ đầu tư phát triển)</t>
  </si>
  <si>
    <t xml:space="preserve"> - Bổ sung quỹ hỗ trợ nông dân (Hội Nông dân)</t>
  </si>
  <si>
    <t xml:space="preserve"> - Hỗ trợ CSHT các khu SX tập trung </t>
  </si>
  <si>
    <t xml:space="preserve"> - Kiến thiết thị chính</t>
  </si>
  <si>
    <t xml:space="preserve"> - Đầu tư Trung tâm Logistics Vũng Áng</t>
  </si>
  <si>
    <t xml:space="preserve"> - Đầu tư Khu trung tâm Hành chính tỉnh Hà Tĩnh</t>
  </si>
  <si>
    <t xml:space="preserve">Trả nợ vay </t>
  </si>
  <si>
    <t>IV</t>
  </si>
  <si>
    <t>V</t>
  </si>
  <si>
    <t>DỰ PHÒNG NGÂN SÁCH</t>
  </si>
  <si>
    <t>VI</t>
  </si>
  <si>
    <t>CHI BỔ SUNG QUỸ DỰ TRỮ TÀI CHÍNH</t>
  </si>
  <si>
    <t>VII</t>
  </si>
  <si>
    <t>VIII</t>
  </si>
  <si>
    <t>IX</t>
  </si>
  <si>
    <t>X</t>
  </si>
  <si>
    <t>XI</t>
  </si>
  <si>
    <t>XII</t>
  </si>
  <si>
    <t>KINH PHÍ CHUẨN BỊ ĐỘNG VIÊN (NSTW)</t>
  </si>
  <si>
    <t>XIII</t>
  </si>
  <si>
    <t>XIV</t>
  </si>
  <si>
    <t>CHÍNH SÁCH BÌNH ỔN GIÁ</t>
  </si>
  <si>
    <t>ĐVT: Triệu đồng</t>
  </si>
  <si>
    <t>Đơn vị</t>
  </si>
  <si>
    <t>Tổng cộng</t>
  </si>
  <si>
    <t>Huyện Kỳ Anh</t>
  </si>
  <si>
    <t>Huyện Cẩm Xuyên</t>
  </si>
  <si>
    <t>TP Hà Tĩnh</t>
  </si>
  <si>
    <t>Huyện Thạch Hà</t>
  </si>
  <si>
    <t>Huyện Can Lộc</t>
  </si>
  <si>
    <t>Huyện Đức Thọ</t>
  </si>
  <si>
    <t>Huyện Nghi Xuân</t>
  </si>
  <si>
    <t>Huyện Hương Sơn</t>
  </si>
  <si>
    <t>Huyện Hương Khê</t>
  </si>
  <si>
    <t>TX Hồng Lĩnh</t>
  </si>
  <si>
    <t>Huyện Vũ Quang</t>
  </si>
  <si>
    <t>Huyện Lộc Hà</t>
  </si>
  <si>
    <t>Thu NSNN trên địa bàn</t>
  </si>
  <si>
    <t>Thu ngân sách huyện, xã hưởng</t>
  </si>
  <si>
    <t>Thu bổ sung từ ngân sách cấp tỉnh</t>
  </si>
  <si>
    <t>Tổng thu ngân sách huyện</t>
  </si>
  <si>
    <t>Cộng</t>
  </si>
  <si>
    <t>NS cấp huyện</t>
  </si>
  <si>
    <t>NS cấp xã</t>
  </si>
  <si>
    <t>Phụ lục số 03</t>
  </si>
  <si>
    <t>1. Chi ngân sách cấp huyện</t>
  </si>
  <si>
    <t>2. Chi ngân sách cấp xã</t>
  </si>
  <si>
    <t>Chi đầu tư phát triển</t>
  </si>
  <si>
    <t>Chi thường xuyên</t>
  </si>
  <si>
    <t>Dự phòng</t>
  </si>
  <si>
    <t>Văn phòng điều phối NTM</t>
  </si>
  <si>
    <t>Văn phòng Ban ATGT</t>
  </si>
  <si>
    <t>KH</t>
  </si>
  <si>
    <t>Phụ lục số 01</t>
  </si>
  <si>
    <t>Phụ lục số 02</t>
  </si>
  <si>
    <t xml:space="preserve"> - CS TH các NV, DA khoa học Công nghệ (Bao gồm chính sách nấm 3 tỷ)</t>
  </si>
  <si>
    <t>Hỗ trợ hoạt động của Ban PCLB tỉnh</t>
  </si>
  <si>
    <t xml:space="preserve"> - Sữa chữa công sở, MSSC tài sản các đơn vị HCSN</t>
  </si>
  <si>
    <t xml:space="preserve"> - Các chế độ chính sách về quản lý hành chính</t>
  </si>
  <si>
    <t xml:space="preserve"> - Bổ sung kinh phí ngoài định mức cho TXHL</t>
  </si>
  <si>
    <t xml:space="preserve">SCL, MS TÀI SẢN VÀ CÁC NV ĐỘT XUẤT KHÁC </t>
  </si>
  <si>
    <t>DỰ KIẾN NGUỒN CCTL, CĐCS THEO TL</t>
  </si>
  <si>
    <t>3. Bổ sung có mục tiêu</t>
  </si>
  <si>
    <t xml:space="preserve"> + Đề án đào tạo bồi dưỡng cán bộ Hội LH phụ nữ; hỗ trợ thành lập mới, đào tạo, bồi dưỡng cán bộ HTX (NSTW)</t>
  </si>
  <si>
    <t xml:space="preserve">                 - Trang phục DQTV (BCHQS tỉnh) (NSTW)</t>
  </si>
  <si>
    <t xml:space="preserve"> - Trợ nợ vay tín dụng ưu đãi (KH năm 2014 và 2015 bố trí từ nguồn tăng thu) </t>
  </si>
  <si>
    <t xml:space="preserve"> - Tiền công HLV, VĐV tập huấn, thi đấu </t>
  </si>
  <si>
    <t>11- Cấp quyền khai thác khoáng sản</t>
  </si>
  <si>
    <t xml:space="preserve"> - Ngân sách đảm bảo</t>
  </si>
  <si>
    <t xml:space="preserve">             + Các KH chương trình của ngành lao động theo QĐ của UBND tỉnh (bao gồm điều tra hộ nghèo, hộ cận nghèo)</t>
  </si>
  <si>
    <t xml:space="preserve"> - Bổ sung vốn Quỹ bảo trì đường bộ</t>
  </si>
  <si>
    <t xml:space="preserve"> + Thị xã Kỳ Anh</t>
  </si>
  <si>
    <t xml:space="preserve"> - Xử lý rác thải sinh hoạt cấp bách các huyện kể cả hỗ trợ chi phí vận chuyển rác thải</t>
  </si>
  <si>
    <t xml:space="preserve"> - Đề án bệnh viện vệ tinh</t>
  </si>
  <si>
    <t xml:space="preserve"> - Bổ sung kinh phí ngoài định mức cho TX Kỳ Anh</t>
  </si>
  <si>
    <t>Đề án, chính sách mới</t>
  </si>
  <si>
    <t xml:space="preserve"> - Phần mềm đăng ký hộ tịch (theo Kế hoạch 312/KH-UBND ngày 07/7/2015 của UBND  tỉnh)</t>
  </si>
  <si>
    <t xml:space="preserve"> - Hỗ trợ phát triển tài sản trí tuệ</t>
  </si>
  <si>
    <t xml:space="preserve"> - Chính sách trường chuyên và các trường THPT</t>
  </si>
  <si>
    <t xml:space="preserve"> - Dịch vụ công trực tuyến</t>
  </si>
  <si>
    <t xml:space="preserve"> - Nâng cao hiệu quả HĐ của Đài truyền thanh không dây giai đoạn 2015-2017 và những năm tiếp theo</t>
  </si>
  <si>
    <t xml:space="preserve"> - Phụ cấp trưởng ban công tác mặt trận ở thôn, tổ dân phố, cán bộ UBKT đảng cấp xã, Đội viên thuộc đề án 500, đề án theo QĐ 218, đề án dạy nghề cho người khuyết tật</t>
  </si>
  <si>
    <t xml:space="preserve"> - Chính sách thực hiện Nghị định 29/2013/NĐ-CP (phần do NSĐP phải đảm bảo)</t>
  </si>
  <si>
    <t xml:space="preserve"> - Hỗ trợ thực hiện NQ nội chính và các NQ khác của Tỉnh ủy, HĐND tỉnh</t>
  </si>
  <si>
    <t xml:space="preserve"> - Hỗ trợ con liệt sỹ, thương binh vào làm việc</t>
  </si>
  <si>
    <t xml:space="preserve"> - Hỗ trợ vốn đầu tư phát triển 3 đô thị</t>
  </si>
  <si>
    <t xml:space="preserve"> - Hỗ trợ đầu tư huyện mới Kỳ Anh</t>
  </si>
  <si>
    <t xml:space="preserve"> - Quỹ dự trữ vật tư thú y</t>
  </si>
  <si>
    <t xml:space="preserve"> - Hỗ trợ sửa chữa lớn cơ sở vật chất phục vụ các nhiệm vụ chính trị</t>
  </si>
  <si>
    <t>Các chính sách khác</t>
  </si>
  <si>
    <t>Sàn Giao dịch việc làm</t>
  </si>
  <si>
    <t xml:space="preserve"> + Hỗ trợ thực hiện các nhiệm vụ tại Khu kinh tế Vũng Áng, sửa chữa tàu xuồng tuần tra đảo Sơn Dương, giao ban nước bạn Lào, sửa chữa vũ khí trang bị KT giúp nước bạn Lào</t>
  </si>
  <si>
    <t xml:space="preserve"> - DK Thực hiện NĐ 29/2013/CP về CB BCT, thôn, chi hội</t>
  </si>
  <si>
    <t xml:space="preserve"> - Trả nợ thu hồi các dự án ứng trước năm 2015</t>
  </si>
  <si>
    <t xml:space="preserve"> + Ngân sách cấp (Gồm ĐT NLLĐ KT, ĐT Lào,Thu hút theo Quyết định số 14)</t>
  </si>
  <si>
    <t xml:space="preserve"> DK Hỗ trợ các CS TW ban hành do ĐP đảm bảo (NSTW)</t>
  </si>
  <si>
    <t>Chính sách thu hút, ĐTBD nguồn nhân lực</t>
  </si>
  <si>
    <t>Nội dung</t>
  </si>
  <si>
    <t xml:space="preserve"> -</t>
  </si>
  <si>
    <t xml:space="preserve"> - CS hỗ trợ trường CĐ văn hóa</t>
  </si>
  <si>
    <t xml:space="preserve"> - Hỗ trợ trường PTTH Hương Sơn chuyển địa điểm mới</t>
  </si>
  <si>
    <t xml:space="preserve"> - Chính sách đặc thù ngành Y tế (Bao gồm hỗ trợ một phần trang thiết bị y tế cấp bách)</t>
  </si>
  <si>
    <t xml:space="preserve"> - Hỗ trợ xây dựng trạm y tế xã</t>
  </si>
  <si>
    <t xml:space="preserve"> - CS Phát triển NNNT theo NQ90 (QĐ 24, CS Chăn nuôi lợn, Súc sản, Giống SP chủ lực, Rau củ quả, cải tạo đất cát hoang hóa bạc màu, hỗ trợ DN đầu tư vào NNNT và Khu nông nghiệp công nghệ cao)</t>
  </si>
  <si>
    <t xml:space="preserve"> - Chính sách đào tạo nghề (Trong đó Trường ĐH: 5 tỷ; Cao đẳng Nghề CN: 2 tỷ)</t>
  </si>
  <si>
    <t xml:space="preserve"> - Đề án Một số chính sách phát triển thể thao thành tích cao giai đoạn 2016- 2017 và những năm tiếp theo (bao gồm cả thành lập mới đội bóng chuyền)</t>
  </si>
  <si>
    <t xml:space="preserve"> - Công nghệ TT, CCHC các cơ quan nhà nước (Các Quyết định số: 4195, 3902, 3918 của UBND tỉnh)</t>
  </si>
  <si>
    <t xml:space="preserve"> - Thực hiện các nhiệm vụ, dự án quy hoạch (Bao gồm cả Bố trí các Quy hoạch lớn, trọng điểm)</t>
  </si>
  <si>
    <t xml:space="preserve"> - Đề án CP điện tử (Tích hợp, kết nối các hệ thống thông tin, dữ liệu điện tử từ Chính phủ, bộ, ngành, huyện , thị xã) và QĐ 2511, 3730, VB số 3818 của UBND Tỉnh; xây dựng CSDL quản lý đầu tư XDCB.</t>
  </si>
  <si>
    <t>Sự nghiệp giáo dục đào tạo và dạy nghề</t>
  </si>
  <si>
    <t>Chi quản lý hành chính, nhà nước, đảng, đoàn thể</t>
  </si>
  <si>
    <t xml:space="preserve"> - Đoàn ra, đoàn vào</t>
  </si>
  <si>
    <t xml:space="preserve"> - Các hội nghề nghiệp, xã hội</t>
  </si>
  <si>
    <t>CS trợ giá hỗ trợ Hộ nghèo vùng KK (QĐ số 102/TTg)</t>
  </si>
  <si>
    <t xml:space="preserve"> + Các chính sách về Đào tạo do tỉnh ban hành: Chính sách phát triển đại học, chính sách đào tạo nghề v.v.. (phân bổ sau)</t>
  </si>
  <si>
    <t xml:space="preserve"> - Hỗ trợ khác </t>
  </si>
  <si>
    <t xml:space="preserve"> - Hỗ trợ xử lý môi trường khác</t>
  </si>
  <si>
    <t>Hỗ trợ phát triển các đô thị theo Nghị quyết HĐND tỉnh</t>
  </si>
  <si>
    <t xml:space="preserve"> + Chi hoạt động thường xuyên</t>
  </si>
  <si>
    <t xml:space="preserve"> + Bù lỗ báo, báo ĐT + tiền nhuận bút, khác</t>
  </si>
  <si>
    <t xml:space="preserve"> + Bù lỗ tạp chí tư tưởng</t>
  </si>
  <si>
    <t xml:space="preserve"> + Giao ban Báo chí </t>
  </si>
  <si>
    <t xml:space="preserve"> + Các nhiệm vụ khác</t>
  </si>
  <si>
    <t xml:space="preserve"> - Bổ sung PTTH trạm phát lại </t>
  </si>
  <si>
    <t xml:space="preserve"> + Trung tâm hỗ trợ Doanh nghiệp và xúc tiến đầu tư tỉnh</t>
  </si>
  <si>
    <t>Hỗ trợ phần mềm, tập huấn Luật NSNN và các văn bản dưới Luật cho khối huyện, thị xã, thành phố, xã, phường, thị trấn</t>
  </si>
  <si>
    <t xml:space="preserve"> + Dự kiến hỗ trợ kinh phí diễn tập phòng thủ cấp huyện</t>
  </si>
  <si>
    <t xml:space="preserve"> - Các nhiệm vụ đột xuất về an ninh cấp tỉnh và thành phố</t>
  </si>
  <si>
    <t>Duy tu, bão dưỡng đường tỉnh lộ, huyện lộ</t>
  </si>
  <si>
    <t>Bù Hỗ trợ kiến thiết thị chính ngoài định mức</t>
  </si>
  <si>
    <t>Thực hiện pháp lệnh CA xã (Trang phục: 5,850 tỷ và CĐCS)</t>
  </si>
  <si>
    <t xml:space="preserve">                 - Dụng cụ hỗ trợ cho DQTV</t>
  </si>
  <si>
    <t>11.1</t>
  </si>
  <si>
    <t>11.2</t>
  </si>
  <si>
    <t>11.3</t>
  </si>
  <si>
    <t>11.4</t>
  </si>
  <si>
    <t>11.5</t>
  </si>
  <si>
    <t>11.6</t>
  </si>
  <si>
    <t>11.7</t>
  </si>
  <si>
    <t>11.8</t>
  </si>
  <si>
    <t>11.9</t>
  </si>
  <si>
    <t>11.10</t>
  </si>
  <si>
    <t>11.11</t>
  </si>
  <si>
    <t>11.12</t>
  </si>
  <si>
    <t>11.13</t>
  </si>
  <si>
    <t>11.14</t>
  </si>
  <si>
    <t>11.15</t>
  </si>
  <si>
    <t>11.16</t>
  </si>
  <si>
    <t>Chi thực hiện các chính sách của tỉnh gắn với đầu tư XDCB</t>
  </si>
  <si>
    <t xml:space="preserve"> - Kinh phí Đảng (Gồm PC cấp ủy, PC thâm niên, kiểm tra, tăng huy hiệu đảng bậc cao, khối DN, KCB định kỳ, CĐ phụ cấp, các nhiệm vụ đặc thù ) </t>
  </si>
  <si>
    <t xml:space="preserve"> - Kinh phí thực hiện đối với các TCCS Đảng (NSTW)</t>
  </si>
  <si>
    <t xml:space="preserve"> - Chi công tác biên phòng, biên giới</t>
  </si>
  <si>
    <t>Thực hiện Luật DQTV (T.phục, công cụ hỗ trợ và CĐCS )</t>
  </si>
  <si>
    <t>XV</t>
  </si>
  <si>
    <t>11.17</t>
  </si>
  <si>
    <t>10- Thuế bảo vệ môi trường</t>
  </si>
  <si>
    <t>XVI</t>
  </si>
  <si>
    <t>4. Bổ sung vốn sự nghiệp để thực hiện một số chế độ, chính sách của Trung ương</t>
  </si>
  <si>
    <t>Trong đó:  Vốn nước ngoài</t>
  </si>
  <si>
    <t xml:space="preserve">   + Từ nguồn Quỹ phát triển đất</t>
  </si>
  <si>
    <t xml:space="preserve">   + Quỹ đất tái định cư các dự án</t>
  </si>
  <si>
    <t xml:space="preserve">  + Trích dự phòng 10%</t>
  </si>
  <si>
    <t xml:space="preserve">  + QH sử dụng đất, Kiểm kê đo đạc, điều chỉnh QH, xây dựng bản đồ hiện trạng sử dụng đất …</t>
  </si>
  <si>
    <t xml:space="preserve">  + Hỗ trợ kinh phí GPMB các dự án</t>
  </si>
  <si>
    <t xml:space="preserve">  + Thực hiện các dự án đầu tư khác</t>
  </si>
  <si>
    <t>45% số thu còn lại</t>
  </si>
  <si>
    <t>Quỹ đất còn lại</t>
  </si>
  <si>
    <t xml:space="preserve"> TT </t>
  </si>
  <si>
    <t xml:space="preserve"> TÊN ĐƠN VỊ </t>
  </si>
  <si>
    <t>Hoạt động Ban vì tiến bộ phụ nữ</t>
  </si>
  <si>
    <t>Trang phục thanh tra</t>
  </si>
  <si>
    <t>Nghiệp vụ đặc thù</t>
  </si>
  <si>
    <t xml:space="preserve"> I </t>
  </si>
  <si>
    <t xml:space="preserve"> Quản lý nhà nước </t>
  </si>
  <si>
    <t xml:space="preserve"> A </t>
  </si>
  <si>
    <t xml:space="preserve"> Khối quản lý NN cấp I </t>
  </si>
  <si>
    <t xml:space="preserve"> Sở Giáo dục Đào tạo </t>
  </si>
  <si>
    <t xml:space="preserve"> Sở Xây dựng </t>
  </si>
  <si>
    <t xml:space="preserve"> Sở Y tế </t>
  </si>
  <si>
    <t xml:space="preserve"> Văn phòng HĐND </t>
  </si>
  <si>
    <t xml:space="preserve">Hỗ trợ Đoàn ĐBQH </t>
  </si>
  <si>
    <t xml:space="preserve"> Thanh tra tỉnh </t>
  </si>
  <si>
    <t xml:space="preserve"> Sở Kế hoạch và đầu tư </t>
  </si>
  <si>
    <t xml:space="preserve"> Sở Tài chính </t>
  </si>
  <si>
    <t xml:space="preserve"> Sở Nông nghiệp PTNT </t>
  </si>
  <si>
    <t xml:space="preserve"> Sở Tư pháp </t>
  </si>
  <si>
    <t xml:space="preserve"> Sở Lao động TB&amp;XH </t>
  </si>
  <si>
    <t xml:space="preserve"> Sở Công thương   </t>
  </si>
  <si>
    <t xml:space="preserve"> Sở Văn hoá, Thể thao và Du lịch </t>
  </si>
  <si>
    <t xml:space="preserve"> Sở Tài nguyên - Môi trường </t>
  </si>
  <si>
    <t xml:space="preserve"> Sở Giao thông vận tải  </t>
  </si>
  <si>
    <t xml:space="preserve"> Sở Khoa học CN </t>
  </si>
  <si>
    <t xml:space="preserve"> Sở Nội vụ  </t>
  </si>
  <si>
    <t xml:space="preserve"> Văn phòng UBND tỉnh </t>
  </si>
  <si>
    <t xml:space="preserve"> Sở Ngoại vụ </t>
  </si>
  <si>
    <t>Trong đó đoàn ra, đoàn vào</t>
  </si>
  <si>
    <t xml:space="preserve"> BQL Khu kinh tế tỉnh</t>
  </si>
  <si>
    <t xml:space="preserve"> Sở Thông tin và Truyền Thông </t>
  </si>
  <si>
    <t xml:space="preserve"> KP Bồi thường và chi trả bồi thường theo TT 71 </t>
  </si>
  <si>
    <t xml:space="preserve"> Đột xuất, tăng biên chế, BS quỹ lương </t>
  </si>
  <si>
    <t xml:space="preserve"> B </t>
  </si>
  <si>
    <t xml:space="preserve"> Đơn vị QLNN cấp II </t>
  </si>
  <si>
    <t xml:space="preserve"> Ban thi đua khen thưởng </t>
  </si>
  <si>
    <t>Trong đó KP thi đua khen thưởng</t>
  </si>
  <si>
    <t xml:space="preserve"> Ban tôn giáo </t>
  </si>
  <si>
    <t xml:space="preserve"> Chi cục văn thư lưu trữ </t>
  </si>
  <si>
    <t xml:space="preserve"> Chi cục dân số- KHHGĐ </t>
  </si>
  <si>
    <t xml:space="preserve"> Chi cục An toàn vệ sinh thực phẩm</t>
  </si>
  <si>
    <t xml:space="preserve"> Chi cục bảo vệ môi trường </t>
  </si>
  <si>
    <t xml:space="preserve"> Chi Cục Quản lý  thị trường</t>
  </si>
  <si>
    <t xml:space="preserve"> Chi cục phát triển nông thôn </t>
  </si>
  <si>
    <t xml:space="preserve"> Chi cục KL+ 12 Hạt KL các huyện + đội CĐ </t>
  </si>
  <si>
    <t xml:space="preserve"> Chi cục Trồng trọt và BVTV </t>
  </si>
  <si>
    <t xml:space="preserve"> Chi cục Chăn nuôi và Thú y </t>
  </si>
  <si>
    <t xml:space="preserve"> Chi cục Quản lý CL nông lâm thủy sản</t>
  </si>
  <si>
    <t xml:space="preserve"> Chi cục tiêu chuẩn đo lường chất lượng</t>
  </si>
  <si>
    <t xml:space="preserve"> Thanh tra giao thông </t>
  </si>
  <si>
    <t xml:space="preserve"> Thanh tra xây dựng </t>
  </si>
  <si>
    <t xml:space="preserve"> Cải cách HC IZO, chỉnh lý tài liệu: </t>
  </si>
  <si>
    <t xml:space="preserve">  - Cải cách HC, ISO</t>
  </si>
  <si>
    <t>Đột xuất, mua sắm, sửa chữa</t>
  </si>
  <si>
    <t xml:space="preserve"> II </t>
  </si>
  <si>
    <t xml:space="preserve"> Sự nghiệp khác </t>
  </si>
  <si>
    <t xml:space="preserve"> P Công chứng số I </t>
  </si>
  <si>
    <t xml:space="preserve"> P Công chứng số II </t>
  </si>
  <si>
    <t xml:space="preserve"> TT Hỗ trợ doanh nghiệp và xúc tiến đầu tư tỉnh</t>
  </si>
  <si>
    <t xml:space="preserve"> Trung tâm DV bán đấu giá tài sản </t>
  </si>
  <si>
    <t xml:space="preserve"> TT Dịch vụ Tài chính công </t>
  </si>
  <si>
    <t>TT Xúc tiến ĐT và cung ứng NL khu KT</t>
  </si>
  <si>
    <t xml:space="preserve"> Ban QLDT Đồng lộc </t>
  </si>
  <si>
    <t xml:space="preserve"> TT hoạt động thanh thiếu nhi </t>
  </si>
  <si>
    <t xml:space="preserve"> Tổng đội TNXPXDKTM Tây sơn </t>
  </si>
  <si>
    <t xml:space="preserve"> Tổng đội TNXPXDKTM Phúc Trạch </t>
  </si>
  <si>
    <t xml:space="preserve"> TT Hướng nghiệp Thuỷ sản TNXP </t>
  </si>
  <si>
    <t>BQL Khu tưởng niệm Lý Tự Trọng</t>
  </si>
  <si>
    <t xml:space="preserve"> TTDN và hỗ trợ VL nông dân </t>
  </si>
  <si>
    <t xml:space="preserve"> Trung tâm Nước sạch và VS MTNT</t>
  </si>
  <si>
    <t xml:space="preserve"> Trung tâm công báo tin học </t>
  </si>
  <si>
    <t xml:space="preserve"> TT dịch thuật dịch vụ đối ngoại </t>
  </si>
  <si>
    <t xml:space="preserve"> Trung tâm trợ giúp pháp lý </t>
  </si>
  <si>
    <t xml:space="preserve"> Quỹ Phát triển phụ nữ </t>
  </si>
  <si>
    <t xml:space="preserve"> UBĐK Công giáo </t>
  </si>
  <si>
    <t>TT Thông tin (Thuộc ĐĐBQH)</t>
  </si>
  <si>
    <t>BQL Khu vực mỏ sắt Thạch Khê</t>
  </si>
  <si>
    <t>Văn phòng đại diện sông cả</t>
  </si>
  <si>
    <t xml:space="preserve"> Đoàn luật sư </t>
  </si>
  <si>
    <t xml:space="preserve"> Hỗ trợ TH cảI cách TP theo NQ49/BCT </t>
  </si>
  <si>
    <t xml:space="preserve"> BVĐ ngày vì người nghèo </t>
  </si>
  <si>
    <t xml:space="preserve"> Ban đổi mới DN </t>
  </si>
  <si>
    <t xml:space="preserve"> Ban chỉ đạo CCHC </t>
  </si>
  <si>
    <t xml:space="preserve"> Hỗ trợ công tác giám định tài chính </t>
  </si>
  <si>
    <t xml:space="preserve"> Ban chỉ đạo XĐGN và ATLĐ </t>
  </si>
  <si>
    <t>Ban vì sự tiến bộ phụ nữ</t>
  </si>
  <si>
    <t>Trợ giúp pháp lý cho người nghèo và ĐTCS</t>
  </si>
  <si>
    <t>Đột xuất, tăng biên chế</t>
  </si>
  <si>
    <t xml:space="preserve"> Các tổ chức chính trị </t>
  </si>
  <si>
    <t xml:space="preserve"> Tỉnh đoàn </t>
  </si>
  <si>
    <t xml:space="preserve"> Hội Nông Dân </t>
  </si>
  <si>
    <t xml:space="preserve"> Hội Cựu Chiến binh </t>
  </si>
  <si>
    <t xml:space="preserve"> Mặt trận tỉnh</t>
  </si>
  <si>
    <t xml:space="preserve"> Hội nghề nghiệp </t>
  </si>
  <si>
    <t xml:space="preserve"> Liên minh HTX </t>
  </si>
  <si>
    <t xml:space="preserve"> Hội Nhà báo </t>
  </si>
  <si>
    <t xml:space="preserve"> Liên hiệp các Hội khoa học kỷ thuật </t>
  </si>
  <si>
    <t xml:space="preserve"> Hội Liên hiệp văn học nghệ thuật </t>
  </si>
  <si>
    <t xml:space="preserve"> Hội Chữ thập đỏ </t>
  </si>
  <si>
    <t xml:space="preserve"> Hội người mù </t>
  </si>
  <si>
    <t xml:space="preserve"> Hội Đông y </t>
  </si>
  <si>
    <t xml:space="preserve"> Hội Luật gia </t>
  </si>
  <si>
    <t xml:space="preserve"> Hội khuyến học </t>
  </si>
  <si>
    <t xml:space="preserve"> Liên hiệp các Tổ chức hữu nghị </t>
  </si>
  <si>
    <t xml:space="preserve"> Hội Cựu TN xung phong </t>
  </si>
  <si>
    <t xml:space="preserve"> Hội NN chất độc da cam-Dioxin </t>
  </si>
  <si>
    <t xml:space="preserve"> Hội Người Khuyết tật và trẻ em mồ côi </t>
  </si>
  <si>
    <t xml:space="preserve"> Hội Liên hiệp thanh niên </t>
  </si>
  <si>
    <t>Hội Bảo vệ QL người tiêu dùng</t>
  </si>
  <si>
    <t xml:space="preserve"> Hội Làm vườn </t>
  </si>
  <si>
    <t xml:space="preserve"> Hội Kiến trúc sư </t>
  </si>
  <si>
    <t xml:space="preserve"> Hội Kế hoạch hóa gia đình </t>
  </si>
  <si>
    <t xml:space="preserve"> Hội Châm cứu </t>
  </si>
  <si>
    <t xml:space="preserve"> Hội Sinh vật cảnh </t>
  </si>
  <si>
    <t xml:space="preserve"> Hội Tâm năng dưỡng sinh-PHSK </t>
  </si>
  <si>
    <t xml:space="preserve"> Hội cựu giáo chức </t>
  </si>
  <si>
    <t>Hỗ trợ tạp chí Hồng Lĩnh</t>
  </si>
  <si>
    <t>Hỗ trợ tạp chí Hà Tĩnh Người làm báo</t>
  </si>
  <si>
    <t xml:space="preserve"> V </t>
  </si>
  <si>
    <t xml:space="preserve"> Sự nghiệp Xã hội </t>
  </si>
  <si>
    <t>TT Điều dưỡng người có công và BTXH</t>
  </si>
  <si>
    <t xml:space="preserve"> Làng trẻ em mồ côi </t>
  </si>
  <si>
    <t xml:space="preserve"> TTDN và GTVL người tàn tật </t>
  </si>
  <si>
    <t xml:space="preserve"> Trung tâm GD Lao động XH </t>
  </si>
  <si>
    <t>TT Dịch vụ việc làm</t>
  </si>
  <si>
    <t>Điều tra cung lao động</t>
  </si>
  <si>
    <t xml:space="preserve"> VI </t>
  </si>
  <si>
    <t xml:space="preserve"> Các ban kiêm nhiệm </t>
  </si>
  <si>
    <t>Ban Chỉ đạo 389 (Hải quan)</t>
  </si>
  <si>
    <t>Tên đơn vị</t>
  </si>
  <si>
    <t>*</t>
  </si>
  <si>
    <t xml:space="preserve"> Sở Công Thương </t>
  </si>
  <si>
    <t xml:space="preserve">  - Trường CĐ luyện kim Hồng Lĩnh </t>
  </si>
  <si>
    <t xml:space="preserve"> TT Huấn luyện ĐT thể thao </t>
  </si>
  <si>
    <t xml:space="preserve"> Trung tâm hoạt động thanh thiếu nhi </t>
  </si>
  <si>
    <t>TT hỗ trợ phát triển DN và Xúc tiến ĐT</t>
  </si>
  <si>
    <t>TX Kỳ Anh</t>
  </si>
  <si>
    <t>G-THU VAY</t>
  </si>
  <si>
    <t xml:space="preserve"> + Tăng cường CSVC trường Đại học</t>
  </si>
  <si>
    <t>Phụ lục số 07</t>
  </si>
  <si>
    <t>Phụ lục số 08</t>
  </si>
  <si>
    <t xml:space="preserve"> - Hỗ trợ hoạt động các Ban kiêm nhiệm</t>
  </si>
  <si>
    <t>Quốc doanh</t>
  </si>
  <si>
    <t>Đầu tư nước ngoài</t>
  </si>
  <si>
    <t>Ngoài QD</t>
  </si>
  <si>
    <t>Thu nhập cá nhân</t>
  </si>
  <si>
    <t>Trước bạ</t>
  </si>
  <si>
    <t>Phí</t>
  </si>
  <si>
    <t>Phi nông nghiệp</t>
  </si>
  <si>
    <t>Thuê đất</t>
  </si>
  <si>
    <t>Cấp quyền khai thác khoáng sản</t>
  </si>
  <si>
    <t>Tiền sử dụng đất</t>
  </si>
  <si>
    <t>Thu tại xã</t>
  </si>
  <si>
    <t>Thu khác ngân sách</t>
  </si>
  <si>
    <t xml:space="preserve"> - Quỹ hỗ trợ Hội nông dân</t>
  </si>
  <si>
    <t xml:space="preserve"> - Cấp lại có mục tiêu từ nguồn xổ số kiến thiết</t>
  </si>
  <si>
    <t xml:space="preserve"> - Trừ chi phí đầu tư (55%) quỹ phát triển đất</t>
  </si>
  <si>
    <t>3. Bù giảm thu DT 2018 để thực hiện CCTL</t>
  </si>
  <si>
    <t>5. Chương trình mục tiêu quốc gia</t>
  </si>
  <si>
    <t>I- CHUYỂN NGUỒN</t>
  </si>
  <si>
    <t xml:space="preserve"> - Dự án ứng dụng Công nghệ thông tin phục vụ CCHC</t>
  </si>
  <si>
    <t xml:space="preserve"> - Kinh phí thực hiện nhiệm vụ đảm bảo trật tự an toàn giao thông (NSTW)</t>
  </si>
  <si>
    <t>H- DỰ KIẾN THU CÁC NHIỆM VỤ CHƯA CHI CHUYỂN NGUỒN SANG NĂM SAU</t>
  </si>
  <si>
    <t xml:space="preserve"> - Tăng cường cơ sở vật chất bệnh viện tuyến tỉnh</t>
  </si>
  <si>
    <t xml:space="preserve"> - Tăng cường cơ sở vật chất bệnh viện tuyến huyện và trạm y tế xã (phân bổ sau)</t>
  </si>
  <si>
    <t>CHI MỘT SỐ NHIỆM VỤ NGÂN SÁCH TRUNG ƯƠNG HỖ TRỢ</t>
  </si>
  <si>
    <t>TỔNG CỘNG</t>
  </si>
  <si>
    <t>Quỹ đất sử dụng vốn vay Bộ Tài chính</t>
  </si>
  <si>
    <t>Quỹ đất tái định cư các dự án</t>
  </si>
  <si>
    <t>Đề án quỹ đất</t>
  </si>
  <si>
    <t>Tỉnh làm chủ đầu tư</t>
  </si>
  <si>
    <t>55% Chi phí đầu tư</t>
  </si>
  <si>
    <t>Huyện làm chủ đầu tư</t>
  </si>
  <si>
    <t>Tiền thuê đất 2 đô thị, địa bàn các xã nông thôn mới</t>
  </si>
  <si>
    <t>d</t>
  </si>
  <si>
    <t>e</t>
  </si>
  <si>
    <t>Nguồn Trái phiếu Chính phủ</t>
  </si>
  <si>
    <t xml:space="preserve"> + Trang Web Đảng bộ tỉnh, Đảng ủy Khối CCQ tỉnh, Khối doanh nghiệp</t>
  </si>
  <si>
    <t>Chi từ kết quả thu được để lại theo chế độ</t>
  </si>
  <si>
    <t>Hỗ trợ phần mềm, tập huấn Luật NSNN, Luật Kế toán và các văn bản dưới Luật cho khối huyện, thị xã, thành phố, xã, phường, thị trấn</t>
  </si>
  <si>
    <t>XVII</t>
  </si>
  <si>
    <t>Chi từ nguồn bội chi</t>
  </si>
  <si>
    <t xml:space="preserve"> + BSTL, BHXH, CĐ, CSCĐ khác</t>
  </si>
  <si>
    <t xml:space="preserve"> - Hỗ trợ xe truyền hình di động</t>
  </si>
  <si>
    <t xml:space="preserve"> - Chi thường xuyên (Gồm cả Hỗ trợ thực hiện nhiệm vụ tại KKT VA;  Đưa đón các Đoàn; Hỗ trợ TH Luật PCCC;  PCTN, buôn lậu; Tình báo; Hỗ trợ thi hành luật PCCC, Hỗ trợ mua sắm…) </t>
  </si>
  <si>
    <t xml:space="preserve"> - Dự kiến hỗ trợ bù chi phí vận chuyển rác thải tại các HTX môi trường</t>
  </si>
  <si>
    <t>Chi thực hiện nhiệm vụ qui hoạch của tỉnh</t>
  </si>
  <si>
    <t xml:space="preserve"> - Dự kiến nguồn đảm bảo bù lương và các chế độ khác liên quan đến con người</t>
  </si>
  <si>
    <t>Chính sách phát triển cụm công nghiệp (bao gồm hỗ trợ xử lý môi trường tại các cụm CN)</t>
  </si>
  <si>
    <t xml:space="preserve">  + Trả nợ Quỹ đất Bộ Tài chính</t>
  </si>
  <si>
    <t xml:space="preserve"> - Đề án bảo vệ môi trường</t>
  </si>
  <si>
    <t xml:space="preserve"> Quỹ bảo trợ Trẻ em - Văn phòng công tác XH</t>
  </si>
  <si>
    <t>Triển lãm mỹ thuật Bắc miền trung</t>
  </si>
  <si>
    <t xml:space="preserve">Đại hội nhiệm kỳ </t>
  </si>
  <si>
    <t xml:space="preserve"> Hội Liên hiệp Phụ nữ (gồm cả đề án 938, 939: 600 tr)</t>
  </si>
  <si>
    <t>Trung tâm hành chính công tỉnh</t>
  </si>
  <si>
    <t xml:space="preserve"> Chi cục Thủy sản</t>
  </si>
  <si>
    <t>Chi cục Biển và hải đảo và TN nước</t>
  </si>
  <si>
    <t>Phục vụ công tác xây dựng kế hoạch</t>
  </si>
  <si>
    <t>BS sở, ngành, TC CT-XH từ 30 BC trở xuống</t>
  </si>
  <si>
    <t>Quỹ lương thực tế</t>
  </si>
  <si>
    <t>Sự nghiệp Kiểm Lâm (Bao gồm bổ sung kinh phí phòng chống cháy rừng 4 tỷ)</t>
  </si>
  <si>
    <t xml:space="preserve"> -  Hỗ trợ thực hiện các Đề án (Trám lấp giếng; Điều tra tồn lưu hóa chất thuốc BVTV)</t>
  </si>
  <si>
    <t xml:space="preserve"> + Kế hoạch ứng dụng công nghệ thông tin của ngành</t>
  </si>
  <si>
    <t>Chi sự nghiệp NN, TL, thủy sản (Bao gồm Đề án nâng cao nhận thức cộng đồng quản lý rủi ro thiên tai 2 tỷ)</t>
  </si>
  <si>
    <t>11.18</t>
  </si>
  <si>
    <t>Bổ sung kinh phí hỗ trợ Ngân hàng chính sách cho vay</t>
  </si>
  <si>
    <t>11.19</t>
  </si>
  <si>
    <t>DỰ KIẾN CHI CÁC NHIỆM VỤ  CỦA TỈNH TỪ THU CHUYỂN NGUỒN NĂM TRƯỚC</t>
  </si>
  <si>
    <t>Chính sách miễn thu thủy lợi phí (NSTW)</t>
  </si>
  <si>
    <t>Chính sách hỗ trợ phát triển HTX</t>
  </si>
  <si>
    <t>11.20</t>
  </si>
  <si>
    <t>Hỗ trợ các cơ quan pháp luật (Viện, Tòa, TH án….., bao gồm Hội thẩm Tòa án ND tỉnh 200 triệu)</t>
  </si>
  <si>
    <t>Chi thực hiện nhiệm vụ quy hoạch của tỉnh</t>
  </si>
  <si>
    <t xml:space="preserve"> Trong đó:  - NV CQ quân sự các cấp (BCHQS tỉnh)</t>
  </si>
  <si>
    <t>THỰC HIỆN CÁC NV ĐỘT XUẤT KHỐI HUYỆN XÃ</t>
  </si>
  <si>
    <t>CHI CS NÔNG NGHIỆP NÔNG THÔN VÀ NÔNG THÔN MỚI</t>
  </si>
  <si>
    <t>CHI CÁC SỰ NGHIỆP DO NSTW ĐẢM BẢO (vốn ngoài nước)</t>
  </si>
  <si>
    <t>CHI CÁC CHƯƠNG TRÌNH MTQG</t>
  </si>
  <si>
    <t>Dự toán năm 2019</t>
  </si>
  <si>
    <t xml:space="preserve"> - Kinh phí bảo tồn, phát huy văn hóa phi vật thể</t>
  </si>
  <si>
    <t xml:space="preserve"> - Thuê bao tín hiệu trên mạng truyền hình cáp</t>
  </si>
  <si>
    <t xml:space="preserve"> - Hỗ trợ thực hiện một số đề án, dự án Khoa học công nghệ (NSTW)</t>
  </si>
  <si>
    <t xml:space="preserve"> - Kinh phí thực hiện chính sách (ĐA Phát triển và nâng cao hiệu quả đài truyền thanh không giây 2 tỷ; Đề án số hóa truyền hình mặt đất 500 triệu)</t>
  </si>
  <si>
    <t xml:space="preserve"> DỰ TOÁN THU NGÂN SÁCH NHÀ NƯỚC NĂM 2019</t>
  </si>
  <si>
    <t>Dự toán HĐND giao 2019</t>
  </si>
  <si>
    <t>Chi thực hiện một số chính sách và chương trình mục tiêu từ NSTW</t>
  </si>
  <si>
    <t xml:space="preserve"> - Hỗ trợ khai thác nuôi trồng hải sản trên các vùng biển xa</t>
  </si>
  <si>
    <t xml:space="preserve"> - Đề án tăng cường công tác quản lý khai thác gỗ rừng tự nhiên giai đoạn 2014-2020 theo quyết định số 2242/QĐ-TTg</t>
  </si>
  <si>
    <t xml:space="preserve"> - Kinh phí quản lý, bảo trì đường bộ cho các quỹ bảo trì đường bộ địa phương </t>
  </si>
  <si>
    <t xml:space="preserve"> - Kinh phí phòng cháy chữa cháy, phòng chống tội phạm và ma túy (NSTW)</t>
  </si>
  <si>
    <t xml:space="preserve"> - Kinh phí phát triển lâm nghiệp bền vững</t>
  </si>
  <si>
    <t xml:space="preserve"> - CTMT công nghệ thông tin (NSTW)</t>
  </si>
  <si>
    <t xml:space="preserve"> - CTMT ứng phó với biến đổi khí hậu và tăng trưởng xanh</t>
  </si>
  <si>
    <t xml:space="preserve"> - Tái cơ cấu kinh tế nông nghiệp và phòng chống giảm nhẹ thiên tai, ổn định đời sống dân cư</t>
  </si>
  <si>
    <t xml:space="preserve"> - Phát triển hệ thống trợ giúp xã hội </t>
  </si>
  <si>
    <t xml:space="preserve"> - CTMT Y tế- dân số (NSTW)</t>
  </si>
  <si>
    <t xml:space="preserve"> + Đào tạo hoàn thiện THCN QS xã (QĐ số 779/TTg) (NSTW)</t>
  </si>
  <si>
    <t xml:space="preserve"> - Chính sách trợ giúp pháp lý</t>
  </si>
  <si>
    <t xml:space="preserve"> - CTMT phát triển văn hóa (NSTW)</t>
  </si>
  <si>
    <t xml:space="preserve"> - Vốn Trái phiếu chính phủ</t>
  </si>
  <si>
    <t>(Trong đó: CTMT ứng phó biến đổi khí hậu và tăng trưởng xanh)</t>
  </si>
  <si>
    <t xml:space="preserve"> - Công tác địa giới hành chính (Sở Nội vụ) (NSTW)</t>
  </si>
  <si>
    <t xml:space="preserve"> - Hoạt động đặc thù HĐND tỉnh</t>
  </si>
  <si>
    <t xml:space="preserve"> - Hoạt động đột xuất UBND tỉnh và các ngành </t>
  </si>
  <si>
    <t xml:space="preserve">             + Đón hài cốt, quà, thăm viếng đối tượng ngày lễ tết, QL đối tượng theo QĐ 16, Phổ biến PL lao động, hỗ trợ người có công tiêu biểu, điều tra cầu lao động</t>
  </si>
  <si>
    <t xml:space="preserve"> - Hỗ trợ tham quan của các đối tượng Người có công, cấp bù trợ cấp nuôi dưỡng (NQ98)</t>
  </si>
  <si>
    <t>Chính sách hỗ trợ công chức, viên chức người lao động trong quá trình tổ chức sắp xếp bộ máy</t>
  </si>
  <si>
    <t xml:space="preserve"> - Các chính sách KHCN (ĐA Phát triển thị trường KHCN 5 tỷ; ĐA Hỗ trợ phát triển tài sản trí tuệ 5 tỷ; CS hỗ trợ khởi nghiệp đổi mới sáng tạo 5 tỷ; CS phát triển công nghệ sinh học 3 tỷ; CS phát triển nấm 2 tỷ)</t>
  </si>
  <si>
    <t>Chính sách phát triển công nghiệp, tiểu thủ công nghiệp</t>
  </si>
  <si>
    <t xml:space="preserve"> - Các chính sách ngành Lao động TB&amp;XH (Hỗ trợ TE mổ tim theo QĐ 55a 2 tỷ; CS giảm nghèo bền vững 30 tỷ; CS đào tạo trình độ sơ cấp và dưới 3 tháng 3 tỷ; CS xuất khẩu lao động 2 tỷ)</t>
  </si>
  <si>
    <t>11.21</t>
  </si>
  <si>
    <t>Kinh phí trồng cây xanh tại các đô thị, các khu di tích lịch sử</t>
  </si>
  <si>
    <t xml:space="preserve"> + Hoạt động quân báo, hoạt động tổ chức cơ sở Đảng</t>
  </si>
  <si>
    <t xml:space="preserve"> + Xây dựng, sửa chữa bảo quản doanh trại, mua sắm trang thiết bị doanh cụ cơ quan Bộ chỉ huy và các đơn vị trực thuộc</t>
  </si>
  <si>
    <t xml:space="preserve"> + Các nhiệm vụ đột xuất khác về QP, QSĐP (bao gồm đường hầm CH3- 02: 10 tỷ)</t>
  </si>
  <si>
    <t>1. Bổ sung cân đối, CĐCS</t>
  </si>
  <si>
    <t xml:space="preserve">   + Quỹ đất giao cho Nhà đầu tư</t>
  </si>
  <si>
    <t xml:space="preserve">  + CTMTQG xây dựng nông thôn mới</t>
  </si>
  <si>
    <t xml:space="preserve"> + Bảo hiểm Y tế cho học sinh sinh viên</t>
  </si>
  <si>
    <t xml:space="preserve"> + CTMT giáo dục nghề nghiệp việc làm và an toàn lao động (NSTW)</t>
  </si>
  <si>
    <t xml:space="preserve"> + CTMT giáo dục vùng núi, vùng dân tộc thiểu số, vùng khó khăn (NSTW)</t>
  </si>
  <si>
    <t xml:space="preserve"> - Sáng tạo báo chí các hội VHNT, Hội nhà báo ĐP (NSTW )</t>
  </si>
  <si>
    <t xml:space="preserve"> - BHYT người nghèo, DTTS, vùng khó khăn, người đang sinh sống tại vùng ĐBKK; Đối tượng CCB,TNXP, trẻ em, cận nghèo, nông lâm ngư, diêm nghiệp, các đối tượng khác</t>
  </si>
  <si>
    <t>CHI TRẢ NỢ VAY ĐẾN HẠN (Dự án RE II: 10,5 tỷ; trả nợ vay 4 chương trình: 57,225 tỷ; trả nợ lãi vay các dự án ngoài nước: 8 tỷ)</t>
  </si>
  <si>
    <t xml:space="preserve"> - Hỗ trợ tiền điện hộ nghèo, hộ chính sách xã hội theo QĐ 28/QD-TTg và QĐ 60/QĐ-TTg của TTCP (NSTW)</t>
  </si>
  <si>
    <t xml:space="preserve">  + Hỗ trợ xi măng làm nông thôn mới</t>
  </si>
  <si>
    <t xml:space="preserve"> + Chuyển xếp lương, chuyển đổi mầm non, TH phổ thông sang công lập, HĐ Kế toán (NSTW)</t>
  </si>
  <si>
    <t xml:space="preserve"> - Chi phí đầu tư Đề án Quỹ đất, đất khu tái định cư (55% tạm tính)</t>
  </si>
  <si>
    <t xml:space="preserve"> - Dự án số hóa </t>
  </si>
  <si>
    <t xml:space="preserve"> - Hoạt động xúc tiến đầu tư </t>
  </si>
  <si>
    <t xml:space="preserve"> - Các đề án, chính sách thuộc lĩnh vực Y tế:  (ĐA Chăm sóc SK nhân dân 35 tỷ; CS Dân số 25 tỷ;  DA phát triển kỹ thuật cao, chuyên sâu tại BVĐK tỉnh 25; ĐA tăng cường năng lực hệ thống tuyến xã 5 tỷ; Quỹ khám bệnh người nghèo 8 tỷ; Đề án bệnh viện vệ tinh: Cẩm Xuyên 5 tỷ, TX Kỳ Anh 5 tỷ, Hương Sơn 5 tỷ; Chính sách sắp xếp bộ máy ngành y 5 tỷ)</t>
  </si>
  <si>
    <t xml:space="preserve"> - Các đề án, chính sách lĩnh vực văn hóa (Tăng cường thiết chế VH 10 tỷ; Phát triển du lịch 12 tỷ; Phát triển thể thao thành tích cao 15 tỷ; Bảo tồn, phát huy dân ca Ví, dặm 4 tỷ; Trùng tu di tích 10 tỷ)</t>
  </si>
  <si>
    <t xml:space="preserve"> - SNMT (CSMT CA tỉnh 400 triệu)</t>
  </si>
  <si>
    <t>Chi nhiệm vụ tuyên truyền, đảm bảo trật tự an toàn giao thông (Ban ATGT và Sở GT 2,75 tỷ)</t>
  </si>
  <si>
    <t>DỰ TOÁN THU NGÂN SÁCH NHÀ NƯỚC GIAO CHO CÁC HUYỆN, THÀNH PHỐ, THỊ XÃ NĂM 2019</t>
  </si>
  <si>
    <t>Tổng chi ngân sách huyện</t>
  </si>
  <si>
    <t>Quỹ đất chuyên dùng</t>
  </si>
  <si>
    <t>Quỹ đất giao cho Nhà đầu tư</t>
  </si>
  <si>
    <t>TỔNG HỢP DỰ TOÁN THU TIỀN SỬ DỤNG ĐẤT NĂM 2019</t>
  </si>
  <si>
    <t>DỰ TOÁN CHI NGÂN SÁCH HUYỆN, XÃ NĂM 2019</t>
  </si>
  <si>
    <t>DỰ TOÁN THU NGÂN SÁCH HUYỆN, XÃ HƯỞNG NĂM 2019</t>
  </si>
  <si>
    <t>BCĐ Biển Đông- Hải đảo (NgV) (CV185/2018/UB)</t>
  </si>
  <si>
    <t>BCĐ hiến máu TN (Hội CTĐ)</t>
  </si>
  <si>
    <t>Ban Chỉ đạo về nhân quyền (CA)</t>
  </si>
  <si>
    <t>BCĐ Phòng, chống khủng bố (CS+A</t>
  </si>
  <si>
    <t>Ban Chỉ đạo ĐA 61 tỉnh (Hội ND)</t>
  </si>
  <si>
    <t xml:space="preserve"> KP Ban chỉ đạo TDĐK trên CS QĐ 794/2012 (Sở VH)</t>
  </si>
  <si>
    <t xml:space="preserve"> Ban chỉ đạo hội nhập quốc tế (Sở NgV)</t>
  </si>
  <si>
    <t xml:space="preserve"> Ban Chỉ đạo Chương trình PT thanh niên (Sở Nội vụ)</t>
  </si>
  <si>
    <t xml:space="preserve"> Ban Chỉ đạo 513 (Sở Nội vụ)</t>
  </si>
  <si>
    <t xml:space="preserve"> BCĐ thực hiện DA đổi mới giám định tư pháp (Sở TP)</t>
  </si>
  <si>
    <t xml:space="preserve"> Ban công tác người cao tuổi (Sở LĐ)</t>
  </si>
  <si>
    <t xml:space="preserve"> HĐ phối hợp liên ngành TGPL trong HĐ tố tụng (TT TGPL)</t>
  </si>
  <si>
    <t xml:space="preserve"> Ban phổ biến GDPL (Sở TP)</t>
  </si>
  <si>
    <t xml:space="preserve"> Ban chỉ đạo thực hiện NQ 08 (Sở NN)</t>
  </si>
  <si>
    <t xml:space="preserve"> Ban chỉ đạo CTMTQG (Sở KHĐT)</t>
  </si>
  <si>
    <t xml:space="preserve"> Ban chỉ đạo thực hiện QĐ 162 (BQL KKT)</t>
  </si>
  <si>
    <t xml:space="preserve"> Ban đổi mới và phát triển kinh tế tập thể (Liên minh HTX)</t>
  </si>
  <si>
    <t xml:space="preserve"> Ban chỉ đạo công nghệ thông tin (Sở TTTT)</t>
  </si>
  <si>
    <t xml:space="preserve"> Ban công tác phi Chính phủ (Sở NgV)</t>
  </si>
  <si>
    <t xml:space="preserve"> Ban chỉ đạo xuất khẩu (Sở CT)</t>
  </si>
  <si>
    <t xml:space="preserve"> - Quỹ lương BC chưa tuyển dụng</t>
  </si>
  <si>
    <t xml:space="preserve"> - Kinh phí thường xuyên</t>
  </si>
  <si>
    <t>Đại hội Hội liên hiệp thanh niên</t>
  </si>
  <si>
    <t>Đại hội Liên hiệp Hội KHKT</t>
  </si>
  <si>
    <t>Đại hội Hội Khuyên học</t>
  </si>
  <si>
    <t xml:space="preserve">Đại hội Hội Luật gia </t>
  </si>
  <si>
    <t>Hội nghị tập chi 6 tỉnh BMT(100 triệu đồng); Trại sáng tác văn học 6 tỉnh BMT (100 triệu đồng) (Hội VHNT)</t>
  </si>
  <si>
    <t>Giải thưởng báo chí Trần Phú và Hội báo xuân (Hội VHNT)</t>
  </si>
  <si>
    <t>Hiệp hội doanh nghiệp tỉnh</t>
  </si>
  <si>
    <t>Hội người cao tuổi (ĐA Câu lạc bộ liên thế hệ 400 triệu đồng)</t>
  </si>
  <si>
    <t>Đại hội thi đua yêu nước lần 6, 30 năm ngày TL Hội CCB</t>
  </si>
  <si>
    <t>Dự án CHOBA</t>
  </si>
  <si>
    <t xml:space="preserve">Chi cục Văn thư lưu trữ </t>
  </si>
  <si>
    <t xml:space="preserve">  - Chỉnh lý TL (CC văn thư lưu trữ)</t>
  </si>
  <si>
    <t xml:space="preserve"> Chi cục thuỷ lợi </t>
  </si>
  <si>
    <t>Công nghệ thông tin phục vụ QLNN</t>
  </si>
  <si>
    <t>Hỗ trợ KP mua phần mềm quản lý cán bộ (Sở Giáo dục và Đào tạo 560 triệu đồng; Sở Nông nghiệp &amp; PTNT 416 triệu đồng; Sở Y tế 320 triệu đồng; Sở Lao động TB&amp;XH 128 triệu đồng; Sở Văn hóa TT&amp;DL 128 triệu đồng)</t>
  </si>
  <si>
    <t>Trong đó: Trích lại KP thanh tra theo TT 90</t>
  </si>
  <si>
    <t>Trong đó: Trích lại theo TT 327/TT-BTC</t>
  </si>
  <si>
    <t>Giao thu phí, lệ phí, SXKDV</t>
  </si>
  <si>
    <t>Tổng số NS cấp năm 2019</t>
  </si>
  <si>
    <t>Bổ sung chi khác 2019</t>
  </si>
  <si>
    <t>Bổ sung chi khác 2018</t>
  </si>
  <si>
    <t>Duy trì hoạt động ISO</t>
  </si>
  <si>
    <t>KP dân quân TV vệ, PC Cựu CB</t>
  </si>
  <si>
    <t>Định mức chi khác  theo BC</t>
  </si>
  <si>
    <t xml:space="preserve">Quỹ lương năm 2019 </t>
  </si>
  <si>
    <t>Biên chế
thực tế 2018</t>
  </si>
  <si>
    <t>Biên chế
KH 2018</t>
  </si>
  <si>
    <t>DỰ TOÁN CHI NGÂN SÁCH CÁC ĐƠN VỊ QUẢN LÝ HÀNH CHÍNH CẤP TỈNH NĂM 2019</t>
  </si>
  <si>
    <t>Thực hiện các nhiệm vụ đột xuất</t>
  </si>
  <si>
    <t>Đào tạo, tập huấn cho doanh nghiệp, HTX</t>
  </si>
  <si>
    <t>Sở Khoa học công nghệ (ĐT DN nhỏ và vừa theo KH 266/KH-UBND)</t>
  </si>
  <si>
    <t xml:space="preserve"> - Đào tạo nâng cao trình độ CNTT, án toàn an ninh mạng…</t>
  </si>
  <si>
    <t xml:space="preserve"> - ĐT, nâng cao kỹ năng ứng dụng CNTT cho người dân, DN, CB xã theo KH 22/2016 …</t>
  </si>
  <si>
    <t xml:space="preserve"> Sở Lao động - Thương binh và xã hội (Tập huấn ATVSLĐ 120 triệu đồng) </t>
  </si>
  <si>
    <t xml:space="preserve">  - Đào tạo bồi dưỡng, tập huấn (ĐT DN nhỏ và vừa theo KH 266/KH-UBND: 40 tr đ)</t>
  </si>
  <si>
    <t xml:space="preserve"> - Đào tạo bồi dưỡng nghiệp vụ</t>
  </si>
  <si>
    <t>Së Gi¸o dôc vµ §µo t¹o</t>
  </si>
  <si>
    <t>Trung t©m D¹y nghÒ, GQVL ng­êi TT</t>
  </si>
  <si>
    <t>Tr­êng Cao ®¼ng nghÒ c«ng nghÖ HT</t>
  </si>
  <si>
    <t>Trường TC nghề Lý Tự Trọng</t>
  </si>
  <si>
    <t>Tr­êng Trung cÊp nghÒ Hµ TÜnh</t>
  </si>
  <si>
    <t>Tr­êng Kû nghÖ</t>
  </si>
  <si>
    <t>Học chuyên ngành</t>
  </si>
  <si>
    <t>+</t>
  </si>
  <si>
    <t>Học tiếng Việt</t>
  </si>
  <si>
    <t xml:space="preserve">§µo t¹o sinh viªn Lµo </t>
  </si>
  <si>
    <t>Trường Cao đẳng  Nguyễn Du</t>
  </si>
  <si>
    <t>Trường Cao đẳng Kỹ thuật Việt Đức</t>
  </si>
  <si>
    <t>§µo t¹o sinh viªn Lµo</t>
  </si>
  <si>
    <t>Tr­êng Cao ®¼ng Y tÕ</t>
  </si>
  <si>
    <t>Liên thông  ĐH, CĐ chính quy</t>
  </si>
  <si>
    <t>-</t>
  </si>
  <si>
    <t>Chuyên ngành</t>
  </si>
  <si>
    <t>Sư phạm</t>
  </si>
  <si>
    <t>Tr­êng §¹i häc Hµ TÜnh</t>
  </si>
  <si>
    <t>Tr­êng ChÝnh trÞ TrÇn Phó</t>
  </si>
  <si>
    <t>nghiệp vụ</t>
  </si>
  <si>
    <t>đào tạo</t>
  </si>
  <si>
    <t>BTVH</t>
  </si>
  <si>
    <t>SC</t>
  </si>
  <si>
    <t>TC</t>
  </si>
  <si>
    <t>CĐ</t>
  </si>
  <si>
    <t>ĐH</t>
  </si>
  <si>
    <t>năm 2013</t>
  </si>
  <si>
    <t>Thực tế</t>
  </si>
  <si>
    <t>Thu sự nghiệp 2018</t>
  </si>
  <si>
    <t>Chênh lệch DT 2019-2018</t>
  </si>
  <si>
    <t>Dự toán giao 2018</t>
  </si>
  <si>
    <t>Dự toán giao 2019</t>
  </si>
  <si>
    <t>Đào tạo HS Lào</t>
  </si>
  <si>
    <t>Kinh phí đào tạo</t>
  </si>
  <si>
    <t>Chỉ tiêu tuyển sinh ( bình quân)</t>
  </si>
  <si>
    <t>Quỹ lương năm 2018</t>
  </si>
  <si>
    <t>Biªn chÕ</t>
  </si>
  <si>
    <t xml:space="preserve">                                            </t>
  </si>
  <si>
    <t xml:space="preserve"> - Tiền thuê đất 2 đô thị, địa bàn các xã nông thôn mới</t>
  </si>
  <si>
    <t xml:space="preserve"> - Đầu tư các mục tiêu do Huyện xã quản lý</t>
  </si>
  <si>
    <t xml:space="preserve"> - Trả nợ Quỹ đất Bộ Tài chính</t>
  </si>
  <si>
    <t xml:space="preserve"> - Hỗ trợ xi măng làm nông thôn mới</t>
  </si>
  <si>
    <t xml:space="preserve"> - CTMTQG xây dựng nông thôn mới</t>
  </si>
  <si>
    <t xml:space="preserve"> - QH sử dụng đất, Kiểm kê đo đạc, điều chỉnh QH, xây dựng bản đồ hiện trạng sử dụng đất …</t>
  </si>
  <si>
    <t xml:space="preserve"> - Hỗ trợ kinh phí GPMB các dự án</t>
  </si>
  <si>
    <t xml:space="preserve"> - Thực hiện các dự án đầu tư khác</t>
  </si>
  <si>
    <t>Phụ lục số 04</t>
  </si>
  <si>
    <t>DỰ TOÁN CHI SỰ NGHIỆP ĐÀO TẠO NĂM 2019</t>
  </si>
  <si>
    <t>Phụ lục số 05</t>
  </si>
  <si>
    <t>Phụ lục số 06</t>
  </si>
  <si>
    <t>Ngân sách tỉnh</t>
  </si>
  <si>
    <t>Ngân sách huyện</t>
  </si>
  <si>
    <t>Ngân sách xã</t>
  </si>
  <si>
    <t>TỔNG HỢP DỰ TOÁN CHI NGÂN SÁCH ĐỊA PHƯƠNG NĂM 2019</t>
  </si>
  <si>
    <t xml:space="preserve">Thanh tra tỉnh </t>
  </si>
  <si>
    <t xml:space="preserve">Chi cục QLTT </t>
  </si>
  <si>
    <t xml:space="preserve">Hội Cựu Chiến binh </t>
  </si>
  <si>
    <t xml:space="preserve">Hội Nông dân </t>
  </si>
  <si>
    <t xml:space="preserve">Hội LHPN tỉnh </t>
  </si>
  <si>
    <t xml:space="preserve">Mặt trận tỉnh </t>
  </si>
  <si>
    <t xml:space="preserve">Tỉnh đoàn  </t>
  </si>
  <si>
    <t xml:space="preserve">Sở Nội vụ </t>
  </si>
  <si>
    <t xml:space="preserve">Sở Xây dựng </t>
  </si>
  <si>
    <t xml:space="preserve">Sở Tư pháp </t>
  </si>
  <si>
    <t xml:space="preserve">Sở Nông nghiệp và PTNT </t>
  </si>
  <si>
    <t xml:space="preserve">Sở Ngoại vụ </t>
  </si>
  <si>
    <t xml:space="preserve">Sở Thông tin và TT </t>
  </si>
  <si>
    <t xml:space="preserve"> - Đào tạo CB chuyên trách cấp xã </t>
  </si>
  <si>
    <t xml:space="preserve">Sở Văn hóa, Thể thao và Du lịch </t>
  </si>
  <si>
    <t xml:space="preserve">Sở Y tế </t>
  </si>
  <si>
    <t xml:space="preserve">Sở Tài nguyên và Môi trường </t>
  </si>
  <si>
    <t>Ban quản lý KKT tỉnh</t>
  </si>
  <si>
    <t xml:space="preserve">TT Dịch vụ Tài chính công (TH KT xã, luật NSNN, NĐ 16...) </t>
  </si>
  <si>
    <t>UBND tỉnh (TT Công báo tin học)</t>
  </si>
  <si>
    <t xml:space="preserve">Đài Phát thanh - Truyền hình </t>
  </si>
  <si>
    <t xml:space="preserve">Liên minh Hợp tác xã </t>
  </si>
  <si>
    <t xml:space="preserve">Hội Liên hiệp Văn học nghệ thuật </t>
  </si>
  <si>
    <t xml:space="preserve">Hội Nhà báo </t>
  </si>
  <si>
    <t xml:space="preserve">Hội Người mù </t>
  </si>
  <si>
    <t xml:space="preserve">Hội Luật gia </t>
  </si>
  <si>
    <t xml:space="preserve">Hội Liên hiệp thanh niên </t>
  </si>
  <si>
    <t>Sở Kế hoạch và Đầu tư (ĐT DN nhỏ và vừa theo KH 266/KH-UBND: 200 triệu đồng)</t>
  </si>
  <si>
    <t>DỰ KIẾN NGUỒN CCTL, CĐCS THEO TIỀN LƯƠNG</t>
  </si>
  <si>
    <t>TRẢ NỢ, THU HỒI TẠM ỨNG NGÂN SÁCH</t>
  </si>
  <si>
    <r>
      <t xml:space="preserve">CHI TRẢ NỢ VAY ĐẾN HẠN </t>
    </r>
    <r>
      <rPr>
        <sz val="11"/>
        <rFont val="Times New Roman"/>
        <family val="1"/>
      </rPr>
      <t>(Dự án RE II: 10,5 tỷ; trả nợ vay 4 chương trình: 57,225 tỷ; trả nợ lãi vay các dự án ngoài nước: 8 tỷ)</t>
    </r>
  </si>
  <si>
    <t xml:space="preserve"> - Bù lỗ phát hành ấn phẩm, nhiệm vụ khác</t>
  </si>
  <si>
    <t xml:space="preserve"> + Bản tin Dân vận, UB kiểm tra, Nội chính</t>
  </si>
  <si>
    <t xml:space="preserve"> - Các chính sách thuộc lĩnh vực giáo dục (CS Phát triển ngành Giáo dục - Đào tạo 2,4 tỷ; Đề án phát triển giáo dục theo NQ 96/2018 25,5 tỷ; CS Trường chuyên và các trường THPT 4,5 tỷ; ĐA ngoại ngữ 15 tỷ; Sáp nhập trường 23 tỷ )</t>
  </si>
  <si>
    <t xml:space="preserve"> + Đảm bảo tỷ lệ (%) chi hoạt động sự nghiệp GD theo quy định và các chế độ chính sách khác chưa được cân đối trong dự toán</t>
  </si>
  <si>
    <t>Sự nghiệp Giao thông (Trong đó Hỗ trợ gác cầu yếu 1 tỷ)</t>
  </si>
  <si>
    <t>12- Thu CT, LNST; tiền bán bớt phần vốn NN</t>
  </si>
  <si>
    <t xml:space="preserve"> - Chế độ dinh dưỡng HLV, VĐV thành tích cao, thi đấu, khác</t>
  </si>
  <si>
    <t>Phụ lục số 02a</t>
  </si>
  <si>
    <t>HỘI ĐỒNG NHÂN DÂN TỈNH</t>
  </si>
  <si>
    <t>Hỗ trợ các cơ quan pháp luật (Viện, Tòa, TH án ..., bao gồm Hội thẩm Tòa án ND tỉnh 200 triệu)</t>
  </si>
  <si>
    <t>(Kèm theo Nghị quyết số        /NQ-HĐND ngày       tháng 12 năm 2018 của Hội đồng nhân dân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</si>
</sst>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209">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Z$&quot;* #,##0_-;\-&quot;Z$&quot;* #,##0_-;_-&quot;Z$&quot;* &quot;-&quot;_-;_-@_-"/>
    <numFmt numFmtId="166" formatCode="_-&quot;£&quot;* #,##0.00_-;\-&quot;£&quot;* #,##0.00_-;_-&quot;£&quot;* &quot;-&quot;??_-;_-@_-"/>
    <numFmt numFmtId="167" formatCode="#,##0.00000"/>
    <numFmt numFmtId="168" formatCode="_-&quot;€&quot;* #,##0_-;\-&quot;€&quot;* #,##0_-;_-&quot;€&quot;* &quot;-&quot;_-;_-@_-"/>
    <numFmt numFmtId="169" formatCode="##.##%"/>
    <numFmt numFmtId="170" formatCode="00.000"/>
    <numFmt numFmtId="171" formatCode="###\ ###\ ###.##"/>
    <numFmt numFmtId="172" formatCode="_ * #,##0.00_ ;_ * \-#,##0.00_ ;_ * &quot;-&quot;??_ ;_ @_ "/>
    <numFmt numFmtId="173" formatCode="_ * #,##0_ ;_ * \-#,##0_ ;_ * &quot;-&quot;_ ;_ @_ "/>
    <numFmt numFmtId="174" formatCode="_-* #,##0_-;\-* #,##0_-;_-* &quot;-&quot;_-;_-@_-"/>
    <numFmt numFmtId="175" formatCode="_-* #,##0.00_-;\-* #,##0.00_-;_-* &quot;-&quot;??_-;_-@_-"/>
    <numFmt numFmtId="176" formatCode="&quot;$&quot;#,##0;[Red]\-&quot;$&quot;#,##0"/>
    <numFmt numFmtId="177" formatCode="&quot;¥&quot;#,##0;[Red]&quot;¥&quot;&quot;¥&quot;\-#,##0"/>
    <numFmt numFmtId="178" formatCode="&quot;¥&quot;#,##0.00;[Red]&quot;¥&quot;\-#,##0.00"/>
    <numFmt numFmtId="179" formatCode="_-&quot;$&quot;* #,##0_-;\-&quot;$&quot;* #,##0_-;_-&quot;$&quot;* &quot;-&quot;_-;_-@_-"/>
    <numFmt numFmtId="180" formatCode="&quot;¥&quot;#,##0.00;[Red]&quot;¥&quot;&quot;¥&quot;&quot;¥&quot;&quot;¥&quot;&quot;¥&quot;&quot;¥&quot;\-#,##0.00"/>
    <numFmt numFmtId="181" formatCode="&quot;¥&quot;#,##0;[Red]&quot;¥&quot;\-#,##0"/>
    <numFmt numFmtId="182" formatCode="_-&quot;$&quot;* #,##0.00_-;\-&quot;$&quot;* #,##0.00_-;_-&quot;$&quot;* &quot;-&quot;??_-;_-@_-"/>
    <numFmt numFmtId="183" formatCode="_-* #,##0\ &quot;€&quot;_-;\-* #,##0\ &quot;€&quot;_-;_-* &quot;-&quot;\ &quot;€&quot;_-;_-@_-"/>
    <numFmt numFmtId="184" formatCode="_-&quot;ñ&quot;* #,##0_-;\-&quot;ñ&quot;* #,##0_-;_-&quot;ñ&quot;* &quot;-&quot;_-;_-@_-"/>
    <numFmt numFmtId="185" formatCode="_-* #,##0\ _F_-;\-* #,##0\ _F_-;_-* &quot;-&quot;\ _F_-;_-@_-"/>
    <numFmt numFmtId="186" formatCode="_(&quot;Z$&quot;* #,##0_);_(&quot;Z$&quot;* \(#,##0\);_(&quot;Z$&quot;* &quot;-&quot;_);_(@_)"/>
    <numFmt numFmtId="187" formatCode="_ * #,##0_)&quot;$&quot;_ ;_ * \(#,##0\)&quot;$&quot;_ ;_ * &quot;-&quot;_)&quot;$&quot;_ ;_ @_ "/>
    <numFmt numFmtId="188" formatCode="0.0000%"/>
    <numFmt numFmtId="189" formatCode="_ * #,##0_)&quot;￡&quot;_ ;_ * \(#,##0\)&quot;￡&quot;_ ;_ * &quot;-&quot;_)&quot;￡&quot;_ ;_ @_ "/>
    <numFmt numFmtId="190" formatCode="_-* #,##0.00\ _F_-;\-* #,##0.00\ _F_-;_-* &quot;-&quot;??\ _F_-;_-@_-"/>
    <numFmt numFmtId="191" formatCode="_-* #,##0.00\ _₫_-;\-* #,##0.00\ _₫_-;_-* &quot;-&quot;??\ _₫_-;_-@_-"/>
    <numFmt numFmtId="192" formatCode="_-* #,##0.00\ _V_N_D_-;\-* #,##0.00\ _V_N_D_-;_-* &quot;-&quot;??\ _V_N_D_-;_-@_-"/>
    <numFmt numFmtId="193" formatCode="_-* #,##0.00\ _ñ_-;\-* #,##0.00\ _ñ_-;_-* &quot;-&quot;??\ _ñ_-;_-@_-"/>
    <numFmt numFmtId="194" formatCode="_(&quot;$&quot;\ * #,##0_);_(&quot;$&quot;\ * \(#,##0\);_(&quot;$&quot;\ * &quot;-&quot;_);_(@_)"/>
    <numFmt numFmtId="195" formatCode="_-* #,##0\ &quot;F&quot;_-;\-* #,##0\ &quot;F&quot;_-;_-* &quot;-&quot;\ &quot;F&quot;_-;_-@_-"/>
    <numFmt numFmtId="196" formatCode="_-* #,##0\ &quot;ñ&quot;_-;\-* #,##0\ &quot;ñ&quot;_-;_-* &quot;-&quot;\ &quot;ñ&quot;_-;_-@_-"/>
    <numFmt numFmtId="197" formatCode="_ &quot;$&quot;* #,##0_ ;_ &quot;$&quot;* \-#,##0_ ;_ &quot;$&quot;* &quot;-&quot;_ ;_ @_ "/>
    <numFmt numFmtId="198" formatCode="_-* #,##0\ _₫_-;\-* #,##0\ _₫_-;_-* &quot;-&quot;\ _₫_-;_-@_-"/>
    <numFmt numFmtId="199" formatCode="_-* #,##0\ _V_N_D_-;\-* #,##0\ _V_N_D_-;_-* &quot;-&quot;\ _V_N_D_-;_-@_-"/>
    <numFmt numFmtId="200" formatCode="_-* #,##0\ _ñ_-;\-* #,##0\ _ñ_-;_-* &quot;-&quot;\ _ñ_-;_-@_-"/>
    <numFmt numFmtId="201" formatCode="#,##0\ &quot;kr&quot;;[Red]\-#,##0\ &quot;kr&quot;"/>
    <numFmt numFmtId="202" formatCode="_ &quot;\&quot;* #,##0_ ;_ &quot;\&quot;* \-#,##0_ ;_ &quot;\&quot;* &quot;-&quot;_ ;_ @_ "/>
    <numFmt numFmtId="203" formatCode="###0"/>
    <numFmt numFmtId="204" formatCode="&quot;Z$&quot;#,##0_);[Red]\(&quot;Z$&quot;#,##0\)"/>
    <numFmt numFmtId="205" formatCode="_-&quot;Z$&quot;* #,##0.00_-;\-&quot;Z$&quot;* #,##0.00_-;_-&quot;Z$&quot;* &quot;-&quot;??_-;_-@_-"/>
    <numFmt numFmtId="206" formatCode="&quot;\&quot;#,##0.00_);\(&quot;\&quot;#,##0.00\)"/>
    <numFmt numFmtId="207" formatCode="&quot;\&quot;#,##0.00;[Red]&quot;\&quot;\-#,##0.00"/>
    <numFmt numFmtId="208" formatCode="_-* #,##0.00\ &quot;kr&quot;_-;\-* #,##0.00\ &quot;kr&quot;_-;_-* &quot;-&quot;??\ &quot;kr&quot;_-;_-@_-"/>
    <numFmt numFmtId="209" formatCode="\G\/&quot;標&quot;&quot;準&quot;"/>
    <numFmt numFmtId="210" formatCode="&quot;¥&quot;#,##0;[Red]\-&quot;¥&quot;#,##0"/>
    <numFmt numFmtId="211" formatCode="&quot;\&quot;#,##0;[Red]&quot;\&quot;\-#,##0"/>
    <numFmt numFmtId="212" formatCode="0.0%"/>
    <numFmt numFmtId="213" formatCode="d/mm"/>
    <numFmt numFmtId="214" formatCode="_-* #,##0\ &quot;kr&quot;_-;\-* #,##0\ &quot;kr&quot;_-;_-* &quot;-&quot;\ &quot;kr&quot;_-;_-@_-"/>
    <numFmt numFmtId="215" formatCode="&quot;Z$&quot;#&quot;Z$&quot;##0_);\(&quot;Z$&quot;#&quot;Z$&quot;##0\)"/>
    <numFmt numFmtId="216" formatCode="&quot;¥&quot;#,##0.00;[Red]\-&quot;¥&quot;#,##0.00"/>
    <numFmt numFmtId="217" formatCode="_-* #,##0_-;\-* #,##0_-;_-* &quot;-&quot;??_-;_-@_-"/>
    <numFmt numFmtId="218" formatCode="_(&quot;RM&quot;* #,##0.00_);_(&quot;RM&quot;* \(#,##0.00\);_(&quot;RM&quot;* &quot;-&quot;??_);_(@_)"/>
    <numFmt numFmtId="219" formatCode="_(&quot;RM&quot;* #,##0_);_(&quot;RM&quot;* \(#,##0\);_(&quot;RM&quot;* &quot;-&quot;_);_(@_)"/>
    <numFmt numFmtId="220" formatCode="#,##0.000000"/>
    <numFmt numFmtId="221" formatCode="_ &quot;\&quot;* #,##0.00_ ;_ &quot;\&quot;* \-#,##0.00_ ;_ &quot;\&quot;* &quot;-&quot;??_ ;_ @_ "/>
    <numFmt numFmtId="222" formatCode="_(* #,##0.00000000_);_(* \(#,##0.00000000\);_(* &quot;-&quot;??_);_(@_)"/>
    <numFmt numFmtId="223" formatCode="0.000"/>
    <numFmt numFmtId="224" formatCode=";;"/>
    <numFmt numFmtId="225" formatCode="#,##0.0_);\(#,##0.0\)"/>
    <numFmt numFmtId="226" formatCode="_-* #,##0\ _F_-;\-* #,##0\ _F_-;_-* &quot;-&quot;??\ _F_-;_-@_-"/>
    <numFmt numFmtId="227" formatCode="&quot;£&quot;#,##0.00"/>
    <numFmt numFmtId="228" formatCode="#,##0.0000"/>
    <numFmt numFmtId="229" formatCode="_ * #,##0.00_)&quot;£&quot;_ ;_ * \(#,##0.00\)&quot;£&quot;_ ;_ * &quot;-&quot;??_)&quot;£&quot;_ ;_ @_ "/>
    <numFmt numFmtId="230" formatCode="_-* #,##0.0\ _F_-;\-* #,##0.0\ _F_-;_-* &quot;-&quot;??\ _F_-;_-@_-"/>
    <numFmt numFmtId="231" formatCode="_ * #,##0.00_)_$_ ;_ * \(#,##0.00\)_$_ ;_ * &quot;-&quot;??_)_$_ ;_ @_ "/>
    <numFmt numFmtId="232" formatCode="0.0"/>
    <numFmt numFmtId="233" formatCode="0.0%;\(0.0%\)"/>
    <numFmt numFmtId="234" formatCode="#,##0\ &quot;?&quot;;\-#,##0\ &quot;?&quot;"/>
    <numFmt numFmtId="235" formatCode="##,###.##"/>
    <numFmt numFmtId="236" formatCode="_-* #,##0.00\ &quot;F&quot;_-;\-* #,##0.00\ &quot;F&quot;_-;_-* &quot;-&quot;??\ &quot;F&quot;_-;_-@_-"/>
    <numFmt numFmtId="237" formatCode="#0.##"/>
    <numFmt numFmtId="238" formatCode="0.000_)"/>
    <numFmt numFmtId="239" formatCode="#,##0.00\ &quot;F&quot;;\-#,##0.00\ &quot;F&quot;"/>
    <numFmt numFmtId="240" formatCode="&quot;True&quot;;&quot;True&quot;;&quot;False&quot;"/>
    <numFmt numFmtId="241" formatCode="&quot;£&quot;#,##0.00;\-&quot;£&quot;#,##0.00"/>
    <numFmt numFmtId="242" formatCode="#,##0;\(#,##0\)"/>
    <numFmt numFmtId="243" formatCode="#,##0.000"/>
    <numFmt numFmtId="244" formatCode="_ &quot;R&quot;\ * #,##0_ ;_ &quot;R&quot;\ * \-#,##0_ ;_ &quot;R&quot;\ * &quot;-&quot;_ ;_ @_ "/>
    <numFmt numFmtId="245" formatCode="&quot;Z$&quot;#,##0.000_);[Red]\(&quot;Z$&quot;#,##0.00\)"/>
    <numFmt numFmtId="246" formatCode="##,##0%"/>
    <numFmt numFmtId="247" formatCode="#,###%"/>
    <numFmt numFmtId="248" formatCode="##.##"/>
    <numFmt numFmtId="249" formatCode="###,###"/>
    <numFmt numFmtId="250" formatCode="###.###"/>
    <numFmt numFmtId="251" formatCode="##,###.####"/>
    <numFmt numFmtId="252" formatCode="&quot;£&quot;#,##0.00;[Red]\-&quot;£&quot;#,##0.00"/>
    <numFmt numFmtId="253" formatCode="#.\ ###\ ###"/>
    <numFmt numFmtId="254" formatCode="\$#,##0\ ;\(\$#,##0\)"/>
    <numFmt numFmtId="255" formatCode="_ * #,##0_ ;_ * &quot;\&quot;&quot;\&quot;&quot;\&quot;&quot;\&quot;&quot;\&quot;&quot;\&quot;&quot;\&quot;\-#,##0_ ;_ * &quot;-&quot;_ ;_ @_ "/>
    <numFmt numFmtId="256" formatCode="\t0.00%"/>
    <numFmt numFmtId="257" formatCode="#\ ###\ ##0.0"/>
    <numFmt numFmtId="258" formatCode="##,##0.##"/>
    <numFmt numFmtId="259" formatCode="\U\S\$#,##0.00;\(\U\S\$#,##0.00\)"/>
    <numFmt numFmtId="260" formatCode="_(\§\g\ #,##0_);_(\§\g\ \(#,##0\);_(\§\g\ &quot;-&quot;??_);_(@_)"/>
    <numFmt numFmtId="261" formatCode="_(\§\g\ #,##0_);_(\§\g\ \(#,##0\);_(\§\g\ &quot;-&quot;_);_(@_)"/>
    <numFmt numFmtId="262" formatCode="_-&quot;F&quot;\ * #,##0.0_-;_-&quot;F&quot;\ * #,##0.0\-;_-&quot;F&quot;\ * &quot;-&quot;??_-;_-@_-"/>
    <numFmt numFmtId="263" formatCode="&quot;\&quot;#,##0.00;[Red]&quot;\&quot;&quot;\&quot;&quot;\&quot;&quot;\&quot;&quot;\&quot;&quot;\&quot;\-#,##0.00"/>
    <numFmt numFmtId="264" formatCode="\t#\ ??/??"/>
    <numFmt numFmtId="265" formatCode="#\ ###\ ###\ .00"/>
    <numFmt numFmtId="266" formatCode="\§\g#,##0_);\(\§\g#,##0\)"/>
    <numFmt numFmtId="267" formatCode="_-&quot;VND&quot;* #,##0_-;\-&quot;VND&quot;* #,##0_-;_-&quot;VND&quot;* &quot;-&quot;_-;_-@_-"/>
    <numFmt numFmtId="268" formatCode="_(&quot;Rp&quot;* #,##0.00_);_(&quot;Rp&quot;* \(#,##0.00\);_(&quot;Rp&quot;* &quot;-&quot;??_);_(@_)"/>
    <numFmt numFmtId="269" formatCode="#,##0.00\ &quot;FB&quot;;[Red]\-#,##0.00\ &quot;FB&quot;"/>
    <numFmt numFmtId="270" formatCode="_-* #,##0\ _€_-;\-* #,##0\ _€_-;_-* &quot;-&quot;\ _€_-;_-@_-"/>
    <numFmt numFmtId="271" formatCode="#,##0\ &quot;$&quot;;\-#,##0\ &quot;$&quot;"/>
    <numFmt numFmtId="272" formatCode="&quot;$&quot;#,##0;\-&quot;$&quot;#,##0"/>
    <numFmt numFmtId="273" formatCode="_-* #,##0\ _F_B_-;\-* #,##0\ _F_B_-;_-* &quot;-&quot;\ _F_B_-;_-@_-"/>
    <numFmt numFmtId="274" formatCode="_-* #,##0.00\ _€_-;\-* #,##0.00\ _€_-;_-* &quot;-&quot;??\ _€_-;_-@_-"/>
    <numFmt numFmtId="275" formatCode="_-[$€-2]* #,##0.00_-;\-[$€-2]* #,##0.00_-;_-[$€-2]* &quot;-&quot;??_-"/>
    <numFmt numFmtId="276" formatCode="_ * #,##0.00_)_d_ ;_ * \(#,##0.00\)_d_ ;_ * &quot;-&quot;??_)_d_ ;_ @_ "/>
    <numFmt numFmtId="277" formatCode="#,##0_);\-#,##0_)"/>
    <numFmt numFmtId="278" formatCode="_-* #,##0\ &quot;$&quot;_-;\-* #,##0\ &quot;$&quot;_-;_-* &quot;-&quot;\ &quot;$&quot;_-;_-@_-"/>
    <numFmt numFmtId="279" formatCode="m/yyyy"/>
    <numFmt numFmtId="280" formatCode="&quot;Dong&quot;#,##0.00_);[Red]\(&quot;Dong&quot;#,##0.00\)"/>
    <numFmt numFmtId="281" formatCode="dd/yyyy"/>
    <numFmt numFmtId="282" formatCode="&quot;Yes&quot;;&quot;Yes&quot;;&quot;No&quot;"/>
    <numFmt numFmtId="283" formatCode="_(* #,##0.0000_);_(* \(#,##0.0000\);_(* &quot;-&quot;????_);_(@_)"/>
    <numFmt numFmtId="284" formatCode="#,###;\-#,###;&quot;&quot;;_(@_)"/>
    <numFmt numFmtId="285" formatCode="#."/>
    <numFmt numFmtId="286" formatCode="&quot;Z$&quot;#,##0_);\(&quot;Z$&quot;#,##0\)"/>
    <numFmt numFmtId="287" formatCode=";;;"/>
    <numFmt numFmtId="288" formatCode="###\ ###\ ###\ ###"/>
    <numFmt numFmtId="289" formatCode="#,##0\ &quot;$&quot;_);\(#,##0\ &quot;$&quot;\)"/>
    <numFmt numFmtId="290" formatCode="mmm"/>
    <numFmt numFmtId="291" formatCode="#,##0.0"/>
    <numFmt numFmtId="292" formatCode="&quot;$&quot;#,##0.00_);\(&quot;$&quot;#.##0\)"/>
    <numFmt numFmtId="293" formatCode="0&quot;MB&quot;"/>
    <numFmt numFmtId="294" formatCode="0&quot;MB   &quot;"/>
    <numFmt numFmtId="295" formatCode="###\ ###\ ###\ "/>
    <numFmt numFmtId="296" formatCode="_-&quot;£&quot;* #,##0_-;\-&quot;£&quot;* #,##0_-;_-&quot;£&quot;* &quot;-&quot;_-;_-@_-"/>
    <numFmt numFmtId="297" formatCode="&quot;R&quot;\ #,##0.00;&quot;R&quot;\ \-#,##0.00"/>
    <numFmt numFmtId="298" formatCode="&quot;D&quot;&quot;D&quot;&quot;D&quot;\ mmm\ &quot;D&quot;__"/>
    <numFmt numFmtId="299" formatCode="#,##0\ &quot;$&quot;_);[Red]\(#,##0\ &quot;$&quot;\)"/>
    <numFmt numFmtId="300" formatCode="&quot;$&quot;###,0&quot;.&quot;00_);[Red]\(&quot;$&quot;###,0&quot;.&quot;00\)"/>
    <numFmt numFmtId="301" formatCode="&quot;\&quot;#,##0;[Red]\-&quot;\&quot;#,##0"/>
    <numFmt numFmtId="302" formatCode="&quot;\&quot;#,##0.00;\-&quot;\&quot;#,##0.00"/>
    <numFmt numFmtId="303" formatCode="#,##0\ &quot;kr&quot;;\-#,##0\ &quot;kr&quot;"/>
    <numFmt numFmtId="304" formatCode="&quot;VND&quot;#,##0_);[Red]\(&quot;VND&quot;#,##0\)"/>
    <numFmt numFmtId="305" formatCode="0.00_)"/>
    <numFmt numFmtId="306" formatCode="#,##0.00_);\-#,##0.00_)"/>
    <numFmt numFmtId="307" formatCode="#,##0.000_);\(#,##0.000\)"/>
    <numFmt numFmtId="308" formatCode="#,##0.00\ &quot;?&quot;;[Red]\-#,##0.00\ &quot;?&quot;"/>
    <numFmt numFmtId="309" formatCode="#"/>
    <numFmt numFmtId="310" formatCode="&quot;US$&quot;#,##0.00_);[Red]\(&quot;US$&quot;#,##0.00\)"/>
    <numFmt numFmtId="311" formatCode="0.00000%"/>
    <numFmt numFmtId="312" formatCode="_ &quot;SFr.&quot;* #,##0_ ;_ &quot;SFr.&quot;* \-#,##0_ ;_ &quot;SFr.&quot;* &quot;-&quot;_ ;_ @_ "/>
    <numFmt numFmtId="313" formatCode="#,##0.000;[Red]\(#,##0.000\)"/>
    <numFmt numFmtId="314" formatCode="0.000%"/>
    <numFmt numFmtId="315" formatCode="#,##0&quot;￡&quot;_);[Red]\(#,##0&quot;￡&quot;\)"/>
    <numFmt numFmtId="316" formatCode="&quot;¡Ì&quot;#,##0;[Red]\-&quot;¡Ì&quot;#,##0"/>
    <numFmt numFmtId="317" formatCode="_(* #,##0.00_);_(* \(#,##0.00\);_(* &quot;-&quot;_);_(@_)"/>
    <numFmt numFmtId="318" formatCode="_(&quot;.&quot;* #&quot;Z$&quot;##0_);_(&quot;.&quot;* \(#&quot;Z$&quot;##0\);_(&quot;.&quot;* &quot;-&quot;_);_(@_)"/>
    <numFmt numFmtId="319" formatCode="&quot;Z$&quot;#&quot;Z$&quot;##0_);[Red]\(&quot;Z$&quot;#&quot;Z$&quot;##0\)"/>
    <numFmt numFmtId="320" formatCode="#,##0.00\ &quot;F&quot;;[Red]\-#,##0.00\ &quot;F&quot;"/>
    <numFmt numFmtId="321" formatCode="_-* ##&quot;,&quot;#0&quot;.&quot;0\ _F_-;\-* ##&quot;,&quot;#0&quot;.&quot;0\ _F_-;_-* &quot;-&quot;??\ _F_-;_-@_-"/>
    <numFmt numFmtId="322" formatCode="&quot;£&quot;#,##0;[Red]\-&quot;£&quot;#,##0"/>
    <numFmt numFmtId="323" formatCode="&quot;.&quot;#,##0.00_);[Red]\(&quot;.&quot;#,##0.00\)"/>
    <numFmt numFmtId="324" formatCode="#,##0.00\ &quot;F&quot;_);[Red]\(#,##0.00\ &quot;F&quot;\)"/>
    <numFmt numFmtId="325" formatCode="#&quot;,&quot;##0.00\ &quot;F&quot;;[Red]\-#&quot;,&quot;##0.00\ &quot;F&quot;"/>
    <numFmt numFmtId="326" formatCode="#,##0.00\ \ \ \ "/>
    <numFmt numFmtId="327" formatCode="&quot;￥&quot;#,##0;&quot;￥&quot;\-#,##0"/>
    <numFmt numFmtId="328" formatCode="0.00000"/>
    <numFmt numFmtId="329" formatCode="#,##0.00\ \ "/>
    <numFmt numFmtId="330" formatCode="_ * #,##0_ ;_ * \-#,##0_ ;_ * &quot;-&quot;??_ ;_ @_ "/>
    <numFmt numFmtId="331" formatCode="#,##0\ &quot;F&quot;;[Red]\-#,##0\ &quot;F&quot;"/>
    <numFmt numFmtId="332" formatCode="_(* #,##0.00_ \ \ *);_(* \(#,##0.00\);_(* &quot;-&quot;??_);_(@_)"/>
    <numFmt numFmtId="333" formatCode="0.00000000000E+00;\?"/>
    <numFmt numFmtId="334" formatCode="_ * #,##0.000_ ;_ * \-#,##0.000_ ;_ * &quot;-&quot;??_ ;_ @_ "/>
    <numFmt numFmtId="335" formatCode="&quot;VND&quot;#,##0_);\(&quot;VND&quot;#,##0\)"/>
    <numFmt numFmtId="336" formatCode="#,##0\ &quot;FB&quot;;[Red]\-#,##0\ &quot;FB&quot;"/>
    <numFmt numFmtId="337" formatCode="###,0&quot;.&quot;00\ &quot;F&quot;;[Red]\-###,0&quot;.&quot;00\ &quot;F&quot;"/>
    <numFmt numFmtId="338" formatCode="_(* #.##0.00_);_(* \(#.##0.00\);_(* &quot;-&quot;??_);_(@_)"/>
    <numFmt numFmtId="339" formatCode="&quot;£&quot;#,##0;\-&quot;£&quot;#,##0"/>
    <numFmt numFmtId="340" formatCode="0.00000000"/>
    <numFmt numFmtId="341" formatCode="&quot;Rp&quot;#,##0.00_);[Red]\(&quot;Rp&quot;#,##0.00\)"/>
    <numFmt numFmtId="342" formatCode="_-* ###,0&quot;.&quot;00\ _F_B_-;\-* ###,0&quot;.&quot;00\ _F_B_-;_-* &quot;-&quot;??\ _F_B_-;_-@_-"/>
    <numFmt numFmtId="343" formatCode="&quot;\&quot;#,##0;&quot;\&quot;\-#,##0"/>
    <numFmt numFmtId="344" formatCode="&quot;€&quot;#,##0_);\(&quot;€&quot;#,##0\)"/>
    <numFmt numFmtId="345" formatCode="#,##0\ &quot;€&quot;;\-#,##0\ &quot;€&quot;"/>
    <numFmt numFmtId="346" formatCode="#,##0\ &quot;F&quot;;\-#,##0\ &quot;F&quot;"/>
    <numFmt numFmtId="347" formatCode="_ * #.##._ ;_ * \-#.##._ ;_ * &quot;-&quot;??_ ;_ @_ⴆ"/>
    <numFmt numFmtId="348" formatCode="#,##0\ &quot;?&quot;;[Red]\-#,##0\ &quot;?&quot;"/>
    <numFmt numFmtId="349" formatCode="#,##0.00\ &quot;?&quot;;\-#,##0.00\ &quot;?&quot;"/>
    <numFmt numFmtId="350" formatCode="#,##0.0\½"/>
    <numFmt numFmtId="351" formatCode="_-* ###,0&quot;.&quot;00_-;\-* ###,0&quot;.&quot;00_-;_-* &quot;-&quot;??_-;_-@_-"/>
    <numFmt numFmtId="352" formatCode="0.000\ "/>
    <numFmt numFmtId="353" formatCode="#,##0\ &quot;Lt&quot;;[Red]\-#,##0\ &quot;Lt&quot;"/>
    <numFmt numFmtId="354" formatCode="_(* #,##0.000_);_(* \(#,##0.000\);_(* &quot;-&quot;???_);_(@_)"/>
    <numFmt numFmtId="355" formatCode="0.0%;[Red]\(0.0%\)"/>
    <numFmt numFmtId="356" formatCode="_(* #,##0.0000000000_);_(* \(#,##0.0000000000\);_(* &quot;-&quot;??_);_(@_)"/>
    <numFmt numFmtId="357" formatCode="&quot;¥&quot;#,##0;\-&quot;¥&quot;#,##0"/>
    <numFmt numFmtId="358" formatCode="_-* #,##0\ &quot;DM&quot;_-;\-* #,##0\ &quot;DM&quot;_-;_-* &quot;-&quot;\ &quot;DM&quot;_-;_-@_-"/>
    <numFmt numFmtId="359" formatCode="_-* #,##0.00\ &quot;DM&quot;_-;\-* #,##0.00\ &quot;DM&quot;_-;_-* &quot;-&quot;??\ &quot;DM&quot;_-;_-@_-"/>
    <numFmt numFmtId="360" formatCode="_(&quot;Z$&quot;* #,##0.00_);_(&quot;Z$&quot;* \(#,##0.00\);_(&quot;Z$&quot;* &quot;-&quot;??_);_(@_)"/>
    <numFmt numFmtId="361" formatCode="_-&quot;｣&quot;* #,##0_-;\-&quot;｣&quot;* #,##0_-;_-&quot;｣&quot;* &quot;-&quot;_-;_-@_-"/>
    <numFmt numFmtId="362" formatCode="_-&quot;｣&quot;* #,##0.00_-;\-&quot;｣&quot;* #,##0.00_-;_-&quot;｣&quot;* &quot;-&quot;??_-;_-@_-"/>
    <numFmt numFmtId="363" formatCode="_-* #,##0.00\ _k_r_-;\-* #,##0.00\ _k_r_-;_-* &quot;-&quot;??\ _k_r_-;_-@_-"/>
    <numFmt numFmtId="364" formatCode="0_);[Red]\(0\)"/>
    <numFmt numFmtId="365" formatCode="_ &quot;$&quot;* #,##0.00_ ;_ &quot;$&quot;* \-#,##0.00_ ;_ &quot;$&quot;* &quot;-&quot;??_ ;_ @_ "/>
  </numFmts>
  <fonts count="335">
    <font>
      <sz val="12"/>
      <name val="Times New Roman"/>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8"/>
      <name val="Times New Roman"/>
      <family val="1"/>
    </font>
    <font>
      <b/>
      <sz val="13"/>
      <name val="Times New Roman"/>
      <family val="1"/>
    </font>
    <font>
      <sz val="12"/>
      <name val="Times New Roman"/>
      <family val="1"/>
    </font>
    <font>
      <b/>
      <sz val="14"/>
      <name val="Times New Roman"/>
      <family val="1"/>
    </font>
    <font>
      <i/>
      <sz val="12"/>
      <name val="Times New Roman"/>
      <family val="1"/>
    </font>
    <font>
      <b/>
      <sz val="11"/>
      <name val="Times New Roman"/>
      <family val="1"/>
    </font>
    <font>
      <sz val="11"/>
      <name val="Times New Roman"/>
      <family val="1"/>
    </font>
    <font>
      <sz val="10"/>
      <name val="Arial"/>
      <family val="2"/>
    </font>
    <font>
      <i/>
      <sz val="13"/>
      <name val="Times New Roman"/>
      <family val="1"/>
    </font>
    <font>
      <b/>
      <sz val="12"/>
      <name val="Times New Roman"/>
      <family val="1"/>
    </font>
    <font>
      <b/>
      <i/>
      <sz val="12"/>
      <name val="Times New Roman"/>
      <family val="1"/>
    </font>
    <font>
      <sz val="10"/>
      <name val="Times New Roman"/>
      <family val="1"/>
    </font>
    <font>
      <i/>
      <sz val="10"/>
      <name val="Times New Roman"/>
      <family val="1"/>
    </font>
    <font>
      <b/>
      <i/>
      <sz val="11"/>
      <name val="Times New Roman"/>
      <family val="1"/>
    </font>
    <font>
      <i/>
      <sz val="11"/>
      <name val="Times New Roman"/>
      <family val="1"/>
    </font>
    <font>
      <sz val="16"/>
      <name val="Times New Roman"/>
      <family val="1"/>
    </font>
    <font>
      <i/>
      <sz val="10"/>
      <name val="Arial"/>
      <family val="2"/>
    </font>
    <font>
      <b/>
      <sz val="10"/>
      <name val="Arial"/>
      <family val="2"/>
    </font>
    <font>
      <b/>
      <sz val="12"/>
      <color theme="1"/>
      <name val="Times New Roman"/>
      <family val="1"/>
    </font>
    <font>
      <sz val="12"/>
      <color theme="1"/>
      <name val="Times New Roman"/>
      <family val="1"/>
    </font>
    <font>
      <sz val="12"/>
      <color indexed="8"/>
      <name val="Times New Roman"/>
      <family val="1"/>
    </font>
    <font>
      <sz val="13"/>
      <name val="Times New Roman"/>
      <family val="1"/>
    </font>
    <font>
      <b/>
      <sz val="10"/>
      <name val="Times New Roman"/>
      <family val="1"/>
    </font>
    <font>
      <sz val="12"/>
      <name val="VNI-Times"/>
    </font>
    <font>
      <sz val="12"/>
      <name val="Helv"/>
      <family val="2"/>
    </font>
    <font>
      <sz val="12"/>
      <name val=".VnTime"/>
      <family val="2"/>
    </font>
    <font>
      <sz val="10"/>
      <name val=".VnArial"/>
      <family val="2"/>
    </font>
    <font>
      <sz val="10"/>
      <name val="MS Sans Serif"/>
      <family val="2"/>
    </font>
    <font>
      <sz val="12"/>
      <name val="돋움체"/>
      <family val="3"/>
    </font>
    <font>
      <sz val="12"/>
      <name val="돋움체"/>
      <family val="3"/>
      <charset val="129"/>
    </font>
    <font>
      <b/>
      <sz val="10"/>
      <name val="SVNtimes new roman"/>
      <family val="2"/>
    </font>
    <font>
      <sz val="10"/>
      <name val=".VnArial Narrow"/>
      <family val="2"/>
    </font>
    <font>
      <sz val="9"/>
      <name val="ﾀﾞｯﾁ"/>
      <family val="3"/>
      <charset val="128"/>
    </font>
    <font>
      <sz val="12"/>
      <name val="VNtimes New Roman"/>
      <family val="2"/>
    </font>
    <font>
      <sz val="10"/>
      <name val=".VnTime"/>
      <family val="2"/>
    </font>
    <font>
      <sz val="11"/>
      <name val="??"/>
      <family val="3"/>
    </font>
    <font>
      <sz val="10"/>
      <name val="Helv"/>
      <family val="2"/>
    </font>
    <font>
      <sz val="10"/>
      <name val="AngsanaUPC"/>
      <family val="1"/>
    </font>
    <font>
      <b/>
      <sz val="15"/>
      <color indexed="56"/>
      <name val="Calibri"/>
      <family val="2"/>
    </font>
    <font>
      <b/>
      <sz val="13"/>
      <color indexed="56"/>
      <name val="Calibri"/>
      <family val="2"/>
    </font>
    <font>
      <b/>
      <sz val="11"/>
      <color indexed="56"/>
      <name val="Calibri"/>
      <family val="2"/>
    </font>
    <font>
      <sz val="10"/>
      <name val="??"/>
      <family val="3"/>
    </font>
    <font>
      <sz val="10"/>
      <name val="??"/>
      <family val="3"/>
      <charset val="129"/>
    </font>
    <font>
      <sz val="12"/>
      <name val="????"/>
      <family val="1"/>
    </font>
    <font>
      <sz val="12"/>
      <name val="Courier"/>
      <family val="3"/>
    </font>
    <font>
      <b/>
      <sz val="11"/>
      <color indexed="63"/>
      <name val="Calibri"/>
      <family val="2"/>
    </font>
    <font>
      <sz val="11"/>
      <color indexed="62"/>
      <name val="Calibri"/>
      <family val="2"/>
    </font>
    <font>
      <sz val="12"/>
      <name val="|??¢¥¢¬¨Ï"/>
      <family val="1"/>
    </font>
    <font>
      <sz val="14"/>
      <name val="뼻뮝"/>
      <family val="3"/>
    </font>
    <font>
      <sz val="10"/>
      <color indexed="8"/>
      <name val="Arial"/>
      <family val="2"/>
    </font>
    <font>
      <sz val="12"/>
      <name val="__"/>
      <family val="1"/>
      <charset val="129"/>
    </font>
    <font>
      <sz val="14"/>
      <name val="__"/>
      <family val="3"/>
      <charset val="129"/>
    </font>
    <font>
      <sz val="12"/>
      <name val="___"/>
      <family val="1"/>
      <charset val="129"/>
    </font>
    <font>
      <sz val="12"/>
      <name val="____"/>
      <charset val="136"/>
    </font>
    <font>
      <sz val="10"/>
      <name val="___"/>
      <family val="3"/>
      <charset val="129"/>
    </font>
    <font>
      <sz val="12"/>
      <name val="___"/>
      <family val="3"/>
    </font>
    <font>
      <sz val="12"/>
      <name val="____"/>
      <family val="2"/>
      <charset val="136"/>
    </font>
    <font>
      <sz val="10"/>
      <name val="VNI-Times"/>
    </font>
    <font>
      <sz val="11"/>
      <name val="ＭＳ Ｐゴシック"/>
      <family val="3"/>
      <charset val="128"/>
    </font>
    <font>
      <sz val="11"/>
      <name val="ＭＳ Ｐゴシック"/>
      <charset val="128"/>
    </font>
    <font>
      <sz val="12"/>
      <name val="VNI-Helve-Condense"/>
    </font>
    <font>
      <sz val="11"/>
      <name val="Arial"/>
      <family val="2"/>
    </font>
    <font>
      <sz val="10"/>
      <color indexed="8"/>
      <name val="MS Sans Serif"/>
      <family val="2"/>
    </font>
    <font>
      <sz val="11"/>
      <name val="VNI-Aptima"/>
    </font>
    <font>
      <b/>
      <sz val="11"/>
      <name val="明朝"/>
      <family val="1"/>
      <charset val="128"/>
    </font>
    <font>
      <sz val="12"/>
      <name val="???"/>
    </font>
    <font>
      <sz val="12"/>
      <name val=".VnArial"/>
      <family val="2"/>
    </font>
    <font>
      <sz val="9"/>
      <name val="Arial"/>
      <family val="2"/>
    </font>
    <font>
      <sz val="10"/>
      <name val="ＭＳ Ｐゴシック"/>
      <family val="3"/>
      <charset val="128"/>
    </font>
    <font>
      <sz val="10.5"/>
      <name val="‚l‚r –?’c"/>
      <family val="1"/>
    </font>
    <font>
      <sz val="10.5"/>
      <name val="‚l‚r –¾’©"/>
      <family val="1"/>
      <charset val="128"/>
    </font>
    <font>
      <sz val="10"/>
      <name val="VNI-Times"/>
      <family val="1"/>
    </font>
    <font>
      <sz val="12"/>
      <name val="VNI-Times"/>
      <family val="1"/>
    </font>
    <font>
      <sz val="11"/>
      <name val="‚l‚r ƒSƒVƒbƒN"/>
      <charset val="128"/>
    </font>
    <font>
      <sz val="10"/>
      <name val="Tahoma"/>
      <family val="2"/>
    </font>
    <font>
      <sz val="14"/>
      <name val="‚l‚r –¾’©"/>
      <charset val="128"/>
    </font>
    <font>
      <sz val="11"/>
      <name val="ＭＳ ゴシック"/>
      <family val="3"/>
      <charset val="128"/>
    </font>
    <font>
      <sz val="12"/>
      <name val="바탕체"/>
      <family val="1"/>
    </font>
    <font>
      <sz val="11"/>
      <name val="–¾’©"/>
      <family val="1"/>
    </font>
    <font>
      <sz val="9"/>
      <name val="‚l‚r ‚o–¾’©"/>
      <charset val="128"/>
    </font>
    <font>
      <sz val="11"/>
      <name val="??fc"/>
      <family val="3"/>
    </font>
    <font>
      <sz val="14"/>
      <name val="VNTime"/>
    </font>
    <font>
      <sz val="11"/>
      <color indexed="8"/>
      <name val="Arial"/>
      <family val="2"/>
    </font>
    <font>
      <b/>
      <u/>
      <sz val="14"/>
      <color indexed="8"/>
      <name val=".VnBook-AntiquaH"/>
      <family val="2"/>
    </font>
    <font>
      <sz val="11"/>
      <name val=".VnTime"/>
      <family val="2"/>
    </font>
    <font>
      <b/>
      <u/>
      <sz val="10"/>
      <name val="VNI-Times"/>
    </font>
    <font>
      <b/>
      <sz val="10"/>
      <name val=".VnArial"/>
      <family val="2"/>
    </font>
    <font>
      <sz val="11"/>
      <color indexed="10"/>
      <name val=".VnArial Narrow"/>
      <family val="2"/>
    </font>
    <font>
      <sz val="12"/>
      <name val=".VnArial Narrow"/>
      <family val="2"/>
    </font>
    <font>
      <sz val="10"/>
      <name val="VnTimes"/>
    </font>
    <font>
      <sz val="12"/>
      <color indexed="10"/>
      <name val=".VnArial Narrow"/>
      <family val="2"/>
    </font>
    <font>
      <sz val="13"/>
      <name val="VNtimes new roman"/>
      <family val="2"/>
    </font>
    <font>
      <sz val="12"/>
      <color indexed="8"/>
      <name val="¹ÙÅÁÃ¼"/>
      <family val="1"/>
    </font>
    <font>
      <i/>
      <sz val="12"/>
      <color indexed="8"/>
      <name val=".VnBook-AntiquaH"/>
      <family val="2"/>
    </font>
    <font>
      <sz val="11"/>
      <color indexed="8"/>
      <name val="Calibri"/>
      <family val="2"/>
    </font>
    <font>
      <sz val="13"/>
      <color indexed="8"/>
      <name val="Times New Roman"/>
      <family val="2"/>
    </font>
    <font>
      <b/>
      <sz val="12"/>
      <color indexed="8"/>
      <name val=".VnBook-Antiqua"/>
      <family val="2"/>
    </font>
    <font>
      <i/>
      <sz val="12"/>
      <color indexed="8"/>
      <name val=".VnBook-Antiqua"/>
      <family val="2"/>
    </font>
    <font>
      <sz val="14"/>
      <name val=".VnTimeH"/>
      <family val="2"/>
    </font>
    <font>
      <sz val="11"/>
      <color indexed="9"/>
      <name val="Calibri"/>
      <family val="2"/>
    </font>
    <font>
      <sz val="13"/>
      <color indexed="9"/>
      <name val="Times New Roman"/>
      <family val="2"/>
    </font>
    <font>
      <sz val="14"/>
      <name val=".VnTime"/>
      <family val="2"/>
    </font>
    <font>
      <sz val="11"/>
      <name val="VNtimes new roman"/>
      <family val="2"/>
    </font>
    <font>
      <sz val="12"/>
      <name val="±¼¸²?¼"/>
      <family val="3"/>
      <charset val="129"/>
    </font>
    <font>
      <sz val="12"/>
      <name val="¹UAAA¼"/>
      <family val="3"/>
      <charset val="129"/>
    </font>
    <font>
      <sz val="11"/>
      <name val="±¼¸²?¼"/>
      <family val="3"/>
      <charset val="129"/>
    </font>
    <font>
      <sz val="12"/>
      <name val="¹UAAA¼"/>
      <family val="3"/>
    </font>
    <font>
      <sz val="11"/>
      <name val="±¼¸²Ã¼"/>
      <family val="3"/>
    </font>
    <font>
      <sz val="9"/>
      <name val="ＭＳ ゴシック"/>
      <family val="3"/>
      <charset val="128"/>
    </font>
    <font>
      <b/>
      <sz val="12"/>
      <color indexed="63"/>
      <name val="VNI-Times"/>
    </font>
    <font>
      <sz val="12"/>
      <name val="¹ÙÅÁÃ¼"/>
    </font>
    <font>
      <sz val="11"/>
      <color indexed="20"/>
      <name val="Calibri"/>
      <family val="2"/>
    </font>
    <font>
      <b/>
      <i/>
      <sz val="14"/>
      <name val="VNTime"/>
      <family val="2"/>
    </font>
    <font>
      <sz val="11"/>
      <color indexed="10"/>
      <name val="Arial"/>
      <family val="2"/>
    </font>
    <font>
      <sz val="12"/>
      <name val="Times"/>
      <family val="2"/>
    </font>
    <font>
      <sz val="12"/>
      <name val="Tms Rmn"/>
    </font>
    <font>
      <sz val="13"/>
      <name val=".VnTime"/>
      <family val="2"/>
    </font>
    <font>
      <sz val="11"/>
      <name val="µ¸¿ò"/>
    </font>
    <font>
      <sz val="12"/>
      <name val="System"/>
      <family val="1"/>
    </font>
    <font>
      <sz val="10"/>
      <name val="±¼¸²A¼"/>
      <family val="3"/>
      <charset val="129"/>
    </font>
    <font>
      <b/>
      <sz val="11"/>
      <color indexed="52"/>
      <name val="Calibri"/>
      <family val="2"/>
    </font>
    <font>
      <b/>
      <sz val="10"/>
      <name val="Helv"/>
    </font>
    <font>
      <b/>
      <sz val="8"/>
      <color indexed="12"/>
      <name val="Arial"/>
      <family val="2"/>
    </font>
    <font>
      <sz val="8"/>
      <color indexed="8"/>
      <name val="Arial"/>
      <family val="2"/>
    </font>
    <font>
      <sz val="8"/>
      <name val="SVNtimes new roman"/>
      <family val="2"/>
    </font>
    <font>
      <b/>
      <sz val="11"/>
      <color indexed="9"/>
      <name val="Calibri"/>
      <family val="2"/>
    </font>
    <font>
      <sz val="11"/>
      <name val="VNbook-Antiqua"/>
      <family val="2"/>
    </font>
    <font>
      <sz val="10"/>
      <name val="VNI-Aptima"/>
    </font>
    <font>
      <sz val="11"/>
      <name val="Times"/>
      <family val="2"/>
    </font>
    <font>
      <sz val="11"/>
      <name val="Tms Rmn"/>
    </font>
    <font>
      <sz val="12"/>
      <name val="Times New Roman"/>
      <family val="1"/>
      <charset val="163"/>
    </font>
    <font>
      <b/>
      <sz val="13"/>
      <name val=".VnArial Narrow"/>
      <family val="2"/>
    </font>
    <font>
      <sz val="10"/>
      <color indexed="8"/>
      <name val=".VnTime"/>
      <family val="2"/>
    </font>
    <font>
      <sz val="10"/>
      <name val="Arial"/>
      <family val="2"/>
      <charset val="163"/>
    </font>
    <font>
      <sz val="14"/>
      <name val="Times New Roman"/>
      <family val="1"/>
    </font>
    <font>
      <sz val="11"/>
      <color theme="1"/>
      <name val="Times New Roman"/>
      <family val="2"/>
    </font>
    <font>
      <sz val="11"/>
      <color theme="1"/>
      <name val="Calibri"/>
      <family val="2"/>
      <charset val="163"/>
      <scheme val="minor"/>
    </font>
    <font>
      <sz val="10"/>
      <name val="VNtimes new roman"/>
      <family val="2"/>
    </font>
    <font>
      <sz val="10"/>
      <name val="BERNHARD"/>
    </font>
    <font>
      <sz val="10"/>
      <name val="Helv"/>
    </font>
    <font>
      <b/>
      <sz val="12"/>
      <name val="VNTime"/>
      <family val="2"/>
    </font>
    <font>
      <sz val="10"/>
      <name val="MS Serif"/>
      <family val="1"/>
    </font>
    <font>
      <sz val="10"/>
      <name val="Courier"/>
      <family val="3"/>
    </font>
    <font>
      <sz val="11"/>
      <name val="VNcentury Gothic"/>
      <family val="2"/>
    </font>
    <font>
      <b/>
      <sz val="15"/>
      <name val="VNcentury Gothic"/>
      <family val="2"/>
    </font>
    <font>
      <sz val="12"/>
      <name val="SVNtimes new roman"/>
      <family val="2"/>
    </font>
    <font>
      <sz val="14"/>
      <color indexed="8"/>
      <name val="Times New Roman"/>
      <family val="2"/>
      <charset val="163"/>
    </font>
    <font>
      <sz val="12"/>
      <name val="VNI-Aptima"/>
    </font>
    <font>
      <sz val="10"/>
      <name val="SVNtimes new roman"/>
      <family val="2"/>
    </font>
    <font>
      <sz val="12"/>
      <name val="Arial"/>
      <family val="2"/>
    </font>
    <font>
      <b/>
      <sz val="13"/>
      <color indexed="63"/>
      <name val="Times New Roman"/>
      <family val="2"/>
    </font>
    <font>
      <sz val="13"/>
      <color indexed="62"/>
      <name val="Times New Roman"/>
      <family val="2"/>
    </font>
    <font>
      <b/>
      <sz val="12"/>
      <name val="VNTimeH"/>
      <family val="2"/>
    </font>
    <font>
      <b/>
      <sz val="15"/>
      <color indexed="56"/>
      <name val="Times New Roman"/>
      <family val="2"/>
    </font>
    <font>
      <b/>
      <sz val="13"/>
      <color indexed="56"/>
      <name val="Times New Roman"/>
      <family val="2"/>
    </font>
    <font>
      <b/>
      <sz val="11"/>
      <color indexed="56"/>
      <name val="Times New Roman"/>
      <family val="2"/>
    </font>
    <font>
      <sz val="1"/>
      <color indexed="8"/>
      <name val="Courier"/>
      <family val="3"/>
    </font>
    <font>
      <sz val="10"/>
      <name val="Arial CE"/>
    </font>
    <font>
      <sz val="10"/>
      <name val="Arial CE"/>
      <charset val="238"/>
    </font>
    <font>
      <b/>
      <sz val="1"/>
      <color indexed="8"/>
      <name val="Courier"/>
      <family val="3"/>
    </font>
    <font>
      <sz val="10"/>
      <color indexed="16"/>
      <name val="MS Serif"/>
      <family val="1"/>
    </font>
    <font>
      <sz val="9"/>
      <name val="Times New Roman"/>
      <family val="1"/>
    </font>
    <font>
      <sz val="10"/>
      <name val="VNI-Helve-Condense"/>
    </font>
    <font>
      <sz val="10"/>
      <color indexed="8"/>
      <name val="Arial"/>
      <family val="2"/>
      <charset val="1"/>
    </font>
    <font>
      <i/>
      <sz val="11"/>
      <color indexed="23"/>
      <name val="Calibri"/>
      <family val="2"/>
    </font>
    <font>
      <sz val="18"/>
      <color indexed="24"/>
      <name val="Times New Roman"/>
      <family val="1"/>
    </font>
    <font>
      <sz val="8"/>
      <color indexed="24"/>
      <name val="Times New Roman"/>
      <family val="1"/>
    </font>
    <font>
      <i/>
      <sz val="12"/>
      <color indexed="24"/>
      <name val="Times New Roman"/>
      <family val="1"/>
    </font>
    <font>
      <sz val="12"/>
      <color indexed="24"/>
      <name val="Arial"/>
      <family val="2"/>
    </font>
    <font>
      <sz val="12"/>
      <color indexed="24"/>
      <name val="Times New Roman"/>
      <family val="1"/>
    </font>
    <font>
      <sz val="8"/>
      <color indexed="24"/>
      <name val="Arial"/>
      <family val="2"/>
    </font>
    <font>
      <i/>
      <sz val="12"/>
      <color indexed="24"/>
      <name val="Arial"/>
      <family val="2"/>
    </font>
    <font>
      <b/>
      <sz val="16"/>
      <color indexed="16"/>
      <name val="VNbritannic"/>
      <family val="2"/>
    </font>
    <font>
      <b/>
      <sz val="16"/>
      <name val="VNbritannic"/>
      <family val="2"/>
    </font>
    <font>
      <b/>
      <sz val="18"/>
      <color indexed="12"/>
      <name val="VNbritannic"/>
      <family val="2"/>
    </font>
    <font>
      <b/>
      <sz val="18"/>
      <name val="VNnew Century Cond"/>
      <family val="2"/>
    </font>
    <font>
      <b/>
      <sz val="20"/>
      <color indexed="12"/>
      <name val="VNnew Century Cond"/>
      <family val="2"/>
    </font>
    <font>
      <b/>
      <sz val="16"/>
      <color indexed="12"/>
      <name val="VNlucida sans"/>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b/>
      <sz val="16"/>
      <name val="VNottawa"/>
      <family val="2"/>
    </font>
    <font>
      <sz val="8"/>
      <color indexed="8"/>
      <name val="Helvetica"/>
    </font>
    <font>
      <sz val="12"/>
      <name val="VNTime"/>
      <family val="2"/>
    </font>
    <font>
      <sz val="11"/>
      <color indexed="17"/>
      <name val="Calibri"/>
      <family val="2"/>
    </font>
    <font>
      <sz val="8"/>
      <name val="Arial"/>
      <family val="2"/>
    </font>
    <font>
      <sz val="10"/>
      <name val=".VnArialH"/>
      <family val="2"/>
    </font>
    <font>
      <b/>
      <sz val="12"/>
      <name val=".VnBook-AntiquaH"/>
      <family val="2"/>
    </font>
    <font>
      <b/>
      <sz val="12"/>
      <color indexed="9"/>
      <name val="Times"/>
      <family val="2"/>
    </font>
    <font>
      <b/>
      <sz val="12"/>
      <color indexed="9"/>
      <name val="Tms Rmn"/>
    </font>
    <font>
      <b/>
      <sz val="12"/>
      <name val="Helv"/>
    </font>
    <font>
      <b/>
      <sz val="12"/>
      <name val="Arial"/>
      <family val="2"/>
    </font>
    <font>
      <b/>
      <sz val="18"/>
      <name val="Arial"/>
      <family val="2"/>
    </font>
    <font>
      <b/>
      <sz val="8"/>
      <name val="MS Sans Serif"/>
      <family val="2"/>
    </font>
    <font>
      <b/>
      <sz val="10"/>
      <name val=".VnTime"/>
      <family val="2"/>
    </font>
    <font>
      <b/>
      <sz val="14"/>
      <name val=".VnTimeH"/>
      <family val="2"/>
    </font>
    <font>
      <sz val="11"/>
      <name val=".VnArial"/>
      <family val="2"/>
    </font>
    <font>
      <u/>
      <sz val="10"/>
      <color indexed="12"/>
      <name val="Arial"/>
      <family val="2"/>
    </font>
    <font>
      <sz val="12"/>
      <name val="??"/>
      <family val="1"/>
    </font>
    <font>
      <sz val="12"/>
      <name val="±¼¸²Ã¼"/>
      <family val="3"/>
    </font>
    <font>
      <sz val="10"/>
      <name val=" "/>
      <family val="1"/>
    </font>
    <font>
      <sz val="10"/>
      <name val="VNI-Helve"/>
    </font>
    <font>
      <u/>
      <sz val="10"/>
      <color indexed="12"/>
      <name val=".VnTime"/>
      <family val="2"/>
    </font>
    <font>
      <u/>
      <sz val="12"/>
      <color indexed="12"/>
      <name val=".VnTime"/>
      <family val="2"/>
    </font>
    <font>
      <u/>
      <sz val="12"/>
      <color indexed="12"/>
      <name val="Arial"/>
      <family val="2"/>
    </font>
    <font>
      <b/>
      <sz val="13"/>
      <color indexed="9"/>
      <name val="Times New Roman"/>
      <family val="2"/>
    </font>
    <font>
      <b/>
      <sz val="14"/>
      <name val=".VnArialH"/>
      <family val="2"/>
    </font>
    <font>
      <sz val="11"/>
      <name val="VNI-Times"/>
    </font>
    <font>
      <sz val="11"/>
      <color indexed="52"/>
      <name val="Calibri"/>
      <family val="2"/>
    </font>
    <font>
      <i/>
      <sz val="10"/>
      <name val=".VnTime"/>
      <family val="2"/>
    </font>
    <font>
      <sz val="8"/>
      <name val="VNarial"/>
      <family val="2"/>
    </font>
    <font>
      <b/>
      <i/>
      <sz val="12"/>
      <name val=".VnAristote"/>
      <family val="2"/>
    </font>
    <font>
      <b/>
      <sz val="11"/>
      <name val="Helv"/>
    </font>
    <font>
      <sz val="11"/>
      <color indexed="60"/>
      <name val="Calibri"/>
      <family val="2"/>
    </font>
    <font>
      <sz val="7"/>
      <name val="Small Fonts"/>
      <family val="2"/>
    </font>
    <font>
      <b/>
      <sz val="12"/>
      <name val="VN-NTime"/>
    </font>
    <font>
      <sz val="12"/>
      <name val="???"/>
      <family val="1"/>
      <charset val="129"/>
    </font>
    <font>
      <b/>
      <i/>
      <sz val="16"/>
      <name val="Helv"/>
    </font>
    <font>
      <sz val="12"/>
      <name val="바탕체"/>
      <family val="1"/>
      <charset val="129"/>
    </font>
    <font>
      <sz val="12"/>
      <color theme="1"/>
      <name val="Times New Roman"/>
      <family val="2"/>
    </font>
    <font>
      <sz val="14"/>
      <name val="Times New Roman"/>
      <family val="1"/>
      <charset val="163"/>
    </font>
    <font>
      <sz val="12"/>
      <color theme="1"/>
      <name val="Calibri"/>
      <family val="2"/>
      <scheme val="minor"/>
    </font>
    <font>
      <sz val="11"/>
      <color indexed="8"/>
      <name val="Helvetica Neue"/>
    </font>
    <font>
      <sz val="13"/>
      <color indexed="52"/>
      <name val="Times New Roman"/>
      <family val="2"/>
    </font>
    <font>
      <sz val="14"/>
      <name val="System"/>
      <family val="2"/>
    </font>
    <font>
      <b/>
      <sz val="11"/>
      <name val="Arial"/>
      <family val="2"/>
    </font>
    <font>
      <sz val="14"/>
      <name val=".VnArial Narrow"/>
      <family val="2"/>
    </font>
    <font>
      <sz val="11"/>
      <color indexed="8"/>
      <name val="Calibri"/>
      <family val="2"/>
      <charset val="163"/>
    </font>
    <font>
      <sz val="14"/>
      <color indexed="8"/>
      <name val="Times New Roman"/>
      <family val="2"/>
    </font>
    <font>
      <sz val="11"/>
      <name val="VNswitzerlandCondLight"/>
      <family val="2"/>
    </font>
    <font>
      <sz val="12"/>
      <name val="Helv"/>
    </font>
    <font>
      <b/>
      <sz val="10"/>
      <name val="MS Sans Serif"/>
      <family val="2"/>
    </font>
    <font>
      <b/>
      <sz val="10"/>
      <color indexed="18"/>
      <name val="VNarial"/>
      <family val="2"/>
    </font>
    <font>
      <sz val="8"/>
      <name val="Wingdings"/>
      <charset val="2"/>
    </font>
    <font>
      <sz val="8"/>
      <color indexed="16"/>
      <name val="Century Schoolbook"/>
      <family val="1"/>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i/>
      <sz val="10"/>
      <name val="Times New Roman"/>
      <family val="1"/>
    </font>
    <font>
      <sz val="11"/>
      <name val="3C_Times_T"/>
    </font>
    <font>
      <sz val="8"/>
      <name val="MS Sans Serif"/>
      <family val="2"/>
    </font>
    <font>
      <sz val="8"/>
      <name val="Tms Rmn"/>
    </font>
    <font>
      <b/>
      <sz val="10.5"/>
      <name val=".VnAvantH"/>
      <family val="2"/>
    </font>
    <font>
      <sz val="10"/>
      <name val="Helv"/>
      <charset val="204"/>
    </font>
    <font>
      <sz val="11"/>
      <name val="ＭＳ Ｐゴシック"/>
      <family val="2"/>
      <charset val="128"/>
    </font>
    <font>
      <sz val="10"/>
      <name val="3C_Times_T"/>
    </font>
    <font>
      <sz val="10"/>
      <name val="VNbook-Antiqua"/>
      <family val="2"/>
    </font>
    <font>
      <sz val="11"/>
      <color indexed="32"/>
      <name val="VNI-Times"/>
    </font>
    <font>
      <b/>
      <sz val="12"/>
      <name val=".VnArial Narrow"/>
      <family val="2"/>
    </font>
    <font>
      <sz val="13"/>
      <name val=".VnArialH"/>
      <family val="2"/>
    </font>
    <font>
      <i/>
      <sz val="11"/>
      <name val=".VnTime"/>
      <family val="2"/>
    </font>
    <font>
      <i/>
      <sz val="12"/>
      <name val=".VnArial Narrow"/>
      <family val="2"/>
    </font>
    <font>
      <b/>
      <sz val="8"/>
      <name val=".VnTime"/>
      <family val="2"/>
    </font>
    <font>
      <sz val="11"/>
      <name val=".VnArial Narrow"/>
      <family val="2"/>
    </font>
    <font>
      <b/>
      <sz val="8"/>
      <color indexed="8"/>
      <name val="Helv"/>
    </font>
    <font>
      <sz val="10"/>
      <name val="Symbol"/>
      <family val="1"/>
    </font>
    <font>
      <b/>
      <sz val="11"/>
      <color indexed="8"/>
      <name val="Calibri"/>
      <family val="2"/>
    </font>
    <font>
      <sz val="13"/>
      <name val=".VnArial"/>
      <family val="2"/>
    </font>
    <font>
      <b/>
      <sz val="10"/>
      <name val="VNI-Univer"/>
    </font>
    <font>
      <sz val="12"/>
      <name val="VNTime"/>
    </font>
    <font>
      <sz val="10"/>
      <name val=".VnBook-Antiqua"/>
      <family val="2"/>
    </font>
    <font>
      <sz val="8"/>
      <name val=".VnTime"/>
      <family val="2"/>
    </font>
    <font>
      <b/>
      <sz val="12"/>
      <name val="VNI-Times"/>
    </font>
    <font>
      <sz val="11"/>
      <name val=".VnAvant"/>
      <family val="2"/>
    </font>
    <font>
      <b/>
      <sz val="13"/>
      <color indexed="8"/>
      <name val=".VnTimeH"/>
      <family val="2"/>
    </font>
    <font>
      <b/>
      <sz val="12"/>
      <name val=".VnTime"/>
      <family val="2"/>
    </font>
    <font>
      <sz val="10"/>
      <name val="VNTime"/>
    </font>
    <font>
      <b/>
      <u val="double"/>
      <sz val="12"/>
      <color indexed="12"/>
      <name val=".VnBahamasB"/>
      <family val="2"/>
    </font>
    <font>
      <b/>
      <sz val="18"/>
      <color indexed="56"/>
      <name val="Cambria"/>
      <family val="2"/>
    </font>
    <font>
      <b/>
      <i/>
      <u/>
      <sz val="12"/>
      <name val=".VnTimeH"/>
      <family val="2"/>
    </font>
    <font>
      <b/>
      <sz val="13"/>
      <color indexed="52"/>
      <name val="Times New Roman"/>
      <family val="2"/>
    </font>
    <font>
      <sz val="9.5"/>
      <name val=".VnBlackH"/>
      <family val="2"/>
    </font>
    <font>
      <b/>
      <sz val="10"/>
      <name val=".VnBahamasBH"/>
      <family val="2"/>
    </font>
    <font>
      <b/>
      <sz val="11"/>
      <name val=".VnArialH"/>
      <family val="2"/>
    </font>
    <font>
      <b/>
      <sz val="13"/>
      <color indexed="8"/>
      <name val="Times New Roman"/>
      <family val="2"/>
    </font>
    <font>
      <b/>
      <sz val="10"/>
      <name val=".VnTimeH"/>
      <family val="2"/>
    </font>
    <font>
      <b/>
      <sz val="11"/>
      <name val=".VnTimeH"/>
      <family val="2"/>
    </font>
    <font>
      <b/>
      <sz val="10"/>
      <name val=".VnArialH"/>
      <family val="2"/>
    </font>
    <font>
      <sz val="13"/>
      <color indexed="17"/>
      <name val="Times New Roman"/>
      <family val="2"/>
    </font>
    <font>
      <sz val="10"/>
      <name val=".VnAvant"/>
      <family val="2"/>
    </font>
    <font>
      <b/>
      <sz val="14"/>
      <name val=".VnTime"/>
      <family val="2"/>
    </font>
    <font>
      <sz val="13"/>
      <color indexed="60"/>
      <name val="Times New Roman"/>
      <family val="2"/>
    </font>
    <font>
      <sz val="11"/>
      <color indexed="10"/>
      <name val="Calibri"/>
      <family val="2"/>
    </font>
    <font>
      <sz val="13"/>
      <color indexed="10"/>
      <name val="Times New Roman"/>
      <family val="2"/>
    </font>
    <font>
      <i/>
      <sz val="13"/>
      <color indexed="23"/>
      <name val="Times New Roman"/>
      <family val="2"/>
    </font>
    <font>
      <sz val="14"/>
      <name val="CordiaUPC"/>
      <family val="2"/>
    </font>
    <font>
      <sz val="8"/>
      <name val="VNI-Helve"/>
    </font>
    <font>
      <sz val="14"/>
      <name val="VnTime"/>
      <family val="2"/>
    </font>
    <font>
      <b/>
      <sz val="8"/>
      <name val="VN Helvetica"/>
    </font>
    <font>
      <b/>
      <sz val="10"/>
      <name val="VN AvantGBook"/>
    </font>
    <font>
      <b/>
      <sz val="10"/>
      <name val="VN Helvetica"/>
    </font>
    <font>
      <b/>
      <sz val="16"/>
      <name val=".VnTime"/>
      <family val="2"/>
    </font>
    <font>
      <sz val="10"/>
      <name val="VNlucida sans"/>
      <family val="2"/>
    </font>
    <font>
      <sz val="10"/>
      <name val="VN Helvetica"/>
    </font>
    <font>
      <sz val="9"/>
      <name val=".VnTime"/>
      <family val="2"/>
    </font>
    <font>
      <sz val="10"/>
      <name val="Geneva"/>
      <family val="2"/>
    </font>
    <font>
      <b/>
      <i/>
      <sz val="12"/>
      <name val=".VnTime"/>
      <family val="2"/>
    </font>
    <font>
      <sz val="13"/>
      <color indexed="20"/>
      <name val="Times New Roman"/>
      <family val="2"/>
    </font>
    <font>
      <sz val="14"/>
      <name val=".VnArial"/>
      <family val="2"/>
    </font>
    <font>
      <sz val="10"/>
      <name val="ｺﾞｼｯｸ体MT-M"/>
      <family val="3"/>
      <charset val="128"/>
    </font>
    <font>
      <sz val="14"/>
      <name val="Cordia New"/>
      <family val="2"/>
      <charset val="222"/>
    </font>
    <font>
      <u/>
      <sz val="14"/>
      <color indexed="12"/>
      <name val="Cordia New"/>
      <family val="2"/>
      <charset val="222"/>
    </font>
    <font>
      <u/>
      <sz val="14"/>
      <color indexed="36"/>
      <name val="Cordia New"/>
      <family val="2"/>
      <charset val="222"/>
    </font>
    <font>
      <sz val="10"/>
      <name val=" "/>
      <family val="1"/>
      <charset val="136"/>
    </font>
    <font>
      <sz val="12"/>
      <color indexed="8"/>
      <name val="바탕체"/>
      <family val="3"/>
    </font>
    <font>
      <sz val="12"/>
      <name val="뼻뮝"/>
      <family val="3"/>
    </font>
    <font>
      <sz val="10"/>
      <name val="명조"/>
      <family val="3"/>
    </font>
    <font>
      <sz val="10"/>
      <name val="명조"/>
      <family val="3"/>
      <charset val="129"/>
    </font>
    <font>
      <sz val="10"/>
      <name val="돋움체"/>
      <family val="3"/>
      <charset val="129"/>
    </font>
    <font>
      <sz val="12"/>
      <name val="官帕眉"/>
      <family val="3"/>
      <charset val="128"/>
    </font>
    <font>
      <sz val="14"/>
      <name val="ＭＳ 明朝"/>
      <family val="1"/>
      <charset val="128"/>
    </font>
    <font>
      <sz val="11"/>
      <name val="明朝"/>
      <family val="1"/>
      <charset val="128"/>
    </font>
    <font>
      <u/>
      <sz val="12"/>
      <color indexed="36"/>
      <name val=".VnTime"/>
      <family val="2"/>
    </font>
    <font>
      <u/>
      <sz val="12"/>
      <color indexed="12"/>
      <name val="Times New Roman"/>
      <family val="1"/>
    </font>
    <font>
      <u/>
      <sz val="12"/>
      <color indexed="36"/>
      <name val="Times New Roman"/>
      <family val="1"/>
    </font>
    <font>
      <sz val="10"/>
      <name val="明朝"/>
      <family val="1"/>
      <charset val="128"/>
    </font>
    <font>
      <b/>
      <sz val="12"/>
      <name val=".VnTimeH"/>
      <family val="2"/>
    </font>
    <font>
      <i/>
      <sz val="12"/>
      <color theme="1"/>
      <name val="Times New Roman"/>
      <family val="1"/>
    </font>
    <font>
      <i/>
      <sz val="12"/>
      <name val="Times New Roman"/>
      <family val="1"/>
      <charset val="163"/>
    </font>
    <font>
      <b/>
      <sz val="11"/>
      <name val=".VnTime"/>
      <family val="2"/>
    </font>
    <font>
      <b/>
      <sz val="11"/>
      <name val="Times New Roman"/>
      <family val="1"/>
      <charset val="163"/>
    </font>
    <font>
      <sz val="11"/>
      <name val="Times New Roman"/>
      <family val="1"/>
      <charset val="163"/>
    </font>
    <font>
      <b/>
      <sz val="14"/>
      <color theme="1"/>
      <name val="Times New Roman"/>
      <family val="1"/>
    </font>
    <font>
      <i/>
      <sz val="14"/>
      <name val="Times New Roman"/>
      <family val="1"/>
    </font>
    <font>
      <i/>
      <sz val="14"/>
      <color theme="1"/>
      <name val="Times New Roman"/>
      <family val="1"/>
    </font>
  </fonts>
  <fills count="56">
    <fill>
      <patternFill patternType="none"/>
    </fill>
    <fill>
      <patternFill patternType="gray125"/>
    </fill>
    <fill>
      <patternFill patternType="solid">
        <fgColor theme="0"/>
        <bgColor indexed="64"/>
      </patternFill>
    </fill>
    <fill>
      <patternFill patternType="solid">
        <fgColor indexed="22"/>
      </patternFill>
    </fill>
    <fill>
      <patternFill patternType="solid">
        <fgColor indexed="47"/>
      </patternFill>
    </fill>
    <fill>
      <patternFill patternType="solid">
        <fgColor indexed="22"/>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9"/>
        <bgColor indexed="9"/>
      </patternFill>
    </fill>
    <fill>
      <patternFill patternType="solid">
        <fgColor indexed="26"/>
      </patternFill>
    </fill>
    <fill>
      <patternFill patternType="solid">
        <fgColor indexed="23"/>
        <bgColor indexed="64"/>
      </patternFill>
    </fill>
    <fill>
      <patternFill patternType="solid">
        <fgColor indexed="41"/>
        <bgColor indexed="64"/>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solid">
        <fgColor indexed="15"/>
      </patternFill>
    </fill>
    <fill>
      <patternFill patternType="solid">
        <fgColor indexed="15"/>
        <bgColor indexed="64"/>
      </patternFill>
    </fill>
    <fill>
      <patternFill patternType="solid">
        <fgColor indexed="12"/>
      </patternFill>
    </fill>
    <fill>
      <patternFill patternType="solid">
        <fgColor indexed="43"/>
      </patternFill>
    </fill>
    <fill>
      <patternFill patternType="solid">
        <fgColor indexed="9"/>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35"/>
        <bgColor indexed="64"/>
      </patternFill>
    </fill>
    <fill>
      <patternFill patternType="gray125">
        <fgColor indexed="15"/>
      </patternFill>
    </fill>
    <fill>
      <patternFill patternType="gray125">
        <fgColor indexed="35"/>
      </patternFill>
    </fill>
    <fill>
      <patternFill patternType="solid">
        <fgColor indexed="26"/>
        <bgColor indexed="9"/>
      </patternFill>
    </fill>
    <fill>
      <patternFill patternType="solid">
        <fgColor indexed="9"/>
        <bgColor indexed="10"/>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8"/>
      </left>
      <right style="thin">
        <color indexed="8"/>
      </right>
      <top style="dotted">
        <color indexed="8"/>
      </top>
      <bottom style="dotted">
        <color indexed="8"/>
      </bottom>
      <diagonal/>
    </border>
    <border>
      <left style="thin">
        <color indexed="64"/>
      </left>
      <right style="thin">
        <color indexed="64"/>
      </right>
      <top style="double">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hair">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double">
        <color indexed="64"/>
      </left>
      <right style="double">
        <color indexed="64"/>
      </right>
      <top style="hair">
        <color indexed="64"/>
      </top>
      <bottom style="hair">
        <color indexed="64"/>
      </bottom>
      <diagonal/>
    </border>
    <border>
      <left/>
      <right/>
      <top style="double">
        <color indexed="64"/>
      </top>
      <bottom/>
      <diagonal/>
    </border>
    <border>
      <left style="hair">
        <color indexed="64"/>
      </left>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right style="double">
        <color indexed="64"/>
      </right>
      <top/>
      <bottom/>
      <diagonal/>
    </border>
    <border>
      <left/>
      <right/>
      <top style="double">
        <color indexed="64"/>
      </top>
      <bottom style="double">
        <color indexed="64"/>
      </bottom>
      <diagonal/>
    </border>
    <border>
      <left style="thick">
        <color indexed="12"/>
      </left>
      <right/>
      <top style="thick">
        <color indexed="12"/>
      </top>
      <bottom/>
      <diagonal/>
    </border>
    <border>
      <left style="thick">
        <color indexed="64"/>
      </left>
      <right/>
      <top style="thick">
        <color indexed="64"/>
      </top>
      <bottom/>
      <diagonal/>
    </border>
    <border>
      <left style="medium">
        <color indexed="10"/>
      </left>
      <right style="medium">
        <color indexed="10"/>
      </right>
      <top style="hair">
        <color indexed="10"/>
      </top>
      <bottom style="hair">
        <color indexed="10"/>
      </bottom>
      <diagonal/>
    </border>
    <border>
      <left style="thin">
        <color indexed="22"/>
      </left>
      <right style="thin">
        <color indexed="22"/>
      </right>
      <top style="thin">
        <color indexed="22"/>
      </top>
      <bottom style="thin">
        <color indexed="22"/>
      </bottom>
      <diagonal/>
    </border>
    <border>
      <left/>
      <right style="thin">
        <color indexed="64"/>
      </right>
      <top style="hair">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double">
        <color indexed="64"/>
      </left>
      <right style="thin">
        <color indexed="64"/>
      </right>
      <top style="hair">
        <color indexed="64"/>
      </top>
      <bottom style="hair">
        <color indexed="64"/>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23"/>
      </top>
      <bottom style="medium">
        <color indexed="2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64"/>
      </left>
      <right style="medium">
        <color indexed="64"/>
      </right>
      <top style="medium">
        <color indexed="64"/>
      </top>
      <bottom style="thin">
        <color indexed="64"/>
      </bottom>
      <diagonal/>
    </border>
    <border>
      <left/>
      <right style="medium">
        <color indexed="0"/>
      </right>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5558">
    <xf numFmtId="0" fontId="0" fillId="0" borderId="0"/>
    <xf numFmtId="43" fontId="4" fillId="0" borderId="0" applyFont="0" applyFill="0" applyBorder="0" applyAlignment="0" applyProtection="0"/>
    <xf numFmtId="3" fontId="7" fillId="0" borderId="0">
      <alignment vertical="center" wrapText="1"/>
    </xf>
    <xf numFmtId="9" fontId="4" fillId="0" borderId="0" applyFont="0" applyFill="0" applyBorder="0" applyAlignment="0" applyProtection="0"/>
    <xf numFmtId="3" fontId="4" fillId="0" borderId="0">
      <alignment vertical="center" wrapText="1"/>
    </xf>
    <xf numFmtId="1" fontId="4" fillId="0" borderId="0">
      <alignment vertical="center" wrapText="1"/>
    </xf>
    <xf numFmtId="0" fontId="12" fillId="0" borderId="0"/>
    <xf numFmtId="0" fontId="3" fillId="0" borderId="0"/>
    <xf numFmtId="3" fontId="4" fillId="0" borderId="0">
      <alignment vertical="center" wrapText="1"/>
    </xf>
    <xf numFmtId="165" fontId="28" fillId="0" borderId="0" applyFont="0" applyFill="0" applyBorder="0" applyAlignment="0" applyProtection="0"/>
    <xf numFmtId="166" fontId="12" fillId="0" borderId="0" applyFont="0" applyFill="0" applyBorder="0" applyAlignment="0" applyProtection="0"/>
    <xf numFmtId="167" fontId="29" fillId="0" borderId="0">
      <protection locked="0"/>
    </xf>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67" fontId="29" fillId="0" borderId="0">
      <protection locked="0"/>
    </xf>
    <xf numFmtId="167" fontId="29" fillId="0" borderId="0">
      <protection locked="0"/>
    </xf>
    <xf numFmtId="167" fontId="29" fillId="0" borderId="0">
      <protection locked="0"/>
    </xf>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0" fontId="31" fillId="0" borderId="0"/>
    <xf numFmtId="0" fontId="32" fillId="0" borderId="0"/>
    <xf numFmtId="0" fontId="12" fillId="0" borderId="0"/>
    <xf numFmtId="0" fontId="31" fillId="0" borderId="0"/>
    <xf numFmtId="3" fontId="33" fillId="0" borderId="1"/>
    <xf numFmtId="3" fontId="34" fillId="0" borderId="1"/>
    <xf numFmtId="3" fontId="34" fillId="0" borderId="1"/>
    <xf numFmtId="3" fontId="33" fillId="0" borderId="1"/>
    <xf numFmtId="169" fontId="35" fillId="0" borderId="17">
      <alignment horizontal="center"/>
      <protection hidden="1"/>
    </xf>
    <xf numFmtId="169" fontId="35" fillId="0" borderId="17">
      <alignment horizontal="center"/>
      <protection hidden="1"/>
    </xf>
    <xf numFmtId="169" fontId="35" fillId="0" borderId="17">
      <alignment horizontal="center"/>
      <protection hidden="1"/>
    </xf>
    <xf numFmtId="0" fontId="36" fillId="0" borderId="17">
      <alignment horizontal="center"/>
      <protection hidden="1"/>
    </xf>
    <xf numFmtId="169" fontId="35" fillId="0" borderId="17">
      <alignment horizontal="center"/>
      <protection hidden="1"/>
    </xf>
    <xf numFmtId="169" fontId="35" fillId="0" borderId="18">
      <alignment horizontal="center"/>
      <protection hidden="1"/>
    </xf>
    <xf numFmtId="169" fontId="35" fillId="0" borderId="17">
      <alignment horizontal="center"/>
      <protection hidden="1"/>
    </xf>
    <xf numFmtId="169" fontId="35" fillId="0" borderId="17">
      <alignment horizontal="center"/>
      <protection hidden="1"/>
    </xf>
    <xf numFmtId="169" fontId="35" fillId="0" borderId="17">
      <alignment horizontal="center"/>
      <protection hidden="1"/>
    </xf>
    <xf numFmtId="169" fontId="35" fillId="0" borderId="17">
      <alignment horizontal="center"/>
      <protection hidden="1"/>
    </xf>
    <xf numFmtId="0" fontId="36" fillId="0" borderId="17">
      <alignment horizontal="center"/>
      <protection hidden="1"/>
    </xf>
    <xf numFmtId="169" fontId="35" fillId="0" borderId="17">
      <alignment horizontal="center"/>
      <protection hidden="1"/>
    </xf>
    <xf numFmtId="169" fontId="35" fillId="0" borderId="18">
      <alignment horizontal="center"/>
      <protection hidden="1"/>
    </xf>
    <xf numFmtId="0" fontId="36" fillId="0" borderId="18">
      <alignment horizontal="center"/>
      <protection hidden="1"/>
    </xf>
    <xf numFmtId="169" fontId="35" fillId="0" borderId="18">
      <alignment horizontal="center"/>
      <protection hidden="1"/>
    </xf>
    <xf numFmtId="169" fontId="35" fillId="0" borderId="17">
      <alignment horizontal="center"/>
      <protection hidden="1"/>
    </xf>
    <xf numFmtId="0" fontId="36" fillId="0" borderId="18">
      <alignment horizontal="center"/>
      <protection hidden="1"/>
    </xf>
    <xf numFmtId="169" fontId="35" fillId="0" borderId="18">
      <alignment horizontal="center"/>
      <protection hidden="1"/>
    </xf>
    <xf numFmtId="169" fontId="35" fillId="0" borderId="17">
      <alignment horizontal="center"/>
      <protection hidden="1"/>
    </xf>
    <xf numFmtId="169" fontId="35" fillId="0" borderId="17">
      <alignment horizontal="center"/>
      <protection hidden="1"/>
    </xf>
    <xf numFmtId="169" fontId="35" fillId="0" borderId="17">
      <alignment horizontal="center"/>
      <protection hidden="1"/>
    </xf>
    <xf numFmtId="42" fontId="12" fillId="0" borderId="0" applyFont="0" applyFill="0" applyBorder="0" applyAlignment="0" applyProtection="0"/>
    <xf numFmtId="38" fontId="37" fillId="0" borderId="0" applyFont="0" applyFill="0" applyBorder="0" applyAlignment="0" applyProtection="0"/>
    <xf numFmtId="164" fontId="38" fillId="0" borderId="19" applyFont="0" applyBorder="0"/>
    <xf numFmtId="164" fontId="38" fillId="0" borderId="19" applyFont="0" applyBorder="0"/>
    <xf numFmtId="0" fontId="36" fillId="0" borderId="19" applyFont="0" applyBorder="0"/>
    <xf numFmtId="0" fontId="39" fillId="0" borderId="0"/>
    <xf numFmtId="170" fontId="40"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2" fillId="0" borderId="0" applyFont="0" applyFill="0" applyBorder="0" applyAlignment="0" applyProtection="0"/>
    <xf numFmtId="171"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3" fillId="0" borderId="20" applyNumberFormat="0" applyFill="0" applyAlignment="0" applyProtection="0"/>
    <xf numFmtId="0" fontId="44" fillId="0" borderId="21" applyNumberFormat="0" applyFill="0" applyAlignment="0" applyProtection="0"/>
    <xf numFmtId="0" fontId="45" fillId="0" borderId="22" applyNumberFormat="0" applyFill="0" applyAlignment="0" applyProtection="0"/>
    <xf numFmtId="0" fontId="45" fillId="0" borderId="0" applyNumberFormat="0" applyFill="0" applyBorder="0" applyAlignment="0" applyProtection="0"/>
    <xf numFmtId="0" fontId="12" fillId="0" borderId="0" applyNumberFormat="0" applyFill="0" applyBorder="0" applyAlignment="0" applyProtection="0"/>
    <xf numFmtId="172" fontId="42" fillId="0" borderId="0" applyFont="0" applyFill="0" applyBorder="0" applyAlignment="0" applyProtection="0"/>
    <xf numFmtId="0" fontId="46" fillId="0" borderId="23"/>
    <xf numFmtId="0" fontId="47" fillId="0" borderId="23"/>
    <xf numFmtId="0" fontId="47" fillId="0" borderId="23"/>
    <xf numFmtId="0" fontId="46" fillId="0" borderId="23"/>
    <xf numFmtId="173" fontId="42" fillId="0" borderId="0" applyFont="0" applyFill="0" applyBorder="0" applyAlignment="0" applyProtection="0"/>
    <xf numFmtId="174" fontId="48" fillId="0" borderId="0" applyFont="0" applyFill="0" applyBorder="0" applyAlignment="0" applyProtection="0"/>
    <xf numFmtId="175" fontId="48" fillId="0" borderId="0" applyFont="0" applyFill="0" applyBorder="0" applyAlignment="0" applyProtection="0"/>
    <xf numFmtId="175" fontId="48" fillId="0" borderId="0" applyFont="0" applyFill="0" applyBorder="0" applyAlignment="0" applyProtection="0"/>
    <xf numFmtId="176" fontId="49" fillId="0" borderId="0" applyFont="0" applyFill="0" applyBorder="0" applyAlignment="0" applyProtection="0"/>
    <xf numFmtId="0" fontId="4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50" fillId="3" borderId="24" applyNumberFormat="0" applyAlignment="0" applyProtection="0"/>
    <xf numFmtId="0" fontId="51" fillId="4" borderId="25" applyNumberFormat="0" applyAlignment="0" applyProtection="0"/>
    <xf numFmtId="0" fontId="52" fillId="0" borderId="0"/>
    <xf numFmtId="40" fontId="53" fillId="0" borderId="0" applyFont="0" applyFill="0" applyBorder="0" applyAlignment="0" applyProtection="0"/>
    <xf numFmtId="38" fontId="53" fillId="0" borderId="0" applyFont="0" applyFill="0" applyBorder="0" applyAlignment="0" applyProtection="0"/>
    <xf numFmtId="0" fontId="12" fillId="0" borderId="0" applyNumberFormat="0" applyFill="0" applyBorder="0" applyAlignment="0" applyProtection="0"/>
    <xf numFmtId="174" fontId="30" fillId="0" borderId="0" applyFont="0" applyFill="0" applyBorder="0" applyAlignment="0" applyProtection="0"/>
    <xf numFmtId="0" fontId="12" fillId="0" borderId="0"/>
    <xf numFmtId="0" fontId="12" fillId="0" borderId="0"/>
    <xf numFmtId="0" fontId="54" fillId="0" borderId="0">
      <alignment vertical="top"/>
    </xf>
    <xf numFmtId="0" fontId="55" fillId="0" borderId="0"/>
    <xf numFmtId="0" fontId="56" fillId="0" borderId="0" applyFont="0" applyFill="0" applyBorder="0" applyAlignment="0" applyProtection="0"/>
    <xf numFmtId="177" fontId="12" fillId="0" borderId="0" applyFont="0" applyFill="0" applyBorder="0" applyAlignment="0" applyProtection="0"/>
    <xf numFmtId="178" fontId="57" fillId="0" borderId="0" applyFont="0" applyFill="0" applyBorder="0" applyAlignment="0" applyProtection="0"/>
    <xf numFmtId="179" fontId="58" fillId="0" borderId="0" applyFont="0" applyFill="0" applyBorder="0" applyAlignment="0" applyProtection="0"/>
    <xf numFmtId="0" fontId="59" fillId="0" borderId="0"/>
    <xf numFmtId="174" fontId="58" fillId="0" borderId="0" applyFont="0" applyFill="0" applyBorder="0" applyAlignment="0" applyProtection="0"/>
    <xf numFmtId="40" fontId="56" fillId="0" borderId="0" applyFont="0" applyFill="0" applyBorder="0" applyAlignment="0" applyProtection="0"/>
    <xf numFmtId="38" fontId="56" fillId="0" borderId="0" applyFont="0" applyFill="0" applyBorder="0" applyAlignment="0" applyProtection="0"/>
    <xf numFmtId="9" fontId="60" fillId="0" borderId="0" applyFont="0" applyFill="0" applyBorder="0" applyAlignment="0" applyProtection="0"/>
    <xf numFmtId="175" fontId="58" fillId="0" borderId="0" applyFont="0" applyFill="0" applyBorder="0" applyAlignment="0" applyProtection="0"/>
    <xf numFmtId="180" fontId="12" fillId="0" borderId="0" applyFont="0" applyFill="0" applyBorder="0" applyAlignment="0" applyProtection="0"/>
    <xf numFmtId="181" fontId="57" fillId="0" borderId="0" applyFont="0" applyFill="0" applyBorder="0" applyAlignment="0" applyProtection="0"/>
    <xf numFmtId="181" fontId="57" fillId="0" borderId="0" applyFont="0" applyFill="0" applyBorder="0" applyAlignment="0" applyProtection="0"/>
    <xf numFmtId="0" fontId="58" fillId="0" borderId="0"/>
    <xf numFmtId="0" fontId="61" fillId="0" borderId="0"/>
    <xf numFmtId="0" fontId="61" fillId="0" borderId="0"/>
    <xf numFmtId="0" fontId="61" fillId="0" borderId="0"/>
    <xf numFmtId="0" fontId="61" fillId="0" borderId="0"/>
    <xf numFmtId="0" fontId="61" fillId="0" borderId="0"/>
    <xf numFmtId="182" fontId="58" fillId="0" borderId="0" applyFont="0" applyFill="0" applyBorder="0" applyAlignment="0" applyProtection="0"/>
    <xf numFmtId="0" fontId="58" fillId="0" borderId="0"/>
    <xf numFmtId="0" fontId="61" fillId="0" borderId="0"/>
    <xf numFmtId="0" fontId="12" fillId="0" borderId="0"/>
    <xf numFmtId="0" fontId="56" fillId="0" borderId="0" applyFont="0" applyFill="0" applyBorder="0" applyAlignment="0" applyProtection="0"/>
    <xf numFmtId="0" fontId="12" fillId="0" borderId="0" applyNumberForma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0" fontId="41" fillId="0" borderId="0"/>
    <xf numFmtId="0" fontId="39" fillId="0" borderId="0" applyNumberFormat="0" applyFill="0" applyBorder="0" applyAlignment="0" applyProtection="0"/>
    <xf numFmtId="183" fontId="62" fillId="0" borderId="0" applyFont="0" applyFill="0" applyBorder="0" applyAlignment="0" applyProtection="0"/>
    <xf numFmtId="183" fontId="62" fillId="0" borderId="0" applyFont="0" applyFill="0" applyBorder="0" applyAlignment="0" applyProtection="0"/>
    <xf numFmtId="0" fontId="32" fillId="0" borderId="0"/>
    <xf numFmtId="0" fontId="32" fillId="0" borderId="0"/>
    <xf numFmtId="0" fontId="32" fillId="0" borderId="0"/>
    <xf numFmtId="184" fontId="28"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2" fillId="0" borderId="0"/>
    <xf numFmtId="0" fontId="54" fillId="0" borderId="0">
      <alignment vertical="top"/>
    </xf>
    <xf numFmtId="0" fontId="54" fillId="0" borderId="0">
      <alignment vertical="top"/>
    </xf>
    <xf numFmtId="0" fontId="32" fillId="0" borderId="0"/>
    <xf numFmtId="166" fontId="12" fillId="0" borderId="0" applyFont="0" applyFill="0" applyBorder="0" applyAlignment="0" applyProtection="0"/>
    <xf numFmtId="185" fontId="30" fillId="0" borderId="0" applyFont="0" applyFill="0" applyBorder="0" applyAlignment="0" applyProtection="0"/>
    <xf numFmtId="185" fontId="30"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0" fontId="41" fillId="0" borderId="0"/>
    <xf numFmtId="0" fontId="12" fillId="0" borderId="0" applyNumberFormat="0" applyFill="0" applyBorder="0" applyAlignment="0" applyProtection="0"/>
    <xf numFmtId="42" fontId="62" fillId="0" borderId="0" applyFont="0" applyFill="0" applyBorder="0" applyAlignment="0" applyProtection="0"/>
    <xf numFmtId="0" fontId="54" fillId="0" borderId="0">
      <alignment vertical="top"/>
    </xf>
    <xf numFmtId="42" fontId="62" fillId="0" borderId="0" applyFont="0" applyFill="0" applyBorder="0" applyAlignment="0" applyProtection="0"/>
    <xf numFmtId="0" fontId="54" fillId="0" borderId="0">
      <alignment vertical="top"/>
    </xf>
    <xf numFmtId="0" fontId="54" fillId="0" borderId="0">
      <alignment vertical="top"/>
    </xf>
    <xf numFmtId="0" fontId="39" fillId="0" borderId="0" applyNumberFormat="0" applyFill="0" applyBorder="0" applyAlignment="0" applyProtection="0"/>
    <xf numFmtId="186" fontId="62" fillId="0" borderId="0" applyFont="0" applyFill="0" applyBorder="0" applyAlignment="0" applyProtection="0"/>
    <xf numFmtId="42" fontId="62"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42" fontId="62" fillId="0" borderId="0" applyFont="0" applyFill="0" applyBorder="0" applyAlignment="0" applyProtection="0"/>
    <xf numFmtId="0" fontId="41" fillId="0" borderId="0"/>
    <xf numFmtId="0" fontId="39" fillId="0" borderId="0" applyNumberFormat="0" applyFill="0" applyBorder="0" applyAlignment="0" applyProtection="0"/>
    <xf numFmtId="0" fontId="41" fillId="0" borderId="0"/>
    <xf numFmtId="0" fontId="41" fillId="0" borderId="0"/>
    <xf numFmtId="0" fontId="39" fillId="0" borderId="0" applyNumberFormat="0" applyFill="0" applyBorder="0" applyAlignment="0" applyProtection="0"/>
    <xf numFmtId="187" fontId="62" fillId="0" borderId="0" applyFont="0" applyFill="0" applyBorder="0" applyAlignment="0" applyProtection="0"/>
    <xf numFmtId="187" fontId="62"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1" fillId="0" borderId="0"/>
    <xf numFmtId="0" fontId="41" fillId="0" borderId="0"/>
    <xf numFmtId="0"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42" fontId="62" fillId="0" borderId="0" applyFont="0" applyFill="0" applyBorder="0" applyAlignment="0" applyProtection="0"/>
    <xf numFmtId="0" fontId="41" fillId="0" borderId="0"/>
    <xf numFmtId="44" fontId="12"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42" fontId="62" fillId="0" borderId="0" applyFont="0" applyFill="0" applyBorder="0" applyAlignment="0" applyProtection="0"/>
    <xf numFmtId="0" fontId="41" fillId="0" borderId="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165" fontId="28" fillId="0" borderId="0" applyFont="0" applyFill="0" applyBorder="0" applyAlignment="0" applyProtection="0"/>
    <xf numFmtId="0" fontId="41" fillId="0" borderId="0"/>
    <xf numFmtId="0" fontId="32" fillId="0" borderId="0"/>
    <xf numFmtId="0" fontId="41" fillId="0" borderId="0"/>
    <xf numFmtId="0" fontId="39" fillId="0" borderId="0" applyNumberForma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0" fontId="39" fillId="0" borderId="0" applyNumberFormat="0" applyFill="0" applyBorder="0" applyAlignment="0" applyProtection="0"/>
    <xf numFmtId="0" fontId="4" fillId="0" borderId="0"/>
    <xf numFmtId="0" fontId="4" fillId="0" borderId="0"/>
    <xf numFmtId="0" fontId="4" fillId="0" borderId="0"/>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32" fillId="0" borderId="0"/>
    <xf numFmtId="0" fontId="32" fillId="0" borderId="0"/>
    <xf numFmtId="0" fontId="32" fillId="0" borderId="0" applyFont="0" applyFill="0" applyBorder="0" applyAlignment="0" applyProtection="0"/>
    <xf numFmtId="0" fontId="32"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0" fontId="39" fillId="0" borderId="0" applyNumberForma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41" fillId="0" borderId="0"/>
    <xf numFmtId="0" fontId="41" fillId="0" borderId="0"/>
    <xf numFmtId="0" fontId="41" fillId="0" borderId="0"/>
    <xf numFmtId="168" fontId="28"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54" fillId="0" borderId="0">
      <alignment vertical="top"/>
    </xf>
    <xf numFmtId="0" fontId="41" fillId="0" borderId="0"/>
    <xf numFmtId="0" fontId="41" fillId="0" borderId="0"/>
    <xf numFmtId="0" fontId="12" fillId="0" borderId="0"/>
    <xf numFmtId="178" fontId="63" fillId="0" borderId="0" applyFont="0" applyFill="0" applyBorder="0" applyAlignment="0" applyProtection="0"/>
    <xf numFmtId="178" fontId="64"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0" fontId="32" fillId="0" borderId="0"/>
    <xf numFmtId="0" fontId="16" fillId="0" borderId="0"/>
    <xf numFmtId="0" fontId="12" fillId="0" borderId="0" applyFill="0" applyBorder="0"/>
    <xf numFmtId="0" fontId="12" fillId="0" borderId="0" applyFill="0" applyBorder="0"/>
    <xf numFmtId="0" fontId="12" fillId="0" borderId="0" applyFill="0" applyBorder="0"/>
    <xf numFmtId="43" fontId="39" fillId="0" borderId="0" applyFont="0" applyFill="0" applyBorder="0" applyAlignment="0" applyProtection="0"/>
    <xf numFmtId="175" fontId="39" fillId="0" borderId="0" applyFont="0" applyFill="0" applyBorder="0" applyAlignment="0" applyProtection="0"/>
    <xf numFmtId="175" fontId="39" fillId="0" borderId="0" applyFont="0" applyFill="0" applyBorder="0" applyAlignment="0" applyProtection="0"/>
    <xf numFmtId="188" fontId="65" fillId="0" borderId="0" applyFont="0" applyFill="0" applyBorder="0" applyAlignment="0" applyProtection="0"/>
    <xf numFmtId="189" fontId="66" fillId="0" borderId="0" applyFont="0" applyFill="0" applyBorder="0" applyAlignment="0" applyProtection="0"/>
    <xf numFmtId="188" fontId="65" fillId="0" borderId="0" applyFont="0" applyFill="0" applyBorder="0" applyAlignment="0" applyProtection="0"/>
    <xf numFmtId="188" fontId="65" fillId="0" borderId="0" applyFont="0" applyFill="0" applyBorder="0" applyAlignment="0" applyProtection="0"/>
    <xf numFmtId="188" fontId="65" fillId="0" borderId="0" applyFont="0" applyFill="0" applyBorder="0" applyAlignment="0" applyProtection="0"/>
    <xf numFmtId="173" fontId="12" fillId="0" borderId="0" applyFont="0" applyFill="0" applyBorder="0" applyAlignment="0" applyProtection="0"/>
    <xf numFmtId="0" fontId="66" fillId="0" borderId="0"/>
    <xf numFmtId="0" fontId="67" fillId="0" borderId="0" applyNumberFormat="0" applyFont="0" applyFill="0" applyBorder="0" applyAlignment="0" applyProtection="0"/>
    <xf numFmtId="41"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0" fontId="12" fillId="0" borderId="0"/>
    <xf numFmtId="0" fontId="12" fillId="0" borderId="0"/>
    <xf numFmtId="0" fontId="39" fillId="0" borderId="0" applyNumberFormat="0" applyFill="0" applyBorder="0" applyAlignment="0" applyProtection="0"/>
    <xf numFmtId="0" fontId="41"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1" fillId="0" borderId="0"/>
    <xf numFmtId="42" fontId="62" fillId="0" borderId="0" applyFont="0" applyFill="0" applyBorder="0" applyAlignment="0" applyProtection="0"/>
    <xf numFmtId="42" fontId="62" fillId="0" borderId="0" applyFont="0" applyFill="0" applyBorder="0" applyAlignment="0" applyProtection="0"/>
    <xf numFmtId="0" fontId="39" fillId="0" borderId="0" applyNumberFormat="0" applyFill="0" applyBorder="0" applyAlignment="0" applyProtection="0"/>
    <xf numFmtId="42" fontId="62" fillId="0" borderId="0" applyFont="0" applyFill="0" applyBorder="0" applyAlignment="0" applyProtection="0"/>
    <xf numFmtId="183" fontId="62" fillId="0" borderId="0" applyFont="0" applyFill="0" applyBorder="0" applyAlignment="0" applyProtection="0"/>
    <xf numFmtId="183" fontId="62" fillId="0" borderId="0" applyFont="0" applyFill="0" applyBorder="0" applyAlignment="0" applyProtection="0"/>
    <xf numFmtId="179"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79" fontId="28" fillId="0" borderId="0" applyFont="0" applyFill="0" applyBorder="0" applyAlignment="0" applyProtection="0"/>
    <xf numFmtId="179" fontId="28" fillId="0" borderId="0" applyFont="0" applyFill="0" applyBorder="0" applyAlignment="0" applyProtection="0"/>
    <xf numFmtId="168" fontId="28" fillId="0" borderId="0" applyFont="0" applyFill="0" applyBorder="0" applyAlignment="0" applyProtection="0"/>
    <xf numFmtId="179" fontId="28" fillId="0" borderId="0" applyFont="0" applyFill="0" applyBorder="0" applyAlignment="0" applyProtection="0"/>
    <xf numFmtId="179" fontId="28" fillId="0" borderId="0" applyFont="0" applyFill="0" applyBorder="0" applyAlignment="0" applyProtection="0"/>
    <xf numFmtId="179" fontId="28" fillId="0" borderId="0" applyFont="0" applyFill="0" applyBorder="0" applyAlignment="0" applyProtection="0"/>
    <xf numFmtId="184" fontId="28" fillId="0" borderId="0" applyFont="0" applyFill="0" applyBorder="0" applyAlignment="0" applyProtection="0"/>
    <xf numFmtId="179" fontId="28" fillId="0" borderId="0" applyFont="0" applyFill="0" applyBorder="0" applyAlignment="0" applyProtection="0"/>
    <xf numFmtId="165" fontId="28" fillId="0" borderId="0" applyFont="0" applyFill="0" applyBorder="0" applyAlignment="0" applyProtection="0"/>
    <xf numFmtId="42" fontId="62" fillId="0" borderId="0" applyFont="0" applyFill="0" applyBorder="0" applyAlignment="0" applyProtection="0"/>
    <xf numFmtId="175" fontId="28" fillId="0" borderId="0" applyFont="0" applyFill="0" applyBorder="0" applyAlignment="0" applyProtection="0"/>
    <xf numFmtId="190" fontId="62" fillId="0" borderId="0" applyFont="0" applyFill="0" applyBorder="0" applyAlignment="0" applyProtection="0"/>
    <xf numFmtId="0" fontId="62" fillId="0" borderId="0" applyFont="0" applyFill="0" applyBorder="0" applyAlignment="0" applyProtection="0"/>
    <xf numFmtId="0" fontId="62" fillId="0" borderId="0" applyFont="0" applyFill="0" applyBorder="0" applyAlignment="0" applyProtection="0"/>
    <xf numFmtId="190" fontId="62" fillId="0" borderId="0" applyFont="0" applyFill="0" applyBorder="0" applyAlignment="0" applyProtection="0"/>
    <xf numFmtId="190" fontId="62" fillId="0" borderId="0" applyFont="0" applyFill="0" applyBorder="0" applyAlignment="0" applyProtection="0"/>
    <xf numFmtId="175" fontId="62" fillId="0" borderId="0" applyFont="0" applyFill="0" applyBorder="0" applyAlignment="0" applyProtection="0"/>
    <xf numFmtId="191" fontId="62" fillId="0" borderId="0" applyFont="0" applyFill="0" applyBorder="0" applyAlignment="0" applyProtection="0"/>
    <xf numFmtId="191" fontId="62" fillId="0" borderId="0" applyFont="0" applyFill="0" applyBorder="0" applyAlignment="0" applyProtection="0"/>
    <xf numFmtId="43" fontId="62" fillId="0" borderId="0" applyFont="0" applyFill="0" applyBorder="0" applyAlignment="0" applyProtection="0"/>
    <xf numFmtId="175" fontId="62" fillId="0" borderId="0" applyFont="0" applyFill="0" applyBorder="0" applyAlignment="0" applyProtection="0"/>
    <xf numFmtId="175" fontId="62" fillId="0" borderId="0" applyFont="0" applyFill="0" applyBorder="0" applyAlignment="0" applyProtection="0"/>
    <xf numFmtId="175" fontId="62" fillId="0" borderId="0" applyFont="0" applyFill="0" applyBorder="0" applyAlignment="0" applyProtection="0"/>
    <xf numFmtId="43" fontId="62" fillId="0" borderId="0" applyFont="0" applyFill="0" applyBorder="0" applyAlignment="0" applyProtection="0"/>
    <xf numFmtId="190" fontId="62" fillId="0" borderId="0" applyFont="0" applyFill="0" applyBorder="0" applyAlignment="0" applyProtection="0"/>
    <xf numFmtId="191" fontId="62" fillId="0" borderId="0" applyFont="0" applyFill="0" applyBorder="0" applyAlignment="0" applyProtection="0"/>
    <xf numFmtId="191" fontId="62" fillId="0" borderId="0" applyFont="0" applyFill="0" applyBorder="0" applyAlignment="0" applyProtection="0"/>
    <xf numFmtId="191" fontId="62" fillId="0" borderId="0" applyFont="0" applyFill="0" applyBorder="0" applyAlignment="0" applyProtection="0"/>
    <xf numFmtId="190" fontId="62" fillId="0" borderId="0" applyFont="0" applyFill="0" applyBorder="0" applyAlignment="0" applyProtection="0"/>
    <xf numFmtId="175" fontId="62" fillId="0" borderId="0" applyFont="0" applyFill="0" applyBorder="0" applyAlignment="0" applyProtection="0"/>
    <xf numFmtId="175" fontId="62" fillId="0" borderId="0" applyFont="0" applyFill="0" applyBorder="0" applyAlignment="0" applyProtection="0"/>
    <xf numFmtId="190" fontId="62" fillId="0" borderId="0" applyFont="0" applyFill="0" applyBorder="0" applyAlignment="0" applyProtection="0"/>
    <xf numFmtId="190" fontId="62" fillId="0" borderId="0" applyFont="0" applyFill="0" applyBorder="0" applyAlignment="0" applyProtection="0"/>
    <xf numFmtId="191" fontId="62" fillId="0" borderId="0" applyFont="0" applyFill="0" applyBorder="0" applyAlignment="0" applyProtection="0"/>
    <xf numFmtId="43" fontId="62" fillId="0" borderId="0" applyFont="0" applyFill="0" applyBorder="0" applyAlignment="0" applyProtection="0"/>
    <xf numFmtId="175" fontId="62" fillId="0" borderId="0" applyFont="0" applyFill="0" applyBorder="0" applyAlignment="0" applyProtection="0"/>
    <xf numFmtId="190" fontId="62" fillId="0" borderId="0" applyFont="0" applyFill="0" applyBorder="0" applyAlignment="0" applyProtection="0"/>
    <xf numFmtId="190"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0" fontId="62" fillId="0" borderId="0" applyFont="0" applyFill="0" applyBorder="0" applyAlignment="0" applyProtection="0"/>
    <xf numFmtId="190" fontId="62" fillId="0" borderId="0" applyFont="0" applyFill="0" applyBorder="0" applyAlignment="0" applyProtection="0"/>
    <xf numFmtId="43" fontId="62" fillId="0" borderId="0" applyFont="0" applyFill="0" applyBorder="0" applyAlignment="0" applyProtection="0"/>
    <xf numFmtId="175" fontId="62" fillId="0" borderId="0" applyFont="0" applyFill="0" applyBorder="0" applyAlignment="0" applyProtection="0"/>
    <xf numFmtId="190" fontId="62" fillId="0" borderId="0" applyFont="0" applyFill="0" applyBorder="0" applyAlignment="0" applyProtection="0"/>
    <xf numFmtId="190"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92" fontId="62" fillId="0" borderId="0" applyFont="0" applyFill="0" applyBorder="0" applyAlignment="0" applyProtection="0"/>
    <xf numFmtId="193" fontId="62" fillId="0" borderId="0" applyFont="0" applyFill="0" applyBorder="0" applyAlignment="0" applyProtection="0"/>
    <xf numFmtId="43" fontId="62" fillId="0" borderId="0" applyFont="0" applyFill="0" applyBorder="0" applyAlignment="0" applyProtection="0"/>
    <xf numFmtId="190" fontId="62" fillId="0" borderId="0" applyFont="0" applyFill="0" applyBorder="0" applyAlignment="0" applyProtection="0"/>
    <xf numFmtId="172" fontId="62" fillId="0" borderId="0" applyFont="0" applyFill="0" applyBorder="0" applyAlignment="0" applyProtection="0"/>
    <xf numFmtId="43" fontId="62" fillId="0" borderId="0" applyFont="0" applyFill="0" applyBorder="0" applyAlignment="0" applyProtection="0"/>
    <xf numFmtId="192"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74" fontId="28" fillId="0" borderId="0" applyFont="0" applyFill="0" applyBorder="0" applyAlignment="0" applyProtection="0"/>
    <xf numFmtId="42" fontId="62" fillId="0" borderId="0" applyFont="0" applyFill="0" applyBorder="0" applyAlignment="0" applyProtection="0"/>
    <xf numFmtId="183" fontId="62" fillId="0" borderId="0" applyFont="0" applyFill="0" applyBorder="0" applyAlignment="0" applyProtection="0"/>
    <xf numFmtId="183" fontId="62" fillId="0" borderId="0" applyFont="0" applyFill="0" applyBorder="0" applyAlignment="0" applyProtection="0"/>
    <xf numFmtId="42" fontId="62" fillId="0" borderId="0" applyFont="0" applyFill="0" applyBorder="0" applyAlignment="0" applyProtection="0"/>
    <xf numFmtId="187" fontId="62" fillId="0" borderId="0" applyFont="0" applyFill="0" applyBorder="0" applyAlignment="0" applyProtection="0"/>
    <xf numFmtId="187" fontId="62" fillId="0" borderId="0" applyFont="0" applyFill="0" applyBorder="0" applyAlignment="0" applyProtection="0"/>
    <xf numFmtId="42" fontId="62" fillId="0" borderId="0" applyFont="0" applyFill="0" applyBorder="0" applyAlignment="0" applyProtection="0"/>
    <xf numFmtId="183"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194" fontId="62" fillId="0" borderId="0" applyFont="0" applyFill="0" applyBorder="0" applyAlignment="0" applyProtection="0"/>
    <xf numFmtId="194" fontId="62" fillId="0" borderId="0" applyFont="0" applyFill="0" applyBorder="0" applyAlignment="0" applyProtection="0"/>
    <xf numFmtId="194" fontId="62" fillId="0" borderId="0" applyFont="0" applyFill="0" applyBorder="0" applyAlignment="0" applyProtection="0"/>
    <xf numFmtId="195" fontId="28" fillId="0" borderId="0" applyFont="0" applyFill="0" applyBorder="0" applyAlignment="0" applyProtection="0"/>
    <xf numFmtId="194" fontId="62" fillId="0" borderId="0" applyFont="0" applyFill="0" applyBorder="0" applyAlignment="0" applyProtection="0"/>
    <xf numFmtId="195" fontId="62" fillId="0" borderId="0" applyFont="0" applyFill="0" applyBorder="0" applyAlignment="0" applyProtection="0"/>
    <xf numFmtId="196" fontId="62" fillId="0" borderId="0" applyFont="0" applyFill="0" applyBorder="0" applyAlignment="0" applyProtection="0"/>
    <xf numFmtId="42" fontId="62" fillId="0" borderId="0" applyFont="0" applyFill="0" applyBorder="0" applyAlignment="0" applyProtection="0"/>
    <xf numFmtId="197" fontId="62" fillId="0" borderId="0" applyFont="0" applyFill="0" applyBorder="0" applyAlignment="0" applyProtection="0"/>
    <xf numFmtId="197" fontId="62" fillId="0" borderId="0" applyFont="0" applyFill="0" applyBorder="0" applyAlignment="0" applyProtection="0"/>
    <xf numFmtId="186" fontId="62" fillId="0" borderId="0" applyFont="0" applyFill="0" applyBorder="0" applyAlignment="0" applyProtection="0"/>
    <xf numFmtId="190" fontId="62" fillId="0" borderId="0" applyFont="0" applyFill="0" applyBorder="0" applyAlignment="0" applyProtection="0"/>
    <xf numFmtId="0" fontId="62" fillId="0" borderId="0" applyFont="0" applyFill="0" applyBorder="0" applyAlignment="0" applyProtection="0"/>
    <xf numFmtId="0" fontId="62" fillId="0" borderId="0" applyFont="0" applyFill="0" applyBorder="0" applyAlignment="0" applyProtection="0"/>
    <xf numFmtId="190" fontId="62" fillId="0" borderId="0" applyFont="0" applyFill="0" applyBorder="0" applyAlignment="0" applyProtection="0"/>
    <xf numFmtId="190" fontId="62" fillId="0" borderId="0" applyFont="0" applyFill="0" applyBorder="0" applyAlignment="0" applyProtection="0"/>
    <xf numFmtId="175" fontId="62" fillId="0" borderId="0" applyFont="0" applyFill="0" applyBorder="0" applyAlignment="0" applyProtection="0"/>
    <xf numFmtId="191" fontId="62" fillId="0" borderId="0" applyFont="0" applyFill="0" applyBorder="0" applyAlignment="0" applyProtection="0"/>
    <xf numFmtId="191" fontId="62" fillId="0" borderId="0" applyFont="0" applyFill="0" applyBorder="0" applyAlignment="0" applyProtection="0"/>
    <xf numFmtId="43" fontId="62" fillId="0" borderId="0" applyFont="0" applyFill="0" applyBorder="0" applyAlignment="0" applyProtection="0"/>
    <xf numFmtId="175" fontId="62" fillId="0" borderId="0" applyFont="0" applyFill="0" applyBorder="0" applyAlignment="0" applyProtection="0"/>
    <xf numFmtId="175" fontId="62" fillId="0" borderId="0" applyFont="0" applyFill="0" applyBorder="0" applyAlignment="0" applyProtection="0"/>
    <xf numFmtId="175" fontId="62" fillId="0" borderId="0" applyFont="0" applyFill="0" applyBorder="0" applyAlignment="0" applyProtection="0"/>
    <xf numFmtId="43" fontId="62" fillId="0" borderId="0" applyFont="0" applyFill="0" applyBorder="0" applyAlignment="0" applyProtection="0"/>
    <xf numFmtId="190" fontId="62" fillId="0" borderId="0" applyFont="0" applyFill="0" applyBorder="0" applyAlignment="0" applyProtection="0"/>
    <xf numFmtId="191" fontId="62" fillId="0" borderId="0" applyFont="0" applyFill="0" applyBorder="0" applyAlignment="0" applyProtection="0"/>
    <xf numFmtId="191" fontId="62" fillId="0" borderId="0" applyFont="0" applyFill="0" applyBorder="0" applyAlignment="0" applyProtection="0"/>
    <xf numFmtId="191" fontId="62" fillId="0" borderId="0" applyFont="0" applyFill="0" applyBorder="0" applyAlignment="0" applyProtection="0"/>
    <xf numFmtId="190" fontId="62" fillId="0" borderId="0" applyFont="0" applyFill="0" applyBorder="0" applyAlignment="0" applyProtection="0"/>
    <xf numFmtId="175" fontId="62" fillId="0" borderId="0" applyFont="0" applyFill="0" applyBorder="0" applyAlignment="0" applyProtection="0"/>
    <xf numFmtId="175" fontId="62" fillId="0" borderId="0" applyFont="0" applyFill="0" applyBorder="0" applyAlignment="0" applyProtection="0"/>
    <xf numFmtId="190" fontId="62" fillId="0" borderId="0" applyFont="0" applyFill="0" applyBorder="0" applyAlignment="0" applyProtection="0"/>
    <xf numFmtId="190" fontId="62" fillId="0" borderId="0" applyFont="0" applyFill="0" applyBorder="0" applyAlignment="0" applyProtection="0"/>
    <xf numFmtId="191" fontId="62" fillId="0" borderId="0" applyFont="0" applyFill="0" applyBorder="0" applyAlignment="0" applyProtection="0"/>
    <xf numFmtId="43" fontId="62" fillId="0" borderId="0" applyFont="0" applyFill="0" applyBorder="0" applyAlignment="0" applyProtection="0"/>
    <xf numFmtId="175" fontId="62" fillId="0" borderId="0" applyFont="0" applyFill="0" applyBorder="0" applyAlignment="0" applyProtection="0"/>
    <xf numFmtId="190" fontId="62" fillId="0" borderId="0" applyFont="0" applyFill="0" applyBorder="0" applyAlignment="0" applyProtection="0"/>
    <xf numFmtId="190"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0" fontId="62" fillId="0" borderId="0" applyFont="0" applyFill="0" applyBorder="0" applyAlignment="0" applyProtection="0"/>
    <xf numFmtId="190" fontId="62" fillId="0" borderId="0" applyFont="0" applyFill="0" applyBorder="0" applyAlignment="0" applyProtection="0"/>
    <xf numFmtId="43" fontId="62" fillId="0" borderId="0" applyFont="0" applyFill="0" applyBorder="0" applyAlignment="0" applyProtection="0"/>
    <xf numFmtId="175" fontId="62" fillId="0" borderId="0" applyFont="0" applyFill="0" applyBorder="0" applyAlignment="0" applyProtection="0"/>
    <xf numFmtId="190" fontId="62" fillId="0" borderId="0" applyFont="0" applyFill="0" applyBorder="0" applyAlignment="0" applyProtection="0"/>
    <xf numFmtId="190"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92" fontId="62" fillId="0" borderId="0" applyFont="0" applyFill="0" applyBorder="0" applyAlignment="0" applyProtection="0"/>
    <xf numFmtId="193" fontId="62" fillId="0" borderId="0" applyFont="0" applyFill="0" applyBorder="0" applyAlignment="0" applyProtection="0"/>
    <xf numFmtId="43" fontId="62" fillId="0" borderId="0" applyFont="0" applyFill="0" applyBorder="0" applyAlignment="0" applyProtection="0"/>
    <xf numFmtId="175" fontId="28" fillId="0" borderId="0" applyFont="0" applyFill="0" applyBorder="0" applyAlignment="0" applyProtection="0"/>
    <xf numFmtId="190" fontId="62" fillId="0" borderId="0" applyFont="0" applyFill="0" applyBorder="0" applyAlignment="0" applyProtection="0"/>
    <xf numFmtId="172" fontId="62" fillId="0" borderId="0" applyFont="0" applyFill="0" applyBorder="0" applyAlignment="0" applyProtection="0"/>
    <xf numFmtId="43" fontId="62" fillId="0" borderId="0" applyFont="0" applyFill="0" applyBorder="0" applyAlignment="0" applyProtection="0"/>
    <xf numFmtId="192"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85" fontId="62" fillId="0" borderId="0" applyFont="0" applyFill="0" applyBorder="0" applyAlignment="0" applyProtection="0"/>
    <xf numFmtId="185" fontId="62" fillId="0" borderId="0" applyFont="0" applyFill="0" applyBorder="0" applyAlignment="0" applyProtection="0"/>
    <xf numFmtId="174" fontId="62" fillId="0" borderId="0" applyFont="0" applyFill="0" applyBorder="0" applyAlignment="0" applyProtection="0"/>
    <xf numFmtId="198" fontId="62" fillId="0" borderId="0" applyFont="0" applyFill="0" applyBorder="0" applyAlignment="0" applyProtection="0"/>
    <xf numFmtId="198" fontId="62" fillId="0" borderId="0" applyFont="0" applyFill="0" applyBorder="0" applyAlignment="0" applyProtection="0"/>
    <xf numFmtId="41" fontId="62" fillId="0" borderId="0" applyFont="0" applyFill="0" applyBorder="0" applyAlignment="0" applyProtection="0"/>
    <xf numFmtId="174" fontId="62" fillId="0" borderId="0" applyFont="0" applyFill="0" applyBorder="0" applyAlignment="0" applyProtection="0"/>
    <xf numFmtId="174" fontId="62" fillId="0" borderId="0" applyFont="0" applyFill="0" applyBorder="0" applyAlignment="0" applyProtection="0"/>
    <xf numFmtId="174" fontId="62" fillId="0" borderId="0" applyFont="0" applyFill="0" applyBorder="0" applyAlignment="0" applyProtection="0"/>
    <xf numFmtId="41" fontId="62" fillId="0" borderId="0" applyFont="0" applyFill="0" applyBorder="0" applyAlignment="0" applyProtection="0"/>
    <xf numFmtId="185" fontId="62" fillId="0" borderId="0" applyFont="0" applyFill="0" applyBorder="0" applyAlignment="0" applyProtection="0"/>
    <xf numFmtId="198" fontId="62" fillId="0" borderId="0" applyFont="0" applyFill="0" applyBorder="0" applyAlignment="0" applyProtection="0"/>
    <xf numFmtId="198" fontId="62" fillId="0" borderId="0" applyFont="0" applyFill="0" applyBorder="0" applyAlignment="0" applyProtection="0"/>
    <xf numFmtId="198" fontId="62" fillId="0" borderId="0" applyFont="0" applyFill="0" applyBorder="0" applyAlignment="0" applyProtection="0"/>
    <xf numFmtId="185" fontId="62" fillId="0" borderId="0" applyFont="0" applyFill="0" applyBorder="0" applyAlignment="0" applyProtection="0"/>
    <xf numFmtId="174" fontId="62" fillId="0" borderId="0" applyFont="0" applyFill="0" applyBorder="0" applyAlignment="0" applyProtection="0"/>
    <xf numFmtId="174" fontId="62" fillId="0" borderId="0" applyFont="0" applyFill="0" applyBorder="0" applyAlignment="0" applyProtection="0"/>
    <xf numFmtId="185" fontId="62" fillId="0" borderId="0" applyFont="0" applyFill="0" applyBorder="0" applyAlignment="0" applyProtection="0"/>
    <xf numFmtId="185" fontId="62" fillId="0" borderId="0" applyFont="0" applyFill="0" applyBorder="0" applyAlignment="0" applyProtection="0"/>
    <xf numFmtId="198" fontId="62" fillId="0" borderId="0" applyFont="0" applyFill="0" applyBorder="0" applyAlignment="0" applyProtection="0"/>
    <xf numFmtId="41" fontId="62" fillId="0" borderId="0" applyFont="0" applyFill="0" applyBorder="0" applyAlignment="0" applyProtection="0"/>
    <xf numFmtId="174" fontId="62" fillId="0" borderId="0" applyFont="0" applyFill="0" applyBorder="0" applyAlignment="0" applyProtection="0"/>
    <xf numFmtId="185"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185" fontId="62" fillId="0" borderId="0" applyFont="0" applyFill="0" applyBorder="0" applyAlignment="0" applyProtection="0"/>
    <xf numFmtId="41" fontId="62" fillId="0" borderId="0" applyFont="0" applyFill="0" applyBorder="0" applyAlignment="0" applyProtection="0"/>
    <xf numFmtId="174" fontId="62" fillId="0" borderId="0" applyFont="0" applyFill="0" applyBorder="0" applyAlignment="0" applyProtection="0"/>
    <xf numFmtId="185"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199" fontId="62" fillId="0" borderId="0" applyFont="0" applyFill="0" applyBorder="0" applyAlignment="0" applyProtection="0"/>
    <xf numFmtId="200" fontId="62" fillId="0" borderId="0" applyFont="0" applyFill="0" applyBorder="0" applyAlignment="0" applyProtection="0"/>
    <xf numFmtId="41" fontId="62" fillId="0" borderId="0" applyFont="0" applyFill="0" applyBorder="0" applyAlignment="0" applyProtection="0"/>
    <xf numFmtId="173" fontId="62" fillId="0" borderId="0" applyFont="0" applyFill="0" applyBorder="0" applyAlignment="0" applyProtection="0"/>
    <xf numFmtId="41" fontId="62" fillId="0" borderId="0" applyFont="0" applyFill="0" applyBorder="0" applyAlignment="0" applyProtection="0"/>
    <xf numFmtId="199"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187" fontId="62" fillId="0" borderId="0" applyFont="0" applyFill="0" applyBorder="0" applyAlignment="0" applyProtection="0"/>
    <xf numFmtId="187" fontId="62" fillId="0" borderId="0" applyFont="0" applyFill="0" applyBorder="0" applyAlignment="0" applyProtection="0"/>
    <xf numFmtId="42" fontId="62" fillId="0" borderId="0" applyFont="0" applyFill="0" applyBorder="0" applyAlignment="0" applyProtection="0"/>
    <xf numFmtId="183"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194" fontId="62" fillId="0" borderId="0" applyFont="0" applyFill="0" applyBorder="0" applyAlignment="0" applyProtection="0"/>
    <xf numFmtId="194" fontId="62" fillId="0" borderId="0" applyFont="0" applyFill="0" applyBorder="0" applyAlignment="0" applyProtection="0"/>
    <xf numFmtId="194" fontId="62" fillId="0" borderId="0" applyFont="0" applyFill="0" applyBorder="0" applyAlignment="0" applyProtection="0"/>
    <xf numFmtId="195" fontId="28" fillId="0" borderId="0" applyFont="0" applyFill="0" applyBorder="0" applyAlignment="0" applyProtection="0"/>
    <xf numFmtId="194" fontId="62" fillId="0" borderId="0" applyFont="0" applyFill="0" applyBorder="0" applyAlignment="0" applyProtection="0"/>
    <xf numFmtId="195" fontId="62" fillId="0" borderId="0" applyFont="0" applyFill="0" applyBorder="0" applyAlignment="0" applyProtection="0"/>
    <xf numFmtId="196" fontId="62" fillId="0" borderId="0" applyFont="0" applyFill="0" applyBorder="0" applyAlignment="0" applyProtection="0"/>
    <xf numFmtId="174" fontId="28" fillId="0" borderId="0" applyFont="0" applyFill="0" applyBorder="0" applyAlignment="0" applyProtection="0"/>
    <xf numFmtId="42" fontId="62" fillId="0" borderId="0" applyFont="0" applyFill="0" applyBorder="0" applyAlignment="0" applyProtection="0"/>
    <xf numFmtId="197" fontId="62" fillId="0" borderId="0" applyFont="0" applyFill="0" applyBorder="0" applyAlignment="0" applyProtection="0"/>
    <xf numFmtId="197" fontId="62" fillId="0" borderId="0" applyFont="0" applyFill="0" applyBorder="0" applyAlignment="0" applyProtection="0"/>
    <xf numFmtId="186" fontId="62" fillId="0" borderId="0" applyFont="0" applyFill="0" applyBorder="0" applyAlignment="0" applyProtection="0"/>
    <xf numFmtId="175" fontId="28" fillId="0" borderId="0" applyFont="0" applyFill="0" applyBorder="0" applyAlignment="0" applyProtection="0"/>
    <xf numFmtId="185" fontId="62" fillId="0" borderId="0" applyFont="0" applyFill="0" applyBorder="0" applyAlignment="0" applyProtection="0"/>
    <xf numFmtId="185" fontId="62" fillId="0" borderId="0" applyFont="0" applyFill="0" applyBorder="0" applyAlignment="0" applyProtection="0"/>
    <xf numFmtId="174" fontId="62" fillId="0" borderId="0" applyFont="0" applyFill="0" applyBorder="0" applyAlignment="0" applyProtection="0"/>
    <xf numFmtId="198" fontId="62" fillId="0" borderId="0" applyFont="0" applyFill="0" applyBorder="0" applyAlignment="0" applyProtection="0"/>
    <xf numFmtId="198" fontId="62" fillId="0" borderId="0" applyFont="0" applyFill="0" applyBorder="0" applyAlignment="0" applyProtection="0"/>
    <xf numFmtId="41" fontId="62" fillId="0" borderId="0" applyFont="0" applyFill="0" applyBorder="0" applyAlignment="0" applyProtection="0"/>
    <xf numFmtId="174" fontId="62" fillId="0" borderId="0" applyFont="0" applyFill="0" applyBorder="0" applyAlignment="0" applyProtection="0"/>
    <xf numFmtId="174" fontId="62" fillId="0" borderId="0" applyFont="0" applyFill="0" applyBorder="0" applyAlignment="0" applyProtection="0"/>
    <xf numFmtId="174" fontId="62" fillId="0" borderId="0" applyFont="0" applyFill="0" applyBorder="0" applyAlignment="0" applyProtection="0"/>
    <xf numFmtId="41" fontId="62" fillId="0" borderId="0" applyFont="0" applyFill="0" applyBorder="0" applyAlignment="0" applyProtection="0"/>
    <xf numFmtId="185" fontId="62" fillId="0" borderId="0" applyFont="0" applyFill="0" applyBorder="0" applyAlignment="0" applyProtection="0"/>
    <xf numFmtId="198" fontId="62" fillId="0" borderId="0" applyFont="0" applyFill="0" applyBorder="0" applyAlignment="0" applyProtection="0"/>
    <xf numFmtId="198" fontId="62" fillId="0" borderId="0" applyFont="0" applyFill="0" applyBorder="0" applyAlignment="0" applyProtection="0"/>
    <xf numFmtId="198" fontId="62" fillId="0" borderId="0" applyFont="0" applyFill="0" applyBorder="0" applyAlignment="0" applyProtection="0"/>
    <xf numFmtId="185" fontId="62" fillId="0" borderId="0" applyFont="0" applyFill="0" applyBorder="0" applyAlignment="0" applyProtection="0"/>
    <xf numFmtId="174" fontId="62" fillId="0" borderId="0" applyFont="0" applyFill="0" applyBorder="0" applyAlignment="0" applyProtection="0"/>
    <xf numFmtId="174" fontId="62" fillId="0" borderId="0" applyFont="0" applyFill="0" applyBorder="0" applyAlignment="0" applyProtection="0"/>
    <xf numFmtId="185" fontId="62" fillId="0" borderId="0" applyFont="0" applyFill="0" applyBorder="0" applyAlignment="0" applyProtection="0"/>
    <xf numFmtId="185" fontId="62" fillId="0" borderId="0" applyFont="0" applyFill="0" applyBorder="0" applyAlignment="0" applyProtection="0"/>
    <xf numFmtId="198" fontId="62" fillId="0" borderId="0" applyFont="0" applyFill="0" applyBorder="0" applyAlignment="0" applyProtection="0"/>
    <xf numFmtId="41" fontId="62" fillId="0" borderId="0" applyFont="0" applyFill="0" applyBorder="0" applyAlignment="0" applyProtection="0"/>
    <xf numFmtId="174" fontId="62" fillId="0" borderId="0" applyFont="0" applyFill="0" applyBorder="0" applyAlignment="0" applyProtection="0"/>
    <xf numFmtId="185"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185" fontId="62" fillId="0" borderId="0" applyFont="0" applyFill="0" applyBorder="0" applyAlignment="0" applyProtection="0"/>
    <xf numFmtId="41" fontId="62" fillId="0" borderId="0" applyFont="0" applyFill="0" applyBorder="0" applyAlignment="0" applyProtection="0"/>
    <xf numFmtId="174" fontId="62" fillId="0" borderId="0" applyFont="0" applyFill="0" applyBorder="0" applyAlignment="0" applyProtection="0"/>
    <xf numFmtId="185"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199" fontId="62" fillId="0" borderId="0" applyFont="0" applyFill="0" applyBorder="0" applyAlignment="0" applyProtection="0"/>
    <xf numFmtId="200" fontId="62" fillId="0" borderId="0" applyFont="0" applyFill="0" applyBorder="0" applyAlignment="0" applyProtection="0"/>
    <xf numFmtId="41" fontId="62" fillId="0" borderId="0" applyFont="0" applyFill="0" applyBorder="0" applyAlignment="0" applyProtection="0"/>
    <xf numFmtId="173" fontId="62" fillId="0" borderId="0" applyFont="0" applyFill="0" applyBorder="0" applyAlignment="0" applyProtection="0"/>
    <xf numFmtId="41" fontId="62" fillId="0" borderId="0" applyFont="0" applyFill="0" applyBorder="0" applyAlignment="0" applyProtection="0"/>
    <xf numFmtId="199"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190" fontId="62" fillId="0" borderId="0" applyFont="0" applyFill="0" applyBorder="0" applyAlignment="0" applyProtection="0"/>
    <xf numFmtId="0" fontId="62" fillId="0" borderId="0" applyFont="0" applyFill="0" applyBorder="0" applyAlignment="0" applyProtection="0"/>
    <xf numFmtId="0" fontId="62" fillId="0" borderId="0" applyFont="0" applyFill="0" applyBorder="0" applyAlignment="0" applyProtection="0"/>
    <xf numFmtId="190" fontId="62" fillId="0" borderId="0" applyFont="0" applyFill="0" applyBorder="0" applyAlignment="0" applyProtection="0"/>
    <xf numFmtId="190" fontId="62" fillId="0" borderId="0" applyFont="0" applyFill="0" applyBorder="0" applyAlignment="0" applyProtection="0"/>
    <xf numFmtId="175" fontId="62" fillId="0" borderId="0" applyFont="0" applyFill="0" applyBorder="0" applyAlignment="0" applyProtection="0"/>
    <xf numFmtId="191" fontId="62" fillId="0" borderId="0" applyFont="0" applyFill="0" applyBorder="0" applyAlignment="0" applyProtection="0"/>
    <xf numFmtId="191" fontId="62" fillId="0" borderId="0" applyFont="0" applyFill="0" applyBorder="0" applyAlignment="0" applyProtection="0"/>
    <xf numFmtId="43" fontId="62" fillId="0" borderId="0" applyFont="0" applyFill="0" applyBorder="0" applyAlignment="0" applyProtection="0"/>
    <xf numFmtId="175" fontId="62" fillId="0" borderId="0" applyFont="0" applyFill="0" applyBorder="0" applyAlignment="0" applyProtection="0"/>
    <xf numFmtId="175" fontId="62" fillId="0" borderId="0" applyFont="0" applyFill="0" applyBorder="0" applyAlignment="0" applyProtection="0"/>
    <xf numFmtId="175" fontId="62" fillId="0" borderId="0" applyFont="0" applyFill="0" applyBorder="0" applyAlignment="0" applyProtection="0"/>
    <xf numFmtId="43" fontId="62" fillId="0" borderId="0" applyFont="0" applyFill="0" applyBorder="0" applyAlignment="0" applyProtection="0"/>
    <xf numFmtId="190" fontId="62" fillId="0" borderId="0" applyFont="0" applyFill="0" applyBorder="0" applyAlignment="0" applyProtection="0"/>
    <xf numFmtId="191" fontId="62" fillId="0" borderId="0" applyFont="0" applyFill="0" applyBorder="0" applyAlignment="0" applyProtection="0"/>
    <xf numFmtId="191" fontId="62" fillId="0" borderId="0" applyFont="0" applyFill="0" applyBorder="0" applyAlignment="0" applyProtection="0"/>
    <xf numFmtId="191" fontId="62" fillId="0" borderId="0" applyFont="0" applyFill="0" applyBorder="0" applyAlignment="0" applyProtection="0"/>
    <xf numFmtId="190" fontId="62" fillId="0" borderId="0" applyFont="0" applyFill="0" applyBorder="0" applyAlignment="0" applyProtection="0"/>
    <xf numFmtId="175" fontId="62" fillId="0" borderId="0" applyFont="0" applyFill="0" applyBorder="0" applyAlignment="0" applyProtection="0"/>
    <xf numFmtId="175" fontId="62" fillId="0" borderId="0" applyFont="0" applyFill="0" applyBorder="0" applyAlignment="0" applyProtection="0"/>
    <xf numFmtId="190" fontId="62" fillId="0" borderId="0" applyFont="0" applyFill="0" applyBorder="0" applyAlignment="0" applyProtection="0"/>
    <xf numFmtId="190" fontId="62" fillId="0" borderId="0" applyFont="0" applyFill="0" applyBorder="0" applyAlignment="0" applyProtection="0"/>
    <xf numFmtId="191" fontId="62" fillId="0" borderId="0" applyFont="0" applyFill="0" applyBorder="0" applyAlignment="0" applyProtection="0"/>
    <xf numFmtId="43" fontId="62" fillId="0" borderId="0" applyFont="0" applyFill="0" applyBorder="0" applyAlignment="0" applyProtection="0"/>
    <xf numFmtId="175" fontId="62" fillId="0" borderId="0" applyFont="0" applyFill="0" applyBorder="0" applyAlignment="0" applyProtection="0"/>
    <xf numFmtId="190" fontId="62" fillId="0" borderId="0" applyFont="0" applyFill="0" applyBorder="0" applyAlignment="0" applyProtection="0"/>
    <xf numFmtId="190"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0" fontId="62" fillId="0" borderId="0" applyFont="0" applyFill="0" applyBorder="0" applyAlignment="0" applyProtection="0"/>
    <xf numFmtId="190" fontId="62" fillId="0" borderId="0" applyFont="0" applyFill="0" applyBorder="0" applyAlignment="0" applyProtection="0"/>
    <xf numFmtId="43" fontId="62" fillId="0" borderId="0" applyFont="0" applyFill="0" applyBorder="0" applyAlignment="0" applyProtection="0"/>
    <xf numFmtId="175" fontId="62" fillId="0" borderId="0" applyFont="0" applyFill="0" applyBorder="0" applyAlignment="0" applyProtection="0"/>
    <xf numFmtId="190" fontId="62" fillId="0" borderId="0" applyFont="0" applyFill="0" applyBorder="0" applyAlignment="0" applyProtection="0"/>
    <xf numFmtId="190"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92" fontId="62" fillId="0" borderId="0" applyFont="0" applyFill="0" applyBorder="0" applyAlignment="0" applyProtection="0"/>
    <xf numFmtId="193" fontId="62" fillId="0" borderId="0" applyFont="0" applyFill="0" applyBorder="0" applyAlignment="0" applyProtection="0"/>
    <xf numFmtId="43" fontId="62" fillId="0" borderId="0" applyFont="0" applyFill="0" applyBorder="0" applyAlignment="0" applyProtection="0"/>
    <xf numFmtId="190" fontId="62" fillId="0" borderId="0" applyFont="0" applyFill="0" applyBorder="0" applyAlignment="0" applyProtection="0"/>
    <xf numFmtId="172" fontId="62" fillId="0" borderId="0" applyFont="0" applyFill="0" applyBorder="0" applyAlignment="0" applyProtection="0"/>
    <xf numFmtId="43" fontId="62" fillId="0" borderId="0" applyFont="0" applyFill="0" applyBorder="0" applyAlignment="0" applyProtection="0"/>
    <xf numFmtId="192"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74" fontId="28" fillId="0" borderId="0" applyFont="0" applyFill="0" applyBorder="0" applyAlignment="0" applyProtection="0"/>
    <xf numFmtId="179"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79" fontId="28" fillId="0" borderId="0" applyFont="0" applyFill="0" applyBorder="0" applyAlignment="0" applyProtection="0"/>
    <xf numFmtId="179" fontId="28" fillId="0" borderId="0" applyFont="0" applyFill="0" applyBorder="0" applyAlignment="0" applyProtection="0"/>
    <xf numFmtId="168" fontId="28" fillId="0" borderId="0" applyFont="0" applyFill="0" applyBorder="0" applyAlignment="0" applyProtection="0"/>
    <xf numFmtId="179" fontId="28" fillId="0" borderId="0" applyFont="0" applyFill="0" applyBorder="0" applyAlignment="0" applyProtection="0"/>
    <xf numFmtId="179" fontId="28" fillId="0" borderId="0" applyFont="0" applyFill="0" applyBorder="0" applyAlignment="0" applyProtection="0"/>
    <xf numFmtId="179" fontId="28" fillId="0" borderId="0" applyFont="0" applyFill="0" applyBorder="0" applyAlignment="0" applyProtection="0"/>
    <xf numFmtId="184" fontId="28" fillId="0" borderId="0" applyFont="0" applyFill="0" applyBorder="0" applyAlignment="0" applyProtection="0"/>
    <xf numFmtId="179" fontId="28" fillId="0" borderId="0" applyFont="0" applyFill="0" applyBorder="0" applyAlignment="0" applyProtection="0"/>
    <xf numFmtId="165" fontId="28" fillId="0" borderId="0" applyFont="0" applyFill="0" applyBorder="0" applyAlignment="0" applyProtection="0"/>
    <xf numFmtId="166" fontId="12" fillId="0" borderId="0" applyFont="0" applyFill="0" applyBorder="0" applyAlignment="0" applyProtection="0"/>
    <xf numFmtId="0" fontId="12" fillId="0" borderId="0"/>
    <xf numFmtId="178" fontId="63" fillId="0" borderId="0" applyFont="0" applyFill="0" applyBorder="0" applyAlignment="0" applyProtection="0"/>
    <xf numFmtId="178" fontId="64"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0" fontId="32" fillId="0" borderId="0"/>
    <xf numFmtId="0" fontId="16" fillId="0" borderId="0"/>
    <xf numFmtId="0" fontId="12" fillId="0" borderId="0" applyFill="0" applyBorder="0"/>
    <xf numFmtId="0" fontId="12" fillId="0" borderId="0" applyFill="0" applyBorder="0"/>
    <xf numFmtId="0" fontId="12" fillId="0" borderId="0" applyFill="0" applyBorder="0"/>
    <xf numFmtId="0" fontId="66" fillId="0" borderId="0"/>
    <xf numFmtId="41"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0" fontId="67" fillId="0" borderId="0" applyNumberFormat="0" applyFont="0" applyFill="0" applyBorder="0" applyAlignment="0" applyProtection="0"/>
    <xf numFmtId="173" fontId="12" fillId="0" borderId="0" applyFont="0" applyFill="0" applyBorder="0" applyAlignment="0" applyProtection="0"/>
    <xf numFmtId="188" fontId="65" fillId="0" borderId="0" applyFont="0" applyFill="0" applyBorder="0" applyAlignment="0" applyProtection="0"/>
    <xf numFmtId="189" fontId="66" fillId="0" borderId="0" applyFont="0" applyFill="0" applyBorder="0" applyAlignment="0" applyProtection="0"/>
    <xf numFmtId="188" fontId="65" fillId="0" borderId="0" applyFont="0" applyFill="0" applyBorder="0" applyAlignment="0" applyProtection="0"/>
    <xf numFmtId="188" fontId="65" fillId="0" borderId="0" applyFont="0" applyFill="0" applyBorder="0" applyAlignment="0" applyProtection="0"/>
    <xf numFmtId="188" fontId="65" fillId="0" borderId="0" applyFont="0" applyFill="0" applyBorder="0" applyAlignment="0" applyProtection="0"/>
    <xf numFmtId="43" fontId="39" fillId="0" borderId="0" applyFont="0" applyFill="0" applyBorder="0" applyAlignment="0" applyProtection="0"/>
    <xf numFmtId="175" fontId="39" fillId="0" borderId="0" applyFont="0" applyFill="0" applyBorder="0" applyAlignment="0" applyProtection="0"/>
    <xf numFmtId="175" fontId="39" fillId="0" borderId="0" applyFont="0" applyFill="0" applyBorder="0" applyAlignment="0" applyProtection="0"/>
    <xf numFmtId="0" fontId="12" fillId="0" borderId="0"/>
    <xf numFmtId="0" fontId="12" fillId="0" borderId="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4" fontId="12" fillId="0" borderId="0" applyFont="0" applyFill="0" applyBorder="0" applyAlignment="0" applyProtection="0"/>
    <xf numFmtId="42" fontId="62" fillId="0" borderId="0" applyFont="0" applyFill="0" applyBorder="0" applyAlignment="0" applyProtection="0"/>
    <xf numFmtId="0" fontId="39" fillId="0" borderId="0" applyNumberFormat="0" applyFill="0" applyBorder="0" applyAlignment="0" applyProtection="0"/>
    <xf numFmtId="165" fontId="28"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194" fontId="62" fillId="0" borderId="0" applyFont="0" applyFill="0" applyBorder="0" applyAlignment="0" applyProtection="0"/>
    <xf numFmtId="194" fontId="62" fillId="0" borderId="0" applyFont="0" applyFill="0" applyBorder="0" applyAlignment="0" applyProtection="0"/>
    <xf numFmtId="194" fontId="62" fillId="0" borderId="0" applyFont="0" applyFill="0" applyBorder="0" applyAlignment="0" applyProtection="0"/>
    <xf numFmtId="195" fontId="28" fillId="0" borderId="0" applyFont="0" applyFill="0" applyBorder="0" applyAlignment="0" applyProtection="0"/>
    <xf numFmtId="194" fontId="62" fillId="0" borderId="0" applyFont="0" applyFill="0" applyBorder="0" applyAlignment="0" applyProtection="0"/>
    <xf numFmtId="195" fontId="62" fillId="0" borderId="0" applyFont="0" applyFill="0" applyBorder="0" applyAlignment="0" applyProtection="0"/>
    <xf numFmtId="0" fontId="39" fillId="0" borderId="0" applyNumberFormat="0" applyFill="0" applyBorder="0" applyAlignment="0" applyProtection="0"/>
    <xf numFmtId="165" fontId="28" fillId="0" borderId="0" applyFont="0" applyFill="0" applyBorder="0" applyAlignment="0" applyProtection="0"/>
    <xf numFmtId="179" fontId="28" fillId="0" borderId="0" applyFont="0" applyFill="0" applyBorder="0" applyAlignment="0" applyProtection="0"/>
    <xf numFmtId="179" fontId="28" fillId="0" borderId="0" applyFont="0" applyFill="0" applyBorder="0" applyAlignment="0" applyProtection="0"/>
    <xf numFmtId="0" fontId="68" fillId="0" borderId="0"/>
    <xf numFmtId="0" fontId="41" fillId="0" borderId="0"/>
    <xf numFmtId="178" fontId="63" fillId="0" borderId="0" applyFont="0" applyFill="0" applyBorder="0" applyAlignment="0" applyProtection="0"/>
    <xf numFmtId="0" fontId="16" fillId="0" borderId="0"/>
    <xf numFmtId="0" fontId="12" fillId="0" borderId="0"/>
    <xf numFmtId="0" fontId="12" fillId="0" borderId="0"/>
    <xf numFmtId="0" fontId="12" fillId="0" borderId="0"/>
    <xf numFmtId="0" fontId="66" fillId="0" borderId="0"/>
    <xf numFmtId="0" fontId="67" fillId="0" borderId="0" applyNumberFormat="0" applyFont="0" applyFill="0" applyBorder="0" applyAlignment="0" applyProtection="0"/>
    <xf numFmtId="0" fontId="32" fillId="0" borderId="0"/>
    <xf numFmtId="188" fontId="65" fillId="0" borderId="0" applyFont="0" applyFill="0" applyBorder="0" applyAlignment="0" applyProtection="0"/>
    <xf numFmtId="189" fontId="66" fillId="0" borderId="0" applyFont="0" applyFill="0" applyBorder="0" applyAlignment="0" applyProtection="0"/>
    <xf numFmtId="188" fontId="65" fillId="0" borderId="0" applyFont="0" applyFill="0" applyBorder="0" applyAlignment="0" applyProtection="0"/>
    <xf numFmtId="188" fontId="65" fillId="0" borderId="0" applyFont="0" applyFill="0" applyBorder="0" applyAlignment="0" applyProtection="0"/>
    <xf numFmtId="188" fontId="65" fillId="0" borderId="0" applyFont="0" applyFill="0" applyBorder="0" applyAlignment="0" applyProtection="0"/>
    <xf numFmtId="43" fontId="39" fillId="0" borderId="0" applyFont="0" applyFill="0" applyBorder="0" applyAlignment="0" applyProtection="0"/>
    <xf numFmtId="175" fontId="39" fillId="0" borderId="0" applyFont="0" applyFill="0" applyBorder="0" applyAlignment="0" applyProtection="0"/>
    <xf numFmtId="175" fontId="39" fillId="0" borderId="0" applyFont="0" applyFill="0" applyBorder="0" applyAlignment="0" applyProtection="0"/>
    <xf numFmtId="173" fontId="12" fillId="0" borderId="0" applyFont="0" applyFill="0" applyBorder="0" applyAlignment="0" applyProtection="0"/>
    <xf numFmtId="41"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0" fontId="12" fillId="0" borderId="0" applyFill="0" applyBorder="0"/>
    <xf numFmtId="0" fontId="12" fillId="0" borderId="0" applyFill="0" applyBorder="0"/>
    <xf numFmtId="0" fontId="12" fillId="0" borderId="0" applyFill="0" applyBorder="0"/>
    <xf numFmtId="178" fontId="64"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9" fontId="28"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0" fontId="41" fillId="0" borderId="0"/>
    <xf numFmtId="196" fontId="62" fillId="0" borderId="0" applyFont="0" applyFill="0" applyBorder="0" applyAlignment="0" applyProtection="0"/>
    <xf numFmtId="0" fontId="41" fillId="0" borderId="0"/>
    <xf numFmtId="0" fontId="41" fillId="0" borderId="0"/>
    <xf numFmtId="165" fontId="28"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54" fillId="0" borderId="0">
      <alignment vertical="top"/>
    </xf>
    <xf numFmtId="0" fontId="54" fillId="0" borderId="0">
      <alignment vertical="top"/>
    </xf>
    <xf numFmtId="0" fontId="67" fillId="0" borderId="0" applyNumberFormat="0" applyFont="0" applyFill="0" applyBorder="0" applyAlignment="0" applyProtection="0"/>
    <xf numFmtId="0" fontId="32" fillId="0" borderId="0"/>
    <xf numFmtId="0" fontId="12" fillId="0" borderId="0" applyFill="0" applyBorder="0"/>
    <xf numFmtId="0" fontId="12" fillId="0" borderId="0" applyFill="0" applyBorder="0"/>
    <xf numFmtId="0" fontId="12" fillId="0" borderId="0" applyFill="0" applyBorder="0"/>
    <xf numFmtId="178" fontId="63" fillId="0" borderId="0" applyFont="0" applyFill="0" applyBorder="0" applyAlignment="0" applyProtection="0"/>
    <xf numFmtId="178" fontId="64"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201" fontId="12" fillId="0" borderId="0" applyFont="0" applyFill="0" applyBorder="0" applyAlignment="0" applyProtection="0"/>
    <xf numFmtId="178" fontId="63" fillId="0" borderId="0" applyFont="0" applyFill="0" applyBorder="0" applyAlignment="0" applyProtection="0"/>
    <xf numFmtId="43" fontId="39" fillId="0" borderId="0" applyFont="0" applyFill="0" applyBorder="0" applyAlignment="0" applyProtection="0"/>
    <xf numFmtId="175" fontId="39" fillId="0" borderId="0" applyFont="0" applyFill="0" applyBorder="0" applyAlignment="0" applyProtection="0"/>
    <xf numFmtId="175" fontId="39" fillId="0" borderId="0" applyFont="0" applyFill="0" applyBorder="0" applyAlignment="0" applyProtection="0"/>
    <xf numFmtId="0" fontId="12" fillId="0" borderId="0"/>
    <xf numFmtId="0" fontId="12" fillId="0" borderId="0"/>
    <xf numFmtId="0" fontId="12" fillId="0" borderId="0"/>
    <xf numFmtId="188" fontId="65" fillId="0" borderId="0" applyFont="0" applyFill="0" applyBorder="0" applyAlignment="0" applyProtection="0"/>
    <xf numFmtId="189" fontId="66" fillId="0" borderId="0" applyFont="0" applyFill="0" applyBorder="0" applyAlignment="0" applyProtection="0"/>
    <xf numFmtId="188" fontId="65" fillId="0" borderId="0" applyFont="0" applyFill="0" applyBorder="0" applyAlignment="0" applyProtection="0"/>
    <xf numFmtId="188" fontId="65" fillId="0" borderId="0" applyFont="0" applyFill="0" applyBorder="0" applyAlignment="0" applyProtection="0"/>
    <xf numFmtId="188" fontId="65" fillId="0" borderId="0" applyFont="0" applyFill="0" applyBorder="0" applyAlignment="0" applyProtection="0"/>
    <xf numFmtId="0" fontId="66" fillId="0" borderId="0" applyFont="0" applyFill="0" applyBorder="0" applyAlignment="0" applyProtection="0"/>
    <xf numFmtId="0" fontId="16" fillId="0" borderId="0"/>
    <xf numFmtId="173" fontId="12" fillId="0" borderId="0" applyFont="0" applyFill="0" applyBorder="0" applyAlignment="0" applyProtection="0"/>
    <xf numFmtId="41" fontId="12" fillId="0" borderId="0" applyFont="0" applyFill="0" applyBorder="0" applyAlignment="0" applyProtection="0"/>
    <xf numFmtId="174" fontId="12" fillId="0" borderId="0" applyFont="0" applyFill="0" applyBorder="0" applyAlignment="0" applyProtection="0"/>
    <xf numFmtId="174" fontId="12" fillId="0" borderId="0" applyFont="0" applyFill="0" applyBorder="0" applyAlignment="0" applyProtection="0"/>
    <xf numFmtId="0" fontId="66" fillId="0" borderId="0"/>
    <xf numFmtId="0" fontId="54" fillId="0" borderId="0">
      <alignment vertical="top"/>
    </xf>
    <xf numFmtId="42" fontId="62" fillId="0" borderId="0" applyFont="0" applyFill="0" applyBorder="0" applyAlignment="0" applyProtection="0"/>
    <xf numFmtId="179" fontId="28"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174" fontId="28" fillId="0" borderId="0" applyFont="0" applyFill="0" applyBorder="0" applyAlignment="0" applyProtection="0"/>
    <xf numFmtId="185" fontId="62" fillId="0" borderId="0" applyFont="0" applyFill="0" applyBorder="0" applyAlignment="0" applyProtection="0"/>
    <xf numFmtId="185" fontId="62" fillId="0" borderId="0" applyFont="0" applyFill="0" applyBorder="0" applyAlignment="0" applyProtection="0"/>
    <xf numFmtId="174" fontId="62" fillId="0" borderId="0" applyFont="0" applyFill="0" applyBorder="0" applyAlignment="0" applyProtection="0"/>
    <xf numFmtId="198" fontId="62" fillId="0" borderId="0" applyFont="0" applyFill="0" applyBorder="0" applyAlignment="0" applyProtection="0"/>
    <xf numFmtId="198" fontId="62" fillId="0" borderId="0" applyFont="0" applyFill="0" applyBorder="0" applyAlignment="0" applyProtection="0"/>
    <xf numFmtId="41" fontId="62" fillId="0" borderId="0" applyFont="0" applyFill="0" applyBorder="0" applyAlignment="0" applyProtection="0"/>
    <xf numFmtId="174" fontId="62" fillId="0" borderId="0" applyFont="0" applyFill="0" applyBorder="0" applyAlignment="0" applyProtection="0"/>
    <xf numFmtId="174" fontId="62" fillId="0" borderId="0" applyFont="0" applyFill="0" applyBorder="0" applyAlignment="0" applyProtection="0"/>
    <xf numFmtId="174" fontId="62" fillId="0" borderId="0" applyFont="0" applyFill="0" applyBorder="0" applyAlignment="0" applyProtection="0"/>
    <xf numFmtId="41" fontId="62" fillId="0" borderId="0" applyFont="0" applyFill="0" applyBorder="0" applyAlignment="0" applyProtection="0"/>
    <xf numFmtId="185" fontId="62" fillId="0" borderId="0" applyFont="0" applyFill="0" applyBorder="0" applyAlignment="0" applyProtection="0"/>
    <xf numFmtId="198" fontId="62" fillId="0" borderId="0" applyFont="0" applyFill="0" applyBorder="0" applyAlignment="0" applyProtection="0"/>
    <xf numFmtId="198" fontId="62" fillId="0" borderId="0" applyFont="0" applyFill="0" applyBorder="0" applyAlignment="0" applyProtection="0"/>
    <xf numFmtId="198" fontId="62" fillId="0" borderId="0" applyFont="0" applyFill="0" applyBorder="0" applyAlignment="0" applyProtection="0"/>
    <xf numFmtId="185" fontId="62" fillId="0" borderId="0" applyFont="0" applyFill="0" applyBorder="0" applyAlignment="0" applyProtection="0"/>
    <xf numFmtId="174" fontId="62" fillId="0" borderId="0" applyFont="0" applyFill="0" applyBorder="0" applyAlignment="0" applyProtection="0"/>
    <xf numFmtId="174" fontId="62" fillId="0" borderId="0" applyFont="0" applyFill="0" applyBorder="0" applyAlignment="0" applyProtection="0"/>
    <xf numFmtId="185" fontId="62" fillId="0" borderId="0" applyFont="0" applyFill="0" applyBorder="0" applyAlignment="0" applyProtection="0"/>
    <xf numFmtId="185" fontId="62" fillId="0" borderId="0" applyFont="0" applyFill="0" applyBorder="0" applyAlignment="0" applyProtection="0"/>
    <xf numFmtId="198" fontId="62" fillId="0" borderId="0" applyFont="0" applyFill="0" applyBorder="0" applyAlignment="0" applyProtection="0"/>
    <xf numFmtId="41" fontId="62" fillId="0" borderId="0" applyFont="0" applyFill="0" applyBorder="0" applyAlignment="0" applyProtection="0"/>
    <xf numFmtId="174" fontId="62" fillId="0" borderId="0" applyFont="0" applyFill="0" applyBorder="0" applyAlignment="0" applyProtection="0"/>
    <xf numFmtId="185"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185" fontId="62" fillId="0" borderId="0" applyFont="0" applyFill="0" applyBorder="0" applyAlignment="0" applyProtection="0"/>
    <xf numFmtId="41" fontId="62" fillId="0" borderId="0" applyFont="0" applyFill="0" applyBorder="0" applyAlignment="0" applyProtection="0"/>
    <xf numFmtId="174" fontId="62" fillId="0" borderId="0" applyFont="0" applyFill="0" applyBorder="0" applyAlignment="0" applyProtection="0"/>
    <xf numFmtId="185"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199" fontId="62" fillId="0" borderId="0" applyFont="0" applyFill="0" applyBorder="0" applyAlignment="0" applyProtection="0"/>
    <xf numFmtId="200" fontId="62" fillId="0" borderId="0" applyFont="0" applyFill="0" applyBorder="0" applyAlignment="0" applyProtection="0"/>
    <xf numFmtId="41" fontId="62" fillId="0" borderId="0" applyFont="0" applyFill="0" applyBorder="0" applyAlignment="0" applyProtection="0"/>
    <xf numFmtId="173" fontId="62" fillId="0" borderId="0" applyFont="0" applyFill="0" applyBorder="0" applyAlignment="0" applyProtection="0"/>
    <xf numFmtId="41" fontId="62" fillId="0" borderId="0" applyFont="0" applyFill="0" applyBorder="0" applyAlignment="0" applyProtection="0"/>
    <xf numFmtId="199" fontId="62"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190" fontId="62" fillId="0" borderId="0" applyFont="0" applyFill="0" applyBorder="0" applyAlignment="0" applyProtection="0"/>
    <xf numFmtId="0" fontId="62" fillId="0" borderId="0" applyFont="0" applyFill="0" applyBorder="0" applyAlignment="0" applyProtection="0"/>
    <xf numFmtId="0" fontId="62" fillId="0" borderId="0" applyFont="0" applyFill="0" applyBorder="0" applyAlignment="0" applyProtection="0"/>
    <xf numFmtId="190" fontId="62" fillId="0" borderId="0" applyFont="0" applyFill="0" applyBorder="0" applyAlignment="0" applyProtection="0"/>
    <xf numFmtId="190" fontId="62" fillId="0" borderId="0" applyFont="0" applyFill="0" applyBorder="0" applyAlignment="0" applyProtection="0"/>
    <xf numFmtId="175" fontId="62" fillId="0" borderId="0" applyFont="0" applyFill="0" applyBorder="0" applyAlignment="0" applyProtection="0"/>
    <xf numFmtId="191" fontId="62" fillId="0" borderId="0" applyFont="0" applyFill="0" applyBorder="0" applyAlignment="0" applyProtection="0"/>
    <xf numFmtId="191" fontId="62" fillId="0" borderId="0" applyFont="0" applyFill="0" applyBorder="0" applyAlignment="0" applyProtection="0"/>
    <xf numFmtId="43" fontId="62" fillId="0" borderId="0" applyFont="0" applyFill="0" applyBorder="0" applyAlignment="0" applyProtection="0"/>
    <xf numFmtId="175" fontId="62" fillId="0" borderId="0" applyFont="0" applyFill="0" applyBorder="0" applyAlignment="0" applyProtection="0"/>
    <xf numFmtId="175" fontId="62" fillId="0" borderId="0" applyFont="0" applyFill="0" applyBorder="0" applyAlignment="0" applyProtection="0"/>
    <xf numFmtId="175" fontId="62" fillId="0" borderId="0" applyFont="0" applyFill="0" applyBorder="0" applyAlignment="0" applyProtection="0"/>
    <xf numFmtId="43" fontId="62" fillId="0" borderId="0" applyFont="0" applyFill="0" applyBorder="0" applyAlignment="0" applyProtection="0"/>
    <xf numFmtId="190" fontId="62" fillId="0" borderId="0" applyFont="0" applyFill="0" applyBorder="0" applyAlignment="0" applyProtection="0"/>
    <xf numFmtId="191" fontId="62" fillId="0" borderId="0" applyFont="0" applyFill="0" applyBorder="0" applyAlignment="0" applyProtection="0"/>
    <xf numFmtId="191" fontId="62" fillId="0" borderId="0" applyFont="0" applyFill="0" applyBorder="0" applyAlignment="0" applyProtection="0"/>
    <xf numFmtId="191" fontId="62" fillId="0" borderId="0" applyFont="0" applyFill="0" applyBorder="0" applyAlignment="0" applyProtection="0"/>
    <xf numFmtId="190" fontId="62" fillId="0" borderId="0" applyFont="0" applyFill="0" applyBorder="0" applyAlignment="0" applyProtection="0"/>
    <xf numFmtId="175" fontId="62" fillId="0" borderId="0" applyFont="0" applyFill="0" applyBorder="0" applyAlignment="0" applyProtection="0"/>
    <xf numFmtId="175" fontId="62" fillId="0" borderId="0" applyFont="0" applyFill="0" applyBorder="0" applyAlignment="0" applyProtection="0"/>
    <xf numFmtId="190" fontId="62" fillId="0" borderId="0" applyFont="0" applyFill="0" applyBorder="0" applyAlignment="0" applyProtection="0"/>
    <xf numFmtId="190" fontId="62" fillId="0" borderId="0" applyFont="0" applyFill="0" applyBorder="0" applyAlignment="0" applyProtection="0"/>
    <xf numFmtId="191" fontId="62" fillId="0" borderId="0" applyFont="0" applyFill="0" applyBorder="0" applyAlignment="0" applyProtection="0"/>
    <xf numFmtId="43" fontId="62" fillId="0" borderId="0" applyFont="0" applyFill="0" applyBorder="0" applyAlignment="0" applyProtection="0"/>
    <xf numFmtId="175" fontId="62" fillId="0" borderId="0" applyFont="0" applyFill="0" applyBorder="0" applyAlignment="0" applyProtection="0"/>
    <xf numFmtId="190" fontId="62" fillId="0" borderId="0" applyFont="0" applyFill="0" applyBorder="0" applyAlignment="0" applyProtection="0"/>
    <xf numFmtId="190"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0" fontId="62" fillId="0" borderId="0" applyFont="0" applyFill="0" applyBorder="0" applyAlignment="0" applyProtection="0"/>
    <xf numFmtId="190" fontId="62" fillId="0" borderId="0" applyFont="0" applyFill="0" applyBorder="0" applyAlignment="0" applyProtection="0"/>
    <xf numFmtId="43" fontId="62" fillId="0" borderId="0" applyFont="0" applyFill="0" applyBorder="0" applyAlignment="0" applyProtection="0"/>
    <xf numFmtId="175" fontId="62" fillId="0" borderId="0" applyFont="0" applyFill="0" applyBorder="0" applyAlignment="0" applyProtection="0"/>
    <xf numFmtId="190" fontId="62" fillId="0" borderId="0" applyFont="0" applyFill="0" applyBorder="0" applyAlignment="0" applyProtection="0"/>
    <xf numFmtId="190"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92" fontId="62" fillId="0" borderId="0" applyFont="0" applyFill="0" applyBorder="0" applyAlignment="0" applyProtection="0"/>
    <xf numFmtId="193" fontId="62" fillId="0" borderId="0" applyFont="0" applyFill="0" applyBorder="0" applyAlignment="0" applyProtection="0"/>
    <xf numFmtId="43" fontId="62" fillId="0" borderId="0" applyFont="0" applyFill="0" applyBorder="0" applyAlignment="0" applyProtection="0"/>
    <xf numFmtId="190" fontId="62" fillId="0" borderId="0" applyFont="0" applyFill="0" applyBorder="0" applyAlignment="0" applyProtection="0"/>
    <xf numFmtId="172" fontId="62" fillId="0" borderId="0" applyFont="0" applyFill="0" applyBorder="0" applyAlignment="0" applyProtection="0"/>
    <xf numFmtId="43" fontId="62" fillId="0" borderId="0" applyFont="0" applyFill="0" applyBorder="0" applyAlignment="0" applyProtection="0"/>
    <xf numFmtId="192"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79"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79" fontId="28" fillId="0" borderId="0" applyFont="0" applyFill="0" applyBorder="0" applyAlignment="0" applyProtection="0"/>
    <xf numFmtId="179" fontId="28" fillId="0" borderId="0" applyFont="0" applyFill="0" applyBorder="0" applyAlignment="0" applyProtection="0"/>
    <xf numFmtId="168" fontId="28" fillId="0" borderId="0" applyFont="0" applyFill="0" applyBorder="0" applyAlignment="0" applyProtection="0"/>
    <xf numFmtId="179" fontId="28" fillId="0" borderId="0" applyFont="0" applyFill="0" applyBorder="0" applyAlignment="0" applyProtection="0"/>
    <xf numFmtId="179" fontId="28" fillId="0" borderId="0" applyFont="0" applyFill="0" applyBorder="0" applyAlignment="0" applyProtection="0"/>
    <xf numFmtId="179" fontId="28" fillId="0" borderId="0" applyFont="0" applyFill="0" applyBorder="0" applyAlignment="0" applyProtection="0"/>
    <xf numFmtId="184" fontId="28" fillId="0" borderId="0" applyFont="0" applyFill="0" applyBorder="0" applyAlignment="0" applyProtection="0"/>
    <xf numFmtId="179" fontId="28" fillId="0" borderId="0" applyFont="0" applyFill="0" applyBorder="0" applyAlignment="0" applyProtection="0"/>
    <xf numFmtId="165" fontId="28" fillId="0" borderId="0" applyFont="0" applyFill="0" applyBorder="0" applyAlignment="0" applyProtection="0"/>
    <xf numFmtId="175" fontId="28" fillId="0" borderId="0" applyFont="0" applyFill="0" applyBorder="0" applyAlignment="0" applyProtection="0"/>
    <xf numFmtId="165" fontId="28" fillId="0" borderId="0" applyFont="0" applyFill="0" applyBorder="0" applyAlignment="0" applyProtection="0"/>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54" fillId="0" borderId="0">
      <alignment vertical="top"/>
    </xf>
    <xf numFmtId="0" fontId="41" fillId="0" borderId="0"/>
    <xf numFmtId="197" fontId="62" fillId="0" borderId="0" applyFont="0" applyFill="0" applyBorder="0" applyAlignment="0" applyProtection="0"/>
    <xf numFmtId="197" fontId="62" fillId="0" borderId="0" applyFont="0" applyFill="0" applyBorder="0" applyAlignment="0" applyProtection="0"/>
    <xf numFmtId="0" fontId="12" fillId="0" borderId="0" applyNumberForma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0" fontId="39" fillId="0" borderId="0" applyNumberFormat="0" applyFill="0" applyBorder="0" applyAlignment="0" applyProtection="0"/>
    <xf numFmtId="0" fontId="41" fillId="0" borderId="0"/>
    <xf numFmtId="0" fontId="41" fillId="0" borderId="0"/>
    <xf numFmtId="0" fontId="39" fillId="0" borderId="0" applyNumberFormat="0" applyFill="0" applyBorder="0" applyAlignment="0" applyProtection="0"/>
    <xf numFmtId="0" fontId="54" fillId="0" borderId="0">
      <alignment vertical="top"/>
    </xf>
    <xf numFmtId="0" fontId="39" fillId="0" borderId="0" applyNumberFormat="0" applyFill="0" applyBorder="0" applyAlignment="0" applyProtection="0"/>
    <xf numFmtId="42" fontId="62" fillId="0" borderId="0" applyFont="0" applyFill="0" applyBorder="0" applyAlignment="0" applyProtection="0"/>
    <xf numFmtId="0" fontId="54" fillId="0" borderId="0">
      <alignment vertical="top"/>
    </xf>
    <xf numFmtId="0" fontId="54" fillId="0" borderId="0">
      <alignment vertical="top"/>
    </xf>
    <xf numFmtId="0" fontId="54" fillId="0" borderId="0">
      <alignment vertical="top"/>
    </xf>
    <xf numFmtId="0" fontId="39" fillId="0" borderId="0" applyNumberFormat="0" applyFill="0" applyBorder="0" applyAlignment="0" applyProtection="0"/>
    <xf numFmtId="0" fontId="41"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1" fillId="0" borderId="0"/>
    <xf numFmtId="0" fontId="41" fillId="0" borderId="0"/>
    <xf numFmtId="0" fontId="41" fillId="0" borderId="0"/>
    <xf numFmtId="0" fontId="39" fillId="0" borderId="0" applyNumberFormat="0" applyFill="0" applyBorder="0" applyAlignment="0" applyProtection="0"/>
    <xf numFmtId="0" fontId="69" fillId="0" borderId="0" applyNumberFormat="0" applyFill="0" applyBorder="0" applyAlignment="0" applyProtection="0"/>
    <xf numFmtId="202" fontId="70" fillId="0" borderId="0" applyFont="0" applyFill="0" applyBorder="0" applyAlignment="0" applyProtection="0"/>
    <xf numFmtId="203" fontId="71" fillId="0" borderId="0" applyFont="0" applyFill="0" applyBorder="0" applyAlignment="0" applyProtection="0"/>
    <xf numFmtId="204" fontId="49" fillId="0" borderId="0" applyFont="0" applyFill="0" applyBorder="0" applyAlignment="0" applyProtection="0"/>
    <xf numFmtId="205" fontId="72" fillId="0" borderId="0" applyFont="0" applyFill="0" applyBorder="0" applyAlignment="0" applyProtection="0"/>
    <xf numFmtId="165" fontId="72" fillId="0" borderId="0" applyFont="0" applyFill="0" applyBorder="0" applyAlignment="0" applyProtection="0"/>
    <xf numFmtId="204" fontId="49" fillId="0" borderId="0" applyFont="0" applyFill="0" applyBorder="0" applyAlignment="0" applyProtection="0"/>
    <xf numFmtId="205" fontId="72" fillId="0" borderId="0" applyFont="0" applyFill="0" applyBorder="0" applyAlignment="0" applyProtection="0"/>
    <xf numFmtId="41" fontId="12" fillId="0" borderId="0" applyFont="0" applyFill="0" applyBorder="0" applyAlignment="0" applyProtection="0"/>
    <xf numFmtId="206" fontId="73" fillId="0" borderId="0" applyFont="0" applyFill="0" applyBorder="0" applyAlignment="0" applyProtection="0"/>
    <xf numFmtId="44" fontId="71" fillId="0" borderId="0" applyFont="0" applyFill="0" applyBorder="0" applyAlignment="0" applyProtection="0"/>
    <xf numFmtId="44" fontId="71" fillId="0" borderId="0" applyFont="0" applyFill="0" applyBorder="0" applyAlignment="0" applyProtection="0"/>
    <xf numFmtId="178" fontId="74" fillId="0" borderId="0" applyFont="0" applyFill="0" applyBorder="0" applyAlignment="0" applyProtection="0"/>
    <xf numFmtId="178" fontId="75" fillId="0" borderId="0" applyFont="0" applyFill="0" applyBorder="0" applyAlignment="0" applyProtection="0"/>
    <xf numFmtId="207" fontId="74" fillId="0" borderId="0" applyFont="0" applyFill="0" applyBorder="0" applyAlignment="0" applyProtection="0"/>
    <xf numFmtId="207" fontId="75" fillId="0" borderId="0" applyFont="0" applyFill="0" applyBorder="0" applyAlignment="0" applyProtection="0"/>
    <xf numFmtId="44" fontId="71" fillId="0" borderId="0" applyFont="0" applyFill="0" applyBorder="0" applyAlignment="0" applyProtection="0"/>
    <xf numFmtId="44" fontId="71" fillId="0" borderId="0" applyFont="0" applyFill="0" applyBorder="0" applyAlignment="0" applyProtection="0"/>
    <xf numFmtId="208" fontId="76" fillId="0" borderId="0" applyFont="0" applyFill="0" applyBorder="0" applyAlignment="0" applyProtection="0"/>
    <xf numFmtId="208" fontId="62" fillId="0" borderId="0" applyFont="0" applyFill="0" applyBorder="0" applyAlignment="0" applyProtection="0"/>
    <xf numFmtId="209" fontId="73" fillId="0" borderId="0" applyFont="0" applyFill="0" applyBorder="0" applyAlignment="0" applyProtection="0"/>
    <xf numFmtId="209" fontId="73"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71" fillId="0" borderId="0" applyFont="0" applyFill="0" applyBorder="0" applyAlignment="0" applyProtection="0"/>
    <xf numFmtId="44" fontId="71" fillId="0" borderId="0" applyFont="0" applyFill="0" applyBorder="0" applyAlignment="0" applyProtection="0"/>
    <xf numFmtId="44" fontId="77" fillId="0" borderId="0" applyFont="0" applyFill="0" applyBorder="0" applyAlignment="0" applyProtection="0"/>
    <xf numFmtId="44" fontId="28" fillId="0" borderId="0" applyFont="0" applyFill="0" applyBorder="0" applyAlignment="0" applyProtection="0"/>
    <xf numFmtId="210" fontId="78" fillId="0" borderId="0" applyFont="0" applyFill="0" applyBorder="0" applyAlignment="0" applyProtection="0"/>
    <xf numFmtId="42" fontId="71" fillId="0" borderId="0" applyFont="0" applyFill="0" applyBorder="0" applyAlignment="0" applyProtection="0"/>
    <xf numFmtId="42" fontId="71" fillId="0" borderId="0" applyFont="0" applyFill="0" applyBorder="0" applyAlignment="0" applyProtection="0"/>
    <xf numFmtId="181" fontId="74" fillId="0" borderId="0" applyFont="0" applyFill="0" applyBorder="0" applyAlignment="0" applyProtection="0"/>
    <xf numFmtId="181" fontId="75" fillId="0" borderId="0" applyFont="0" applyFill="0" applyBorder="0" applyAlignment="0" applyProtection="0"/>
    <xf numFmtId="211" fontId="74" fillId="0" borderId="0" applyFont="0" applyFill="0" applyBorder="0" applyAlignment="0" applyProtection="0"/>
    <xf numFmtId="211" fontId="75" fillId="0" borderId="0" applyFont="0" applyFill="0" applyBorder="0" applyAlignment="0" applyProtection="0"/>
    <xf numFmtId="42" fontId="71" fillId="0" borderId="0" applyFont="0" applyFill="0" applyBorder="0" applyAlignment="0" applyProtection="0"/>
    <xf numFmtId="42" fontId="71" fillId="0" borderId="0" applyFont="0" applyFill="0" applyBorder="0" applyAlignment="0" applyProtection="0"/>
    <xf numFmtId="212" fontId="79" fillId="0" borderId="0" applyFont="0" applyFill="0" applyBorder="0" applyAlignment="0" applyProtection="0"/>
    <xf numFmtId="212" fontId="79" fillId="0" borderId="0" applyFont="0" applyFill="0" applyBorder="0" applyAlignment="0" applyProtection="0"/>
    <xf numFmtId="213" fontId="73" fillId="0" borderId="0" applyFont="0" applyFill="0" applyBorder="0" applyAlignment="0" applyProtection="0"/>
    <xf numFmtId="213" fontId="73" fillId="0" borderId="0" applyFont="0" applyFill="0" applyBorder="0" applyAlignment="0" applyProtection="0"/>
    <xf numFmtId="214" fontId="76" fillId="0" borderId="0" applyFont="0" applyFill="0" applyBorder="0" applyAlignment="0" applyProtection="0"/>
    <xf numFmtId="214" fontId="62" fillId="0" borderId="0" applyFont="0" applyFill="0" applyBorder="0" applyAlignment="0" applyProtection="0"/>
    <xf numFmtId="212" fontId="79" fillId="0" borderId="0" applyFont="0" applyFill="0" applyBorder="0" applyAlignment="0" applyProtection="0"/>
    <xf numFmtId="212" fontId="79"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42" fontId="12" fillId="0" borderId="0" applyFont="0" applyFill="0" applyBorder="0" applyAlignment="0" applyProtection="0"/>
    <xf numFmtId="42" fontId="71" fillId="0" borderId="0" applyFont="0" applyFill="0" applyBorder="0" applyAlignment="0" applyProtection="0"/>
    <xf numFmtId="42" fontId="71" fillId="0" borderId="0" applyFont="0" applyFill="0" applyBorder="0" applyAlignment="0" applyProtection="0"/>
    <xf numFmtId="42" fontId="77" fillId="0" borderId="0" applyFont="0" applyFill="0" applyBorder="0" applyAlignment="0" applyProtection="0"/>
    <xf numFmtId="42" fontId="28" fillId="0" borderId="0" applyFont="0" applyFill="0" applyBorder="0" applyAlignment="0" applyProtection="0"/>
    <xf numFmtId="0" fontId="80" fillId="0" borderId="0"/>
    <xf numFmtId="0" fontId="81" fillId="0" borderId="0"/>
    <xf numFmtId="215" fontId="39" fillId="0" borderId="0" applyFont="0" applyFill="0" applyBorder="0" applyAlignment="0" applyProtection="0"/>
    <xf numFmtId="215" fontId="39" fillId="0" borderId="0" applyFont="0" applyFill="0" applyBorder="0" applyAlignment="0" applyProtection="0"/>
    <xf numFmtId="211" fontId="82" fillId="0" borderId="0" applyFont="0" applyFill="0" applyBorder="0" applyAlignment="0" applyProtection="0"/>
    <xf numFmtId="0" fontId="83" fillId="0" borderId="0"/>
    <xf numFmtId="0" fontId="83" fillId="0" borderId="0"/>
    <xf numFmtId="0" fontId="84" fillId="0" borderId="0"/>
    <xf numFmtId="44" fontId="71" fillId="0" borderId="0" applyFont="0" applyFill="0" applyBorder="0" applyAlignment="0" applyProtection="0"/>
    <xf numFmtId="42" fontId="71" fillId="0" borderId="0" applyFont="0" applyFill="0" applyBorder="0" applyAlignment="0" applyProtection="0"/>
    <xf numFmtId="216" fontId="85" fillId="0" borderId="0" applyFont="0" applyFill="0" applyBorder="0" applyAlignment="0" applyProtection="0"/>
    <xf numFmtId="210" fontId="85" fillId="0" borderId="0" applyFont="0" applyFill="0" applyBorder="0" applyAlignment="0" applyProtection="0"/>
    <xf numFmtId="0" fontId="4" fillId="0" borderId="0"/>
    <xf numFmtId="1" fontId="86" fillId="0" borderId="26" applyBorder="0" applyAlignment="0">
      <alignment horizontal="center"/>
    </xf>
    <xf numFmtId="0" fontId="4" fillId="0" borderId="0"/>
    <xf numFmtId="0" fontId="87" fillId="0" borderId="0"/>
    <xf numFmtId="3" fontId="33" fillId="0" borderId="26"/>
    <xf numFmtId="3" fontId="34" fillId="0" borderId="26"/>
    <xf numFmtId="3" fontId="34" fillId="0" borderId="26"/>
    <xf numFmtId="3" fontId="33" fillId="0" borderId="26"/>
    <xf numFmtId="3" fontId="33" fillId="0" borderId="26"/>
    <xf numFmtId="3" fontId="34" fillId="0" borderId="26"/>
    <xf numFmtId="3" fontId="34" fillId="0" borderId="26"/>
    <xf numFmtId="3" fontId="33" fillId="0" borderId="26"/>
    <xf numFmtId="0" fontId="88" fillId="5" borderId="0"/>
    <xf numFmtId="0" fontId="88" fillId="5" borderId="0"/>
    <xf numFmtId="0" fontId="89" fillId="5" borderId="0"/>
    <xf numFmtId="202" fontId="70" fillId="0" borderId="0" applyFont="0" applyFill="0" applyBorder="0" applyAlignment="0" applyProtection="0"/>
    <xf numFmtId="202" fontId="70" fillId="0" borderId="0" applyFont="0" applyFill="0" applyBorder="0" applyAlignment="0" applyProtection="0"/>
    <xf numFmtId="202" fontId="70" fillId="0" borderId="0" applyFont="0" applyFill="0" applyBorder="0" applyAlignment="0" applyProtection="0"/>
    <xf numFmtId="0" fontId="88" fillId="5" borderId="0"/>
    <xf numFmtId="0" fontId="88" fillId="5" borderId="0"/>
    <xf numFmtId="0" fontId="88" fillId="5" borderId="0"/>
    <xf numFmtId="0" fontId="88" fillId="5" borderId="0"/>
    <xf numFmtId="202" fontId="70" fillId="0" borderId="0" applyFont="0" applyFill="0" applyBorder="0" applyAlignment="0" applyProtection="0"/>
    <xf numFmtId="202" fontId="70" fillId="0" borderId="0" applyFont="0" applyFill="0" applyBorder="0" applyAlignment="0" applyProtection="0"/>
    <xf numFmtId="202" fontId="70" fillId="0" borderId="0" applyFont="0" applyFill="0" applyBorder="0" applyAlignment="0" applyProtection="0"/>
    <xf numFmtId="202" fontId="70" fillId="0" borderId="0" applyFont="0" applyFill="0" applyBorder="0" applyAlignment="0" applyProtection="0"/>
    <xf numFmtId="202" fontId="70" fillId="0" borderId="0" applyFont="0" applyFill="0" applyBorder="0" applyAlignment="0" applyProtection="0"/>
    <xf numFmtId="202" fontId="70" fillId="0" borderId="0" applyFont="0" applyFill="0" applyBorder="0" applyAlignment="0" applyProtection="0"/>
    <xf numFmtId="202" fontId="70" fillId="0" borderId="0" applyFont="0" applyFill="0" applyBorder="0" applyAlignment="0" applyProtection="0"/>
    <xf numFmtId="202" fontId="70" fillId="0" borderId="0" applyFont="0" applyFill="0" applyBorder="0" applyAlignment="0" applyProtection="0"/>
    <xf numFmtId="0" fontId="88" fillId="5" borderId="0"/>
    <xf numFmtId="0" fontId="89" fillId="5" borderId="0"/>
    <xf numFmtId="0" fontId="88" fillId="5" borderId="0"/>
    <xf numFmtId="0" fontId="89" fillId="5" borderId="0"/>
    <xf numFmtId="0" fontId="89" fillId="5" borderId="0"/>
    <xf numFmtId="0" fontId="88" fillId="5" borderId="0"/>
    <xf numFmtId="0" fontId="88" fillId="5" borderId="0"/>
    <xf numFmtId="0" fontId="89" fillId="5" borderId="0"/>
    <xf numFmtId="0" fontId="89" fillId="5" borderId="0"/>
    <xf numFmtId="0" fontId="89" fillId="5" borderId="0"/>
    <xf numFmtId="0" fontId="88" fillId="5" borderId="0"/>
    <xf numFmtId="0" fontId="88" fillId="5" borderId="0"/>
    <xf numFmtId="0" fontId="88"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8" fillId="5" borderId="0"/>
    <xf numFmtId="0" fontId="88" fillId="5" borderId="0"/>
    <xf numFmtId="0" fontId="89" fillId="5" borderId="0"/>
    <xf numFmtId="0" fontId="89" fillId="5" borderId="0"/>
    <xf numFmtId="0" fontId="89" fillId="5" borderId="0"/>
    <xf numFmtId="0" fontId="89" fillId="5" borderId="0"/>
    <xf numFmtId="0" fontId="89" fillId="5" borderId="0"/>
    <xf numFmtId="0" fontId="89" fillId="5" borderId="0"/>
    <xf numFmtId="0" fontId="88" fillId="5" borderId="0"/>
    <xf numFmtId="0" fontId="89" fillId="5" borderId="0"/>
    <xf numFmtId="0" fontId="89" fillId="5" borderId="0"/>
    <xf numFmtId="0" fontId="88" fillId="5" borderId="0"/>
    <xf numFmtId="0" fontId="88" fillId="5" borderId="0"/>
    <xf numFmtId="0" fontId="88" fillId="5" borderId="0"/>
    <xf numFmtId="0" fontId="89" fillId="5" borderId="0"/>
    <xf numFmtId="0" fontId="89" fillId="5" borderId="0"/>
    <xf numFmtId="0" fontId="88" fillId="5" borderId="0"/>
    <xf numFmtId="0" fontId="88" fillId="5" borderId="0"/>
    <xf numFmtId="0" fontId="89" fillId="5" borderId="0"/>
    <xf numFmtId="0" fontId="89" fillId="5" borderId="0"/>
    <xf numFmtId="0" fontId="88" fillId="5" borderId="0"/>
    <xf numFmtId="0" fontId="88" fillId="5" borderId="0"/>
    <xf numFmtId="0" fontId="88" fillId="5" borderId="0"/>
    <xf numFmtId="0" fontId="89" fillId="5" borderId="0"/>
    <xf numFmtId="0" fontId="89" fillId="5" borderId="0"/>
    <xf numFmtId="0" fontId="89" fillId="5" borderId="0"/>
    <xf numFmtId="0" fontId="89" fillId="5" borderId="0"/>
    <xf numFmtId="0" fontId="89" fillId="5" borderId="0"/>
    <xf numFmtId="0" fontId="88" fillId="5" borderId="0"/>
    <xf numFmtId="0" fontId="88" fillId="5" borderId="0"/>
    <xf numFmtId="0" fontId="88" fillId="5" borderId="0"/>
    <xf numFmtId="0" fontId="89" fillId="5" borderId="0"/>
    <xf numFmtId="0" fontId="89" fillId="5" borderId="0"/>
    <xf numFmtId="0" fontId="88"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8" fillId="5" borderId="0"/>
    <xf numFmtId="0" fontId="89" fillId="5" borderId="0"/>
    <xf numFmtId="0" fontId="88" fillId="5" borderId="0"/>
    <xf numFmtId="0" fontId="89" fillId="5" borderId="0"/>
    <xf numFmtId="0" fontId="89" fillId="5" borderId="0"/>
    <xf numFmtId="0" fontId="89" fillId="5" borderId="0"/>
    <xf numFmtId="0" fontId="89" fillId="5" borderId="0"/>
    <xf numFmtId="0" fontId="89" fillId="5" borderId="0"/>
    <xf numFmtId="0" fontId="89" fillId="5" borderId="0"/>
    <xf numFmtId="0" fontId="88" fillId="5" borderId="0"/>
    <xf numFmtId="0" fontId="88" fillId="5" borderId="0"/>
    <xf numFmtId="0" fontId="89" fillId="5" borderId="0"/>
    <xf numFmtId="0" fontId="88" fillId="5" borderId="0"/>
    <xf numFmtId="0" fontId="88" fillId="5" borderId="0"/>
    <xf numFmtId="0" fontId="88" fillId="5" borderId="0"/>
    <xf numFmtId="0" fontId="88" fillId="5" borderId="0"/>
    <xf numFmtId="0" fontId="71" fillId="5" borderId="0"/>
    <xf numFmtId="0" fontId="32" fillId="0" borderId="2"/>
    <xf numFmtId="0" fontId="32" fillId="0" borderId="2"/>
    <xf numFmtId="0" fontId="32" fillId="0" borderId="2"/>
    <xf numFmtId="0" fontId="32" fillId="0" borderId="2"/>
    <xf numFmtId="0" fontId="32" fillId="0" borderId="2"/>
    <xf numFmtId="0" fontId="89" fillId="5" borderId="0"/>
    <xf numFmtId="0" fontId="88" fillId="5" borderId="0"/>
    <xf numFmtId="0" fontId="89" fillId="5" borderId="0"/>
    <xf numFmtId="0" fontId="88"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8" fillId="5" borderId="0"/>
    <xf numFmtId="0" fontId="88" fillId="5" borderId="0"/>
    <xf numFmtId="0" fontId="88" fillId="5" borderId="0"/>
    <xf numFmtId="0" fontId="88" fillId="5" borderId="0"/>
    <xf numFmtId="202" fontId="70" fillId="0" borderId="0" applyFont="0" applyFill="0" applyBorder="0" applyAlignment="0" applyProtection="0"/>
    <xf numFmtId="202" fontId="70" fillId="0" borderId="0" applyFont="0" applyFill="0" applyBorder="0" applyAlignment="0" applyProtection="0"/>
    <xf numFmtId="202" fontId="70" fillId="0" borderId="0" applyFont="0" applyFill="0" applyBorder="0" applyAlignment="0" applyProtection="0"/>
    <xf numFmtId="0" fontId="88" fillId="5" borderId="0"/>
    <xf numFmtId="0" fontId="88" fillId="5" borderId="0"/>
    <xf numFmtId="0" fontId="88" fillId="5" borderId="0"/>
    <xf numFmtId="0" fontId="89" fillId="5" borderId="0"/>
    <xf numFmtId="0" fontId="89" fillId="5" borderId="0"/>
    <xf numFmtId="0" fontId="89" fillId="5" borderId="0"/>
    <xf numFmtId="0" fontId="89" fillId="5" borderId="0"/>
    <xf numFmtId="0" fontId="88" fillId="5" borderId="0"/>
    <xf numFmtId="0" fontId="90" fillId="0" borderId="0" applyFont="0" applyFill="0" applyBorder="0" applyAlignment="0">
      <alignment horizontal="left"/>
    </xf>
    <xf numFmtId="0" fontId="88" fillId="5" borderId="0"/>
    <xf numFmtId="0" fontId="88" fillId="5" borderId="0"/>
    <xf numFmtId="202" fontId="70" fillId="0" borderId="0" applyFont="0" applyFill="0" applyBorder="0" applyAlignment="0" applyProtection="0"/>
    <xf numFmtId="0" fontId="88" fillId="5" borderId="0"/>
    <xf numFmtId="0" fontId="88" fillId="5" borderId="0"/>
    <xf numFmtId="0" fontId="88" fillId="5" borderId="0"/>
    <xf numFmtId="0" fontId="89" fillId="5" borderId="0"/>
    <xf numFmtId="0" fontId="89" fillId="5" borderId="0"/>
    <xf numFmtId="0" fontId="89" fillId="5" borderId="0"/>
    <xf numFmtId="0" fontId="89" fillId="5" borderId="0"/>
    <xf numFmtId="0" fontId="88" fillId="5" borderId="0"/>
    <xf numFmtId="0" fontId="88" fillId="5" borderId="0"/>
    <xf numFmtId="0" fontId="89" fillId="5" borderId="0"/>
    <xf numFmtId="0" fontId="89" fillId="5" borderId="0"/>
    <xf numFmtId="0" fontId="30" fillId="5" borderId="0"/>
    <xf numFmtId="0" fontId="30" fillId="5" borderId="0"/>
    <xf numFmtId="0" fontId="30" fillId="5" borderId="0"/>
    <xf numFmtId="0" fontId="30" fillId="5" borderId="0"/>
    <xf numFmtId="0" fontId="88" fillId="5" borderId="0"/>
    <xf numFmtId="0" fontId="88" fillId="5" borderId="0"/>
    <xf numFmtId="0" fontId="88" fillId="5" borderId="0"/>
    <xf numFmtId="0" fontId="89" fillId="5" borderId="0"/>
    <xf numFmtId="0" fontId="89" fillId="5" borderId="0"/>
    <xf numFmtId="0" fontId="89" fillId="5" borderId="0"/>
    <xf numFmtId="0" fontId="89" fillId="5" borderId="0"/>
    <xf numFmtId="0" fontId="89" fillId="5" borderId="0"/>
    <xf numFmtId="0" fontId="89" fillId="5" borderId="0"/>
    <xf numFmtId="0" fontId="88" fillId="5" borderId="0"/>
    <xf numFmtId="0" fontId="89" fillId="5" borderId="0"/>
    <xf numFmtId="0" fontId="89" fillId="5" borderId="0"/>
    <xf numFmtId="0" fontId="89" fillId="5" borderId="0"/>
    <xf numFmtId="0" fontId="89" fillId="5" borderId="0"/>
    <xf numFmtId="0" fontId="88"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8" fillId="5" borderId="0"/>
    <xf numFmtId="0" fontId="89" fillId="5" borderId="0"/>
    <xf numFmtId="0" fontId="89" fillId="5" borderId="0"/>
    <xf numFmtId="0" fontId="88" fillId="5" borderId="0"/>
    <xf numFmtId="0" fontId="89" fillId="5" borderId="0"/>
    <xf numFmtId="0" fontId="89" fillId="5" borderId="0"/>
    <xf numFmtId="0" fontId="88"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8"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8" fillId="5" borderId="0"/>
    <xf numFmtId="0" fontId="90" fillId="0" borderId="0" applyFont="0" applyFill="0" applyBorder="0" applyAlignment="0">
      <alignment horizontal="left"/>
    </xf>
    <xf numFmtId="0" fontId="90" fillId="0" borderId="0" applyFont="0" applyFill="0" applyBorder="0" applyAlignment="0">
      <alignment horizontal="left"/>
    </xf>
    <xf numFmtId="0" fontId="88"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8" fillId="5" borderId="0"/>
    <xf numFmtId="0" fontId="88" fillId="5" borderId="0"/>
    <xf numFmtId="0" fontId="88" fillId="5" borderId="0"/>
    <xf numFmtId="0" fontId="88" fillId="5" borderId="0"/>
    <xf numFmtId="0" fontId="89" fillId="5" borderId="0"/>
    <xf numFmtId="0" fontId="89" fillId="5" borderId="0"/>
    <xf numFmtId="0" fontId="88" fillId="5" borderId="0"/>
    <xf numFmtId="0" fontId="88"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8" fillId="5" borderId="0"/>
    <xf numFmtId="0" fontId="88" fillId="5" borderId="0"/>
    <xf numFmtId="0" fontId="88" fillId="5" borderId="0"/>
    <xf numFmtId="0" fontId="88" fillId="5" borderId="0"/>
    <xf numFmtId="0" fontId="89" fillId="5" borderId="0"/>
    <xf numFmtId="0" fontId="89" fillId="5" borderId="0"/>
    <xf numFmtId="0" fontId="88" fillId="5" borderId="0"/>
    <xf numFmtId="202" fontId="70" fillId="0" borderId="0" applyFont="0" applyFill="0" applyBorder="0" applyAlignment="0" applyProtection="0"/>
    <xf numFmtId="0" fontId="90" fillId="0" borderId="0" applyFont="0" applyFill="0" applyBorder="0" applyAlignment="0">
      <alignment horizontal="left"/>
    </xf>
    <xf numFmtId="0" fontId="89" fillId="5" borderId="0"/>
    <xf numFmtId="0" fontId="89" fillId="5" borderId="0"/>
    <xf numFmtId="0" fontId="89" fillId="5" borderId="0"/>
    <xf numFmtId="0" fontId="89" fillId="5" borderId="0"/>
    <xf numFmtId="0" fontId="88" fillId="5" borderId="0"/>
    <xf numFmtId="0" fontId="89" fillId="5" borderId="0"/>
    <xf numFmtId="0" fontId="89" fillId="5" borderId="0"/>
    <xf numFmtId="0" fontId="88" fillId="5" borderId="0"/>
    <xf numFmtId="0" fontId="89" fillId="5" borderId="0"/>
    <xf numFmtId="0" fontId="90" fillId="0" borderId="0" applyFont="0" applyFill="0" applyBorder="0" applyAlignment="0">
      <alignment horizontal="left"/>
    </xf>
    <xf numFmtId="0" fontId="89" fillId="5" borderId="0"/>
    <xf numFmtId="0" fontId="88" fillId="5" borderId="0"/>
    <xf numFmtId="0" fontId="88" fillId="5" borderId="0"/>
    <xf numFmtId="0" fontId="88" fillId="5" borderId="0"/>
    <xf numFmtId="0" fontId="88" fillId="5" borderId="0"/>
    <xf numFmtId="0" fontId="89" fillId="5" borderId="0"/>
    <xf numFmtId="202" fontId="70" fillId="0" borderId="0" applyFont="0" applyFill="0" applyBorder="0" applyAlignment="0" applyProtection="0"/>
    <xf numFmtId="0" fontId="88" fillId="5" borderId="0"/>
    <xf numFmtId="0" fontId="88" fillId="5" borderId="0"/>
    <xf numFmtId="0" fontId="89" fillId="5" borderId="0"/>
    <xf numFmtId="0" fontId="89" fillId="5" borderId="0"/>
    <xf numFmtId="0" fontId="89" fillId="5" borderId="0"/>
    <xf numFmtId="0" fontId="89" fillId="5" borderId="0"/>
    <xf numFmtId="0" fontId="89" fillId="5" borderId="0"/>
    <xf numFmtId="0" fontId="88" fillId="5" borderId="0"/>
    <xf numFmtId="0" fontId="88" fillId="5" borderId="0"/>
    <xf numFmtId="0" fontId="88" fillId="5" borderId="0"/>
    <xf numFmtId="0" fontId="89" fillId="5" borderId="0"/>
    <xf numFmtId="0" fontId="89" fillId="5" borderId="0"/>
    <xf numFmtId="0" fontId="88" fillId="5" borderId="0"/>
    <xf numFmtId="0" fontId="88" fillId="5" borderId="0"/>
    <xf numFmtId="0" fontId="88" fillId="5" borderId="0"/>
    <xf numFmtId="0" fontId="88" fillId="5" borderId="0"/>
    <xf numFmtId="0" fontId="88" fillId="5" borderId="0"/>
    <xf numFmtId="0" fontId="89" fillId="5" borderId="0"/>
    <xf numFmtId="0" fontId="88" fillId="5" borderId="0"/>
    <xf numFmtId="0" fontId="88" fillId="5" borderId="0"/>
    <xf numFmtId="0" fontId="88" fillId="5" borderId="0"/>
    <xf numFmtId="0" fontId="89" fillId="5" borderId="0"/>
    <xf numFmtId="0" fontId="89" fillId="5" borderId="0"/>
    <xf numFmtId="202" fontId="70" fillId="0" borderId="0" applyFont="0" applyFill="0" applyBorder="0" applyAlignment="0" applyProtection="0"/>
    <xf numFmtId="0" fontId="88" fillId="5" borderId="0"/>
    <xf numFmtId="0" fontId="88" fillId="5" borderId="0"/>
    <xf numFmtId="202" fontId="70" fillId="0" borderId="0" applyFont="0" applyFill="0" applyBorder="0" applyAlignment="0" applyProtection="0"/>
    <xf numFmtId="202" fontId="70" fillId="0" borderId="0" applyFont="0" applyFill="0" applyBorder="0" applyAlignment="0" applyProtection="0"/>
    <xf numFmtId="0" fontId="89" fillId="5" borderId="0"/>
    <xf numFmtId="0" fontId="88" fillId="5" borderId="0"/>
    <xf numFmtId="0" fontId="89" fillId="5" borderId="0"/>
    <xf numFmtId="0" fontId="88" fillId="5" borderId="0"/>
    <xf numFmtId="0" fontId="89" fillId="5" borderId="0"/>
    <xf numFmtId="0" fontId="89" fillId="5" borderId="0"/>
    <xf numFmtId="0" fontId="88" fillId="5" borderId="0"/>
    <xf numFmtId="0" fontId="88" fillId="5" borderId="0"/>
    <xf numFmtId="0" fontId="89" fillId="5" borderId="0"/>
    <xf numFmtId="0" fontId="89" fillId="5" borderId="0"/>
    <xf numFmtId="202" fontId="70" fillId="0" borderId="0" applyFont="0" applyFill="0" applyBorder="0" applyAlignment="0" applyProtection="0"/>
    <xf numFmtId="202" fontId="70" fillId="0" borderId="0" applyFont="0" applyFill="0" applyBorder="0" applyAlignment="0" applyProtection="0"/>
    <xf numFmtId="202" fontId="70" fillId="0" borderId="0" applyFont="0" applyFill="0" applyBorder="0" applyAlignment="0" applyProtection="0"/>
    <xf numFmtId="0" fontId="88" fillId="5" borderId="0"/>
    <xf numFmtId="0" fontId="89" fillId="5" borderId="0"/>
    <xf numFmtId="0" fontId="89" fillId="5" borderId="0"/>
    <xf numFmtId="0" fontId="88" fillId="5" borderId="0"/>
    <xf numFmtId="0" fontId="89" fillId="5" borderId="0"/>
    <xf numFmtId="0" fontId="89" fillId="5" borderId="0"/>
    <xf numFmtId="202" fontId="70" fillId="0" borderId="0" applyFont="0" applyFill="0" applyBorder="0" applyAlignment="0" applyProtection="0"/>
    <xf numFmtId="0" fontId="89" fillId="5" borderId="0"/>
    <xf numFmtId="0" fontId="88" fillId="5" borderId="0"/>
    <xf numFmtId="0" fontId="89" fillId="5" borderId="0"/>
    <xf numFmtId="202" fontId="70" fillId="0" borderId="0" applyFont="0" applyFill="0" applyBorder="0" applyAlignment="0" applyProtection="0"/>
    <xf numFmtId="0" fontId="89" fillId="5" borderId="0"/>
    <xf numFmtId="0" fontId="88" fillId="5" borderId="0"/>
    <xf numFmtId="0" fontId="88" fillId="5" borderId="0"/>
    <xf numFmtId="0" fontId="88" fillId="5" borderId="0"/>
    <xf numFmtId="0" fontId="89" fillId="5" borderId="0"/>
    <xf numFmtId="0" fontId="89" fillId="5" borderId="0"/>
    <xf numFmtId="202" fontId="70" fillId="0" borderId="0" applyFont="0" applyFill="0" applyBorder="0" applyAlignment="0" applyProtection="0"/>
    <xf numFmtId="0" fontId="88" fillId="5" borderId="0"/>
    <xf numFmtId="0" fontId="88" fillId="5" borderId="0"/>
    <xf numFmtId="0" fontId="89" fillId="5" borderId="0"/>
    <xf numFmtId="0" fontId="88" fillId="5" borderId="0"/>
    <xf numFmtId="0" fontId="88" fillId="5" borderId="0"/>
    <xf numFmtId="0" fontId="88" fillId="5" borderId="0"/>
    <xf numFmtId="0" fontId="88" fillId="5" borderId="0"/>
    <xf numFmtId="202" fontId="70" fillId="0" borderId="0" applyFont="0" applyFill="0" applyBorder="0" applyAlignment="0" applyProtection="0"/>
    <xf numFmtId="202" fontId="70" fillId="0" borderId="0" applyFont="0" applyFill="0" applyBorder="0" applyAlignment="0" applyProtection="0"/>
    <xf numFmtId="0" fontId="89" fillId="5" borderId="0"/>
    <xf numFmtId="0" fontId="89" fillId="5" borderId="0"/>
    <xf numFmtId="0" fontId="90" fillId="0" borderId="0" applyFont="0" applyFill="0" applyBorder="0" applyAlignment="0">
      <alignment horizontal="left"/>
    </xf>
    <xf numFmtId="0" fontId="89" fillId="5" borderId="0"/>
    <xf numFmtId="0" fontId="89" fillId="5" borderId="0"/>
    <xf numFmtId="0" fontId="89" fillId="5" borderId="0"/>
    <xf numFmtId="0" fontId="88" fillId="5" borderId="0"/>
    <xf numFmtId="0" fontId="89" fillId="5" borderId="0"/>
    <xf numFmtId="0" fontId="89" fillId="5" borderId="0"/>
    <xf numFmtId="0" fontId="89" fillId="5" borderId="0"/>
    <xf numFmtId="0" fontId="89" fillId="5" borderId="0"/>
    <xf numFmtId="0" fontId="88" fillId="5" borderId="0"/>
    <xf numFmtId="0" fontId="89" fillId="5" borderId="0"/>
    <xf numFmtId="0" fontId="89" fillId="5" borderId="0"/>
    <xf numFmtId="0" fontId="91" fillId="0" borderId="26" applyNumberFormat="0" applyFont="0" applyBorder="0">
      <alignment horizontal="left" indent="2"/>
    </xf>
    <xf numFmtId="0" fontId="91" fillId="0" borderId="26" applyNumberFormat="0" applyFont="0" applyBorder="0">
      <alignment horizontal="left" indent="2"/>
    </xf>
    <xf numFmtId="0" fontId="91" fillId="0" borderId="26" applyNumberFormat="0" applyFont="0" applyBorder="0">
      <alignment horizontal="left" indent="2"/>
    </xf>
    <xf numFmtId="0" fontId="91" fillId="0" borderId="26" applyNumberFormat="0" applyFont="0" applyBorder="0">
      <alignment horizontal="left" indent="2"/>
    </xf>
    <xf numFmtId="0" fontId="88" fillId="5" borderId="0"/>
    <xf numFmtId="0" fontId="90" fillId="0" borderId="0" applyFont="0" applyFill="0" applyBorder="0" applyAlignment="0">
      <alignment horizontal="left"/>
    </xf>
    <xf numFmtId="0" fontId="91" fillId="0" borderId="26" applyNumberFormat="0" applyFont="0" applyBorder="0">
      <alignment horizontal="left" indent="2"/>
    </xf>
    <xf numFmtId="0" fontId="91" fillId="0" borderId="26" applyNumberFormat="0" applyFont="0" applyBorder="0">
      <alignment horizontal="left" indent="2"/>
    </xf>
    <xf numFmtId="0" fontId="88" fillId="5" borderId="0"/>
    <xf numFmtId="0" fontId="90" fillId="0" borderId="0" applyFont="0" applyFill="0" applyBorder="0" applyAlignment="0">
      <alignment horizontal="left"/>
    </xf>
    <xf numFmtId="0" fontId="90" fillId="0" borderId="0" applyFont="0" applyFill="0" applyBorder="0" applyAlignment="0">
      <alignment horizontal="left"/>
    </xf>
    <xf numFmtId="0" fontId="90" fillId="0" borderId="0" applyFont="0" applyFill="0" applyBorder="0" applyAlignment="0">
      <alignment horizontal="left"/>
    </xf>
    <xf numFmtId="0" fontId="91" fillId="0" borderId="26" applyNumberFormat="0" applyFont="0" applyBorder="0">
      <alignment horizontal="left" indent="2"/>
    </xf>
    <xf numFmtId="0" fontId="91" fillId="0" borderId="26" applyNumberFormat="0" applyFont="0" applyBorder="0">
      <alignment horizontal="left" indent="2"/>
    </xf>
    <xf numFmtId="0" fontId="91" fillId="0" borderId="26" applyNumberFormat="0" applyFont="0" applyBorder="0">
      <alignment horizontal="left" indent="2"/>
    </xf>
    <xf numFmtId="9" fontId="70" fillId="0" borderId="0" applyFont="0" applyFill="0" applyBorder="0" applyAlignment="0" applyProtection="0"/>
    <xf numFmtId="9" fontId="82" fillId="0" borderId="0" applyFont="0" applyFill="0" applyBorder="0" applyAlignment="0" applyProtection="0"/>
    <xf numFmtId="49" fontId="92" fillId="0" borderId="27" applyNumberFormat="0" applyFont="0" applyAlignment="0">
      <alignment horizontal="center" vertical="center"/>
    </xf>
    <xf numFmtId="217" fontId="62" fillId="0" borderId="0" applyNumberFormat="0" applyFont="0" applyBorder="0" applyAlignment="0">
      <protection hidden="1"/>
    </xf>
    <xf numFmtId="0" fontId="93" fillId="0" borderId="14" applyNumberFormat="0" applyFont="0" applyFill="0" applyBorder="0" applyAlignment="0">
      <alignment horizontal="center"/>
    </xf>
    <xf numFmtId="0" fontId="41" fillId="0" borderId="0">
      <alignment wrapText="1"/>
    </xf>
    <xf numFmtId="0" fontId="94" fillId="0" borderId="0"/>
    <xf numFmtId="0" fontId="95" fillId="6" borderId="28" applyFont="0" applyFill="0" applyAlignment="0">
      <alignment vertical="center" wrapText="1"/>
    </xf>
    <xf numFmtId="0" fontId="96" fillId="0" borderId="0" applyAlignment="0"/>
    <xf numFmtId="9" fontId="97" fillId="0" borderId="0" applyBorder="0" applyAlignment="0" applyProtection="0"/>
    <xf numFmtId="0" fontId="98" fillId="5" borderId="0"/>
    <xf numFmtId="0" fontId="89" fillId="5" borderId="0"/>
    <xf numFmtId="0" fontId="98" fillId="5" borderId="0"/>
    <xf numFmtId="0" fontId="89" fillId="5" borderId="0"/>
    <xf numFmtId="0" fontId="98" fillId="5" borderId="0"/>
    <xf numFmtId="0" fontId="89" fillId="5" borderId="0"/>
    <xf numFmtId="0" fontId="89" fillId="5" borderId="0"/>
    <xf numFmtId="0" fontId="98" fillId="5" borderId="0"/>
    <xf numFmtId="0" fontId="89" fillId="5" borderId="0"/>
    <xf numFmtId="0" fontId="89" fillId="5" borderId="0"/>
    <xf numFmtId="0" fontId="89" fillId="5" borderId="0"/>
    <xf numFmtId="0" fontId="98"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98" fillId="5" borderId="0"/>
    <xf numFmtId="0" fontId="98" fillId="5" borderId="0"/>
    <xf numFmtId="0" fontId="89" fillId="5" borderId="0"/>
    <xf numFmtId="0" fontId="89" fillId="5" borderId="0"/>
    <xf numFmtId="0" fontId="89" fillId="5" borderId="0"/>
    <xf numFmtId="0" fontId="89" fillId="5" borderId="0"/>
    <xf numFmtId="0" fontId="89" fillId="5" borderId="0"/>
    <xf numFmtId="0" fontId="89" fillId="5" borderId="0"/>
    <xf numFmtId="0" fontId="98" fillId="5" borderId="0"/>
    <xf numFmtId="0" fontId="89" fillId="5" borderId="0"/>
    <xf numFmtId="0" fontId="89" fillId="5" borderId="0"/>
    <xf numFmtId="0" fontId="98" fillId="5" borderId="0"/>
    <xf numFmtId="0" fontId="98" fillId="5" borderId="0"/>
    <xf numFmtId="0" fontId="98" fillId="5" borderId="0"/>
    <xf numFmtId="0" fontId="89" fillId="5" borderId="0"/>
    <xf numFmtId="0" fontId="89" fillId="5" borderId="0"/>
    <xf numFmtId="0" fontId="98" fillId="5" borderId="0"/>
    <xf numFmtId="0" fontId="98" fillId="5" borderId="0"/>
    <xf numFmtId="0" fontId="89" fillId="5" borderId="0"/>
    <xf numFmtId="0" fontId="89" fillId="5" borderId="0"/>
    <xf numFmtId="0" fontId="98" fillId="5" borderId="0"/>
    <xf numFmtId="0" fontId="98" fillId="5" borderId="0"/>
    <xf numFmtId="0" fontId="98" fillId="5" borderId="0"/>
    <xf numFmtId="0" fontId="89" fillId="5" borderId="0"/>
    <xf numFmtId="0" fontId="89" fillId="5" borderId="0"/>
    <xf numFmtId="0" fontId="89" fillId="5" borderId="0"/>
    <xf numFmtId="0" fontId="89" fillId="5" borderId="0"/>
    <xf numFmtId="0" fontId="89" fillId="5" borderId="0"/>
    <xf numFmtId="0" fontId="98" fillId="5" borderId="0"/>
    <xf numFmtId="0" fontId="98" fillId="5" borderId="0"/>
    <xf numFmtId="0" fontId="98" fillId="5" borderId="0"/>
    <xf numFmtId="0" fontId="89" fillId="5" borderId="0"/>
    <xf numFmtId="0" fontId="89" fillId="5" borderId="0"/>
    <xf numFmtId="0" fontId="98"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98" fillId="5" borderId="0"/>
    <xf numFmtId="0" fontId="89" fillId="5" borderId="0"/>
    <xf numFmtId="0" fontId="98" fillId="5" borderId="0"/>
    <xf numFmtId="0" fontId="89" fillId="5" borderId="0"/>
    <xf numFmtId="0" fontId="89" fillId="5" borderId="0"/>
    <xf numFmtId="0" fontId="89" fillId="5" borderId="0"/>
    <xf numFmtId="0" fontId="89" fillId="5" borderId="0"/>
    <xf numFmtId="0" fontId="89" fillId="5" borderId="0"/>
    <xf numFmtId="0" fontId="89" fillId="5" borderId="0"/>
    <xf numFmtId="0" fontId="98" fillId="5" borderId="0"/>
    <xf numFmtId="0" fontId="98" fillId="5" borderId="0"/>
    <xf numFmtId="0" fontId="89" fillId="5" borderId="0"/>
    <xf numFmtId="0" fontId="98" fillId="5" borderId="0"/>
    <xf numFmtId="0" fontId="98" fillId="5" borderId="0"/>
    <xf numFmtId="0" fontId="98" fillId="5" borderId="0"/>
    <xf numFmtId="0" fontId="98" fillId="5" borderId="0"/>
    <xf numFmtId="0" fontId="71" fillId="5" borderId="0"/>
    <xf numFmtId="0" fontId="89" fillId="5" borderId="0"/>
    <xf numFmtId="0" fontId="98" fillId="5" borderId="0"/>
    <xf numFmtId="0" fontId="89" fillId="5" borderId="0"/>
    <xf numFmtId="0" fontId="98"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98" fillId="5" borderId="0"/>
    <xf numFmtId="0" fontId="98" fillId="5" borderId="0"/>
    <xf numFmtId="0" fontId="98" fillId="5" borderId="0"/>
    <xf numFmtId="0" fontId="98" fillId="5" borderId="0"/>
    <xf numFmtId="0" fontId="98" fillId="5" borderId="0"/>
    <xf numFmtId="0" fontId="98" fillId="5" borderId="0"/>
    <xf numFmtId="0" fontId="98" fillId="5" borderId="0"/>
    <xf numFmtId="0" fontId="89" fillId="5" borderId="0"/>
    <xf numFmtId="0" fontId="89" fillId="5" borderId="0"/>
    <xf numFmtId="0" fontId="89" fillId="5" borderId="0"/>
    <xf numFmtId="0" fontId="89" fillId="5" borderId="0"/>
    <xf numFmtId="0" fontId="98" fillId="5" borderId="0"/>
    <xf numFmtId="0" fontId="98" fillId="5" borderId="0"/>
    <xf numFmtId="0" fontId="98" fillId="5" borderId="0"/>
    <xf numFmtId="0" fontId="98" fillId="5" borderId="0"/>
    <xf numFmtId="0" fontId="98" fillId="5" borderId="0"/>
    <xf numFmtId="0" fontId="89" fillId="5" borderId="0"/>
    <xf numFmtId="0" fontId="89" fillId="5" borderId="0"/>
    <xf numFmtId="0" fontId="89" fillId="5" borderId="0"/>
    <xf numFmtId="0" fontId="89" fillId="5" borderId="0"/>
    <xf numFmtId="0" fontId="98" fillId="5" borderId="0"/>
    <xf numFmtId="0" fontId="98" fillId="5" borderId="0"/>
    <xf numFmtId="0" fontId="89" fillId="5" borderId="0"/>
    <xf numFmtId="0" fontId="89" fillId="5" borderId="0"/>
    <xf numFmtId="0" fontId="30" fillId="5" borderId="0"/>
    <xf numFmtId="0" fontId="30" fillId="5" borderId="0"/>
    <xf numFmtId="0" fontId="30" fillId="5" borderId="0"/>
    <xf numFmtId="0" fontId="30" fillId="5" borderId="0"/>
    <xf numFmtId="0" fontId="98" fillId="5" borderId="0"/>
    <xf numFmtId="0" fontId="98" fillId="5" borderId="0"/>
    <xf numFmtId="0" fontId="98" fillId="5" borderId="0"/>
    <xf numFmtId="0" fontId="89" fillId="5" borderId="0"/>
    <xf numFmtId="0" fontId="89" fillId="5" borderId="0"/>
    <xf numFmtId="0" fontId="89" fillId="5" borderId="0"/>
    <xf numFmtId="0" fontId="89" fillId="5" borderId="0"/>
    <xf numFmtId="0" fontId="89" fillId="5" borderId="0"/>
    <xf numFmtId="0" fontId="89" fillId="5" borderId="0"/>
    <xf numFmtId="0" fontId="98" fillId="5" borderId="0"/>
    <xf numFmtId="0" fontId="89" fillId="5" borderId="0"/>
    <xf numFmtId="0" fontId="89" fillId="5" borderId="0"/>
    <xf numFmtId="0" fontId="89" fillId="5" borderId="0"/>
    <xf numFmtId="0" fontId="89" fillId="5" borderId="0"/>
    <xf numFmtId="0" fontId="98"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98" fillId="5" borderId="0"/>
    <xf numFmtId="0" fontId="89" fillId="5" borderId="0"/>
    <xf numFmtId="0" fontId="89" fillId="5" borderId="0"/>
    <xf numFmtId="0" fontId="98" fillId="5" borderId="0"/>
    <xf numFmtId="0" fontId="89" fillId="5" borderId="0"/>
    <xf numFmtId="0" fontId="89" fillId="5" borderId="0"/>
    <xf numFmtId="0" fontId="98"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98"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98"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98" fillId="5" borderId="0"/>
    <xf numFmtId="0" fontId="98" fillId="5" borderId="0"/>
    <xf numFmtId="0" fontId="98" fillId="5" borderId="0"/>
    <xf numFmtId="0" fontId="89" fillId="5" borderId="0"/>
    <xf numFmtId="0" fontId="89" fillId="5" borderId="0"/>
    <xf numFmtId="0" fontId="98" fillId="5" borderId="0"/>
    <xf numFmtId="0" fontId="98"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98" fillId="5" borderId="0"/>
    <xf numFmtId="0" fontId="89" fillId="5" borderId="0"/>
    <xf numFmtId="0" fontId="89" fillId="5" borderId="0"/>
    <xf numFmtId="0" fontId="89" fillId="5" borderId="0"/>
    <xf numFmtId="0" fontId="89" fillId="5" borderId="0"/>
    <xf numFmtId="0" fontId="89" fillId="5" borderId="0"/>
    <xf numFmtId="0" fontId="89" fillId="5" borderId="0"/>
    <xf numFmtId="0" fontId="98" fillId="5" borderId="0"/>
    <xf numFmtId="0" fontId="89" fillId="5" borderId="0"/>
    <xf numFmtId="0" fontId="89" fillId="5" borderId="0"/>
    <xf numFmtId="0" fontId="98" fillId="5" borderId="0"/>
    <xf numFmtId="0" fontId="89" fillId="5" borderId="0"/>
    <xf numFmtId="0" fontId="89" fillId="5" borderId="0"/>
    <xf numFmtId="0" fontId="98" fillId="5" borderId="0"/>
    <xf numFmtId="0" fontId="98" fillId="5" borderId="0"/>
    <xf numFmtId="0" fontId="98" fillId="5" borderId="0"/>
    <xf numFmtId="0" fontId="98" fillId="5" borderId="0"/>
    <xf numFmtId="0" fontId="89" fillId="5" borderId="0"/>
    <xf numFmtId="0" fontId="98" fillId="5" borderId="0"/>
    <xf numFmtId="0" fontId="98" fillId="5" borderId="0"/>
    <xf numFmtId="0" fontId="89" fillId="5" borderId="0"/>
    <xf numFmtId="0" fontId="89" fillId="5" borderId="0"/>
    <xf numFmtId="0" fontId="89" fillId="5" borderId="0"/>
    <xf numFmtId="0" fontId="89" fillId="5" borderId="0"/>
    <xf numFmtId="0" fontId="89" fillId="5" borderId="0"/>
    <xf numFmtId="0" fontId="98" fillId="5" borderId="0"/>
    <xf numFmtId="0" fontId="98" fillId="5" borderId="0"/>
    <xf numFmtId="0" fontId="98" fillId="5" borderId="0"/>
    <xf numFmtId="0" fontId="89" fillId="5" borderId="0"/>
    <xf numFmtId="0" fontId="89" fillId="5" borderId="0"/>
    <xf numFmtId="0" fontId="98" fillId="5" borderId="0"/>
    <xf numFmtId="0" fontId="98" fillId="5" borderId="0"/>
    <xf numFmtId="0" fontId="98" fillId="5" borderId="0"/>
    <xf numFmtId="0" fontId="98" fillId="5" borderId="0"/>
    <xf numFmtId="0" fontId="89" fillId="5" borderId="0"/>
    <xf numFmtId="0" fontId="98" fillId="5" borderId="0"/>
    <xf numFmtId="0" fontId="98" fillId="5" borderId="0"/>
    <xf numFmtId="0" fontId="98" fillId="5" borderId="0"/>
    <xf numFmtId="0" fontId="89" fillId="5" borderId="0"/>
    <xf numFmtId="0" fontId="89" fillId="5" borderId="0"/>
    <xf numFmtId="0" fontId="89" fillId="5" borderId="0"/>
    <xf numFmtId="0" fontId="98" fillId="5" borderId="0"/>
    <xf numFmtId="0" fontId="89" fillId="5" borderId="0"/>
    <xf numFmtId="0" fontId="98" fillId="5" borderId="0"/>
    <xf numFmtId="0" fontId="89" fillId="5" borderId="0"/>
    <xf numFmtId="0" fontId="89" fillId="5" borderId="0"/>
    <xf numFmtId="0" fontId="98" fillId="5" borderId="0"/>
    <xf numFmtId="0" fontId="98" fillId="5" borderId="0"/>
    <xf numFmtId="0" fontId="89" fillId="5" borderId="0"/>
    <xf numFmtId="0" fontId="89" fillId="5" borderId="0"/>
    <xf numFmtId="0" fontId="98" fillId="5" borderId="0"/>
    <xf numFmtId="0" fontId="89" fillId="5" borderId="0"/>
    <xf numFmtId="0" fontId="89" fillId="5" borderId="0"/>
    <xf numFmtId="0" fontId="98" fillId="5" borderId="0"/>
    <xf numFmtId="0" fontId="89" fillId="5" borderId="0"/>
    <xf numFmtId="0" fontId="89" fillId="5" borderId="0"/>
    <xf numFmtId="0" fontId="89" fillId="5" borderId="0"/>
    <xf numFmtId="0" fontId="89" fillId="5" borderId="0"/>
    <xf numFmtId="0" fontId="89" fillId="5" borderId="0"/>
    <xf numFmtId="0" fontId="98" fillId="5" borderId="0"/>
    <xf numFmtId="0" fontId="89" fillId="5" borderId="0"/>
    <xf numFmtId="0" fontId="89" fillId="5" borderId="0"/>
    <xf numFmtId="0" fontId="98" fillId="5" borderId="0"/>
    <xf numFmtId="0" fontId="98" fillId="5" borderId="0"/>
    <xf numFmtId="0" fontId="89" fillId="5" borderId="0"/>
    <xf numFmtId="0" fontId="98" fillId="5" borderId="0"/>
    <xf numFmtId="0" fontId="98" fillId="5" borderId="0"/>
    <xf numFmtId="0" fontId="98" fillId="5" borderId="0"/>
    <xf numFmtId="0" fontId="98"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98" fillId="5" borderId="0"/>
    <xf numFmtId="0" fontId="89" fillId="5" borderId="0"/>
    <xf numFmtId="0" fontId="89" fillId="5" borderId="0"/>
    <xf numFmtId="0" fontId="91" fillId="0" borderId="26" applyNumberFormat="0" applyFont="0" applyBorder="0" applyAlignment="0">
      <alignment horizontal="center"/>
    </xf>
    <xf numFmtId="0" fontId="91" fillId="0" borderId="26" applyNumberFormat="0" applyFont="0" applyBorder="0" applyAlignment="0">
      <alignment horizontal="center"/>
    </xf>
    <xf numFmtId="0" fontId="91" fillId="0" borderId="26" applyNumberFormat="0" applyFont="0" applyBorder="0" applyAlignment="0">
      <alignment horizontal="center"/>
    </xf>
    <xf numFmtId="0" fontId="91" fillId="0" borderId="26" applyNumberFormat="0" applyFont="0" applyBorder="0" applyAlignment="0">
      <alignment horizontal="center"/>
    </xf>
    <xf numFmtId="0" fontId="98" fillId="5" borderId="0"/>
    <xf numFmtId="0" fontId="91" fillId="0" borderId="26" applyNumberFormat="0" applyFont="0" applyBorder="0" applyAlignment="0">
      <alignment horizontal="center"/>
    </xf>
    <xf numFmtId="0" fontId="91" fillId="0" borderId="26" applyNumberFormat="0" applyFont="0" applyBorder="0" applyAlignment="0">
      <alignment horizontal="center"/>
    </xf>
    <xf numFmtId="0" fontId="98" fillId="5" borderId="0"/>
    <xf numFmtId="0" fontId="91" fillId="0" borderId="26" applyNumberFormat="0" applyFont="0" applyBorder="0" applyAlignment="0">
      <alignment horizontal="center"/>
    </xf>
    <xf numFmtId="0" fontId="91" fillId="0" borderId="26" applyNumberFormat="0" applyFont="0" applyBorder="0" applyAlignment="0">
      <alignment horizontal="center"/>
    </xf>
    <xf numFmtId="0" fontId="91" fillId="0" borderId="26" applyNumberFormat="0" applyFont="0" applyBorder="0" applyAlignment="0">
      <alignment horizontal="center"/>
    </xf>
    <xf numFmtId="0" fontId="30" fillId="0" borderId="0"/>
    <xf numFmtId="0" fontId="30" fillId="0" borderId="0"/>
    <xf numFmtId="0" fontId="99" fillId="7" borderId="0" applyNumberFormat="0" applyBorder="0" applyAlignment="0" applyProtection="0"/>
    <xf numFmtId="0" fontId="99" fillId="8" borderId="0" applyNumberFormat="0" applyBorder="0" applyAlignment="0" applyProtection="0"/>
    <xf numFmtId="0" fontId="99" fillId="9" borderId="0" applyNumberFormat="0" applyBorder="0" applyAlignment="0" applyProtection="0"/>
    <xf numFmtId="0" fontId="99" fillId="10" borderId="0" applyNumberFormat="0" applyBorder="0" applyAlignment="0" applyProtection="0"/>
    <xf numFmtId="0" fontId="99" fillId="11" borderId="0" applyNumberFormat="0" applyBorder="0" applyAlignment="0" applyProtection="0"/>
    <xf numFmtId="0" fontId="99" fillId="4" borderId="0" applyNumberFormat="0" applyBorder="0" applyAlignment="0" applyProtection="0"/>
    <xf numFmtId="0" fontId="99" fillId="7" borderId="0" applyNumberFormat="0" applyBorder="0" applyAlignment="0" applyProtection="0"/>
    <xf numFmtId="0" fontId="99" fillId="8" borderId="0" applyNumberFormat="0" applyBorder="0" applyAlignment="0" applyProtection="0"/>
    <xf numFmtId="0" fontId="99" fillId="9" borderId="0" applyNumberFormat="0" applyBorder="0" applyAlignment="0" applyProtection="0"/>
    <xf numFmtId="0" fontId="99" fillId="10" borderId="0" applyNumberFormat="0" applyBorder="0" applyAlignment="0" applyProtection="0"/>
    <xf numFmtId="0" fontId="99" fillId="11" borderId="0" applyNumberFormat="0" applyBorder="0" applyAlignment="0" applyProtection="0"/>
    <xf numFmtId="0" fontId="99" fillId="4" borderId="0" applyNumberFormat="0" applyBorder="0" applyAlignment="0" applyProtection="0"/>
    <xf numFmtId="0" fontId="100" fillId="7" borderId="0" applyNumberFormat="0" applyBorder="0" applyAlignment="0" applyProtection="0"/>
    <xf numFmtId="0" fontId="100" fillId="8" borderId="0" applyNumberFormat="0" applyBorder="0" applyAlignment="0" applyProtection="0"/>
    <xf numFmtId="0" fontId="100" fillId="9" borderId="0" applyNumberFormat="0" applyBorder="0" applyAlignment="0" applyProtection="0"/>
    <xf numFmtId="0" fontId="100" fillId="10" borderId="0" applyNumberFormat="0" applyBorder="0" applyAlignment="0" applyProtection="0"/>
    <xf numFmtId="0" fontId="100" fillId="11" borderId="0" applyNumberFormat="0" applyBorder="0" applyAlignment="0" applyProtection="0"/>
    <xf numFmtId="0" fontId="100" fillId="4" borderId="0" applyNumberFormat="0" applyBorder="0" applyAlignment="0" applyProtection="0"/>
    <xf numFmtId="0" fontId="12" fillId="0" borderId="0"/>
    <xf numFmtId="0" fontId="101" fillId="5" borderId="0"/>
    <xf numFmtId="0" fontId="89" fillId="5" borderId="0"/>
    <xf numFmtId="0" fontId="101" fillId="5" borderId="0"/>
    <xf numFmtId="0" fontId="89" fillId="5" borderId="0"/>
    <xf numFmtId="0" fontId="101" fillId="5" borderId="0"/>
    <xf numFmtId="0" fontId="89" fillId="5" borderId="0"/>
    <xf numFmtId="0" fontId="89" fillId="5" borderId="0"/>
    <xf numFmtId="0" fontId="101" fillId="5" borderId="0"/>
    <xf numFmtId="0" fontId="89" fillId="5" borderId="0"/>
    <xf numFmtId="0" fontId="89" fillId="5" borderId="0"/>
    <xf numFmtId="0" fontId="89" fillId="5" borderId="0"/>
    <xf numFmtId="0" fontId="101"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101" fillId="5" borderId="0"/>
    <xf numFmtId="0" fontId="101" fillId="5" borderId="0"/>
    <xf numFmtId="0" fontId="89" fillId="5" borderId="0"/>
    <xf numFmtId="0" fontId="89" fillId="5" borderId="0"/>
    <xf numFmtId="0" fontId="89" fillId="5" borderId="0"/>
    <xf numFmtId="0" fontId="89" fillId="5" borderId="0"/>
    <xf numFmtId="0" fontId="89" fillId="5" borderId="0"/>
    <xf numFmtId="0" fontId="89" fillId="5" borderId="0"/>
    <xf numFmtId="0" fontId="101" fillId="5" borderId="0"/>
    <xf numFmtId="0" fontId="89" fillId="5" borderId="0"/>
    <xf numFmtId="0" fontId="89" fillId="5" borderId="0"/>
    <xf numFmtId="0" fontId="101" fillId="5" borderId="0"/>
    <xf numFmtId="0" fontId="101" fillId="5" borderId="0"/>
    <xf numFmtId="0" fontId="101" fillId="5" borderId="0"/>
    <xf numFmtId="0" fontId="89" fillId="5" borderId="0"/>
    <xf numFmtId="0" fontId="89" fillId="5" borderId="0"/>
    <xf numFmtId="0" fontId="101" fillId="5" borderId="0"/>
    <xf numFmtId="0" fontId="101" fillId="5" borderId="0"/>
    <xf numFmtId="0" fontId="89" fillId="5" borderId="0"/>
    <xf numFmtId="0" fontId="89" fillId="5" borderId="0"/>
    <xf numFmtId="0" fontId="101" fillId="5" borderId="0"/>
    <xf numFmtId="0" fontId="101" fillId="5" borderId="0"/>
    <xf numFmtId="0" fontId="101" fillId="5" borderId="0"/>
    <xf numFmtId="0" fontId="89" fillId="5" borderId="0"/>
    <xf numFmtId="0" fontId="89" fillId="5" borderId="0"/>
    <xf numFmtId="0" fontId="89" fillId="5" borderId="0"/>
    <xf numFmtId="0" fontId="89" fillId="5" borderId="0"/>
    <xf numFmtId="0" fontId="89" fillId="5" borderId="0"/>
    <xf numFmtId="0" fontId="101" fillId="5" borderId="0"/>
    <xf numFmtId="0" fontId="101" fillId="5" borderId="0"/>
    <xf numFmtId="0" fontId="101" fillId="5" borderId="0"/>
    <xf numFmtId="0" fontId="89" fillId="5" borderId="0"/>
    <xf numFmtId="0" fontId="89" fillId="5" borderId="0"/>
    <xf numFmtId="0" fontId="101"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101" fillId="5" borderId="0"/>
    <xf numFmtId="0" fontId="89" fillId="5" borderId="0"/>
    <xf numFmtId="0" fontId="101" fillId="5" borderId="0"/>
    <xf numFmtId="0" fontId="89" fillId="5" borderId="0"/>
    <xf numFmtId="0" fontId="89" fillId="5" borderId="0"/>
    <xf numFmtId="0" fontId="89" fillId="5" borderId="0"/>
    <xf numFmtId="0" fontId="89" fillId="5" borderId="0"/>
    <xf numFmtId="0" fontId="89" fillId="5" borderId="0"/>
    <xf numFmtId="0" fontId="89" fillId="5" borderId="0"/>
    <xf numFmtId="0" fontId="101" fillId="5" borderId="0"/>
    <xf numFmtId="0" fontId="101" fillId="5" borderId="0"/>
    <xf numFmtId="0" fontId="89" fillId="5" borderId="0"/>
    <xf numFmtId="0" fontId="101" fillId="5" borderId="0"/>
    <xf numFmtId="0" fontId="101" fillId="5" borderId="0"/>
    <xf numFmtId="0" fontId="101" fillId="5" borderId="0"/>
    <xf numFmtId="0" fontId="101" fillId="5" borderId="0"/>
    <xf numFmtId="0" fontId="71" fillId="5" borderId="0"/>
    <xf numFmtId="0" fontId="89" fillId="5" borderId="0"/>
    <xf numFmtId="0" fontId="101" fillId="5" borderId="0"/>
    <xf numFmtId="0" fontId="89" fillId="5" borderId="0"/>
    <xf numFmtId="0" fontId="101"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101" fillId="5" borderId="0"/>
    <xf numFmtId="0" fontId="101" fillId="5" borderId="0"/>
    <xf numFmtId="0" fontId="101" fillId="5" borderId="0"/>
    <xf numFmtId="0" fontId="101" fillId="5" borderId="0"/>
    <xf numFmtId="0" fontId="101" fillId="5" borderId="0"/>
    <xf numFmtId="0" fontId="101" fillId="5" borderId="0"/>
    <xf numFmtId="0" fontId="101" fillId="5" borderId="0"/>
    <xf numFmtId="0" fontId="89" fillId="5" borderId="0"/>
    <xf numFmtId="0" fontId="89" fillId="5" borderId="0"/>
    <xf numFmtId="0" fontId="89" fillId="5" borderId="0"/>
    <xf numFmtId="0" fontId="89" fillId="5" borderId="0"/>
    <xf numFmtId="0" fontId="101" fillId="5" borderId="0"/>
    <xf numFmtId="0" fontId="101" fillId="5" borderId="0"/>
    <xf numFmtId="0" fontId="101" fillId="5" borderId="0"/>
    <xf numFmtId="0" fontId="101" fillId="5" borderId="0"/>
    <xf numFmtId="0" fontId="101" fillId="5" borderId="0"/>
    <xf numFmtId="0" fontId="89" fillId="5" borderId="0"/>
    <xf numFmtId="0" fontId="89" fillId="5" borderId="0"/>
    <xf numFmtId="0" fontId="89" fillId="5" borderId="0"/>
    <xf numFmtId="0" fontId="89" fillId="5" borderId="0"/>
    <xf numFmtId="0" fontId="101" fillId="5" borderId="0"/>
    <xf numFmtId="0" fontId="101" fillId="5" borderId="0"/>
    <xf numFmtId="0" fontId="89" fillId="5" borderId="0"/>
    <xf numFmtId="0" fontId="89" fillId="5" borderId="0"/>
    <xf numFmtId="0" fontId="30" fillId="5" borderId="0"/>
    <xf numFmtId="0" fontId="30" fillId="5" borderId="0"/>
    <xf numFmtId="0" fontId="30" fillId="5" borderId="0"/>
    <xf numFmtId="0" fontId="30" fillId="5" borderId="0"/>
    <xf numFmtId="0" fontId="101" fillId="5" borderId="0"/>
    <xf numFmtId="0" fontId="101" fillId="5" borderId="0"/>
    <xf numFmtId="0" fontId="101" fillId="5" borderId="0"/>
    <xf numFmtId="0" fontId="89" fillId="5" borderId="0"/>
    <xf numFmtId="0" fontId="89" fillId="5" borderId="0"/>
    <xf numFmtId="0" fontId="89" fillId="5" borderId="0"/>
    <xf numFmtId="0" fontId="89" fillId="5" borderId="0"/>
    <xf numFmtId="0" fontId="89" fillId="5" borderId="0"/>
    <xf numFmtId="0" fontId="89" fillId="5" borderId="0"/>
    <xf numFmtId="0" fontId="101" fillId="5" borderId="0"/>
    <xf numFmtId="0" fontId="89" fillId="5" borderId="0"/>
    <xf numFmtId="0" fontId="89" fillId="5" borderId="0"/>
    <xf numFmtId="0" fontId="89" fillId="5" borderId="0"/>
    <xf numFmtId="0" fontId="89" fillId="5" borderId="0"/>
    <xf numFmtId="0" fontId="101"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101" fillId="5" borderId="0"/>
    <xf numFmtId="0" fontId="89" fillId="5" borderId="0"/>
    <xf numFmtId="0" fontId="89" fillId="5" borderId="0"/>
    <xf numFmtId="0" fontId="101" fillId="5" borderId="0"/>
    <xf numFmtId="0" fontId="89" fillId="5" borderId="0"/>
    <xf numFmtId="0" fontId="89" fillId="5" borderId="0"/>
    <xf numFmtId="0" fontId="101"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101"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101"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101" fillId="5" borderId="0"/>
    <xf numFmtId="0" fontId="101" fillId="5" borderId="0"/>
    <xf numFmtId="0" fontId="101" fillId="5" borderId="0"/>
    <xf numFmtId="0" fontId="89" fillId="5" borderId="0"/>
    <xf numFmtId="0" fontId="89" fillId="5" borderId="0"/>
    <xf numFmtId="0" fontId="101" fillId="5" borderId="0"/>
    <xf numFmtId="0" fontId="101"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101" fillId="5" borderId="0"/>
    <xf numFmtId="0" fontId="89" fillId="5" borderId="0"/>
    <xf numFmtId="0" fontId="89" fillId="5" borderId="0"/>
    <xf numFmtId="0" fontId="89" fillId="5" borderId="0"/>
    <xf numFmtId="0" fontId="89" fillId="5" borderId="0"/>
    <xf numFmtId="0" fontId="89" fillId="5" borderId="0"/>
    <xf numFmtId="0" fontId="89" fillId="5" borderId="0"/>
    <xf numFmtId="0" fontId="101" fillId="5" borderId="0"/>
    <xf numFmtId="0" fontId="89" fillId="5" borderId="0"/>
    <xf numFmtId="0" fontId="89" fillId="5" borderId="0"/>
    <xf numFmtId="0" fontId="101" fillId="5" borderId="0"/>
    <xf numFmtId="0" fontId="89" fillId="5" borderId="0"/>
    <xf numFmtId="0" fontId="89" fillId="5" borderId="0"/>
    <xf numFmtId="0" fontId="101" fillId="5" borderId="0"/>
    <xf numFmtId="0" fontId="101" fillId="5" borderId="0"/>
    <xf numFmtId="0" fontId="101" fillId="5" borderId="0"/>
    <xf numFmtId="0" fontId="101" fillId="5" borderId="0"/>
    <xf numFmtId="0" fontId="89" fillId="5" borderId="0"/>
    <xf numFmtId="0" fontId="101" fillId="5" borderId="0"/>
    <xf numFmtId="0" fontId="101" fillId="5" borderId="0"/>
    <xf numFmtId="0" fontId="89" fillId="5" borderId="0"/>
    <xf numFmtId="0" fontId="89" fillId="5" borderId="0"/>
    <xf numFmtId="0" fontId="89" fillId="5" borderId="0"/>
    <xf numFmtId="0" fontId="89" fillId="5" borderId="0"/>
    <xf numFmtId="0" fontId="89" fillId="5" borderId="0"/>
    <xf numFmtId="0" fontId="101" fillId="5" borderId="0"/>
    <xf numFmtId="0" fontId="101" fillId="5" borderId="0"/>
    <xf numFmtId="0" fontId="101" fillId="5" borderId="0"/>
    <xf numFmtId="0" fontId="89" fillId="5" borderId="0"/>
    <xf numFmtId="0" fontId="89" fillId="5" borderId="0"/>
    <xf numFmtId="0" fontId="101" fillId="5" borderId="0"/>
    <xf numFmtId="0" fontId="101" fillId="5" borderId="0"/>
    <xf numFmtId="0" fontId="101" fillId="5" borderId="0"/>
    <xf numFmtId="0" fontId="101" fillId="5" borderId="0"/>
    <xf numFmtId="0" fontId="89" fillId="5" borderId="0"/>
    <xf numFmtId="0" fontId="101" fillId="5" borderId="0"/>
    <xf numFmtId="0" fontId="101" fillId="5" borderId="0"/>
    <xf numFmtId="0" fontId="101" fillId="5" borderId="0"/>
    <xf numFmtId="0" fontId="89" fillId="5" borderId="0"/>
    <xf numFmtId="0" fontId="89" fillId="5" borderId="0"/>
    <xf numFmtId="0" fontId="89" fillId="5" borderId="0"/>
    <xf numFmtId="0" fontId="101" fillId="5" borderId="0"/>
    <xf numFmtId="0" fontId="89" fillId="5" borderId="0"/>
    <xf numFmtId="0" fontId="101" fillId="5" borderId="0"/>
    <xf numFmtId="0" fontId="89" fillId="5" borderId="0"/>
    <xf numFmtId="0" fontId="89" fillId="5" borderId="0"/>
    <xf numFmtId="0" fontId="101" fillId="5" borderId="0"/>
    <xf numFmtId="0" fontId="101" fillId="5" borderId="0"/>
    <xf numFmtId="0" fontId="89" fillId="5" borderId="0"/>
    <xf numFmtId="0" fontId="89" fillId="5" borderId="0"/>
    <xf numFmtId="0" fontId="101" fillId="5" borderId="0"/>
    <xf numFmtId="0" fontId="89" fillId="5" borderId="0"/>
    <xf numFmtId="0" fontId="89" fillId="5" borderId="0"/>
    <xf numFmtId="0" fontId="101" fillId="5" borderId="0"/>
    <xf numFmtId="0" fontId="89" fillId="5" borderId="0"/>
    <xf numFmtId="0" fontId="89" fillId="5" borderId="0"/>
    <xf numFmtId="0" fontId="89" fillId="5" borderId="0"/>
    <xf numFmtId="0" fontId="89" fillId="5" borderId="0"/>
    <xf numFmtId="0" fontId="89" fillId="5" borderId="0"/>
    <xf numFmtId="0" fontId="101" fillId="5" borderId="0"/>
    <xf numFmtId="0" fontId="89" fillId="5" borderId="0"/>
    <xf numFmtId="0" fontId="89" fillId="5" borderId="0"/>
    <xf numFmtId="0" fontId="101" fillId="5" borderId="0"/>
    <xf numFmtId="0" fontId="101" fillId="5" borderId="0"/>
    <xf numFmtId="0" fontId="89" fillId="5" borderId="0"/>
    <xf numFmtId="0" fontId="101" fillId="5" borderId="0"/>
    <xf numFmtId="0" fontId="101" fillId="5" borderId="0"/>
    <xf numFmtId="0" fontId="101"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89" fillId="5" borderId="0"/>
    <xf numFmtId="0" fontId="101" fillId="5" borderId="0"/>
    <xf numFmtId="0" fontId="89" fillId="5" borderId="0"/>
    <xf numFmtId="0" fontId="89" fillId="5" borderId="0"/>
    <xf numFmtId="0" fontId="102" fillId="0" borderId="0">
      <alignment wrapText="1"/>
    </xf>
    <xf numFmtId="0" fontId="89" fillId="0" borderId="0">
      <alignment wrapText="1"/>
    </xf>
    <xf numFmtId="0" fontId="102" fillId="0" borderId="0">
      <alignment wrapText="1"/>
    </xf>
    <xf numFmtId="0" fontId="89" fillId="0" borderId="0">
      <alignment wrapText="1"/>
    </xf>
    <xf numFmtId="0" fontId="102" fillId="0" borderId="0">
      <alignment wrapText="1"/>
    </xf>
    <xf numFmtId="0" fontId="89" fillId="0" borderId="0">
      <alignment wrapText="1"/>
    </xf>
    <xf numFmtId="0" fontId="89" fillId="0" borderId="0">
      <alignment wrapText="1"/>
    </xf>
    <xf numFmtId="0" fontId="102" fillId="0" borderId="0">
      <alignment wrapText="1"/>
    </xf>
    <xf numFmtId="0" fontId="89" fillId="0" borderId="0">
      <alignment wrapText="1"/>
    </xf>
    <xf numFmtId="0" fontId="89" fillId="0" borderId="0">
      <alignment wrapText="1"/>
    </xf>
    <xf numFmtId="0" fontId="89" fillId="0" borderId="0">
      <alignment wrapText="1"/>
    </xf>
    <xf numFmtId="0" fontId="102"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102" fillId="0" borderId="0">
      <alignment wrapText="1"/>
    </xf>
    <xf numFmtId="0" fontId="102"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102" fillId="0" borderId="0">
      <alignment wrapText="1"/>
    </xf>
    <xf numFmtId="0" fontId="89" fillId="0" borderId="0">
      <alignment wrapText="1"/>
    </xf>
    <xf numFmtId="0" fontId="89" fillId="0" borderId="0">
      <alignment wrapText="1"/>
    </xf>
    <xf numFmtId="0" fontId="102" fillId="0" borderId="0">
      <alignment wrapText="1"/>
    </xf>
    <xf numFmtId="0" fontId="102" fillId="0" borderId="0">
      <alignment wrapText="1"/>
    </xf>
    <xf numFmtId="0" fontId="102" fillId="0" borderId="0">
      <alignment wrapText="1"/>
    </xf>
    <xf numFmtId="0" fontId="89" fillId="0" borderId="0">
      <alignment wrapText="1"/>
    </xf>
    <xf numFmtId="0" fontId="89" fillId="0" borderId="0">
      <alignment wrapText="1"/>
    </xf>
    <xf numFmtId="0" fontId="102" fillId="0" borderId="0">
      <alignment wrapText="1"/>
    </xf>
    <xf numFmtId="0" fontId="102" fillId="0" borderId="0">
      <alignment wrapText="1"/>
    </xf>
    <xf numFmtId="0" fontId="89" fillId="0" borderId="0">
      <alignment wrapText="1"/>
    </xf>
    <xf numFmtId="0" fontId="89" fillId="0" borderId="0">
      <alignment wrapText="1"/>
    </xf>
    <xf numFmtId="0" fontId="102" fillId="0" borderId="0">
      <alignment wrapText="1"/>
    </xf>
    <xf numFmtId="0" fontId="102" fillId="0" borderId="0">
      <alignment wrapText="1"/>
    </xf>
    <xf numFmtId="0" fontId="102"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102" fillId="0" borderId="0">
      <alignment wrapText="1"/>
    </xf>
    <xf numFmtId="0" fontId="102" fillId="0" borderId="0">
      <alignment wrapText="1"/>
    </xf>
    <xf numFmtId="0" fontId="102" fillId="0" borderId="0">
      <alignment wrapText="1"/>
    </xf>
    <xf numFmtId="0" fontId="89" fillId="0" borderId="0">
      <alignment wrapText="1"/>
    </xf>
    <xf numFmtId="0" fontId="89" fillId="0" borderId="0">
      <alignment wrapText="1"/>
    </xf>
    <xf numFmtId="0" fontId="102"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102" fillId="0" borderId="0">
      <alignment wrapText="1"/>
    </xf>
    <xf numFmtId="0" fontId="89" fillId="0" borderId="0">
      <alignment wrapText="1"/>
    </xf>
    <xf numFmtId="0" fontId="102"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102" fillId="0" borderId="0">
      <alignment wrapText="1"/>
    </xf>
    <xf numFmtId="0" fontId="102" fillId="0" borderId="0">
      <alignment wrapText="1"/>
    </xf>
    <xf numFmtId="0" fontId="89" fillId="0" borderId="0">
      <alignment wrapText="1"/>
    </xf>
    <xf numFmtId="0" fontId="102" fillId="0" borderId="0">
      <alignment wrapText="1"/>
    </xf>
    <xf numFmtId="0" fontId="102" fillId="0" borderId="0">
      <alignment wrapText="1"/>
    </xf>
    <xf numFmtId="0" fontId="102" fillId="0" borderId="0">
      <alignment wrapText="1"/>
    </xf>
    <xf numFmtId="0" fontId="102" fillId="0" borderId="0">
      <alignment wrapText="1"/>
    </xf>
    <xf numFmtId="0" fontId="71" fillId="0" borderId="0">
      <alignment wrapText="1"/>
    </xf>
    <xf numFmtId="0" fontId="89" fillId="0" borderId="0">
      <alignment wrapText="1"/>
    </xf>
    <xf numFmtId="0" fontId="102" fillId="0" borderId="0">
      <alignment wrapText="1"/>
    </xf>
    <xf numFmtId="0" fontId="89" fillId="0" borderId="0">
      <alignment wrapText="1"/>
    </xf>
    <xf numFmtId="0" fontId="102"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102" fillId="0" borderId="0">
      <alignment wrapText="1"/>
    </xf>
    <xf numFmtId="0" fontId="102" fillId="0" borderId="0">
      <alignment wrapText="1"/>
    </xf>
    <xf numFmtId="0" fontId="102" fillId="0" borderId="0">
      <alignment wrapText="1"/>
    </xf>
    <xf numFmtId="0" fontId="102" fillId="0" borderId="0">
      <alignment wrapText="1"/>
    </xf>
    <xf numFmtId="0" fontId="102" fillId="0" borderId="0">
      <alignment wrapText="1"/>
    </xf>
    <xf numFmtId="0" fontId="102" fillId="0" borderId="0">
      <alignment wrapText="1"/>
    </xf>
    <xf numFmtId="0" fontId="102"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102" fillId="0" borderId="0">
      <alignment wrapText="1"/>
    </xf>
    <xf numFmtId="0" fontId="102" fillId="0" borderId="0">
      <alignment wrapText="1"/>
    </xf>
    <xf numFmtId="0" fontId="102" fillId="0" borderId="0">
      <alignment wrapText="1"/>
    </xf>
    <xf numFmtId="0" fontId="102" fillId="0" borderId="0">
      <alignment wrapText="1"/>
    </xf>
    <xf numFmtId="0" fontId="102"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102" fillId="0" borderId="0">
      <alignment wrapText="1"/>
    </xf>
    <xf numFmtId="0" fontId="102" fillId="0" borderId="0">
      <alignment wrapText="1"/>
    </xf>
    <xf numFmtId="0" fontId="89" fillId="0" borderId="0">
      <alignment wrapText="1"/>
    </xf>
    <xf numFmtId="0" fontId="89" fillId="0" borderId="0">
      <alignment wrapText="1"/>
    </xf>
    <xf numFmtId="0" fontId="30" fillId="0" borderId="0">
      <alignment wrapText="1"/>
    </xf>
    <xf numFmtId="0" fontId="30" fillId="0" borderId="0">
      <alignment wrapText="1"/>
    </xf>
    <xf numFmtId="0" fontId="30" fillId="0" borderId="0">
      <alignment wrapText="1"/>
    </xf>
    <xf numFmtId="0" fontId="30" fillId="0" borderId="0">
      <alignment wrapText="1"/>
    </xf>
    <xf numFmtId="0" fontId="102" fillId="0" borderId="0">
      <alignment wrapText="1"/>
    </xf>
    <xf numFmtId="0" fontId="102" fillId="0" borderId="0">
      <alignment wrapText="1"/>
    </xf>
    <xf numFmtId="0" fontId="102"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102"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102"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102" fillId="0" borderId="0">
      <alignment wrapText="1"/>
    </xf>
    <xf numFmtId="0" fontId="89" fillId="0" borderId="0">
      <alignment wrapText="1"/>
    </xf>
    <xf numFmtId="0" fontId="89" fillId="0" borderId="0">
      <alignment wrapText="1"/>
    </xf>
    <xf numFmtId="0" fontId="102" fillId="0" borderId="0">
      <alignment wrapText="1"/>
    </xf>
    <xf numFmtId="0" fontId="89" fillId="0" borderId="0">
      <alignment wrapText="1"/>
    </xf>
    <xf numFmtId="0" fontId="89" fillId="0" borderId="0">
      <alignment wrapText="1"/>
    </xf>
    <xf numFmtId="0" fontId="102"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102"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102"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102" fillId="0" borderId="0">
      <alignment wrapText="1"/>
    </xf>
    <xf numFmtId="0" fontId="102" fillId="0" borderId="0">
      <alignment wrapText="1"/>
    </xf>
    <xf numFmtId="0" fontId="102" fillId="0" borderId="0">
      <alignment wrapText="1"/>
    </xf>
    <xf numFmtId="0" fontId="89" fillId="0" borderId="0">
      <alignment wrapText="1"/>
    </xf>
    <xf numFmtId="0" fontId="89" fillId="0" borderId="0">
      <alignment wrapText="1"/>
    </xf>
    <xf numFmtId="0" fontId="102" fillId="0" borderId="0">
      <alignment wrapText="1"/>
    </xf>
    <xf numFmtId="0" fontId="102"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102"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102" fillId="0" borderId="0">
      <alignment wrapText="1"/>
    </xf>
    <xf numFmtId="0" fontId="89" fillId="0" borderId="0">
      <alignment wrapText="1"/>
    </xf>
    <xf numFmtId="0" fontId="89" fillId="0" borderId="0">
      <alignment wrapText="1"/>
    </xf>
    <xf numFmtId="0" fontId="102" fillId="0" borderId="0">
      <alignment wrapText="1"/>
    </xf>
    <xf numFmtId="0" fontId="89" fillId="0" borderId="0">
      <alignment wrapText="1"/>
    </xf>
    <xf numFmtId="0" fontId="89" fillId="0" borderId="0">
      <alignment wrapText="1"/>
    </xf>
    <xf numFmtId="0" fontId="102" fillId="0" borderId="0">
      <alignment vertical="top" wrapText="1"/>
    </xf>
    <xf numFmtId="0" fontId="102" fillId="0" borderId="0">
      <alignment vertical="top" wrapText="1"/>
    </xf>
    <xf numFmtId="0" fontId="102" fillId="0" borderId="0">
      <alignment vertical="top" wrapText="1"/>
    </xf>
    <xf numFmtId="0" fontId="102" fillId="0" borderId="0">
      <alignment wrapText="1"/>
    </xf>
    <xf numFmtId="0" fontId="89" fillId="0" borderId="0">
      <alignment wrapText="1"/>
    </xf>
    <xf numFmtId="0" fontId="102" fillId="0" borderId="0">
      <alignment wrapText="1"/>
    </xf>
    <xf numFmtId="0" fontId="102"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102" fillId="0" borderId="0">
      <alignment wrapText="1"/>
    </xf>
    <xf numFmtId="0" fontId="102" fillId="0" borderId="0">
      <alignment wrapText="1"/>
    </xf>
    <xf numFmtId="0" fontId="102" fillId="0" borderId="0">
      <alignment wrapText="1"/>
    </xf>
    <xf numFmtId="0" fontId="89" fillId="0" borderId="0">
      <alignment wrapText="1"/>
    </xf>
    <xf numFmtId="0" fontId="89" fillId="0" borderId="0">
      <alignment wrapText="1"/>
    </xf>
    <xf numFmtId="0" fontId="102" fillId="0" borderId="0">
      <alignment wrapText="1"/>
    </xf>
    <xf numFmtId="0" fontId="102" fillId="0" borderId="0">
      <alignment vertical="top" wrapText="1"/>
    </xf>
    <xf numFmtId="0" fontId="102" fillId="0" borderId="0">
      <alignment vertical="top" wrapText="1"/>
    </xf>
    <xf numFmtId="0" fontId="102" fillId="0" borderId="0">
      <alignment vertical="top" wrapText="1"/>
    </xf>
    <xf numFmtId="0" fontId="89" fillId="0" borderId="0">
      <alignment wrapText="1"/>
    </xf>
    <xf numFmtId="0" fontId="102" fillId="0" borderId="0">
      <alignment wrapText="1"/>
    </xf>
    <xf numFmtId="0" fontId="102" fillId="0" borderId="0">
      <alignment wrapText="1"/>
    </xf>
    <xf numFmtId="0" fontId="102" fillId="0" borderId="0">
      <alignment wrapText="1"/>
    </xf>
    <xf numFmtId="0" fontId="89" fillId="0" borderId="0">
      <alignment wrapText="1"/>
    </xf>
    <xf numFmtId="0" fontId="89" fillId="0" borderId="0">
      <alignment wrapText="1"/>
    </xf>
    <xf numFmtId="0" fontId="89" fillId="0" borderId="0">
      <alignment wrapText="1"/>
    </xf>
    <xf numFmtId="0" fontId="102" fillId="0" borderId="0">
      <alignment wrapText="1"/>
    </xf>
    <xf numFmtId="0" fontId="89" fillId="0" borderId="0">
      <alignment wrapText="1"/>
    </xf>
    <xf numFmtId="0" fontId="102" fillId="0" borderId="0">
      <alignment wrapText="1"/>
    </xf>
    <xf numFmtId="0" fontId="89" fillId="0" borderId="0">
      <alignment wrapText="1"/>
    </xf>
    <xf numFmtId="0" fontId="89" fillId="0" borderId="0">
      <alignment wrapText="1"/>
    </xf>
    <xf numFmtId="0" fontId="102" fillId="0" borderId="0">
      <alignment wrapText="1"/>
    </xf>
    <xf numFmtId="0" fontId="102" fillId="0" borderId="0">
      <alignment wrapText="1"/>
    </xf>
    <xf numFmtId="0" fontId="89" fillId="0" borderId="0">
      <alignment wrapText="1"/>
    </xf>
    <xf numFmtId="0" fontId="89" fillId="0" borderId="0">
      <alignment wrapText="1"/>
    </xf>
    <xf numFmtId="0" fontId="102" fillId="0" borderId="0">
      <alignment wrapText="1"/>
    </xf>
    <xf numFmtId="0" fontId="89" fillId="0" borderId="0">
      <alignment wrapText="1"/>
    </xf>
    <xf numFmtId="0" fontId="89" fillId="0" borderId="0">
      <alignment wrapText="1"/>
    </xf>
    <xf numFmtId="0" fontId="102"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102" fillId="0" borderId="0">
      <alignment wrapText="1"/>
    </xf>
    <xf numFmtId="0" fontId="89" fillId="0" borderId="0">
      <alignment wrapText="1"/>
    </xf>
    <xf numFmtId="0" fontId="89" fillId="0" borderId="0">
      <alignment wrapText="1"/>
    </xf>
    <xf numFmtId="0" fontId="102" fillId="0" borderId="0">
      <alignment wrapText="1"/>
    </xf>
    <xf numFmtId="0" fontId="102" fillId="0" borderId="0">
      <alignment wrapText="1"/>
    </xf>
    <xf numFmtId="0" fontId="89" fillId="0" borderId="0">
      <alignment wrapText="1"/>
    </xf>
    <xf numFmtId="0" fontId="102" fillId="0" borderId="0">
      <alignment wrapText="1"/>
    </xf>
    <xf numFmtId="0" fontId="102" fillId="0" borderId="0">
      <alignment wrapText="1"/>
    </xf>
    <xf numFmtId="0" fontId="102"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89" fillId="0" borderId="0">
      <alignment wrapText="1"/>
    </xf>
    <xf numFmtId="0" fontId="102" fillId="0" borderId="0">
      <alignment wrapText="1"/>
    </xf>
    <xf numFmtId="0" fontId="89" fillId="0" borderId="0">
      <alignment wrapText="1"/>
    </xf>
    <xf numFmtId="0" fontId="89" fillId="0" borderId="0">
      <alignment wrapText="1"/>
    </xf>
    <xf numFmtId="0" fontId="99" fillId="12" borderId="0" applyNumberFormat="0" applyBorder="0" applyAlignment="0" applyProtection="0"/>
    <xf numFmtId="0" fontId="99" fillId="13" borderId="0" applyNumberFormat="0" applyBorder="0" applyAlignment="0" applyProtection="0"/>
    <xf numFmtId="0" fontId="99" fillId="14" borderId="0" applyNumberFormat="0" applyBorder="0" applyAlignment="0" applyProtection="0"/>
    <xf numFmtId="0" fontId="99" fillId="10" borderId="0" applyNumberFormat="0" applyBorder="0" applyAlignment="0" applyProtection="0"/>
    <xf numFmtId="0" fontId="99" fillId="12" borderId="0" applyNumberFormat="0" applyBorder="0" applyAlignment="0" applyProtection="0"/>
    <xf numFmtId="0" fontId="99" fillId="15" borderId="0" applyNumberFormat="0" applyBorder="0" applyAlignment="0" applyProtection="0"/>
    <xf numFmtId="0" fontId="99" fillId="12" borderId="0" applyNumberFormat="0" applyBorder="0" applyAlignment="0" applyProtection="0"/>
    <xf numFmtId="0" fontId="99" fillId="13" borderId="0" applyNumberFormat="0" applyBorder="0" applyAlignment="0" applyProtection="0"/>
    <xf numFmtId="0" fontId="99" fillId="14" borderId="0" applyNumberFormat="0" applyBorder="0" applyAlignment="0" applyProtection="0"/>
    <xf numFmtId="0" fontId="99" fillId="10" borderId="0" applyNumberFormat="0" applyBorder="0" applyAlignment="0" applyProtection="0"/>
    <xf numFmtId="0" fontId="99" fillId="12" borderId="0" applyNumberFormat="0" applyBorder="0" applyAlignment="0" applyProtection="0"/>
    <xf numFmtId="0" fontId="99" fillId="15" borderId="0" applyNumberFormat="0" applyBorder="0" applyAlignment="0" applyProtection="0"/>
    <xf numFmtId="0" fontId="100" fillId="12" borderId="0" applyNumberFormat="0" applyBorder="0" applyAlignment="0" applyProtection="0"/>
    <xf numFmtId="0" fontId="100" fillId="13" borderId="0" applyNumberFormat="0" applyBorder="0" applyAlignment="0" applyProtection="0"/>
    <xf numFmtId="0" fontId="100" fillId="14" borderId="0" applyNumberFormat="0" applyBorder="0" applyAlignment="0" applyProtection="0"/>
    <xf numFmtId="0" fontId="100" fillId="10" borderId="0" applyNumberFormat="0" applyBorder="0" applyAlignment="0" applyProtection="0"/>
    <xf numFmtId="0" fontId="100" fillId="12" borderId="0" applyNumberFormat="0" applyBorder="0" applyAlignment="0" applyProtection="0"/>
    <xf numFmtId="0" fontId="100" fillId="15" borderId="0" applyNumberFormat="0" applyBorder="0" applyAlignment="0" applyProtection="0"/>
    <xf numFmtId="164" fontId="103" fillId="0" borderId="10" applyNumberFormat="0" applyFont="0" applyBorder="0" applyAlignment="0">
      <alignment horizontal="center" vertical="center"/>
    </xf>
    <xf numFmtId="0" fontId="30" fillId="0" borderId="0"/>
    <xf numFmtId="0" fontId="30" fillId="0" borderId="0"/>
    <xf numFmtId="0" fontId="30" fillId="0" borderId="0"/>
    <xf numFmtId="0" fontId="3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0" fillId="0" borderId="0"/>
    <xf numFmtId="0" fontId="30" fillId="0" borderId="0"/>
    <xf numFmtId="0" fontId="30" fillId="0" borderId="0"/>
    <xf numFmtId="0" fontId="39" fillId="0" borderId="0"/>
    <xf numFmtId="0" fontId="30" fillId="0" borderId="0"/>
    <xf numFmtId="0" fontId="30" fillId="0" borderId="0"/>
    <xf numFmtId="0" fontId="30" fillId="0" borderId="0"/>
    <xf numFmtId="0" fontId="39" fillId="0" borderId="0"/>
    <xf numFmtId="0" fontId="39" fillId="0" borderId="0"/>
    <xf numFmtId="0" fontId="39" fillId="0" borderId="0"/>
    <xf numFmtId="0" fontId="39" fillId="0" borderId="0"/>
    <xf numFmtId="0" fontId="39" fillId="0" borderId="0"/>
    <xf numFmtId="0" fontId="3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0" fillId="0" borderId="0"/>
    <xf numFmtId="0" fontId="104" fillId="16" borderId="0" applyNumberFormat="0" applyBorder="0" applyAlignment="0" applyProtection="0"/>
    <xf numFmtId="0" fontId="104" fillId="13" borderId="0" applyNumberFormat="0" applyBorder="0" applyAlignment="0" applyProtection="0"/>
    <xf numFmtId="0" fontId="104" fillId="14" borderId="0" applyNumberFormat="0" applyBorder="0" applyAlignment="0" applyProtection="0"/>
    <xf numFmtId="0" fontId="104" fillId="17" borderId="0" applyNumberFormat="0" applyBorder="0" applyAlignment="0" applyProtection="0"/>
    <xf numFmtId="0" fontId="104" fillId="18" borderId="0" applyNumberFormat="0" applyBorder="0" applyAlignment="0" applyProtection="0"/>
    <xf numFmtId="0" fontId="104" fillId="19" borderId="0" applyNumberFormat="0" applyBorder="0" applyAlignment="0" applyProtection="0"/>
    <xf numFmtId="0" fontId="104" fillId="16" borderId="0" applyNumberFormat="0" applyBorder="0" applyAlignment="0" applyProtection="0"/>
    <xf numFmtId="0" fontId="104" fillId="13" borderId="0" applyNumberFormat="0" applyBorder="0" applyAlignment="0" applyProtection="0"/>
    <xf numFmtId="0" fontId="104" fillId="14" borderId="0" applyNumberFormat="0" applyBorder="0" applyAlignment="0" applyProtection="0"/>
    <xf numFmtId="0" fontId="104" fillId="17" borderId="0" applyNumberFormat="0" applyBorder="0" applyAlignment="0" applyProtection="0"/>
    <xf numFmtId="0" fontId="104" fillId="18" borderId="0" applyNumberFormat="0" applyBorder="0" applyAlignment="0" applyProtection="0"/>
    <xf numFmtId="0" fontId="104" fillId="19" borderId="0" applyNumberFormat="0" applyBorder="0" applyAlignment="0" applyProtection="0"/>
    <xf numFmtId="0" fontId="105" fillId="16" borderId="0" applyNumberFormat="0" applyBorder="0" applyAlignment="0" applyProtection="0"/>
    <xf numFmtId="0" fontId="105" fillId="13" borderId="0" applyNumberFormat="0" applyBorder="0" applyAlignment="0" applyProtection="0"/>
    <xf numFmtId="0" fontId="105" fillId="14" borderId="0" applyNumberFormat="0" applyBorder="0" applyAlignment="0" applyProtection="0"/>
    <xf numFmtId="0" fontId="105" fillId="17"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6" fillId="0" borderId="0"/>
    <xf numFmtId="0" fontId="107" fillId="0" borderId="0"/>
    <xf numFmtId="173" fontId="108" fillId="0" borderId="0" applyFont="0" applyFill="0" applyBorder="0" applyAlignment="0" applyProtection="0"/>
    <xf numFmtId="0" fontId="109" fillId="0" borderId="0" applyFont="0" applyFill="0" applyBorder="0" applyAlignment="0" applyProtection="0"/>
    <xf numFmtId="173" fontId="110" fillId="0" borderId="0" applyFont="0" applyFill="0" applyBorder="0" applyAlignment="0" applyProtection="0"/>
    <xf numFmtId="172" fontId="108" fillId="0" borderId="0" applyFont="0" applyFill="0" applyBorder="0" applyAlignment="0" applyProtection="0"/>
    <xf numFmtId="0" fontId="109" fillId="0" borderId="0" applyFont="0" applyFill="0" applyBorder="0" applyAlignment="0" applyProtection="0"/>
    <xf numFmtId="172" fontId="110"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104" fillId="20" borderId="0" applyNumberFormat="0" applyBorder="0" applyAlignment="0" applyProtection="0"/>
    <xf numFmtId="0" fontId="104" fillId="21" borderId="0" applyNumberFormat="0" applyBorder="0" applyAlignment="0" applyProtection="0"/>
    <xf numFmtId="0" fontId="104" fillId="22" borderId="0" applyNumberFormat="0" applyBorder="0" applyAlignment="0" applyProtection="0"/>
    <xf numFmtId="0" fontId="104" fillId="17" borderId="0" applyNumberFormat="0" applyBorder="0" applyAlignment="0" applyProtection="0"/>
    <xf numFmtId="0" fontId="104" fillId="18" borderId="0" applyNumberFormat="0" applyBorder="0" applyAlignment="0" applyProtection="0"/>
    <xf numFmtId="0" fontId="104" fillId="23" borderId="0" applyNumberFormat="0" applyBorder="0" applyAlignment="0" applyProtection="0"/>
    <xf numFmtId="218" fontId="12" fillId="0" borderId="0" applyFont="0" applyFill="0" applyBorder="0" applyAlignment="0" applyProtection="0"/>
    <xf numFmtId="219" fontId="12" fillId="0" borderId="0" applyFont="0" applyFill="0" applyBorder="0" applyAlignment="0" applyProtection="0"/>
    <xf numFmtId="0" fontId="111" fillId="0" borderId="0" applyFont="0" applyFill="0" applyBorder="0" applyAlignment="0" applyProtection="0"/>
    <xf numFmtId="220" fontId="62" fillId="0" borderId="0" applyFont="0" applyFill="0" applyBorder="0" applyAlignment="0" applyProtection="0"/>
    <xf numFmtId="221" fontId="112" fillId="0" borderId="0" applyFont="0" applyFill="0" applyBorder="0" applyAlignment="0" applyProtection="0"/>
    <xf numFmtId="0" fontId="111" fillId="0" borderId="0" applyFont="0" applyFill="0" applyBorder="0" applyAlignment="0" applyProtection="0"/>
    <xf numFmtId="222" fontId="28" fillId="0" borderId="0" applyFont="0" applyFill="0" applyBorder="0" applyAlignment="0" applyProtection="0"/>
    <xf numFmtId="0" fontId="113" fillId="0" borderId="29" applyFont="0" applyFill="0" applyBorder="0" applyAlignment="0" applyProtection="0">
      <alignment horizontal="center" vertical="center"/>
    </xf>
    <xf numFmtId="0" fontId="5" fillId="0" borderId="0">
      <alignment horizontal="center" wrapText="1"/>
      <protection locked="0"/>
    </xf>
    <xf numFmtId="0" fontId="5" fillId="0" borderId="0">
      <alignment horizontal="center" wrapText="1"/>
      <protection locked="0"/>
    </xf>
    <xf numFmtId="0" fontId="66" fillId="0" borderId="0" applyFont="0"/>
    <xf numFmtId="0" fontId="114" fillId="0" borderId="0" applyNumberFormat="0" applyBorder="0" applyAlignment="0">
      <alignment horizontal="center"/>
    </xf>
    <xf numFmtId="41" fontId="12" fillId="0" borderId="0" applyFont="0" applyFill="0" applyBorder="0" applyAlignment="0" applyProtection="0"/>
    <xf numFmtId="41" fontId="12" fillId="0" borderId="0" applyFont="0" applyFill="0" applyBorder="0" applyAlignment="0" applyProtection="0"/>
    <xf numFmtId="0" fontId="109" fillId="0" borderId="0" applyFont="0" applyFill="0" applyBorder="0" applyAlignment="0" applyProtection="0"/>
    <xf numFmtId="173" fontId="115" fillId="0" borderId="0" applyFont="0" applyFill="0" applyBorder="0" applyAlignment="0" applyProtection="0"/>
    <xf numFmtId="172" fontId="112" fillId="0" borderId="0" applyFont="0" applyFill="0" applyBorder="0" applyAlignment="0" applyProtection="0"/>
    <xf numFmtId="0" fontId="109" fillId="0" borderId="0" applyFont="0" applyFill="0" applyBorder="0" applyAlignment="0" applyProtection="0"/>
    <xf numFmtId="172" fontId="115" fillId="0" borderId="0" applyFont="0" applyFill="0" applyBorder="0" applyAlignment="0" applyProtection="0"/>
    <xf numFmtId="179"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79" fontId="28" fillId="0" borderId="0" applyFont="0" applyFill="0" applyBorder="0" applyAlignment="0" applyProtection="0"/>
    <xf numFmtId="0" fontId="116" fillId="8" borderId="0" applyNumberFormat="0" applyBorder="0" applyAlignment="0" applyProtection="0"/>
    <xf numFmtId="0" fontId="117" fillId="0" borderId="0"/>
    <xf numFmtId="0" fontId="12" fillId="0" borderId="0"/>
    <xf numFmtId="0" fontId="118" fillId="0" borderId="0"/>
    <xf numFmtId="0" fontId="12" fillId="0" borderId="0"/>
    <xf numFmtId="0" fontId="119"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19" fillId="0" borderId="0" applyNumberFormat="0" applyFill="0" applyBorder="0" applyAlignment="0" applyProtection="0"/>
    <xf numFmtId="0" fontId="16" fillId="0" borderId="0"/>
    <xf numFmtId="0" fontId="109" fillId="0" borderId="0"/>
    <xf numFmtId="0" fontId="121" fillId="0" borderId="0"/>
    <xf numFmtId="0" fontId="112" fillId="0" borderId="0"/>
    <xf numFmtId="0" fontId="109" fillId="0" borderId="0"/>
    <xf numFmtId="0" fontId="122" fillId="0" borderId="0"/>
    <xf numFmtId="0" fontId="123" fillId="0" borderId="0"/>
    <xf numFmtId="0" fontId="122" fillId="0" borderId="0"/>
    <xf numFmtId="0" fontId="124" fillId="0" borderId="0"/>
    <xf numFmtId="0" fontId="115" fillId="0" borderId="0"/>
    <xf numFmtId="223" fontId="12" fillId="0" borderId="0" applyFill="0" applyBorder="0" applyAlignment="0"/>
    <xf numFmtId="224" fontId="32" fillId="0" borderId="0" applyFill="0" applyBorder="0" applyAlignment="0"/>
    <xf numFmtId="224" fontId="32" fillId="0" borderId="0" applyFill="0" applyBorder="0" applyAlignment="0"/>
    <xf numFmtId="0" fontId="12" fillId="0" borderId="0" applyFill="0" applyBorder="0" applyAlignment="0"/>
    <xf numFmtId="0" fontId="12" fillId="0" borderId="0" applyFill="0" applyBorder="0" applyAlignment="0"/>
    <xf numFmtId="0" fontId="12" fillId="0" borderId="0" applyFill="0" applyBorder="0" applyAlignment="0"/>
    <xf numFmtId="0" fontId="12" fillId="0" borderId="0" applyFill="0" applyBorder="0" applyAlignment="0"/>
    <xf numFmtId="0" fontId="12" fillId="0" borderId="0" applyFill="0" applyBorder="0" applyAlignment="0"/>
    <xf numFmtId="225" fontId="41" fillId="0" borderId="0" applyFill="0" applyBorder="0" applyAlignment="0"/>
    <xf numFmtId="226" fontId="39" fillId="0" borderId="0" applyFill="0" applyBorder="0" applyAlignment="0"/>
    <xf numFmtId="226" fontId="39" fillId="0" borderId="0" applyFill="0" applyBorder="0" applyAlignment="0"/>
    <xf numFmtId="225" fontId="41" fillId="0" borderId="0" applyFill="0" applyBorder="0" applyAlignment="0"/>
    <xf numFmtId="212" fontId="12" fillId="0" borderId="0" applyFill="0" applyBorder="0" applyAlignment="0"/>
    <xf numFmtId="164" fontId="39" fillId="0" borderId="0" applyFill="0" applyBorder="0" applyAlignment="0"/>
    <xf numFmtId="164" fontId="39" fillId="0" borderId="0" applyFill="0" applyBorder="0" applyAlignment="0"/>
    <xf numFmtId="212" fontId="12" fillId="0" borderId="0" applyFill="0" applyBorder="0" applyAlignment="0"/>
    <xf numFmtId="227" fontId="12" fillId="0" borderId="0" applyFill="0" applyBorder="0" applyAlignment="0"/>
    <xf numFmtId="228" fontId="39" fillId="0" borderId="0" applyFill="0" applyBorder="0" applyAlignment="0"/>
    <xf numFmtId="228" fontId="39" fillId="0" borderId="0" applyFill="0" applyBorder="0" applyAlignment="0"/>
    <xf numFmtId="227" fontId="12" fillId="0" borderId="0" applyFill="0" applyBorder="0" applyAlignment="0"/>
    <xf numFmtId="229" fontId="12" fillId="0" borderId="0" applyFill="0" applyBorder="0" applyAlignment="0"/>
    <xf numFmtId="230" fontId="39" fillId="0" borderId="0" applyFill="0" applyBorder="0" applyAlignment="0"/>
    <xf numFmtId="230" fontId="39" fillId="0" borderId="0" applyFill="0" applyBorder="0" applyAlignment="0"/>
    <xf numFmtId="231" fontId="12" fillId="0" borderId="0" applyFill="0" applyBorder="0" applyAlignment="0"/>
    <xf numFmtId="182" fontId="41" fillId="0" borderId="0" applyFill="0" applyBorder="0" applyAlignment="0"/>
    <xf numFmtId="232" fontId="39" fillId="0" borderId="0" applyFill="0" applyBorder="0" applyAlignment="0"/>
    <xf numFmtId="232" fontId="39" fillId="0" borderId="0" applyFill="0" applyBorder="0" applyAlignment="0"/>
    <xf numFmtId="182" fontId="41" fillId="0" borderId="0" applyFill="0" applyBorder="0" applyAlignment="0"/>
    <xf numFmtId="233" fontId="41" fillId="0" borderId="0" applyFill="0" applyBorder="0" applyAlignment="0"/>
    <xf numFmtId="234" fontId="39" fillId="0" borderId="0" applyFill="0" applyBorder="0" applyAlignment="0"/>
    <xf numFmtId="234" fontId="39" fillId="0" borderId="0" applyFill="0" applyBorder="0" applyAlignment="0"/>
    <xf numFmtId="233" fontId="41" fillId="0" borderId="0" applyFill="0" applyBorder="0" applyAlignment="0"/>
    <xf numFmtId="225" fontId="41" fillId="0" borderId="0" applyFill="0" applyBorder="0" applyAlignment="0"/>
    <xf numFmtId="226" fontId="39" fillId="0" borderId="0" applyFill="0" applyBorder="0" applyAlignment="0"/>
    <xf numFmtId="226" fontId="39" fillId="0" borderId="0" applyFill="0" applyBorder="0" applyAlignment="0"/>
    <xf numFmtId="225" fontId="41" fillId="0" borderId="0" applyFill="0" applyBorder="0" applyAlignment="0"/>
    <xf numFmtId="0" fontId="125" fillId="3" borderId="25" applyNumberFormat="0" applyAlignment="0" applyProtection="0"/>
    <xf numFmtId="0" fontId="126" fillId="0" borderId="0"/>
    <xf numFmtId="235" fontId="127" fillId="0" borderId="23" applyBorder="0"/>
    <xf numFmtId="235" fontId="128" fillId="0" borderId="2">
      <protection locked="0"/>
    </xf>
    <xf numFmtId="235" fontId="128" fillId="0" borderId="2">
      <protection locked="0"/>
    </xf>
    <xf numFmtId="235" fontId="128" fillId="0" borderId="2">
      <protection locked="0"/>
    </xf>
    <xf numFmtId="235" fontId="128" fillId="0" borderId="2">
      <protection locked="0"/>
    </xf>
    <xf numFmtId="236" fontId="62" fillId="0" borderId="0" applyFont="0" applyFill="0" applyBorder="0" applyAlignment="0" applyProtection="0"/>
    <xf numFmtId="237" fontId="129" fillId="0" borderId="2"/>
    <xf numFmtId="237" fontId="129" fillId="0" borderId="2"/>
    <xf numFmtId="237" fontId="129" fillId="0" borderId="2"/>
    <xf numFmtId="237" fontId="129" fillId="0" borderId="2"/>
    <xf numFmtId="0" fontId="130" fillId="24" borderId="30" applyNumberFormat="0" applyAlignment="0" applyProtection="0"/>
    <xf numFmtId="174" fontId="30" fillId="0" borderId="0" applyFont="0" applyFill="0" applyBorder="0" applyAlignment="0" applyProtection="0"/>
    <xf numFmtId="4" fontId="131" fillId="0" borderId="0" applyAlignment="0"/>
    <xf numFmtId="1" fontId="132" fillId="0" borderId="7" applyBorder="0"/>
    <xf numFmtId="238" fontId="133" fillId="0" borderId="0"/>
    <xf numFmtId="238" fontId="134" fillId="0" borderId="0"/>
    <xf numFmtId="238" fontId="134" fillId="0" borderId="0"/>
    <xf numFmtId="238" fontId="133" fillId="0" borderId="0"/>
    <xf numFmtId="238" fontId="133" fillId="0" borderId="0"/>
    <xf numFmtId="238" fontId="134" fillId="0" borderId="0"/>
    <xf numFmtId="238" fontId="134" fillId="0" borderId="0"/>
    <xf numFmtId="238" fontId="133" fillId="0" borderId="0"/>
    <xf numFmtId="238" fontId="133" fillId="0" borderId="0"/>
    <xf numFmtId="238" fontId="134" fillId="0" borderId="0"/>
    <xf numFmtId="238" fontId="134" fillId="0" borderId="0"/>
    <xf numFmtId="238" fontId="133" fillId="0" borderId="0"/>
    <xf numFmtId="238" fontId="133" fillId="0" borderId="0"/>
    <xf numFmtId="238" fontId="134" fillId="0" borderId="0"/>
    <xf numFmtId="238" fontId="134" fillId="0" borderId="0"/>
    <xf numFmtId="238" fontId="133" fillId="0" borderId="0"/>
    <xf numFmtId="238" fontId="133" fillId="0" borderId="0"/>
    <xf numFmtId="238" fontId="134" fillId="0" borderId="0"/>
    <xf numFmtId="238" fontId="134" fillId="0" borderId="0"/>
    <xf numFmtId="238" fontId="133" fillId="0" borderId="0"/>
    <xf numFmtId="238" fontId="133" fillId="0" borderId="0"/>
    <xf numFmtId="238" fontId="134" fillId="0" borderId="0"/>
    <xf numFmtId="238" fontId="134" fillId="0" borderId="0"/>
    <xf numFmtId="238" fontId="133" fillId="0" borderId="0"/>
    <xf numFmtId="238" fontId="133" fillId="0" borderId="0"/>
    <xf numFmtId="238" fontId="134" fillId="0" borderId="0"/>
    <xf numFmtId="238" fontId="134" fillId="0" borderId="0"/>
    <xf numFmtId="238" fontId="133" fillId="0" borderId="0"/>
    <xf numFmtId="238" fontId="133" fillId="0" borderId="0"/>
    <xf numFmtId="238" fontId="134" fillId="0" borderId="0"/>
    <xf numFmtId="238" fontId="134" fillId="0" borderId="0"/>
    <xf numFmtId="238" fontId="133" fillId="0" borderId="0"/>
    <xf numFmtId="41"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41" fontId="39" fillId="0" borderId="0" applyFont="0" applyFill="0" applyBorder="0" applyAlignment="0" applyProtection="0"/>
    <xf numFmtId="198" fontId="135" fillId="0" borderId="0" applyFont="0" applyFill="0" applyBorder="0" applyAlignment="0" applyProtection="0"/>
    <xf numFmtId="182" fontId="41" fillId="0" borderId="0" applyFont="0" applyFill="0" applyBorder="0" applyAlignment="0" applyProtection="0"/>
    <xf numFmtId="232" fontId="39" fillId="0" borderId="0" applyFont="0" applyFill="0" applyBorder="0" applyAlignment="0" applyProtection="0"/>
    <xf numFmtId="232" fontId="39" fillId="0" borderId="0" applyFont="0" applyFill="0" applyBorder="0" applyAlignment="0" applyProtection="0"/>
    <xf numFmtId="182" fontId="41" fillId="0" borderId="0" applyFont="0" applyFill="0" applyBorder="0" applyAlignment="0" applyProtection="0"/>
    <xf numFmtId="49" fontId="136" fillId="0" borderId="6" applyNumberFormat="0" applyFont="0" applyFill="0" applyBorder="0" applyProtection="0">
      <alignment horizontal="center" vertical="center" wrapText="1"/>
    </xf>
    <xf numFmtId="0" fontId="30" fillId="0" borderId="16" applyNumberFormat="0" applyBorder="0">
      <alignment horizontal="center" vertical="center" wrapText="1"/>
    </xf>
    <xf numFmtId="0" fontId="30" fillId="0" borderId="16" applyNumberFormat="0" applyBorder="0">
      <alignment horizontal="center" vertical="center" wrapText="1"/>
    </xf>
    <xf numFmtId="232" fontId="121" fillId="0" borderId="2" applyFont="0" applyAlignment="0">
      <alignment horizontal="center"/>
    </xf>
    <xf numFmtId="232" fontId="121" fillId="0" borderId="2" applyFont="0" applyAlignment="0">
      <alignment horizontal="center"/>
    </xf>
    <xf numFmtId="232" fontId="121" fillId="0" borderId="2" applyFont="0" applyAlignment="0">
      <alignment horizontal="center"/>
    </xf>
    <xf numFmtId="232" fontId="121" fillId="0" borderId="2" applyFont="0" applyAlignment="0">
      <alignment horizontal="center"/>
    </xf>
    <xf numFmtId="43" fontId="12" fillId="0" borderId="0" applyFont="0" applyFill="0" applyBorder="0" applyAlignment="0" applyProtection="0"/>
    <xf numFmtId="43" fontId="107" fillId="0" borderId="0" applyFont="0" applyFill="0" applyBorder="0" applyAlignment="0" applyProtection="0"/>
    <xf numFmtId="43" fontId="30" fillId="0" borderId="0" applyFont="0" applyFill="0" applyBorder="0" applyAlignment="0" applyProtection="0"/>
    <xf numFmtId="43" fontId="10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99" fillId="0" borderId="0" applyFont="0" applyFill="0" applyBorder="0" applyAlignment="0" applyProtection="0"/>
    <xf numFmtId="43" fontId="12" fillId="0" borderId="0" applyFont="0" applyFill="0" applyBorder="0" applyAlignment="0" applyProtection="0"/>
    <xf numFmtId="172"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12"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0" fontId="12" fillId="0" borderId="0" applyFont="0" applyFill="0" applyBorder="0" applyAlignment="0" applyProtection="0"/>
    <xf numFmtId="239" fontId="137" fillId="0" borderId="0" applyFont="0" applyFill="0" applyBorder="0" applyAlignment="0" applyProtection="0"/>
    <xf numFmtId="43" fontId="99" fillId="0" borderId="0" applyFont="0" applyFill="0" applyBorder="0" applyAlignment="0" applyProtection="0"/>
    <xf numFmtId="43" fontId="3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240" fontId="138" fillId="0" borderId="0" applyFont="0" applyFill="0" applyBorder="0" applyAlignment="0" applyProtection="0"/>
    <xf numFmtId="240" fontId="138" fillId="0" borderId="0" applyFont="0" applyFill="0" applyBorder="0" applyAlignment="0" applyProtection="0"/>
    <xf numFmtId="241"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30" fillId="0" borderId="0" applyFont="0" applyFill="0" applyBorder="0" applyAlignment="0" applyProtection="0"/>
    <xf numFmtId="43" fontId="4" fillId="0" borderId="0" applyFont="0" applyFill="0" applyBorder="0" applyAlignment="0" applyProtection="0"/>
    <xf numFmtId="192" fontId="12" fillId="0" borderId="0" applyFont="0" applyFill="0" applyBorder="0" applyAlignment="0" applyProtection="0"/>
    <xf numFmtId="43" fontId="30" fillId="0" borderId="0" applyFont="0" applyFill="0" applyBorder="0" applyAlignment="0" applyProtection="0"/>
    <xf numFmtId="43" fontId="99" fillId="0" borderId="0" applyFont="0" applyFill="0" applyBorder="0" applyAlignment="0" applyProtection="0"/>
    <xf numFmtId="43" fontId="139" fillId="0" borderId="0" applyFont="0" applyFill="0" applyBorder="0" applyAlignment="0" applyProtection="0"/>
    <xf numFmtId="43" fontId="30" fillId="0" borderId="0" applyFont="0" applyFill="0" applyBorder="0" applyAlignment="0" applyProtection="0"/>
    <xf numFmtId="43" fontId="140" fillId="0" borderId="0" applyFont="0" applyFill="0" applyBorder="0" applyAlignment="0" applyProtection="0"/>
    <xf numFmtId="170" fontId="141" fillId="0" borderId="0" applyFont="0" applyFill="0" applyBorder="0" applyAlignment="0" applyProtection="0"/>
    <xf numFmtId="43" fontId="39" fillId="0" borderId="0" applyFont="0" applyFill="0" applyBorder="0" applyAlignment="0" applyProtection="0"/>
    <xf numFmtId="174" fontId="4" fillId="0" borderId="0" applyFont="0" applyFill="0" applyBorder="0" applyAlignment="0" applyProtection="0"/>
    <xf numFmtId="43" fontId="12" fillId="0" borderId="0" applyFont="0" applyFill="0" applyBorder="0" applyAlignment="0" applyProtection="0"/>
    <xf numFmtId="43" fontId="30" fillId="0" borderId="0" applyFont="0" applyFill="0" applyBorder="0" applyAlignment="0" applyProtection="0"/>
    <xf numFmtId="43" fontId="12" fillId="0" borderId="0" applyFont="0" applyFill="0" applyBorder="0" applyAlignment="0" applyProtection="0"/>
    <xf numFmtId="43" fontId="30" fillId="0" borderId="0" applyFont="0" applyFill="0" applyBorder="0" applyAlignment="0" applyProtection="0"/>
    <xf numFmtId="43" fontId="12" fillId="0" borderId="0" applyFont="0" applyFill="0" applyBorder="0" applyAlignment="0" applyProtection="0"/>
    <xf numFmtId="43" fontId="138" fillId="0" borderId="0" applyFont="0" applyFill="0" applyBorder="0" applyAlignment="0" applyProtection="0"/>
    <xf numFmtId="43" fontId="106" fillId="0" borderId="0" applyFont="0" applyFill="0" applyBorder="0" applyAlignment="0" applyProtection="0"/>
    <xf numFmtId="43" fontId="99" fillId="0" borderId="0" applyFont="0" applyFill="0" applyBorder="0" applyAlignment="0" applyProtection="0"/>
    <xf numFmtId="43" fontId="16" fillId="0" borderId="0" applyFont="0" applyFill="0" applyBorder="0" applyAlignment="0" applyProtection="0"/>
    <xf numFmtId="43" fontId="14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0" fillId="0" borderId="0" applyFont="0" applyFill="0" applyBorder="0" applyAlignment="0" applyProtection="0"/>
    <xf numFmtId="175" fontId="106" fillId="0" borderId="0" applyFont="0" applyFill="0" applyBorder="0" applyAlignment="0" applyProtection="0"/>
    <xf numFmtId="43" fontId="99" fillId="0" borderId="0" applyFont="0" applyFill="0" applyBorder="0" applyAlignment="0" applyProtection="0"/>
    <xf numFmtId="43" fontId="30" fillId="0" borderId="0" applyFont="0" applyFill="0" applyBorder="0" applyAlignment="0" applyProtection="0"/>
    <xf numFmtId="43" fontId="39" fillId="0" borderId="0" applyFont="0" applyFill="0" applyBorder="0" applyAlignment="0" applyProtection="0"/>
    <xf numFmtId="43" fontId="99"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107" fillId="0" borderId="0" applyFont="0" applyFill="0" applyBorder="0" applyAlignment="0" applyProtection="0"/>
    <xf numFmtId="43" fontId="99"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43" fontId="12" fillId="0" borderId="0" applyFont="0" applyFill="0" applyBorder="0" applyAlignment="0" applyProtection="0"/>
    <xf numFmtId="43" fontId="142" fillId="0" borderId="0" applyFont="0" applyFill="0" applyBorder="0" applyAlignment="0" applyProtection="0"/>
    <xf numFmtId="43" fontId="142" fillId="0" borderId="0" applyFont="0" applyFill="0" applyBorder="0" applyAlignment="0" applyProtection="0"/>
    <xf numFmtId="242" fontId="16" fillId="0" borderId="0"/>
    <xf numFmtId="242" fontId="16" fillId="0" borderId="0"/>
    <xf numFmtId="3" fontId="12" fillId="0" borderId="0" applyFont="0" applyFill="0" applyBorder="0" applyAlignment="0" applyProtection="0"/>
    <xf numFmtId="0" fontId="143" fillId="0" borderId="0"/>
    <xf numFmtId="0" fontId="144" fillId="0" borderId="0"/>
    <xf numFmtId="3" fontId="12" fillId="0" borderId="0" applyFont="0" applyFill="0" applyBorder="0" applyAlignment="0" applyProtection="0"/>
    <xf numFmtId="0" fontId="143" fillId="0" borderId="0"/>
    <xf numFmtId="0" fontId="144" fillId="0" borderId="0"/>
    <xf numFmtId="0" fontId="12" fillId="0" borderId="2" applyFont="0" applyFill="0" applyProtection="0">
      <alignment vertical="center"/>
    </xf>
    <xf numFmtId="0" fontId="12" fillId="0" borderId="2" applyFont="0" applyFill="0" applyProtection="0">
      <alignment vertical="center"/>
    </xf>
    <xf numFmtId="0" fontId="12" fillId="0" borderId="2" applyFont="0" applyFill="0" applyProtection="0">
      <alignment vertical="center"/>
    </xf>
    <xf numFmtId="0" fontId="12" fillId="0" borderId="2" applyFont="0" applyFill="0" applyProtection="0">
      <alignment vertical="center"/>
    </xf>
    <xf numFmtId="243" fontId="12" fillId="0" borderId="2" applyFont="0" applyFill="0" applyBorder="0" applyProtection="0">
      <alignment vertical="center"/>
    </xf>
    <xf numFmtId="243" fontId="12" fillId="0" borderId="2" applyFont="0" applyFill="0" applyBorder="0" applyProtection="0">
      <alignment vertical="center"/>
    </xf>
    <xf numFmtId="243" fontId="12" fillId="0" borderId="2" applyFont="0" applyFill="0" applyBorder="0" applyProtection="0">
      <alignment vertical="center"/>
    </xf>
    <xf numFmtId="243" fontId="12" fillId="0" borderId="2" applyFont="0" applyFill="0" applyBorder="0" applyProtection="0">
      <alignment vertical="center"/>
    </xf>
    <xf numFmtId="175" fontId="30" fillId="0" borderId="14">
      <alignment vertical="center" wrapText="1"/>
    </xf>
    <xf numFmtId="0" fontId="145" fillId="0" borderId="0">
      <alignment horizontal="center"/>
    </xf>
    <xf numFmtId="0" fontId="146" fillId="0" borderId="0" applyNumberFormat="0" applyAlignment="0">
      <alignment horizontal="left"/>
    </xf>
    <xf numFmtId="0" fontId="147" fillId="0" borderId="0" applyNumberFormat="0" applyAlignment="0"/>
    <xf numFmtId="190" fontId="107" fillId="0" borderId="0" applyFont="0" applyFill="0" applyBorder="0" applyAlignment="0" applyProtection="0"/>
    <xf numFmtId="244" fontId="121" fillId="0" borderId="0" applyFont="0" applyFill="0" applyBorder="0" applyAlignment="0" applyProtection="0"/>
    <xf numFmtId="245" fontId="71" fillId="0" borderId="0" applyFont="0" applyFill="0" applyBorder="0" applyAlignment="0" applyProtection="0"/>
    <xf numFmtId="175" fontId="72" fillId="0" borderId="0" applyFont="0" applyFill="0" applyBorder="0" applyAlignment="0" applyProtection="0"/>
    <xf numFmtId="246" fontId="148" fillId="0" borderId="0">
      <protection locked="0"/>
    </xf>
    <xf numFmtId="247" fontId="148" fillId="0" borderId="0">
      <protection locked="0"/>
    </xf>
    <xf numFmtId="248" fontId="149" fillId="0" borderId="11">
      <protection locked="0"/>
    </xf>
    <xf numFmtId="249" fontId="148" fillId="0" borderId="0">
      <protection locked="0"/>
    </xf>
    <xf numFmtId="250" fontId="148" fillId="0" borderId="0">
      <protection locked="0"/>
    </xf>
    <xf numFmtId="249" fontId="148" fillId="0" borderId="0" applyNumberFormat="0">
      <protection locked="0"/>
    </xf>
    <xf numFmtId="249" fontId="148" fillId="0" borderId="0">
      <protection locked="0"/>
    </xf>
    <xf numFmtId="235" fontId="150" fillId="0" borderId="17"/>
    <xf numFmtId="251" fontId="150" fillId="0" borderId="17"/>
    <xf numFmtId="0" fontId="62" fillId="0" borderId="0" applyNumberFormat="0" applyFont="0" applyAlignment="0">
      <alignment horizontal="center"/>
    </xf>
    <xf numFmtId="252" fontId="32" fillId="0" borderId="0" applyFont="0" applyFill="0" applyBorder="0" applyAlignment="0" applyProtection="0"/>
    <xf numFmtId="170" fontId="151" fillId="0" borderId="0" applyFont="0" applyFill="0" applyBorder="0" applyAlignment="0" applyProtection="0"/>
    <xf numFmtId="225" fontId="41" fillId="0" borderId="0" applyFont="0" applyFill="0" applyBorder="0" applyAlignment="0" applyProtection="0"/>
    <xf numFmtId="226" fontId="39" fillId="0" borderId="0" applyFont="0" applyFill="0" applyBorder="0" applyAlignment="0" applyProtection="0"/>
    <xf numFmtId="226" fontId="39" fillId="0" borderId="0" applyFont="0" applyFill="0" applyBorder="0" applyAlignment="0" applyProtection="0"/>
    <xf numFmtId="225" fontId="4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253" fontId="12" fillId="0" borderId="0" applyFont="0" applyFill="0" applyBorder="0" applyAlignment="0" applyProtection="0"/>
    <xf numFmtId="254" fontId="12" fillId="0" borderId="0" applyFont="0" applyFill="0" applyBorder="0" applyAlignment="0" applyProtection="0"/>
    <xf numFmtId="255" fontId="12" fillId="0" borderId="0" applyFont="0" applyFill="0" applyBorder="0" applyAlignment="0" applyProtection="0"/>
    <xf numFmtId="255" fontId="12" fillId="0" borderId="0" applyFont="0" applyFill="0" applyBorder="0" applyAlignment="0" applyProtection="0"/>
    <xf numFmtId="255" fontId="12" fillId="0" borderId="0" applyFont="0" applyFill="0" applyBorder="0" applyAlignment="0" applyProtection="0"/>
    <xf numFmtId="255" fontId="12" fillId="0" borderId="0" applyFont="0" applyFill="0" applyBorder="0" applyAlignment="0" applyProtection="0"/>
    <xf numFmtId="255" fontId="12" fillId="0" borderId="0" applyFont="0" applyFill="0" applyBorder="0" applyAlignment="0" applyProtection="0"/>
    <xf numFmtId="188" fontId="30" fillId="0" borderId="0" applyFont="0" applyFill="0" applyBorder="0" applyAlignment="0" applyProtection="0"/>
    <xf numFmtId="256" fontId="12" fillId="0" borderId="0"/>
    <xf numFmtId="256" fontId="12" fillId="0" borderId="0"/>
    <xf numFmtId="257" fontId="152" fillId="0" borderId="0"/>
    <xf numFmtId="235" fontId="35" fillId="0" borderId="17">
      <alignment horizontal="center"/>
      <protection hidden="1"/>
    </xf>
    <xf numFmtId="258" fontId="153" fillId="0" borderId="17">
      <alignment horizontal="center"/>
      <protection hidden="1"/>
    </xf>
    <xf numFmtId="235" fontId="35" fillId="0" borderId="17">
      <alignment horizontal="center"/>
      <protection hidden="1"/>
    </xf>
    <xf numFmtId="235" fontId="35" fillId="0" borderId="17">
      <alignment horizontal="center"/>
      <protection hidden="1"/>
    </xf>
    <xf numFmtId="235" fontId="35" fillId="0" borderId="17">
      <alignment horizontal="center"/>
      <protection hidden="1"/>
    </xf>
    <xf numFmtId="235" fontId="35" fillId="0" borderId="17">
      <alignment horizontal="center"/>
      <protection hidden="1"/>
    </xf>
    <xf numFmtId="235" fontId="35" fillId="0" borderId="17">
      <alignment horizontal="center"/>
      <protection hidden="1"/>
    </xf>
    <xf numFmtId="235" fontId="35" fillId="0" borderId="17">
      <alignment horizontal="center"/>
      <protection hidden="1"/>
    </xf>
    <xf numFmtId="235" fontId="35" fillId="0" borderId="17">
      <alignment horizontal="center"/>
      <protection hidden="1"/>
    </xf>
    <xf numFmtId="235" fontId="35" fillId="0" borderId="17">
      <alignment horizontal="center"/>
      <protection hidden="1"/>
    </xf>
    <xf numFmtId="223" fontId="30" fillId="0" borderId="31"/>
    <xf numFmtId="2" fontId="35" fillId="0" borderId="17">
      <alignment horizontal="center"/>
      <protection hidden="1"/>
    </xf>
    <xf numFmtId="2" fontId="35" fillId="0" borderId="17">
      <alignment horizontal="center"/>
      <protection hidden="1"/>
    </xf>
    <xf numFmtId="223" fontId="30" fillId="0" borderId="31"/>
    <xf numFmtId="0" fontId="12" fillId="0" borderId="0" applyFont="0" applyFill="0" applyBorder="0" applyAlignment="0" applyProtection="0"/>
    <xf numFmtId="0" fontId="154" fillId="0" borderId="0" applyProtection="0"/>
    <xf numFmtId="14" fontId="54" fillId="0" borderId="0" applyFill="0" applyBorder="0" applyAlignment="0"/>
    <xf numFmtId="0" fontId="154" fillId="0" borderId="0" applyProtection="0"/>
    <xf numFmtId="43" fontId="106" fillId="0" borderId="0" applyFont="0" applyFill="0" applyBorder="0" applyAlignment="0" applyProtection="0"/>
    <xf numFmtId="0" fontId="155" fillId="3" borderId="24" applyNumberFormat="0" applyAlignment="0" applyProtection="0"/>
    <xf numFmtId="0" fontId="156" fillId="4" borderId="25" applyNumberFormat="0" applyAlignment="0" applyProtection="0"/>
    <xf numFmtId="3" fontId="157" fillId="0" borderId="3">
      <alignment horizontal="left" vertical="top" wrapText="1"/>
    </xf>
    <xf numFmtId="0" fontId="158" fillId="0" borderId="20" applyNumberFormat="0" applyFill="0" applyAlignment="0" applyProtection="0"/>
    <xf numFmtId="0" fontId="159" fillId="0" borderId="21" applyNumberFormat="0" applyFill="0" applyAlignment="0" applyProtection="0"/>
    <xf numFmtId="0" fontId="160" fillId="0" borderId="22" applyNumberFormat="0" applyFill="0" applyAlignment="0" applyProtection="0"/>
    <xf numFmtId="0" fontId="160" fillId="0" borderId="0" applyNumberFormat="0" applyFill="0" applyBorder="0" applyAlignment="0" applyProtection="0"/>
    <xf numFmtId="259" fontId="12" fillId="0" borderId="32">
      <alignment vertical="center"/>
    </xf>
    <xf numFmtId="0" fontId="12" fillId="0" borderId="0" applyFont="0" applyFill="0" applyBorder="0" applyAlignment="0" applyProtection="0"/>
    <xf numFmtId="0" fontId="12" fillId="0" borderId="0" applyFont="0" applyFill="0" applyBorder="0" applyAlignment="0" applyProtection="0"/>
    <xf numFmtId="260" fontId="30" fillId="0" borderId="0"/>
    <xf numFmtId="260" fontId="30" fillId="0" borderId="0"/>
    <xf numFmtId="261" fontId="39" fillId="0" borderId="1"/>
    <xf numFmtId="261" fontId="39" fillId="0" borderId="1"/>
    <xf numFmtId="0" fontId="161" fillId="0" borderId="0">
      <protection locked="0"/>
    </xf>
    <xf numFmtId="262" fontId="71" fillId="0" borderId="0" applyFont="0" applyFill="0" applyBorder="0" applyAlignment="0" applyProtection="0"/>
    <xf numFmtId="263" fontId="12" fillId="0" borderId="0" applyFont="0" applyFill="0" applyBorder="0" applyAlignment="0" applyProtection="0"/>
    <xf numFmtId="264" fontId="12" fillId="0" borderId="0"/>
    <xf numFmtId="264" fontId="12" fillId="0" borderId="0"/>
    <xf numFmtId="265" fontId="152" fillId="0" borderId="0"/>
    <xf numFmtId="266" fontId="39" fillId="0" borderId="0"/>
    <xf numFmtId="266" fontId="39" fillId="0" borderId="0"/>
    <xf numFmtId="0" fontId="107" fillId="0" borderId="0">
      <alignment vertical="top" wrapText="1"/>
    </xf>
    <xf numFmtId="174" fontId="162" fillId="0" borderId="0" applyFont="0" applyFill="0" applyBorder="0" applyAlignment="0" applyProtection="0"/>
    <xf numFmtId="175" fontId="162" fillId="0" borderId="0" applyFont="0" applyFill="0" applyBorder="0" applyAlignment="0" applyProtection="0"/>
    <xf numFmtId="174" fontId="162" fillId="0" borderId="0" applyFont="0" applyFill="0" applyBorder="0" applyAlignment="0" applyProtection="0"/>
    <xf numFmtId="41" fontId="162"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267" fontId="12" fillId="0" borderId="0" applyFont="0" applyFill="0" applyBorder="0" applyAlignment="0" applyProtection="0"/>
    <xf numFmtId="267" fontId="12" fillId="0" borderId="0" applyFont="0" applyFill="0" applyBorder="0" applyAlignment="0" applyProtection="0"/>
    <xf numFmtId="267" fontId="12" fillId="0" borderId="0" applyFont="0" applyFill="0" applyBorder="0" applyAlignment="0" applyProtection="0"/>
    <xf numFmtId="267" fontId="12" fillId="0" borderId="0" applyFont="0" applyFill="0" applyBorder="0" applyAlignment="0" applyProtection="0"/>
    <xf numFmtId="174" fontId="163" fillId="0" borderId="0" applyFont="0" applyFill="0" applyBorder="0" applyAlignment="0" applyProtection="0"/>
    <xf numFmtId="174" fontId="162" fillId="0" borderId="0" applyFont="0" applyFill="0" applyBorder="0" applyAlignment="0" applyProtection="0"/>
    <xf numFmtId="267" fontId="12" fillId="0" borderId="0" applyFont="0" applyFill="0" applyBorder="0" applyAlignment="0" applyProtection="0"/>
    <xf numFmtId="267" fontId="12" fillId="0" borderId="0" applyFont="0" applyFill="0" applyBorder="0" applyAlignment="0" applyProtection="0"/>
    <xf numFmtId="268" fontId="30" fillId="0" borderId="0" applyFont="0" applyFill="0" applyBorder="0" applyAlignment="0" applyProtection="0"/>
    <xf numFmtId="268" fontId="30" fillId="0" borderId="0" applyFont="0" applyFill="0" applyBorder="0" applyAlignment="0" applyProtection="0"/>
    <xf numFmtId="269" fontId="30" fillId="0" borderId="0" applyFont="0" applyFill="0" applyBorder="0" applyAlignment="0" applyProtection="0"/>
    <xf numFmtId="269" fontId="30" fillId="0" borderId="0" applyFont="0" applyFill="0" applyBorder="0" applyAlignment="0" applyProtection="0"/>
    <xf numFmtId="174" fontId="163" fillId="0" borderId="0" applyFont="0" applyFill="0" applyBorder="0" applyAlignment="0" applyProtection="0"/>
    <xf numFmtId="174"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174" fontId="163" fillId="0" borderId="0" applyFont="0" applyFill="0" applyBorder="0" applyAlignment="0" applyProtection="0"/>
    <xf numFmtId="174" fontId="163" fillId="0" borderId="0" applyFont="0" applyFill="0" applyBorder="0" applyAlignment="0" applyProtection="0"/>
    <xf numFmtId="41" fontId="162" fillId="0" borderId="0" applyFont="0" applyFill="0" applyBorder="0" applyAlignment="0" applyProtection="0"/>
    <xf numFmtId="41" fontId="162"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174" fontId="163" fillId="0" borderId="0" applyFont="0" applyFill="0" applyBorder="0" applyAlignment="0" applyProtection="0"/>
    <xf numFmtId="174" fontId="163" fillId="0" borderId="0" applyFont="0" applyFill="0" applyBorder="0" applyAlignment="0" applyProtection="0"/>
    <xf numFmtId="270" fontId="163" fillId="0" borderId="0" applyFont="0" applyFill="0" applyBorder="0" applyAlignment="0" applyProtection="0"/>
    <xf numFmtId="270"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198" fontId="163" fillId="0" borderId="0" applyFont="0" applyFill="0" applyBorder="0" applyAlignment="0" applyProtection="0"/>
    <xf numFmtId="198" fontId="163" fillId="0" borderId="0" applyFont="0" applyFill="0" applyBorder="0" applyAlignment="0" applyProtection="0"/>
    <xf numFmtId="198" fontId="163" fillId="0" borderId="0" applyFont="0" applyFill="0" applyBorder="0" applyAlignment="0" applyProtection="0"/>
    <xf numFmtId="198" fontId="163" fillId="0" borderId="0" applyFont="0" applyFill="0" applyBorder="0" applyAlignment="0" applyProtection="0"/>
    <xf numFmtId="198" fontId="163" fillId="0" borderId="0" applyFont="0" applyFill="0" applyBorder="0" applyAlignment="0" applyProtection="0"/>
    <xf numFmtId="198" fontId="163" fillId="0" borderId="0" applyFont="0" applyFill="0" applyBorder="0" applyAlignment="0" applyProtection="0"/>
    <xf numFmtId="41" fontId="163" fillId="0" borderId="0" applyFont="0" applyFill="0" applyBorder="0" applyAlignment="0" applyProtection="0"/>
    <xf numFmtId="174" fontId="162" fillId="0" borderId="0" applyFont="0" applyFill="0" applyBorder="0" applyAlignment="0" applyProtection="0"/>
    <xf numFmtId="174" fontId="162" fillId="0" borderId="0" applyFont="0" applyFill="0" applyBorder="0" applyAlignment="0" applyProtection="0"/>
    <xf numFmtId="270" fontId="163" fillId="0" borderId="0" applyFont="0" applyFill="0" applyBorder="0" applyAlignment="0" applyProtection="0"/>
    <xf numFmtId="41" fontId="163" fillId="0" borderId="0" applyFont="0" applyFill="0" applyBorder="0" applyAlignment="0" applyProtection="0"/>
    <xf numFmtId="174" fontId="162" fillId="0" borderId="0" applyFont="0" applyFill="0" applyBorder="0" applyAlignment="0" applyProtection="0"/>
    <xf numFmtId="41" fontId="162" fillId="0" borderId="0" applyFont="0" applyFill="0" applyBorder="0" applyAlignment="0" applyProtection="0"/>
    <xf numFmtId="41" fontId="162"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174" fontId="163" fillId="0" borderId="0" applyFont="0" applyFill="0" applyBorder="0" applyAlignment="0" applyProtection="0"/>
    <xf numFmtId="174" fontId="163" fillId="0" borderId="0" applyFont="0" applyFill="0" applyBorder="0" applyAlignment="0" applyProtection="0"/>
    <xf numFmtId="270" fontId="163" fillId="0" borderId="0" applyFont="0" applyFill="0" applyBorder="0" applyAlignment="0" applyProtection="0"/>
    <xf numFmtId="270" fontId="163" fillId="0" borderId="0" applyFont="0" applyFill="0" applyBorder="0" applyAlignment="0" applyProtection="0"/>
    <xf numFmtId="41" fontId="163" fillId="0" borderId="0" applyFont="0" applyFill="0" applyBorder="0" applyAlignment="0" applyProtection="0"/>
    <xf numFmtId="41" fontId="163" fillId="0" borderId="0" applyFont="0" applyFill="0" applyBorder="0" applyAlignment="0" applyProtection="0"/>
    <xf numFmtId="198" fontId="162" fillId="0" borderId="0" applyFont="0" applyFill="0" applyBorder="0" applyAlignment="0" applyProtection="0"/>
    <xf numFmtId="198" fontId="162" fillId="0" borderId="0" applyFont="0" applyFill="0" applyBorder="0" applyAlignment="0" applyProtection="0"/>
    <xf numFmtId="41" fontId="163" fillId="0" borderId="0" applyFont="0" applyFill="0" applyBorder="0" applyAlignment="0" applyProtection="0"/>
    <xf numFmtId="175" fontId="162" fillId="0" borderId="0" applyFont="0" applyFill="0" applyBorder="0" applyAlignment="0" applyProtection="0"/>
    <xf numFmtId="43" fontId="162"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271" fontId="12" fillId="0" borderId="0" applyFont="0" applyFill="0" applyBorder="0" applyAlignment="0" applyProtection="0"/>
    <xf numFmtId="271" fontId="12" fillId="0" borderId="0" applyFont="0" applyFill="0" applyBorder="0" applyAlignment="0" applyProtection="0"/>
    <xf numFmtId="271" fontId="12" fillId="0" borderId="0" applyFont="0" applyFill="0" applyBorder="0" applyAlignment="0" applyProtection="0"/>
    <xf numFmtId="271" fontId="12" fillId="0" borderId="0" applyFont="0" applyFill="0" applyBorder="0" applyAlignment="0" applyProtection="0"/>
    <xf numFmtId="175" fontId="163" fillId="0" borderId="0" applyFont="0" applyFill="0" applyBorder="0" applyAlignment="0" applyProtection="0"/>
    <xf numFmtId="175" fontId="162" fillId="0" borderId="0" applyFont="0" applyFill="0" applyBorder="0" applyAlignment="0" applyProtection="0"/>
    <xf numFmtId="271" fontId="12" fillId="0" borderId="0" applyFont="0" applyFill="0" applyBorder="0" applyAlignment="0" applyProtection="0"/>
    <xf numFmtId="271" fontId="12" fillId="0" borderId="0" applyFont="0" applyFill="0" applyBorder="0" applyAlignment="0" applyProtection="0"/>
    <xf numFmtId="272" fontId="30" fillId="0" borderId="0" applyFont="0" applyFill="0" applyBorder="0" applyAlignment="0" applyProtection="0"/>
    <xf numFmtId="272" fontId="30" fillId="0" borderId="0" applyFont="0" applyFill="0" applyBorder="0" applyAlignment="0" applyProtection="0"/>
    <xf numFmtId="273" fontId="30" fillId="0" borderId="0" applyFont="0" applyFill="0" applyBorder="0" applyAlignment="0" applyProtection="0"/>
    <xf numFmtId="273" fontId="30" fillId="0" borderId="0" applyFont="0" applyFill="0" applyBorder="0" applyAlignment="0" applyProtection="0"/>
    <xf numFmtId="175" fontId="163" fillId="0" borderId="0" applyFont="0" applyFill="0" applyBorder="0" applyAlignment="0" applyProtection="0"/>
    <xf numFmtId="175"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175" fontId="163" fillId="0" borderId="0" applyFont="0" applyFill="0" applyBorder="0" applyAlignment="0" applyProtection="0"/>
    <xf numFmtId="175" fontId="163" fillId="0" borderId="0" applyFont="0" applyFill="0" applyBorder="0" applyAlignment="0" applyProtection="0"/>
    <xf numFmtId="43" fontId="162" fillId="0" borderId="0" applyFont="0" applyFill="0" applyBorder="0" applyAlignment="0" applyProtection="0"/>
    <xf numFmtId="43" fontId="162"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175" fontId="163" fillId="0" borderId="0" applyFont="0" applyFill="0" applyBorder="0" applyAlignment="0" applyProtection="0"/>
    <xf numFmtId="175" fontId="163" fillId="0" borderId="0" applyFont="0" applyFill="0" applyBorder="0" applyAlignment="0" applyProtection="0"/>
    <xf numFmtId="274" fontId="163" fillId="0" borderId="0" applyFont="0" applyFill="0" applyBorder="0" applyAlignment="0" applyProtection="0"/>
    <xf numFmtId="274"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191" fontId="163" fillId="0" borderId="0" applyFont="0" applyFill="0" applyBorder="0" applyAlignment="0" applyProtection="0"/>
    <xf numFmtId="191" fontId="163" fillId="0" borderId="0" applyFont="0" applyFill="0" applyBorder="0" applyAlignment="0" applyProtection="0"/>
    <xf numFmtId="191" fontId="163" fillId="0" borderId="0" applyFont="0" applyFill="0" applyBorder="0" applyAlignment="0" applyProtection="0"/>
    <xf numFmtId="191" fontId="163" fillId="0" borderId="0" applyFont="0" applyFill="0" applyBorder="0" applyAlignment="0" applyProtection="0"/>
    <xf numFmtId="191" fontId="163" fillId="0" borderId="0" applyFont="0" applyFill="0" applyBorder="0" applyAlignment="0" applyProtection="0"/>
    <xf numFmtId="191" fontId="163" fillId="0" borderId="0" applyFont="0" applyFill="0" applyBorder="0" applyAlignment="0" applyProtection="0"/>
    <xf numFmtId="43" fontId="163" fillId="0" borderId="0" applyFont="0" applyFill="0" applyBorder="0" applyAlignment="0" applyProtection="0"/>
    <xf numFmtId="175" fontId="162" fillId="0" borderId="0" applyFont="0" applyFill="0" applyBorder="0" applyAlignment="0" applyProtection="0"/>
    <xf numFmtId="175" fontId="162" fillId="0" borderId="0" applyFont="0" applyFill="0" applyBorder="0" applyAlignment="0" applyProtection="0"/>
    <xf numFmtId="274" fontId="163" fillId="0" borderId="0" applyFont="0" applyFill="0" applyBorder="0" applyAlignment="0" applyProtection="0"/>
    <xf numFmtId="43" fontId="163" fillId="0" borderId="0" applyFont="0" applyFill="0" applyBorder="0" applyAlignment="0" applyProtection="0"/>
    <xf numFmtId="175" fontId="162" fillId="0" borderId="0" applyFont="0" applyFill="0" applyBorder="0" applyAlignment="0" applyProtection="0"/>
    <xf numFmtId="43" fontId="162" fillId="0" borderId="0" applyFont="0" applyFill="0" applyBorder="0" applyAlignment="0" applyProtection="0"/>
    <xf numFmtId="43" fontId="162"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175" fontId="163" fillId="0" borderId="0" applyFont="0" applyFill="0" applyBorder="0" applyAlignment="0" applyProtection="0"/>
    <xf numFmtId="175" fontId="163" fillId="0" borderId="0" applyFont="0" applyFill="0" applyBorder="0" applyAlignment="0" applyProtection="0"/>
    <xf numFmtId="274" fontId="163" fillId="0" borderId="0" applyFont="0" applyFill="0" applyBorder="0" applyAlignment="0" applyProtection="0"/>
    <xf numFmtId="274" fontId="163" fillId="0" borderId="0" applyFont="0" applyFill="0" applyBorder="0" applyAlignment="0" applyProtection="0"/>
    <xf numFmtId="43" fontId="163" fillId="0" borderId="0" applyFont="0" applyFill="0" applyBorder="0" applyAlignment="0" applyProtection="0"/>
    <xf numFmtId="43" fontId="163" fillId="0" borderId="0" applyFont="0" applyFill="0" applyBorder="0" applyAlignment="0" applyProtection="0"/>
    <xf numFmtId="191" fontId="162" fillId="0" borderId="0" applyFont="0" applyFill="0" applyBorder="0" applyAlignment="0" applyProtection="0"/>
    <xf numFmtId="191" fontId="162" fillId="0" borderId="0" applyFont="0" applyFill="0" applyBorder="0" applyAlignment="0" applyProtection="0"/>
    <xf numFmtId="43" fontId="163" fillId="0" borderId="0" applyFont="0" applyFill="0" applyBorder="0" applyAlignment="0" applyProtection="0"/>
    <xf numFmtId="3" fontId="30" fillId="0" borderId="0" applyFont="0" applyBorder="0" applyAlignment="0"/>
    <xf numFmtId="3" fontId="30" fillId="0" borderId="0" applyFont="0" applyBorder="0" applyAlignment="0"/>
    <xf numFmtId="0" fontId="17" fillId="0" borderId="0">
      <alignment vertical="center"/>
    </xf>
    <xf numFmtId="0" fontId="17" fillId="0" borderId="0">
      <alignment vertical="center"/>
    </xf>
    <xf numFmtId="0" fontId="62" fillId="0" borderId="0"/>
    <xf numFmtId="0" fontId="164" fillId="0" borderId="0">
      <protection locked="0"/>
    </xf>
    <xf numFmtId="0" fontId="164" fillId="0" borderId="0">
      <protection locked="0"/>
    </xf>
    <xf numFmtId="0" fontId="12" fillId="0" borderId="0" applyFill="0" applyBorder="0" applyAlignment="0"/>
    <xf numFmtId="232" fontId="39" fillId="0" borderId="0" applyFill="0" applyBorder="0" applyAlignment="0"/>
    <xf numFmtId="232" fontId="39" fillId="0" borderId="0" applyFill="0" applyBorder="0" applyAlignment="0"/>
    <xf numFmtId="0" fontId="12" fillId="0" borderId="0" applyFill="0" applyBorder="0" applyAlignment="0"/>
    <xf numFmtId="0" fontId="12" fillId="0" borderId="0" applyFill="0" applyBorder="0" applyAlignment="0"/>
    <xf numFmtId="0" fontId="12" fillId="0" borderId="0" applyFill="0" applyBorder="0" applyAlignment="0"/>
    <xf numFmtId="0" fontId="12" fillId="0" borderId="0" applyFill="0" applyBorder="0" applyAlignment="0"/>
    <xf numFmtId="0" fontId="12" fillId="0" borderId="0" applyFill="0" applyBorder="0" applyAlignment="0"/>
    <xf numFmtId="225" fontId="41" fillId="0" borderId="0" applyFill="0" applyBorder="0" applyAlignment="0"/>
    <xf numFmtId="226" fontId="39" fillId="0" borderId="0" applyFill="0" applyBorder="0" applyAlignment="0"/>
    <xf numFmtId="226" fontId="39" fillId="0" borderId="0" applyFill="0" applyBorder="0" applyAlignment="0"/>
    <xf numFmtId="225" fontId="41" fillId="0" borderId="0" applyFill="0" applyBorder="0" applyAlignment="0"/>
    <xf numFmtId="182" fontId="41" fillId="0" borderId="0" applyFill="0" applyBorder="0" applyAlignment="0"/>
    <xf numFmtId="232" fontId="39" fillId="0" borderId="0" applyFill="0" applyBorder="0" applyAlignment="0"/>
    <xf numFmtId="232" fontId="39" fillId="0" borderId="0" applyFill="0" applyBorder="0" applyAlignment="0"/>
    <xf numFmtId="182" fontId="41" fillId="0" borderId="0" applyFill="0" applyBorder="0" applyAlignment="0"/>
    <xf numFmtId="233" fontId="41" fillId="0" borderId="0" applyFill="0" applyBorder="0" applyAlignment="0"/>
    <xf numFmtId="234" fontId="39" fillId="0" borderId="0" applyFill="0" applyBorder="0" applyAlignment="0"/>
    <xf numFmtId="234" fontId="39" fillId="0" borderId="0" applyFill="0" applyBorder="0" applyAlignment="0"/>
    <xf numFmtId="233" fontId="41" fillId="0" borderId="0" applyFill="0" applyBorder="0" applyAlignment="0"/>
    <xf numFmtId="225" fontId="41" fillId="0" borderId="0" applyFill="0" applyBorder="0" applyAlignment="0"/>
    <xf numFmtId="226" fontId="39" fillId="0" borderId="0" applyFill="0" applyBorder="0" applyAlignment="0"/>
    <xf numFmtId="226" fontId="39" fillId="0" borderId="0" applyFill="0" applyBorder="0" applyAlignment="0"/>
    <xf numFmtId="225" fontId="41" fillId="0" borderId="0" applyFill="0" applyBorder="0" applyAlignment="0"/>
    <xf numFmtId="0" fontId="165" fillId="0" borderId="0" applyNumberFormat="0" applyAlignment="0">
      <alignment horizontal="left"/>
    </xf>
    <xf numFmtId="0" fontId="166" fillId="0" borderId="0">
      <alignment horizontal="left"/>
    </xf>
    <xf numFmtId="275" fontId="30" fillId="0" borderId="0" applyFont="0" applyFill="0" applyBorder="0" applyAlignment="0" applyProtection="0"/>
    <xf numFmtId="0" fontId="167" fillId="0" borderId="0"/>
    <xf numFmtId="0" fontId="167" fillId="0" borderId="0"/>
    <xf numFmtId="0" fontId="167" fillId="0" borderId="0"/>
    <xf numFmtId="0" fontId="168" fillId="0" borderId="0"/>
    <xf numFmtId="0" fontId="169" fillId="0" borderId="0" applyNumberFormat="0" applyFill="0" applyBorder="0" applyAlignment="0" applyProtection="0"/>
    <xf numFmtId="3" fontId="30" fillId="0" borderId="0" applyFont="0" applyBorder="0" applyAlignment="0"/>
    <xf numFmtId="3" fontId="30" fillId="0" borderId="0" applyFont="0" applyBorder="0" applyAlignment="0"/>
    <xf numFmtId="0" fontId="170" fillId="0" borderId="0" applyProtection="0"/>
    <xf numFmtId="0" fontId="171" fillId="0" borderId="0" applyProtection="0"/>
    <xf numFmtId="0" fontId="172" fillId="0" borderId="0" applyProtection="0"/>
    <xf numFmtId="0" fontId="173" fillId="0" borderId="0" applyProtection="0"/>
    <xf numFmtId="0" fontId="174" fillId="0" borderId="0" applyNumberFormat="0" applyFont="0" applyFill="0" applyBorder="0" applyAlignment="0" applyProtection="0"/>
    <xf numFmtId="0" fontId="175" fillId="0" borderId="0" applyProtection="0"/>
    <xf numFmtId="0" fontId="176" fillId="0" borderId="0" applyProtection="0"/>
    <xf numFmtId="0" fontId="161" fillId="0" borderId="0">
      <protection locked="0"/>
    </xf>
    <xf numFmtId="0" fontId="161" fillId="0" borderId="0">
      <protection locked="0"/>
    </xf>
    <xf numFmtId="2" fontId="12" fillId="0" borderId="0" applyFont="0" applyFill="0" applyBorder="0" applyAlignment="0" applyProtection="0"/>
    <xf numFmtId="2" fontId="154" fillId="0" borderId="0" applyProtection="0"/>
    <xf numFmtId="0" fontId="177" fillId="0" borderId="0" applyNumberFormat="0" applyFill="0" applyBorder="0" applyAlignment="0" applyProtection="0"/>
    <xf numFmtId="0" fontId="178" fillId="0" borderId="0" applyNumberFormat="0" applyFill="0" applyBorder="0" applyProtection="0"/>
    <xf numFmtId="0" fontId="178" fillId="0" borderId="0" applyNumberFormat="0" applyFill="0" applyBorder="0" applyProtection="0"/>
    <xf numFmtId="0" fontId="177" fillId="0" borderId="0" applyNumberFormat="0" applyFill="0" applyBorder="0" applyAlignment="0" applyProtection="0"/>
    <xf numFmtId="0" fontId="179" fillId="0" borderId="0" applyNumberFormat="0" applyFill="0" applyBorder="0" applyProtection="0">
      <alignment vertical="center"/>
    </xf>
    <xf numFmtId="0" fontId="180" fillId="0" borderId="0" applyNumberFormat="0" applyFill="0" applyBorder="0" applyAlignment="0" applyProtection="0"/>
    <xf numFmtId="0" fontId="181" fillId="0" borderId="0" applyNumberFormat="0" applyFill="0" applyBorder="0" applyProtection="0">
      <alignment vertical="center"/>
    </xf>
    <xf numFmtId="276" fontId="182" fillId="0" borderId="33" applyNumberFormat="0" applyFill="0" applyBorder="0" applyAlignment="0" applyProtection="0"/>
    <xf numFmtId="0" fontId="183" fillId="0" borderId="0" applyNumberFormat="0" applyFill="0" applyBorder="0" applyAlignment="0" applyProtection="0"/>
    <xf numFmtId="0" fontId="184"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4" fillId="0" borderId="0" applyNumberFormat="0" applyFill="0" applyBorder="0" applyAlignment="0" applyProtection="0"/>
    <xf numFmtId="276" fontId="185" fillId="0" borderId="34" applyNumberFormat="0" applyFill="0" applyBorder="0" applyAlignment="0" applyProtection="0"/>
    <xf numFmtId="0" fontId="186" fillId="0" borderId="0" applyNumberFormat="0" applyFill="0" applyBorder="0" applyAlignment="0" applyProtection="0"/>
    <xf numFmtId="0" fontId="187" fillId="0" borderId="0" applyNumberFormat="0" applyFill="0" applyBorder="0" applyAlignment="0" applyProtection="0"/>
    <xf numFmtId="0" fontId="187" fillId="0" borderId="0" applyNumberFormat="0" applyFill="0" applyBorder="0" applyAlignment="0" applyProtection="0"/>
    <xf numFmtId="0" fontId="186" fillId="0" borderId="0" applyNumberFormat="0" applyFill="0" applyBorder="0" applyAlignment="0" applyProtection="0"/>
    <xf numFmtId="0" fontId="188" fillId="25" borderId="35" applyNumberFormat="0" applyAlignment="0">
      <protection locked="0"/>
    </xf>
    <xf numFmtId="0" fontId="12" fillId="26" borderId="36" applyNumberFormat="0" applyFont="0" applyAlignment="0" applyProtection="0"/>
    <xf numFmtId="0" fontId="189" fillId="0" borderId="0">
      <alignment vertical="top" wrapText="1"/>
    </xf>
    <xf numFmtId="3" fontId="30" fillId="27" borderId="37">
      <alignment horizontal="right" vertical="top" wrapText="1"/>
    </xf>
    <xf numFmtId="0" fontId="190" fillId="9" borderId="0" applyNumberFormat="0" applyBorder="0" applyAlignment="0" applyProtection="0"/>
    <xf numFmtId="38" fontId="191" fillId="5" borderId="0" applyNumberFormat="0" applyBorder="0" applyAlignment="0" applyProtection="0"/>
    <xf numFmtId="277" fontId="10" fillId="5" borderId="0" applyBorder="0" applyProtection="0"/>
    <xf numFmtId="0" fontId="192" fillId="0" borderId="14" applyNumberFormat="0" applyFill="0" applyBorder="0" applyAlignment="0" applyProtection="0">
      <alignment horizontal="center" vertical="center"/>
    </xf>
    <xf numFmtId="255" fontId="93" fillId="28" borderId="14" applyBorder="0">
      <alignment horizontal="center"/>
    </xf>
    <xf numFmtId="278" fontId="121" fillId="28" borderId="14" applyBorder="0">
      <alignment horizontal="center"/>
    </xf>
    <xf numFmtId="255" fontId="93" fillId="28" borderId="14" applyBorder="0">
      <alignment horizontal="center"/>
    </xf>
    <xf numFmtId="279" fontId="106" fillId="28" borderId="14" applyBorder="0">
      <alignment horizontal="center"/>
    </xf>
    <xf numFmtId="280" fontId="39" fillId="28" borderId="14" applyBorder="0">
      <alignment horizontal="center"/>
    </xf>
    <xf numFmtId="279" fontId="12" fillId="28" borderId="14" applyBorder="0">
      <alignment horizontal="center"/>
    </xf>
    <xf numFmtId="281" fontId="12" fillId="28" borderId="14" applyBorder="0">
      <alignment horizontal="center"/>
    </xf>
    <xf numFmtId="281" fontId="12" fillId="28" borderId="14" applyBorder="0">
      <alignment horizontal="center"/>
    </xf>
    <xf numFmtId="282" fontId="39" fillId="28" borderId="14" applyBorder="0">
      <alignment horizontal="center"/>
    </xf>
    <xf numFmtId="279" fontId="30" fillId="28" borderId="14" applyBorder="0">
      <alignment horizontal="center"/>
    </xf>
    <xf numFmtId="279" fontId="106" fillId="28" borderId="14" applyBorder="0">
      <alignment horizontal="center"/>
    </xf>
    <xf numFmtId="283" fontId="106" fillId="28" borderId="14" applyBorder="0">
      <alignment horizontal="center"/>
    </xf>
    <xf numFmtId="255" fontId="93" fillId="28" borderId="14" applyBorder="0">
      <alignment horizontal="center"/>
    </xf>
    <xf numFmtId="278" fontId="121" fillId="28" borderId="14" applyBorder="0">
      <alignment horizontal="center"/>
    </xf>
    <xf numFmtId="255" fontId="93" fillId="28" borderId="14" applyBorder="0">
      <alignment horizontal="center"/>
    </xf>
    <xf numFmtId="279" fontId="106" fillId="28" borderId="14" applyBorder="0">
      <alignment horizontal="center"/>
    </xf>
    <xf numFmtId="280" fontId="39" fillId="28" borderId="14" applyBorder="0">
      <alignment horizontal="center"/>
    </xf>
    <xf numFmtId="279" fontId="12" fillId="28" borderId="14" applyBorder="0">
      <alignment horizontal="center"/>
    </xf>
    <xf numFmtId="281" fontId="12" fillId="28" borderId="14" applyBorder="0">
      <alignment horizontal="center"/>
    </xf>
    <xf numFmtId="281" fontId="12" fillId="28" borderId="14" applyBorder="0">
      <alignment horizontal="center"/>
    </xf>
    <xf numFmtId="282" fontId="39" fillId="28" borderId="14" applyBorder="0">
      <alignment horizontal="center"/>
    </xf>
    <xf numFmtId="279" fontId="30" fillId="28" borderId="14" applyBorder="0">
      <alignment horizontal="center"/>
    </xf>
    <xf numFmtId="279" fontId="106" fillId="28" borderId="14" applyBorder="0">
      <alignment horizontal="center"/>
    </xf>
    <xf numFmtId="283" fontId="106" fillId="28" borderId="14" applyBorder="0">
      <alignment horizontal="center"/>
    </xf>
    <xf numFmtId="255" fontId="93" fillId="28" borderId="14" applyBorder="0">
      <alignment horizontal="center"/>
    </xf>
    <xf numFmtId="279" fontId="106" fillId="28" borderId="14" applyBorder="0">
      <alignment horizontal="center"/>
    </xf>
    <xf numFmtId="280" fontId="39" fillId="28" borderId="14" applyBorder="0">
      <alignment horizontal="center"/>
    </xf>
    <xf numFmtId="279" fontId="12" fillId="28" borderId="14" applyBorder="0">
      <alignment horizontal="center"/>
    </xf>
    <xf numFmtId="281" fontId="12" fillId="28" borderId="14" applyBorder="0">
      <alignment horizontal="center"/>
    </xf>
    <xf numFmtId="281" fontId="12" fillId="28" borderId="14" applyBorder="0">
      <alignment horizontal="center"/>
    </xf>
    <xf numFmtId="282" fontId="39" fillId="28" borderId="14" applyBorder="0">
      <alignment horizontal="center"/>
    </xf>
    <xf numFmtId="279" fontId="30" fillId="28" borderId="14" applyBorder="0">
      <alignment horizontal="center"/>
    </xf>
    <xf numFmtId="279" fontId="106" fillId="28" borderId="14" applyBorder="0">
      <alignment horizontal="center"/>
    </xf>
    <xf numFmtId="0" fontId="192" fillId="0" borderId="14" applyNumberFormat="0" applyFill="0" applyBorder="0" applyAlignment="0" applyProtection="0">
      <alignment horizontal="center" vertical="center"/>
    </xf>
    <xf numFmtId="278" fontId="121" fillId="28" borderId="14" applyBorder="0">
      <alignment horizontal="center"/>
    </xf>
    <xf numFmtId="283" fontId="106" fillId="28" borderId="14" applyBorder="0">
      <alignment horizontal="center"/>
    </xf>
    <xf numFmtId="255" fontId="93" fillId="28" borderId="14" applyBorder="0">
      <alignment horizontal="center"/>
    </xf>
    <xf numFmtId="0" fontId="193" fillId="0" borderId="0" applyNumberFormat="0" applyFont="0" applyBorder="0" applyAlignment="0">
      <alignment horizontal="left" vertical="center"/>
    </xf>
    <xf numFmtId="284" fontId="121" fillId="0" borderId="0" applyFont="0" applyFill="0" applyBorder="0" applyAlignment="0" applyProtection="0"/>
    <xf numFmtId="0" fontId="194" fillId="29" borderId="0"/>
    <xf numFmtId="0" fontId="195" fillId="29" borderId="0"/>
    <xf numFmtId="0" fontId="195" fillId="29" borderId="0"/>
    <xf numFmtId="0" fontId="194" fillId="29" borderId="0"/>
    <xf numFmtId="0" fontId="196" fillId="0" borderId="0">
      <alignment horizontal="left"/>
    </xf>
    <xf numFmtId="0" fontId="197" fillId="0" borderId="38" applyNumberFormat="0" applyAlignment="0" applyProtection="0">
      <alignment horizontal="left" vertical="center"/>
    </xf>
    <xf numFmtId="0" fontId="197" fillId="0" borderId="39">
      <alignment horizontal="left" vertical="center"/>
    </xf>
    <xf numFmtId="0" fontId="198" fillId="0" borderId="0" applyNumberFormat="0" applyFill="0" applyBorder="0" applyAlignment="0" applyProtection="0"/>
    <xf numFmtId="0" fontId="43" fillId="0" borderId="20" applyNumberFormat="0" applyFill="0" applyAlignment="0" applyProtection="0"/>
    <xf numFmtId="0" fontId="43" fillId="0" borderId="20" applyNumberFormat="0" applyFill="0" applyAlignment="0" applyProtection="0"/>
    <xf numFmtId="0" fontId="197" fillId="0" borderId="0" applyNumberFormat="0" applyFill="0" applyBorder="0" applyAlignment="0" applyProtection="0"/>
    <xf numFmtId="0" fontId="44" fillId="0" borderId="21" applyNumberFormat="0" applyFill="0" applyAlignment="0" applyProtection="0"/>
    <xf numFmtId="0" fontId="44" fillId="0" borderId="21" applyNumberFormat="0" applyFill="0" applyAlignment="0" applyProtection="0"/>
    <xf numFmtId="0" fontId="45" fillId="0" borderId="22" applyNumberFormat="0" applyFill="0" applyAlignment="0" applyProtection="0"/>
    <xf numFmtId="0" fontId="45" fillId="0" borderId="0" applyNumberFormat="0" applyFill="0" applyBorder="0" applyAlignment="0" applyProtection="0"/>
    <xf numFmtId="285" fontId="164" fillId="0" borderId="0">
      <protection locked="0"/>
    </xf>
    <xf numFmtId="0" fontId="198" fillId="0" borderId="0" applyProtection="0"/>
    <xf numFmtId="0" fontId="198" fillId="0" borderId="0" applyProtection="0"/>
    <xf numFmtId="285" fontId="164" fillId="0" borderId="0">
      <protection locked="0"/>
    </xf>
    <xf numFmtId="285" fontId="164" fillId="0" borderId="0">
      <protection locked="0"/>
    </xf>
    <xf numFmtId="0" fontId="197" fillId="0" borderId="0" applyProtection="0"/>
    <xf numFmtId="0" fontId="197" fillId="0" borderId="0" applyProtection="0"/>
    <xf numFmtId="0" fontId="197" fillId="0" borderId="0" applyProtection="0"/>
    <xf numFmtId="0" fontId="197" fillId="0" borderId="0" applyProtection="0"/>
    <xf numFmtId="0" fontId="197" fillId="0" borderId="0" applyProtection="0"/>
    <xf numFmtId="0" fontId="197" fillId="0" borderId="0" applyProtection="0"/>
    <xf numFmtId="0" fontId="197" fillId="0" borderId="0" applyProtection="0"/>
    <xf numFmtId="0" fontId="199" fillId="0" borderId="40">
      <alignment horizontal="center"/>
    </xf>
    <xf numFmtId="0" fontId="199" fillId="0" borderId="0">
      <alignment horizontal="center"/>
    </xf>
    <xf numFmtId="286" fontId="200" fillId="30" borderId="26" applyNumberFormat="0" applyAlignment="0">
      <alignment horizontal="left" vertical="top"/>
    </xf>
    <xf numFmtId="5" fontId="200" fillId="30" borderId="26" applyNumberFormat="0" applyAlignment="0">
      <alignment horizontal="left" vertical="top"/>
    </xf>
    <xf numFmtId="5" fontId="200" fillId="30" borderId="26" applyNumberFormat="0" applyAlignment="0">
      <alignment horizontal="left" vertical="top"/>
    </xf>
    <xf numFmtId="286" fontId="200" fillId="30" borderId="26" applyNumberFormat="0" applyAlignment="0">
      <alignment horizontal="left" vertical="top"/>
    </xf>
    <xf numFmtId="287" fontId="113" fillId="0" borderId="0" applyFont="0" applyFill="0" applyBorder="0" applyAlignment="0" applyProtection="0">
      <alignment horizontal="center" vertical="center"/>
    </xf>
    <xf numFmtId="49" fontId="201" fillId="0" borderId="26">
      <alignment vertical="center"/>
    </xf>
    <xf numFmtId="288" fontId="202" fillId="0" borderId="15" applyFont="0" applyBorder="0" applyAlignment="0"/>
    <xf numFmtId="0" fontId="16" fillId="0" borderId="0"/>
    <xf numFmtId="0" fontId="203" fillId="0" borderId="0" applyNumberFormat="0" applyFill="0" applyBorder="0" applyAlignment="0" applyProtection="0">
      <alignment vertical="top"/>
      <protection locked="0"/>
    </xf>
    <xf numFmtId="174" fontId="30" fillId="0" borderId="0" applyFont="0" applyFill="0" applyBorder="0" applyAlignment="0" applyProtection="0"/>
    <xf numFmtId="38" fontId="32" fillId="0" borderId="0" applyFont="0" applyFill="0" applyBorder="0" applyAlignment="0" applyProtection="0"/>
    <xf numFmtId="38" fontId="32" fillId="0" borderId="0" applyFont="0" applyFill="0" applyBorder="0" applyAlignment="0" applyProtection="0"/>
    <xf numFmtId="200" fontId="62" fillId="0" borderId="0" applyFont="0" applyFill="0" applyBorder="0" applyAlignment="0" applyProtection="0"/>
    <xf numFmtId="185" fontId="62" fillId="0" borderId="0" applyFont="0" applyFill="0" applyBorder="0" applyAlignment="0" applyProtection="0"/>
    <xf numFmtId="185" fontId="62" fillId="0" borderId="0" applyFont="0" applyFill="0" applyBorder="0" applyAlignment="0" applyProtection="0"/>
    <xf numFmtId="200" fontId="62" fillId="0" borderId="0" applyFont="0" applyFill="0" applyBorder="0" applyAlignment="0" applyProtection="0"/>
    <xf numFmtId="0" fontId="204" fillId="0" borderId="0"/>
    <xf numFmtId="289" fontId="205" fillId="0" borderId="0" applyFont="0" applyFill="0" applyBorder="0" applyAlignment="0" applyProtection="0"/>
    <xf numFmtId="0" fontId="206" fillId="0" borderId="0" applyFont="0" applyFill="0" applyBorder="0" applyAlignment="0" applyProtection="0"/>
    <xf numFmtId="0" fontId="206" fillId="0" borderId="0" applyFont="0" applyFill="0" applyBorder="0" applyAlignment="0" applyProtection="0"/>
    <xf numFmtId="10" fontId="191" fillId="31" borderId="26" applyNumberFormat="0" applyBorder="0" applyAlignment="0" applyProtection="0"/>
    <xf numFmtId="0" fontId="51" fillId="4" borderId="25" applyNumberFormat="0" applyAlignment="0" applyProtection="0"/>
    <xf numFmtId="0" fontId="51" fillId="4" borderId="25" applyNumberFormat="0" applyAlignment="0" applyProtection="0"/>
    <xf numFmtId="290" fontId="62" fillId="32" borderId="0"/>
    <xf numFmtId="0" fontId="16" fillId="0" borderId="0"/>
    <xf numFmtId="2" fontId="207" fillId="0" borderId="41" applyBorder="0"/>
    <xf numFmtId="0" fontId="208" fillId="0" borderId="0" applyNumberFormat="0" applyFill="0" applyBorder="0" applyAlignment="0" applyProtection="0">
      <alignment vertical="top"/>
      <protection locked="0"/>
    </xf>
    <xf numFmtId="0" fontId="209" fillId="0" borderId="0" applyNumberFormat="0" applyFill="0" applyBorder="0" applyAlignment="0" applyProtection="0">
      <alignment vertical="top"/>
      <protection locked="0"/>
    </xf>
    <xf numFmtId="0" fontId="210" fillId="0" borderId="0" applyNumberFormat="0" applyFill="0" applyBorder="0" applyAlignment="0" applyProtection="0">
      <alignment vertical="top"/>
      <protection locked="0"/>
    </xf>
    <xf numFmtId="0" fontId="208" fillId="0" borderId="0" applyNumberFormat="0" applyFill="0" applyBorder="0" applyAlignment="0" applyProtection="0">
      <alignment vertical="top"/>
      <protection locked="0"/>
    </xf>
    <xf numFmtId="174" fontId="30" fillId="0" borderId="0" applyFont="0" applyFill="0" applyBorder="0" applyAlignment="0" applyProtection="0"/>
    <xf numFmtId="0" fontId="30" fillId="0" borderId="0"/>
    <xf numFmtId="0" fontId="30" fillId="0" borderId="0"/>
    <xf numFmtId="0" fontId="5" fillId="0" borderId="42">
      <alignment horizontal="centerContinuous"/>
    </xf>
    <xf numFmtId="0" fontId="130" fillId="24" borderId="30" applyNumberFormat="0" applyAlignment="0" applyProtection="0"/>
    <xf numFmtId="0" fontId="211" fillId="24" borderId="30" applyNumberFormat="0" applyAlignment="0" applyProtection="0"/>
    <xf numFmtId="0" fontId="189" fillId="0" borderId="0"/>
    <xf numFmtId="0" fontId="39" fillId="0" borderId="0" applyNumberForma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2" fontId="62" fillId="0" borderId="0" applyFont="0" applyFill="0" applyBorder="0" applyAlignment="0" applyProtection="0"/>
    <xf numFmtId="0" fontId="212" fillId="0" borderId="43">
      <alignment horizontal="center" vertical="center" wrapText="1"/>
    </xf>
    <xf numFmtId="291" fontId="30" fillId="33" borderId="37">
      <alignment vertical="top" wrapText="1"/>
    </xf>
    <xf numFmtId="0" fontId="32" fillId="0" borderId="0"/>
    <xf numFmtId="0" fontId="32" fillId="0" borderId="0"/>
    <xf numFmtId="0" fontId="16" fillId="0" borderId="0" applyNumberFormat="0" applyFont="0" applyFill="0" applyBorder="0" applyProtection="0">
      <alignment horizontal="left" vertical="center"/>
    </xf>
    <xf numFmtId="0" fontId="209" fillId="0" borderId="0" applyNumberFormat="0" applyFill="0" applyBorder="0" applyAlignment="0" applyProtection="0">
      <alignment vertical="top"/>
      <protection locked="0"/>
    </xf>
    <xf numFmtId="0" fontId="32" fillId="0" borderId="0"/>
    <xf numFmtId="3" fontId="213" fillId="0" borderId="39">
      <alignment horizontal="centerContinuous"/>
    </xf>
    <xf numFmtId="0" fontId="12" fillId="0" borderId="0" applyFill="0" applyBorder="0" applyAlignment="0"/>
    <xf numFmtId="232" fontId="39" fillId="0" borderId="0" applyFill="0" applyBorder="0" applyAlignment="0"/>
    <xf numFmtId="232" fontId="39" fillId="0" borderId="0" applyFill="0" applyBorder="0" applyAlignment="0"/>
    <xf numFmtId="0" fontId="12" fillId="0" borderId="0" applyFill="0" applyBorder="0" applyAlignment="0"/>
    <xf numFmtId="0" fontId="12" fillId="0" borderId="0" applyFill="0" applyBorder="0" applyAlignment="0"/>
    <xf numFmtId="0" fontId="12" fillId="0" borderId="0" applyFill="0" applyBorder="0" applyAlignment="0"/>
    <xf numFmtId="0" fontId="12" fillId="0" borderId="0" applyFill="0" applyBorder="0" applyAlignment="0"/>
    <xf numFmtId="0" fontId="12" fillId="0" borderId="0" applyFill="0" applyBorder="0" applyAlignment="0"/>
    <xf numFmtId="225" fontId="41" fillId="0" borderId="0" applyFill="0" applyBorder="0" applyAlignment="0"/>
    <xf numFmtId="226" fontId="39" fillId="0" borderId="0" applyFill="0" applyBorder="0" applyAlignment="0"/>
    <xf numFmtId="226" fontId="39" fillId="0" borderId="0" applyFill="0" applyBorder="0" applyAlignment="0"/>
    <xf numFmtId="225" fontId="41" fillId="0" borderId="0" applyFill="0" applyBorder="0" applyAlignment="0"/>
    <xf numFmtId="182" fontId="41" fillId="0" borderId="0" applyFill="0" applyBorder="0" applyAlignment="0"/>
    <xf numFmtId="232" fontId="39" fillId="0" borderId="0" applyFill="0" applyBorder="0" applyAlignment="0"/>
    <xf numFmtId="232" fontId="39" fillId="0" borderId="0" applyFill="0" applyBorder="0" applyAlignment="0"/>
    <xf numFmtId="182" fontId="41" fillId="0" borderId="0" applyFill="0" applyBorder="0" applyAlignment="0"/>
    <xf numFmtId="233" fontId="41" fillId="0" borderId="0" applyFill="0" applyBorder="0" applyAlignment="0"/>
    <xf numFmtId="234" fontId="39" fillId="0" borderId="0" applyFill="0" applyBorder="0" applyAlignment="0"/>
    <xf numFmtId="234" fontId="39" fillId="0" borderId="0" applyFill="0" applyBorder="0" applyAlignment="0"/>
    <xf numFmtId="233" fontId="41" fillId="0" borderId="0" applyFill="0" applyBorder="0" applyAlignment="0"/>
    <xf numFmtId="225" fontId="41" fillId="0" borderId="0" applyFill="0" applyBorder="0" applyAlignment="0"/>
    <xf numFmtId="226" fontId="39" fillId="0" borderId="0" applyFill="0" applyBorder="0" applyAlignment="0"/>
    <xf numFmtId="226" fontId="39" fillId="0" borderId="0" applyFill="0" applyBorder="0" applyAlignment="0"/>
    <xf numFmtId="225" fontId="41" fillId="0" borderId="0" applyFill="0" applyBorder="0" applyAlignment="0"/>
    <xf numFmtId="0" fontId="214" fillId="0" borderId="44" applyNumberFormat="0" applyFill="0" applyAlignment="0" applyProtection="0"/>
    <xf numFmtId="290" fontId="62" fillId="34" borderId="0"/>
    <xf numFmtId="3" fontId="215" fillId="0" borderId="3" applyNumberFormat="0" applyAlignment="0">
      <alignment horizontal="center" vertical="center"/>
    </xf>
    <xf numFmtId="3" fontId="91" fillId="0" borderId="3" applyNumberFormat="0" applyAlignment="0">
      <alignment horizontal="center" vertical="center"/>
    </xf>
    <xf numFmtId="3" fontId="200" fillId="0" borderId="3" applyNumberFormat="0" applyAlignment="0">
      <alignment horizontal="center" vertical="center"/>
    </xf>
    <xf numFmtId="235" fontId="191" fillId="0" borderId="23" applyFont="0"/>
    <xf numFmtId="3" fontId="12" fillId="0" borderId="45"/>
    <xf numFmtId="0" fontId="93" fillId="0" borderId="0"/>
    <xf numFmtId="0" fontId="32" fillId="0" borderId="0"/>
    <xf numFmtId="0" fontId="71" fillId="0" borderId="0"/>
    <xf numFmtId="0" fontId="113" fillId="0" borderId="0" applyFont="0" applyFill="0" applyBorder="0" applyProtection="0">
      <alignment horizontal="center" vertical="center"/>
    </xf>
    <xf numFmtId="223" fontId="216" fillId="0" borderId="13" applyNumberFormat="0" applyFont="0" applyFill="0" applyBorder="0">
      <alignment horizontal="center"/>
    </xf>
    <xf numFmtId="38" fontId="32" fillId="0" borderId="0" applyFont="0" applyFill="0" applyBorder="0" applyAlignment="0" applyProtection="0"/>
    <xf numFmtId="4" fontId="41" fillId="0" borderId="0" applyFont="0" applyFill="0" applyBorder="0" applyAlignment="0" applyProtection="0"/>
    <xf numFmtId="292" fontId="12" fillId="0" borderId="0" applyFont="0" applyFill="0" applyBorder="0" applyAlignment="0" applyProtection="0"/>
    <xf numFmtId="40" fontId="32" fillId="0" borderId="0" applyFont="0" applyFill="0" applyBorder="0" applyAlignment="0" applyProtection="0"/>
    <xf numFmtId="174" fontId="12" fillId="0" borderId="0" applyFont="0" applyFill="0" applyBorder="0" applyAlignment="0" applyProtection="0"/>
    <xf numFmtId="175" fontId="12" fillId="0" borderId="0" applyFont="0" applyFill="0" applyBorder="0" applyAlignment="0" applyProtection="0"/>
    <xf numFmtId="0" fontId="217" fillId="0" borderId="2"/>
    <xf numFmtId="0" fontId="217" fillId="0" borderId="2"/>
    <xf numFmtId="0" fontId="217" fillId="0" borderId="2"/>
    <xf numFmtId="0" fontId="217" fillId="0" borderId="2"/>
    <xf numFmtId="0" fontId="217" fillId="0" borderId="2"/>
    <xf numFmtId="0" fontId="217" fillId="0" borderId="2"/>
    <xf numFmtId="0" fontId="217" fillId="0" borderId="2"/>
    <xf numFmtId="0" fontId="217" fillId="0" borderId="2"/>
    <xf numFmtId="0" fontId="218" fillId="0" borderId="40"/>
    <xf numFmtId="293" fontId="12" fillId="0" borderId="0" applyFont="0" applyFill="0" applyBorder="0" applyAlignment="0" applyProtection="0"/>
    <xf numFmtId="294" fontId="12" fillId="0" borderId="0" applyFont="0" applyFill="0" applyBorder="0" applyAlignment="0" applyProtection="0"/>
    <xf numFmtId="295" fontId="12" fillId="0" borderId="13"/>
    <xf numFmtId="175" fontId="89" fillId="0" borderId="13"/>
    <xf numFmtId="175" fontId="89" fillId="0" borderId="13"/>
    <xf numFmtId="296" fontId="12" fillId="0" borderId="13"/>
    <xf numFmtId="297" fontId="62" fillId="0" borderId="0" applyFont="0" applyFill="0" applyBorder="0" applyAlignment="0" applyProtection="0"/>
    <xf numFmtId="298" fontId="28" fillId="0" borderId="0" applyFont="0" applyFill="0" applyBorder="0" applyAlignment="0" applyProtection="0"/>
    <xf numFmtId="299" fontId="32" fillId="0" borderId="0" applyFont="0" applyFill="0" applyBorder="0" applyAlignment="0" applyProtection="0"/>
    <xf numFmtId="300" fontId="32" fillId="0" borderId="0" applyFont="0" applyFill="0" applyBorder="0" applyAlignment="0" applyProtection="0"/>
    <xf numFmtId="301" fontId="12" fillId="0" borderId="0" applyFont="0" applyFill="0" applyBorder="0" applyAlignment="0" applyProtection="0"/>
    <xf numFmtId="302" fontId="12" fillId="0" borderId="0" applyFont="0" applyFill="0" applyBorder="0" applyAlignment="0" applyProtection="0"/>
    <xf numFmtId="6" fontId="32" fillId="0" borderId="0" applyFont="0" applyFill="0" applyBorder="0" applyAlignment="0" applyProtection="0"/>
    <xf numFmtId="8" fontId="32" fillId="0" borderId="0" applyFont="0" applyFill="0" applyBorder="0" applyAlignment="0" applyProtection="0"/>
    <xf numFmtId="0" fontId="154" fillId="0" borderId="0" applyNumberFormat="0" applyFont="0" applyFill="0" applyAlignment="0"/>
    <xf numFmtId="0" fontId="150" fillId="0" borderId="0">
      <alignment horizontal="justify" vertical="top"/>
    </xf>
    <xf numFmtId="0" fontId="219" fillId="35" borderId="0" applyNumberFormat="0" applyBorder="0" applyAlignment="0" applyProtection="0"/>
    <xf numFmtId="0" fontId="121" fillId="0" borderId="26"/>
    <xf numFmtId="0" fontId="121" fillId="0" borderId="26"/>
    <xf numFmtId="0" fontId="16" fillId="0" borderId="0"/>
    <xf numFmtId="0" fontId="16" fillId="0" borderId="0"/>
    <xf numFmtId="0" fontId="121" fillId="0" borderId="26"/>
    <xf numFmtId="0" fontId="39" fillId="0" borderId="2" applyNumberFormat="0" applyAlignment="0">
      <alignment horizontal="center"/>
    </xf>
    <xf numFmtId="0" fontId="104" fillId="20" borderId="0" applyNumberFormat="0" applyBorder="0" applyAlignment="0" applyProtection="0"/>
    <xf numFmtId="0" fontId="104" fillId="21" borderId="0" applyNumberFormat="0" applyBorder="0" applyAlignment="0" applyProtection="0"/>
    <xf numFmtId="0" fontId="104" fillId="22" borderId="0" applyNumberFormat="0" applyBorder="0" applyAlignment="0" applyProtection="0"/>
    <xf numFmtId="0" fontId="104" fillId="17" borderId="0" applyNumberFormat="0" applyBorder="0" applyAlignment="0" applyProtection="0"/>
    <xf numFmtId="0" fontId="104" fillId="18" borderId="0" applyNumberFormat="0" applyBorder="0" applyAlignment="0" applyProtection="0"/>
    <xf numFmtId="0" fontId="104" fillId="23"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22" borderId="0" applyNumberFormat="0" applyBorder="0" applyAlignment="0" applyProtection="0"/>
    <xf numFmtId="0" fontId="105" fillId="17" borderId="0" applyNumberFormat="0" applyBorder="0" applyAlignment="0" applyProtection="0"/>
    <xf numFmtId="0" fontId="105" fillId="18" borderId="0" applyNumberFormat="0" applyBorder="0" applyAlignment="0" applyProtection="0"/>
    <xf numFmtId="0" fontId="105" fillId="23" borderId="0" applyNumberFormat="0" applyBorder="0" applyAlignment="0" applyProtection="0"/>
    <xf numFmtId="0" fontId="12" fillId="0" borderId="0"/>
    <xf numFmtId="0" fontId="30" fillId="0" borderId="0">
      <alignment horizontal="left"/>
    </xf>
    <xf numFmtId="37" fontId="220" fillId="0" borderId="0"/>
    <xf numFmtId="0" fontId="12" fillId="0" borderId="0"/>
    <xf numFmtId="0" fontId="221" fillId="0" borderId="26" applyNumberFormat="0" applyFont="0" applyFill="0" applyBorder="0" applyAlignment="0">
      <alignment horizontal="center"/>
    </xf>
    <xf numFmtId="0" fontId="222" fillId="0" borderId="0"/>
    <xf numFmtId="303" fontId="12" fillId="0" borderId="0"/>
    <xf numFmtId="304" fontId="142" fillId="0" borderId="0"/>
    <xf numFmtId="304" fontId="142" fillId="0" borderId="0"/>
    <xf numFmtId="305" fontId="223" fillId="0" borderId="0"/>
    <xf numFmtId="0" fontId="82" fillId="0" borderId="0"/>
    <xf numFmtId="0" fontId="224" fillId="0" borderId="0"/>
    <xf numFmtId="0" fontId="224" fillId="0" borderId="0"/>
    <xf numFmtId="0" fontId="82" fillId="0" borderId="0"/>
    <xf numFmtId="0" fontId="30" fillId="0" borderId="0"/>
    <xf numFmtId="0" fontId="99" fillId="0" borderId="0"/>
    <xf numFmtId="0" fontId="3" fillId="0" borderId="0"/>
    <xf numFmtId="0" fontId="30" fillId="0" borderId="0"/>
    <xf numFmtId="0" fontId="30" fillId="0" borderId="0"/>
    <xf numFmtId="3" fontId="4" fillId="0" borderId="0">
      <alignment vertical="center" wrapText="1"/>
    </xf>
    <xf numFmtId="0" fontId="107" fillId="0" borderId="0"/>
    <xf numFmtId="0" fontId="30" fillId="0" borderId="0"/>
    <xf numFmtId="0" fontId="107" fillId="0" borderId="0"/>
    <xf numFmtId="0" fontId="142" fillId="0" borderId="0"/>
    <xf numFmtId="0" fontId="3" fillId="0" borderId="0"/>
    <xf numFmtId="0" fontId="225" fillId="0" borderId="0"/>
    <xf numFmtId="0" fontId="106" fillId="0" borderId="0"/>
    <xf numFmtId="0" fontId="99" fillId="0" borderId="0"/>
    <xf numFmtId="0" fontId="106" fillId="0" borderId="0"/>
    <xf numFmtId="0" fontId="30" fillId="0" borderId="0"/>
    <xf numFmtId="0" fontId="30" fillId="0" borderId="0"/>
    <xf numFmtId="0" fontId="142" fillId="0" borderId="0"/>
    <xf numFmtId="3" fontId="4" fillId="0" borderId="0">
      <alignment vertical="center" wrapText="1"/>
    </xf>
    <xf numFmtId="0" fontId="12" fillId="0" borderId="0"/>
    <xf numFmtId="0" fontId="4" fillId="0" borderId="0"/>
    <xf numFmtId="0" fontId="12" fillId="0" borderId="0"/>
    <xf numFmtId="3" fontId="4" fillId="0" borderId="0">
      <alignment vertical="center" wrapText="1"/>
    </xf>
    <xf numFmtId="0" fontId="106" fillId="0" borderId="0"/>
    <xf numFmtId="0" fontId="4" fillId="0" borderId="0"/>
    <xf numFmtId="0" fontId="4" fillId="0" borderId="0"/>
    <xf numFmtId="0" fontId="12" fillId="0" borderId="0"/>
    <xf numFmtId="0" fontId="30" fillId="0" borderId="0"/>
    <xf numFmtId="0" fontId="12" fillId="0" borderId="0"/>
    <xf numFmtId="0" fontId="12" fillId="0" borderId="0"/>
    <xf numFmtId="0" fontId="12" fillId="0" borderId="0"/>
    <xf numFmtId="0" fontId="106" fillId="0" borderId="0"/>
    <xf numFmtId="0" fontId="106" fillId="0" borderId="0"/>
    <xf numFmtId="3" fontId="4" fillId="0" borderId="0">
      <alignment vertical="center" wrapText="1"/>
    </xf>
    <xf numFmtId="0" fontId="30" fillId="0" borderId="0"/>
    <xf numFmtId="0" fontId="4" fillId="0" borderId="0"/>
    <xf numFmtId="0" fontId="26" fillId="0" borderId="0"/>
    <xf numFmtId="0" fontId="12" fillId="0" borderId="0"/>
    <xf numFmtId="0" fontId="106" fillId="0" borderId="0"/>
    <xf numFmtId="0" fontId="30" fillId="0" borderId="0"/>
    <xf numFmtId="0" fontId="89" fillId="0" borderId="0"/>
    <xf numFmtId="0" fontId="30" fillId="0" borderId="0"/>
    <xf numFmtId="0" fontId="106" fillId="0" borderId="0"/>
    <xf numFmtId="0" fontId="12" fillId="0" borderId="0"/>
    <xf numFmtId="0" fontId="106" fillId="0" borderId="0"/>
    <xf numFmtId="0" fontId="12" fillId="0" borderId="0"/>
    <xf numFmtId="0" fontId="106" fillId="0" borderId="0"/>
    <xf numFmtId="0" fontId="12" fillId="0" borderId="0"/>
    <xf numFmtId="0" fontId="106" fillId="0" borderId="0"/>
    <xf numFmtId="0" fontId="12" fillId="0" borderId="0"/>
    <xf numFmtId="0" fontId="106" fillId="0" borderId="0"/>
    <xf numFmtId="0" fontId="12" fillId="0" borderId="0"/>
    <xf numFmtId="0" fontId="106" fillId="0" borderId="0"/>
    <xf numFmtId="0" fontId="30" fillId="0" borderId="0"/>
    <xf numFmtId="0" fontId="106" fillId="0" borderId="0"/>
    <xf numFmtId="0" fontId="30" fillId="0" borderId="0"/>
    <xf numFmtId="0" fontId="106" fillId="0" borderId="0"/>
    <xf numFmtId="0" fontId="4" fillId="0" borderId="0"/>
    <xf numFmtId="0" fontId="12" fillId="0" borderId="0"/>
    <xf numFmtId="0" fontId="4" fillId="0" borderId="0"/>
    <xf numFmtId="0" fontId="3" fillId="0" borderId="0"/>
    <xf numFmtId="0" fontId="226" fillId="0" borderId="0"/>
    <xf numFmtId="0" fontId="12" fillId="0" borderId="0"/>
    <xf numFmtId="0" fontId="99" fillId="0" borderId="0"/>
    <xf numFmtId="0" fontId="12" fillId="0" borderId="0"/>
    <xf numFmtId="0" fontId="106" fillId="0" borderId="0"/>
    <xf numFmtId="0" fontId="12" fillId="0" borderId="0"/>
    <xf numFmtId="0" fontId="106" fillId="0" borderId="0"/>
    <xf numFmtId="0" fontId="106" fillId="0" borderId="0"/>
    <xf numFmtId="0" fontId="106" fillId="0" borderId="0"/>
    <xf numFmtId="0" fontId="12" fillId="0" borderId="0"/>
    <xf numFmtId="0" fontId="12" fillId="0" borderId="0"/>
    <xf numFmtId="0" fontId="12" fillId="0" borderId="0"/>
    <xf numFmtId="0" fontId="106" fillId="0" borderId="0"/>
    <xf numFmtId="0" fontId="12" fillId="0" borderId="0"/>
    <xf numFmtId="0" fontId="106" fillId="0" borderId="0"/>
    <xf numFmtId="0" fontId="140" fillId="0" borderId="0"/>
    <xf numFmtId="0" fontId="106" fillId="0" borderId="0"/>
    <xf numFmtId="0" fontId="12" fillId="0" borderId="0"/>
    <xf numFmtId="0" fontId="106" fillId="0" borderId="0"/>
    <xf numFmtId="0" fontId="12" fillId="0" borderId="0"/>
    <xf numFmtId="0" fontId="141" fillId="0" borderId="0"/>
    <xf numFmtId="3" fontId="30" fillId="0" borderId="0"/>
    <xf numFmtId="0" fontId="12" fillId="0" borderId="0"/>
    <xf numFmtId="0" fontId="30" fillId="0" borderId="0"/>
    <xf numFmtId="0" fontId="26" fillId="0" borderId="0"/>
    <xf numFmtId="0" fontId="30" fillId="0" borderId="0"/>
    <xf numFmtId="0" fontId="30" fillId="0" borderId="0"/>
    <xf numFmtId="0" fontId="30" fillId="0" borderId="0"/>
    <xf numFmtId="0" fontId="30" fillId="0" borderId="0"/>
    <xf numFmtId="0" fontId="12" fillId="0" borderId="0"/>
    <xf numFmtId="0" fontId="12" fillId="0" borderId="0"/>
    <xf numFmtId="0" fontId="12" fillId="0" borderId="0"/>
    <xf numFmtId="0" fontId="12" fillId="0" borderId="0"/>
    <xf numFmtId="0" fontId="227"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ont="0" applyFill="0" applyBorder="0" applyAlignment="0" applyProtection="0">
      <alignment vertical="top"/>
    </xf>
    <xf numFmtId="0" fontId="106" fillId="0" borderId="0"/>
    <xf numFmtId="0" fontId="30" fillId="0" borderId="0"/>
    <xf numFmtId="0" fontId="16" fillId="0" borderId="0"/>
    <xf numFmtId="0" fontId="16" fillId="0" borderId="0"/>
    <xf numFmtId="0" fontId="151" fillId="0" borderId="0"/>
    <xf numFmtId="0" fontId="12" fillId="0" borderId="0"/>
    <xf numFmtId="0" fontId="3" fillId="0" borderId="0"/>
    <xf numFmtId="0" fontId="30" fillId="0" borderId="0"/>
    <xf numFmtId="0" fontId="30" fillId="0" borderId="0"/>
    <xf numFmtId="0" fontId="228" fillId="0" borderId="0" applyNumberFormat="0" applyFill="0" applyBorder="0" applyProtection="0">
      <alignment vertical="top"/>
    </xf>
    <xf numFmtId="3" fontId="4" fillId="0" borderId="0">
      <alignment vertical="center" wrapText="1"/>
    </xf>
    <xf numFmtId="0" fontId="12" fillId="0" borderId="0"/>
    <xf numFmtId="0" fontId="12" fillId="0" borderId="0"/>
    <xf numFmtId="0" fontId="99" fillId="0" borderId="0"/>
    <xf numFmtId="0" fontId="28" fillId="0" borderId="0"/>
    <xf numFmtId="0" fontId="16" fillId="0" borderId="0"/>
    <xf numFmtId="0" fontId="16" fillId="0" borderId="0"/>
    <xf numFmtId="0" fontId="28" fillId="0" borderId="0"/>
    <xf numFmtId="3" fontId="4" fillId="0" borderId="0">
      <alignment vertical="center" wrapText="1"/>
    </xf>
    <xf numFmtId="0" fontId="4" fillId="0" borderId="0"/>
    <xf numFmtId="0" fontId="99" fillId="0" borderId="0"/>
    <xf numFmtId="0" fontId="99" fillId="0" borderId="0"/>
    <xf numFmtId="0" fontId="140" fillId="0" borderId="0"/>
    <xf numFmtId="0" fontId="99" fillId="0" borderId="0"/>
    <xf numFmtId="0" fontId="66" fillId="0" borderId="0"/>
    <xf numFmtId="0" fontId="30" fillId="0" borderId="0"/>
    <xf numFmtId="0" fontId="30" fillId="0" borderId="0"/>
    <xf numFmtId="0" fontId="86" fillId="0" borderId="0" applyFont="0"/>
    <xf numFmtId="0" fontId="41" fillId="36" borderId="0"/>
    <xf numFmtId="0" fontId="162" fillId="0" borderId="0"/>
    <xf numFmtId="0" fontId="41" fillId="0" borderId="0"/>
    <xf numFmtId="0" fontId="4" fillId="26" borderId="36" applyNumberFormat="0" applyFont="0" applyAlignment="0" applyProtection="0"/>
    <xf numFmtId="306" fontId="68" fillId="0" borderId="0" applyFont="0" applyFill="0" applyBorder="0" applyProtection="0">
      <alignment vertical="top" wrapText="1"/>
    </xf>
    <xf numFmtId="0" fontId="214" fillId="0" borderId="44" applyNumberFormat="0" applyFill="0" applyAlignment="0" applyProtection="0"/>
    <xf numFmtId="0" fontId="229" fillId="0" borderId="44" applyNumberFormat="0" applyFill="0" applyAlignment="0" applyProtection="0"/>
    <xf numFmtId="0" fontId="39" fillId="0" borderId="0"/>
    <xf numFmtId="43" fontId="71" fillId="0" borderId="0" applyFont="0" applyFill="0" applyBorder="0" applyAlignment="0" applyProtection="0"/>
    <xf numFmtId="41" fontId="71" fillId="0" borderId="0" applyFont="0" applyFill="0" applyBorder="0" applyAlignment="0" applyProtection="0"/>
    <xf numFmtId="3" fontId="230" fillId="0" borderId="0" applyFont="0" applyFill="0" applyBorder="0" applyAlignment="0" applyProtection="0"/>
    <xf numFmtId="172" fontId="12" fillId="0" borderId="0" applyFont="0" applyFill="0" applyBorder="0" applyAlignment="0" applyProtection="0"/>
    <xf numFmtId="173" fontId="12" fillId="0" borderId="0" applyFont="0" applyFill="0" applyBorder="0" applyAlignment="0" applyProtection="0"/>
    <xf numFmtId="0" fontId="231" fillId="0" borderId="0" applyNumberFormat="0" applyFill="0" applyBorder="0" applyAlignment="0" applyProtection="0"/>
    <xf numFmtId="0" fontId="231" fillId="0" borderId="0" applyNumberFormat="0" applyFill="0" applyBorder="0" applyAlignment="0" applyProtection="0"/>
    <xf numFmtId="0" fontId="121" fillId="0" borderId="0" applyNumberFormat="0" applyFill="0" applyBorder="0" applyAlignment="0" applyProtection="0"/>
    <xf numFmtId="0" fontId="30" fillId="0" borderId="0" applyNumberFormat="0" applyFill="0" applyBorder="0" applyAlignment="0" applyProtection="0"/>
    <xf numFmtId="0" fontId="231" fillId="0" borderId="0" applyNumberFormat="0" applyFill="0" applyBorder="0" applyAlignment="0" applyProtection="0"/>
    <xf numFmtId="0" fontId="231" fillId="0" borderId="0" applyNumberFormat="0" applyFill="0" applyBorder="0" applyAlignment="0" applyProtection="0"/>
    <xf numFmtId="0" fontId="121" fillId="0" borderId="0" applyNumberFormat="0" applyFill="0" applyBorder="0" applyAlignment="0" applyProtection="0"/>
    <xf numFmtId="0" fontId="30" fillId="0" borderId="0" applyNumberFormat="0" applyFill="0" applyBorder="0" applyAlignment="0" applyProtection="0"/>
    <xf numFmtId="0" fontId="12" fillId="0" borderId="0" applyFont="0" applyFill="0" applyBorder="0" applyAlignment="0" applyProtection="0"/>
    <xf numFmtId="0" fontId="16" fillId="0" borderId="0"/>
    <xf numFmtId="0" fontId="50" fillId="3" borderId="24" applyNumberFormat="0" applyAlignment="0" applyProtection="0"/>
    <xf numFmtId="164" fontId="232" fillId="0" borderId="2" applyFont="0" applyBorder="0" applyAlignment="0"/>
    <xf numFmtId="0" fontId="25" fillId="36" borderId="0"/>
    <xf numFmtId="41" fontId="12" fillId="0" borderId="0" applyFont="0" applyFill="0" applyBorder="0" applyAlignment="0" applyProtection="0"/>
    <xf numFmtId="273" fontId="12" fillId="0" borderId="0" applyFont="0" applyFill="0" applyBorder="0" applyAlignment="0" applyProtection="0"/>
    <xf numFmtId="273" fontId="12" fillId="0" borderId="0" applyFont="0" applyFill="0" applyBorder="0" applyAlignment="0" applyProtection="0"/>
    <xf numFmtId="41" fontId="12" fillId="0" borderId="0" applyFont="0" applyFill="0" applyBorder="0" applyAlignment="0" applyProtection="0"/>
    <xf numFmtId="14" fontId="5" fillId="0" borderId="0">
      <alignment horizontal="center" wrapText="1"/>
      <protection locked="0"/>
    </xf>
    <xf numFmtId="14" fontId="5" fillId="0" borderId="0">
      <alignment horizontal="center" wrapText="1"/>
      <protection locked="0"/>
    </xf>
    <xf numFmtId="229" fontId="12" fillId="0" borderId="0" applyFont="0" applyFill="0" applyBorder="0" applyAlignment="0" applyProtection="0"/>
    <xf numFmtId="230" fontId="39" fillId="0" borderId="0" applyFont="0" applyFill="0" applyBorder="0" applyAlignment="0" applyProtection="0"/>
    <xf numFmtId="230" fontId="39" fillId="0" borderId="0" applyFont="0" applyFill="0" applyBorder="0" applyAlignment="0" applyProtection="0"/>
    <xf numFmtId="229" fontId="12" fillId="0" borderId="0" applyFont="0" applyFill="0" applyBorder="0" applyAlignment="0" applyProtection="0"/>
    <xf numFmtId="307" fontId="12" fillId="0" borderId="0" applyFont="0" applyFill="0" applyBorder="0" applyAlignment="0" applyProtection="0"/>
    <xf numFmtId="308" fontId="39" fillId="0" borderId="0" applyFont="0" applyFill="0" applyBorder="0" applyAlignment="0" applyProtection="0"/>
    <xf numFmtId="308" fontId="39" fillId="0" borderId="0" applyFont="0" applyFill="0" applyBorder="0" applyAlignment="0" applyProtection="0"/>
    <xf numFmtId="307"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12" fillId="0" borderId="0" applyFont="0" applyFill="0" applyBorder="0" applyAlignment="0" applyProtection="0"/>
    <xf numFmtId="9" fontId="99"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233" fillId="0" borderId="0" applyFont="0" applyFill="0" applyBorder="0" applyAlignment="0" applyProtection="0"/>
    <xf numFmtId="9" fontId="234" fillId="0" borderId="0" applyFont="0" applyFill="0" applyBorder="0" applyAlignment="0" applyProtection="0"/>
    <xf numFmtId="9" fontId="141" fillId="0" borderId="0" applyFont="0" applyFill="0" applyBorder="0" applyAlignment="0" applyProtection="0"/>
    <xf numFmtId="9" fontId="32" fillId="0" borderId="46" applyNumberFormat="0" applyBorder="0"/>
    <xf numFmtId="9" fontId="32" fillId="0" borderId="46" applyNumberFormat="0" applyBorder="0"/>
    <xf numFmtId="0" fontId="235" fillId="0" borderId="0"/>
    <xf numFmtId="0" fontId="12" fillId="0" borderId="0" applyFill="0" applyBorder="0" applyAlignment="0"/>
    <xf numFmtId="232" fontId="39" fillId="0" borderId="0" applyFill="0" applyBorder="0" applyAlignment="0"/>
    <xf numFmtId="232" fontId="39" fillId="0" borderId="0" applyFill="0" applyBorder="0" applyAlignment="0"/>
    <xf numFmtId="0" fontId="12" fillId="0" borderId="0" applyFill="0" applyBorder="0" applyAlignment="0"/>
    <xf numFmtId="0" fontId="12" fillId="0" borderId="0" applyFill="0" applyBorder="0" applyAlignment="0"/>
    <xf numFmtId="0" fontId="12" fillId="0" borderId="0" applyFill="0" applyBorder="0" applyAlignment="0"/>
    <xf numFmtId="0" fontId="12" fillId="0" borderId="0" applyFill="0" applyBorder="0" applyAlignment="0"/>
    <xf numFmtId="0" fontId="12" fillId="0" borderId="0" applyFill="0" applyBorder="0" applyAlignment="0"/>
    <xf numFmtId="225" fontId="41" fillId="0" borderId="0" applyFill="0" applyBorder="0" applyAlignment="0"/>
    <xf numFmtId="226" fontId="39" fillId="0" borderId="0" applyFill="0" applyBorder="0" applyAlignment="0"/>
    <xf numFmtId="226" fontId="39" fillId="0" borderId="0" applyFill="0" applyBorder="0" applyAlignment="0"/>
    <xf numFmtId="225" fontId="41" fillId="0" borderId="0" applyFill="0" applyBorder="0" applyAlignment="0"/>
    <xf numFmtId="182" fontId="41" fillId="0" borderId="0" applyFill="0" applyBorder="0" applyAlignment="0"/>
    <xf numFmtId="232" fontId="39" fillId="0" borderId="0" applyFill="0" applyBorder="0" applyAlignment="0"/>
    <xf numFmtId="232" fontId="39" fillId="0" borderId="0" applyFill="0" applyBorder="0" applyAlignment="0"/>
    <xf numFmtId="182" fontId="41" fillId="0" borderId="0" applyFill="0" applyBorder="0" applyAlignment="0"/>
    <xf numFmtId="233" fontId="41" fillId="0" borderId="0" applyFill="0" applyBorder="0" applyAlignment="0"/>
    <xf numFmtId="234" fontId="39" fillId="0" borderId="0" applyFill="0" applyBorder="0" applyAlignment="0"/>
    <xf numFmtId="234" fontId="39" fillId="0" borderId="0" applyFill="0" applyBorder="0" applyAlignment="0"/>
    <xf numFmtId="233" fontId="41" fillId="0" borderId="0" applyFill="0" applyBorder="0" applyAlignment="0"/>
    <xf numFmtId="225" fontId="41" fillId="0" borderId="0" applyFill="0" applyBorder="0" applyAlignment="0"/>
    <xf numFmtId="226" fontId="39" fillId="0" borderId="0" applyFill="0" applyBorder="0" applyAlignment="0"/>
    <xf numFmtId="226" fontId="39" fillId="0" borderId="0" applyFill="0" applyBorder="0" applyAlignment="0"/>
    <xf numFmtId="225" fontId="41" fillId="0" borderId="0" applyFill="0" applyBorder="0" applyAlignment="0"/>
    <xf numFmtId="4" fontId="166" fillId="0" borderId="0">
      <alignment horizontal="right"/>
    </xf>
    <xf numFmtId="0" fontId="236" fillId="0" borderId="0"/>
    <xf numFmtId="0" fontId="29" fillId="0" borderId="0"/>
    <xf numFmtId="0" fontId="29" fillId="0" borderId="0"/>
    <xf numFmtId="0" fontId="236" fillId="0" borderId="0"/>
    <xf numFmtId="0" fontId="32" fillId="0" borderId="0" applyNumberFormat="0" applyFont="0" applyFill="0" applyBorder="0" applyAlignment="0" applyProtection="0">
      <alignment horizontal="left"/>
    </xf>
    <xf numFmtId="0" fontId="32" fillId="0" borderId="0" applyNumberFormat="0" applyFont="0" applyFill="0" applyBorder="0" applyAlignment="0" applyProtection="0">
      <alignment horizontal="left"/>
    </xf>
    <xf numFmtId="0" fontId="237" fillId="0" borderId="40">
      <alignment horizontal="center"/>
    </xf>
    <xf numFmtId="0" fontId="238" fillId="0" borderId="47" applyFont="0">
      <alignment horizontal="left"/>
    </xf>
    <xf numFmtId="0" fontId="238" fillId="0" borderId="47" applyFont="0">
      <alignment horizontal="left"/>
    </xf>
    <xf numFmtId="0" fontId="238" fillId="0" borderId="47">
      <alignment horizontal="left"/>
    </xf>
    <xf numFmtId="0" fontId="238" fillId="0" borderId="47">
      <alignment horizontal="left"/>
    </xf>
    <xf numFmtId="1" fontId="12" fillId="0" borderId="3" applyNumberFormat="0" applyFill="0" applyAlignment="0" applyProtection="0">
      <alignment horizontal="center" vertical="center"/>
    </xf>
    <xf numFmtId="1" fontId="12" fillId="0" borderId="3" applyNumberFormat="0" applyFill="0" applyAlignment="0" applyProtection="0">
      <alignment horizontal="center" vertical="center"/>
    </xf>
    <xf numFmtId="1" fontId="12" fillId="0" borderId="3" applyNumberFormat="0" applyFill="0" applyAlignment="0" applyProtection="0">
      <alignment horizontal="center" vertical="center"/>
    </xf>
    <xf numFmtId="0" fontId="239" fillId="37" borderId="0" applyNumberFormat="0" applyFont="0" applyBorder="0" applyAlignment="0">
      <alignment horizontal="center"/>
    </xf>
    <xf numFmtId="4" fontId="240" fillId="0" borderId="0">
      <alignment horizontal="right"/>
    </xf>
    <xf numFmtId="14" fontId="241" fillId="0" borderId="0" applyNumberFormat="0" applyFill="0" applyBorder="0" applyAlignment="0" applyProtection="0">
      <alignment horizontal="left"/>
    </xf>
    <xf numFmtId="0" fontId="209" fillId="0" borderId="0" applyNumberFormat="0" applyFill="0" applyBorder="0" applyAlignment="0" applyProtection="0">
      <alignment vertical="top"/>
      <protection locked="0"/>
    </xf>
    <xf numFmtId="0" fontId="39" fillId="0" borderId="0"/>
    <xf numFmtId="0" fontId="41" fillId="0" borderId="2"/>
    <xf numFmtId="200" fontId="62" fillId="0" borderId="0" applyFont="0" applyFill="0" applyBorder="0" applyAlignment="0" applyProtection="0"/>
    <xf numFmtId="0" fontId="41" fillId="0" borderId="2"/>
    <xf numFmtId="185" fontId="62" fillId="0" borderId="0" applyFont="0" applyFill="0" applyBorder="0" applyAlignment="0" applyProtection="0"/>
    <xf numFmtId="0" fontId="41" fillId="0" borderId="2"/>
    <xf numFmtId="185" fontId="62" fillId="0" borderId="0" applyFont="0" applyFill="0" applyBorder="0" applyAlignment="0" applyProtection="0"/>
    <xf numFmtId="0" fontId="41" fillId="0" borderId="2"/>
    <xf numFmtId="0" fontId="41" fillId="0" borderId="2"/>
    <xf numFmtId="0" fontId="41" fillId="0" borderId="2"/>
    <xf numFmtId="0" fontId="30" fillId="0" borderId="0" applyNumberFormat="0" applyFill="0" applyBorder="0" applyAlignment="0" applyProtection="0"/>
    <xf numFmtId="0" fontId="30" fillId="0" borderId="0" applyNumberFormat="0" applyFill="0" applyBorder="0" applyAlignment="0" applyProtection="0"/>
    <xf numFmtId="41" fontId="62" fillId="0" borderId="0" applyFont="0" applyFill="0" applyBorder="0" applyAlignment="0" applyProtection="0"/>
    <xf numFmtId="0" fontId="41" fillId="0" borderId="2"/>
    <xf numFmtId="185" fontId="62" fillId="0" borderId="0" applyFont="0" applyFill="0" applyBorder="0" applyAlignment="0" applyProtection="0"/>
    <xf numFmtId="0" fontId="41" fillId="0" borderId="2" applyNumberFormat="0" applyFont="0" applyBorder="0" applyAlignment="0"/>
    <xf numFmtId="0" fontId="41" fillId="0" borderId="2" applyNumberFormat="0" applyFont="0" applyBorder="0" applyAlignment="0"/>
    <xf numFmtId="0" fontId="41" fillId="0" borderId="2" applyNumberFormat="0" applyFont="0" applyBorder="0" applyAlignment="0"/>
    <xf numFmtId="0" fontId="41" fillId="0" borderId="2" applyNumberFormat="0" applyFont="0" applyBorder="0" applyAlignment="0"/>
    <xf numFmtId="4" fontId="242" fillId="38" borderId="48" applyNumberFormat="0" applyProtection="0">
      <alignment vertical="center"/>
    </xf>
    <xf numFmtId="4" fontId="243" fillId="38" borderId="48" applyNumberFormat="0" applyProtection="0">
      <alignment vertical="center"/>
    </xf>
    <xf numFmtId="4" fontId="244" fillId="38" borderId="48" applyNumberFormat="0" applyProtection="0">
      <alignment horizontal="left" vertical="center" indent="1"/>
    </xf>
    <xf numFmtId="4" fontId="244" fillId="39" borderId="0" applyNumberFormat="0" applyProtection="0">
      <alignment horizontal="left" vertical="center" indent="1"/>
    </xf>
    <xf numFmtId="4" fontId="244" fillId="40" borderId="48" applyNumberFormat="0" applyProtection="0">
      <alignment horizontal="right" vertical="center"/>
    </xf>
    <xf numFmtId="4" fontId="244" fillId="41" borderId="48" applyNumberFormat="0" applyProtection="0">
      <alignment horizontal="right" vertical="center"/>
    </xf>
    <xf numFmtId="4" fontId="244" fillId="42" borderId="48" applyNumberFormat="0" applyProtection="0">
      <alignment horizontal="right" vertical="center"/>
    </xf>
    <xf numFmtId="4" fontId="244" fillId="43" borderId="48" applyNumberFormat="0" applyProtection="0">
      <alignment horizontal="right" vertical="center"/>
    </xf>
    <xf numFmtId="4" fontId="244" fillId="44" borderId="48" applyNumberFormat="0" applyProtection="0">
      <alignment horizontal="right" vertical="center"/>
    </xf>
    <xf numFmtId="4" fontId="244" fillId="45" borderId="48" applyNumberFormat="0" applyProtection="0">
      <alignment horizontal="right" vertical="center"/>
    </xf>
    <xf numFmtId="4" fontId="244" fillId="46" borderId="48" applyNumberFormat="0" applyProtection="0">
      <alignment horizontal="right" vertical="center"/>
    </xf>
    <xf numFmtId="4" fontId="244" fillId="47" borderId="48" applyNumberFormat="0" applyProtection="0">
      <alignment horizontal="right" vertical="center"/>
    </xf>
    <xf numFmtId="4" fontId="244" fillId="48" borderId="48" applyNumberFormat="0" applyProtection="0">
      <alignment horizontal="right" vertical="center"/>
    </xf>
    <xf numFmtId="4" fontId="242" fillId="49" borderId="49" applyNumberFormat="0" applyProtection="0">
      <alignment horizontal="left" vertical="center" indent="1"/>
    </xf>
    <xf numFmtId="4" fontId="242" fillId="50" borderId="0" applyNumberFormat="0" applyProtection="0">
      <alignment horizontal="left" vertical="center" indent="1"/>
    </xf>
    <xf numFmtId="4" fontId="242" fillId="39" borderId="0" applyNumberFormat="0" applyProtection="0">
      <alignment horizontal="left" vertical="center" indent="1"/>
    </xf>
    <xf numFmtId="4" fontId="244" fillId="50" borderId="48" applyNumberFormat="0" applyProtection="0">
      <alignment horizontal="right" vertical="center"/>
    </xf>
    <xf numFmtId="4" fontId="54" fillId="50" borderId="0" applyNumberFormat="0" applyProtection="0">
      <alignment horizontal="left" vertical="center" indent="1"/>
    </xf>
    <xf numFmtId="4" fontId="54" fillId="50" borderId="0" applyNumberFormat="0" applyProtection="0">
      <alignment horizontal="left" vertical="center" indent="1"/>
    </xf>
    <xf numFmtId="4" fontId="54" fillId="39" borderId="0" applyNumberFormat="0" applyProtection="0">
      <alignment horizontal="left" vertical="center" indent="1"/>
    </xf>
    <xf numFmtId="4" fontId="54" fillId="39" borderId="0" applyNumberFormat="0" applyProtection="0">
      <alignment horizontal="left" vertical="center" indent="1"/>
    </xf>
    <xf numFmtId="4" fontId="244" fillId="28" borderId="48" applyNumberFormat="0" applyProtection="0">
      <alignment vertical="center"/>
    </xf>
    <xf numFmtId="4" fontId="245" fillId="28" borderId="48" applyNumberFormat="0" applyProtection="0">
      <alignment vertical="center"/>
    </xf>
    <xf numFmtId="4" fontId="242" fillId="50" borderId="50" applyNumberFormat="0" applyProtection="0">
      <alignment horizontal="left" vertical="center" indent="1"/>
    </xf>
    <xf numFmtId="4" fontId="244" fillId="28" borderId="48" applyNumberFormat="0" applyProtection="0">
      <alignment horizontal="right" vertical="center"/>
    </xf>
    <xf numFmtId="4" fontId="245" fillId="28" borderId="48" applyNumberFormat="0" applyProtection="0">
      <alignment horizontal="right" vertical="center"/>
    </xf>
    <xf numFmtId="4" fontId="242" fillId="50" borderId="48" applyNumberFormat="0" applyProtection="0">
      <alignment horizontal="left" vertical="center" indent="1"/>
    </xf>
    <xf numFmtId="4" fontId="246" fillId="30" borderId="50" applyNumberFormat="0" applyProtection="0">
      <alignment horizontal="left" vertical="center" indent="1"/>
    </xf>
    <xf numFmtId="4" fontId="247" fillId="28" borderId="48" applyNumberFormat="0" applyProtection="0">
      <alignment horizontal="right" vertical="center"/>
    </xf>
    <xf numFmtId="0" fontId="4" fillId="0" borderId="0">
      <alignment vertical="center"/>
    </xf>
    <xf numFmtId="0" fontId="248" fillId="0" borderId="0">
      <alignment horizontal="left"/>
    </xf>
    <xf numFmtId="38" fontId="64" fillId="0" borderId="0" applyFont="0" applyFill="0" applyBorder="0" applyAlignment="0" applyProtection="0"/>
    <xf numFmtId="40" fontId="64" fillId="0" borderId="0" applyFont="0" applyFill="0" applyBorder="0" applyAlignment="0" applyProtection="0"/>
    <xf numFmtId="309" fontId="249" fillId="0" borderId="0" applyFont="0" applyFill="0" applyBorder="0" applyAlignment="0" applyProtection="0"/>
    <xf numFmtId="0" fontId="239" fillId="1" borderId="12" applyNumberFormat="0" applyFont="0" applyAlignment="0">
      <alignment horizontal="center"/>
    </xf>
    <xf numFmtId="0" fontId="203" fillId="0" borderId="0" applyNumberFormat="0" applyFill="0" applyBorder="0" applyAlignment="0" applyProtection="0">
      <alignment vertical="top"/>
      <protection locked="0"/>
    </xf>
    <xf numFmtId="4" fontId="12" fillId="0" borderId="3" applyBorder="0"/>
    <xf numFmtId="2" fontId="12" fillId="0" borderId="3"/>
    <xf numFmtId="3" fontId="28" fillId="0" borderId="0"/>
    <xf numFmtId="0" fontId="250" fillId="0" borderId="0" applyNumberFormat="0" applyFill="0" applyBorder="0" applyAlignment="0">
      <alignment horizontal="center"/>
    </xf>
    <xf numFmtId="0" fontId="251" fillId="0" borderId="37" applyNumberFormat="0" applyFill="0" applyBorder="0" applyAlignment="0" applyProtection="0"/>
    <xf numFmtId="1" fontId="12" fillId="0" borderId="0"/>
    <xf numFmtId="164" fontId="252" fillId="0" borderId="0" applyNumberFormat="0" applyBorder="0" applyAlignment="0">
      <alignment horizontal="centerContinuous"/>
    </xf>
    <xf numFmtId="0" fontId="30" fillId="0" borderId="3">
      <alignment horizontal="center"/>
    </xf>
    <xf numFmtId="0" fontId="41" fillId="0" borderId="0"/>
    <xf numFmtId="0" fontId="253" fillId="0" borderId="0"/>
    <xf numFmtId="0" fontId="253" fillId="0" borderId="0"/>
    <xf numFmtId="0" fontId="54" fillId="0" borderId="0">
      <alignment vertical="top"/>
    </xf>
    <xf numFmtId="2" fontId="12"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0" fontId="197" fillId="0" borderId="12">
      <alignment horizontal="left" vertical="center"/>
    </xf>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0" fontId="197" fillId="0" borderId="38" applyNumberFormat="0" applyAlignment="0" applyProtection="0">
      <alignment horizontal="left" vertical="center"/>
    </xf>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0" fontId="197" fillId="0" borderId="0" applyNumberForma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0" fontId="198" fillId="0" borderId="0" applyNumberForma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254" fillId="0" borderId="0" applyFont="0" applyFill="0" applyBorder="0" applyAlignment="0" applyProtection="0"/>
    <xf numFmtId="178" fontId="63" fillId="0" borderId="0" applyFont="0" applyFill="0" applyBorder="0" applyAlignment="0" applyProtection="0"/>
    <xf numFmtId="201" fontId="12" fillId="0" borderId="0" applyFont="0" applyFill="0" applyBorder="0" applyAlignment="0" applyProtection="0"/>
    <xf numFmtId="178" fontId="63" fillId="0" borderId="0" applyFont="0" applyFill="0" applyBorder="0" applyAlignment="0" applyProtection="0"/>
    <xf numFmtId="178" fontId="254" fillId="0" borderId="0" applyFont="0" applyFill="0" applyBorder="0" applyAlignment="0" applyProtection="0"/>
    <xf numFmtId="178" fontId="63" fillId="0" borderId="0" applyFont="0" applyFill="0" applyBorder="0" applyAlignment="0" applyProtection="0"/>
    <xf numFmtId="164" fontId="31"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0" fontId="89" fillId="0" borderId="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0" fontId="255" fillId="0" borderId="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0" fontId="121" fillId="0" borderId="0"/>
    <xf numFmtId="0" fontId="121" fillId="0" borderId="0"/>
    <xf numFmtId="310" fontId="66" fillId="0" borderId="0" applyFont="0" applyFill="0" applyBorder="0" applyAlignment="0" applyProtection="0"/>
    <xf numFmtId="188" fontId="65" fillId="0" borderId="0" applyFont="0" applyFill="0" applyBorder="0" applyAlignment="0" applyProtection="0"/>
    <xf numFmtId="189" fontId="66" fillId="0" borderId="0" applyFont="0" applyFill="0" applyBorder="0" applyAlignment="0" applyProtection="0"/>
    <xf numFmtId="188" fontId="65" fillId="0" borderId="0" applyFont="0" applyFill="0" applyBorder="0" applyAlignment="0" applyProtection="0"/>
    <xf numFmtId="188" fontId="65" fillId="0" borderId="0" applyFont="0" applyFill="0" applyBorder="0" applyAlignment="0" applyProtection="0"/>
    <xf numFmtId="188" fontId="65" fillId="0" borderId="0" applyFont="0" applyFill="0" applyBorder="0" applyAlignment="0" applyProtection="0"/>
    <xf numFmtId="0" fontId="66" fillId="0" borderId="0" applyFont="0" applyFill="0" applyBorder="0" applyAlignment="0" applyProtection="0"/>
    <xf numFmtId="311" fontId="65" fillId="0" borderId="0" applyFont="0" applyFill="0" applyBorder="0" applyAlignment="0" applyProtection="0"/>
    <xf numFmtId="312" fontId="12" fillId="0" borderId="0" applyFont="0" applyFill="0" applyBorder="0" applyAlignment="0" applyProtection="0"/>
    <xf numFmtId="313" fontId="12" fillId="0" borderId="0" applyFont="0" applyFill="0" applyBorder="0" applyAlignment="0" applyProtection="0"/>
    <xf numFmtId="0" fontId="121" fillId="0" borderId="0"/>
    <xf numFmtId="0" fontId="121" fillId="0" borderId="0"/>
    <xf numFmtId="311" fontId="65" fillId="0" borderId="0" applyFont="0" applyFill="0" applyBorder="0" applyAlignment="0" applyProtection="0"/>
    <xf numFmtId="311" fontId="65" fillId="0" borderId="0" applyFont="0" applyFill="0" applyBorder="0" applyAlignment="0" applyProtection="0"/>
    <xf numFmtId="311" fontId="65" fillId="0" borderId="0" applyFont="0" applyFill="0" applyBorder="0" applyAlignment="0" applyProtection="0"/>
    <xf numFmtId="239" fontId="89" fillId="0" borderId="0" applyFont="0" applyFill="0" applyBorder="0" applyAlignment="0" applyProtection="0"/>
    <xf numFmtId="314" fontId="65" fillId="0" borderId="0" applyFont="0" applyFill="0" applyBorder="0" applyAlignment="0" applyProtection="0"/>
    <xf numFmtId="315" fontId="73" fillId="0" borderId="0" applyFont="0" applyFill="0" applyBorder="0" applyAlignment="0" applyProtection="0"/>
    <xf numFmtId="314" fontId="65" fillId="0" borderId="0" applyFont="0" applyFill="0" applyBorder="0" applyAlignment="0" applyProtection="0"/>
    <xf numFmtId="314" fontId="65" fillId="0" borderId="0" applyFont="0" applyFill="0" applyBorder="0" applyAlignment="0" applyProtection="0"/>
    <xf numFmtId="314" fontId="65" fillId="0" borderId="0" applyFont="0" applyFill="0" applyBorder="0" applyAlignment="0" applyProtection="0"/>
    <xf numFmtId="0" fontId="73" fillId="0" borderId="0" applyFont="0" applyFill="0" applyBorder="0" applyAlignment="0" applyProtection="0"/>
    <xf numFmtId="0" fontId="154" fillId="0" borderId="0" applyNumberFormat="0" applyFont="0" applyFill="0" applyAlignment="0"/>
    <xf numFmtId="185" fontId="62" fillId="0" borderId="0" applyFont="0" applyFill="0" applyBorder="0" applyAlignment="0" applyProtection="0"/>
    <xf numFmtId="185" fontId="62" fillId="0" borderId="0" applyFont="0" applyFill="0" applyBorder="0" applyAlignment="0" applyProtection="0"/>
    <xf numFmtId="0" fontId="154" fillId="0" borderId="0" applyNumberFormat="0" applyFont="0" applyFill="0" applyAlignment="0"/>
    <xf numFmtId="199" fontId="62" fillId="0" borderId="0" applyFont="0" applyFill="0" applyBorder="0" applyAlignment="0" applyProtection="0"/>
    <xf numFmtId="44"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2" fontId="62" fillId="0" borderId="0" applyFont="0" applyFill="0" applyBorder="0" applyAlignment="0" applyProtection="0"/>
    <xf numFmtId="0" fontId="12" fillId="0" borderId="28" applyNumberFormat="0" applyFont="0" applyFill="0" applyAlignment="0" applyProtection="0"/>
    <xf numFmtId="316" fontId="121" fillId="0" borderId="0" applyFont="0" applyFill="0" applyBorder="0" applyAlignment="0" applyProtection="0"/>
    <xf numFmtId="42" fontId="62" fillId="0" borderId="0" applyFont="0" applyFill="0" applyBorder="0" applyAlignment="0" applyProtection="0"/>
    <xf numFmtId="194" fontId="62" fillId="0" borderId="0" applyFont="0" applyFill="0" applyBorder="0" applyAlignment="0" applyProtection="0"/>
    <xf numFmtId="195" fontId="28" fillId="0" borderId="0" applyFont="0" applyFill="0" applyBorder="0" applyAlignment="0" applyProtection="0"/>
    <xf numFmtId="195" fontId="62" fillId="0" borderId="0" applyFont="0" applyFill="0" applyBorder="0" applyAlignment="0" applyProtection="0"/>
    <xf numFmtId="186" fontId="62" fillId="0" borderId="0" applyFont="0" applyFill="0" applyBorder="0" applyAlignment="0" applyProtection="0"/>
    <xf numFmtId="0" fontId="39" fillId="0" borderId="0"/>
    <xf numFmtId="316" fontId="121" fillId="0" borderId="0" applyFont="0" applyFill="0" applyBorder="0" applyAlignment="0" applyProtection="0"/>
    <xf numFmtId="0" fontId="12" fillId="0" borderId="28" applyNumberFormat="0" applyFont="0" applyFill="0" applyAlignment="0" applyProtection="0"/>
    <xf numFmtId="316" fontId="121" fillId="0" borderId="0" applyFont="0" applyFill="0" applyBorder="0" applyAlignment="0" applyProtection="0"/>
    <xf numFmtId="316" fontId="121" fillId="0" borderId="0" applyFont="0" applyFill="0" applyBorder="0" applyAlignment="0" applyProtection="0"/>
    <xf numFmtId="0" fontId="121" fillId="0" borderId="0"/>
    <xf numFmtId="0" fontId="121" fillId="0" borderId="0"/>
    <xf numFmtId="185" fontId="62" fillId="0" borderId="0" applyFont="0" applyFill="0" applyBorder="0" applyAlignment="0" applyProtection="0"/>
    <xf numFmtId="185" fontId="62" fillId="0" borderId="0" applyFont="0" applyFill="0" applyBorder="0" applyAlignment="0" applyProtection="0"/>
    <xf numFmtId="185" fontId="62" fillId="0" borderId="0" applyFont="0" applyFill="0" applyBorder="0" applyAlignment="0" applyProtection="0"/>
    <xf numFmtId="200" fontId="62" fillId="0" borderId="0" applyFont="0" applyFill="0" applyBorder="0" applyAlignment="0" applyProtection="0"/>
    <xf numFmtId="199" fontId="62" fillId="0" borderId="0" applyFont="0" applyFill="0" applyBorder="0" applyAlignment="0" applyProtection="0"/>
    <xf numFmtId="0" fontId="154" fillId="0" borderId="0" applyNumberFormat="0" applyFont="0" applyFill="0" applyAlignment="0"/>
    <xf numFmtId="185" fontId="62" fillId="0" borderId="0" applyFont="0" applyFill="0" applyBorder="0" applyAlignment="0" applyProtection="0"/>
    <xf numFmtId="185" fontId="62" fillId="0" borderId="0" applyFont="0" applyFill="0" applyBorder="0" applyAlignment="0" applyProtection="0"/>
    <xf numFmtId="317" fontId="31"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42" fontId="62" fillId="0" borderId="0" applyFont="0" applyFill="0" applyBorder="0" applyAlignment="0" applyProtection="0"/>
    <xf numFmtId="196" fontId="62" fillId="0" borderId="0" applyFont="0" applyFill="0" applyBorder="0" applyAlignment="0" applyProtection="0"/>
    <xf numFmtId="186" fontId="62" fillId="0" borderId="0" applyFont="0" applyFill="0" applyBorder="0" applyAlignment="0" applyProtection="0"/>
    <xf numFmtId="0" fontId="12" fillId="0" borderId="28" applyNumberFormat="0" applyFont="0" applyFill="0" applyAlignment="0" applyProtection="0"/>
    <xf numFmtId="316" fontId="121" fillId="0" borderId="0" applyFont="0" applyFill="0" applyBorder="0" applyAlignment="0" applyProtection="0"/>
    <xf numFmtId="316" fontId="121" fillId="0" borderId="0" applyFont="0" applyFill="0" applyBorder="0" applyAlignment="0" applyProtection="0"/>
    <xf numFmtId="0" fontId="12" fillId="0" borderId="0"/>
    <xf numFmtId="0" fontId="12" fillId="0" borderId="0"/>
    <xf numFmtId="0" fontId="12" fillId="0" borderId="0"/>
    <xf numFmtId="0" fontId="12" fillId="0" borderId="0"/>
    <xf numFmtId="199" fontId="62" fillId="0" borderId="0" applyFont="0" applyFill="0" applyBorder="0" applyAlignment="0" applyProtection="0"/>
    <xf numFmtId="183" fontId="62" fillId="0" borderId="0" applyFont="0" applyFill="0" applyBorder="0" applyAlignment="0" applyProtection="0"/>
    <xf numFmtId="183" fontId="62" fillId="0" borderId="0" applyFont="0" applyFill="0" applyBorder="0" applyAlignment="0" applyProtection="0"/>
    <xf numFmtId="199" fontId="62" fillId="0" borderId="0" applyFont="0" applyFill="0" applyBorder="0" applyAlignment="0" applyProtection="0"/>
    <xf numFmtId="0" fontId="12" fillId="0" borderId="0"/>
    <xf numFmtId="172" fontId="12" fillId="0" borderId="0" applyFont="0" applyFill="0" applyBorder="0" applyAlignment="0" applyProtection="0"/>
    <xf numFmtId="38" fontId="89" fillId="0" borderId="0" applyFont="0" applyFill="0" applyBorder="0" applyAlignment="0" applyProtection="0"/>
    <xf numFmtId="38" fontId="63" fillId="0" borderId="0" applyFont="0" applyFill="0" applyBorder="0" applyAlignment="0" applyProtection="0"/>
    <xf numFmtId="172" fontId="12" fillId="0" borderId="0" applyFont="0" applyFill="0" applyBorder="0" applyAlignment="0" applyProtection="0"/>
    <xf numFmtId="38" fontId="89"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38" fontId="63" fillId="0" borderId="0" applyFont="0" applyFill="0" applyBorder="0" applyAlignment="0" applyProtection="0"/>
    <xf numFmtId="0" fontId="12" fillId="0" borderId="0"/>
    <xf numFmtId="3" fontId="12" fillId="0" borderId="0" applyFont="0" applyFill="0" applyBorder="0" applyAlignment="0" applyProtection="0"/>
    <xf numFmtId="0" fontId="12" fillId="0" borderId="0"/>
    <xf numFmtId="0" fontId="12" fillId="0" borderId="0"/>
    <xf numFmtId="0" fontId="12" fillId="0" borderId="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254" fontId="12"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4"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318" fontId="39" fillId="0" borderId="0" applyFont="0" applyFill="0" applyBorder="0" applyAlignment="0" applyProtection="0"/>
    <xf numFmtId="318" fontId="39"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319" fontId="39" fillId="0" borderId="0" applyFont="0" applyFill="0" applyBorder="0" applyAlignment="0" applyProtection="0"/>
    <xf numFmtId="319" fontId="39"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0" fontId="12"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78" fontId="63" fillId="0" borderId="0" applyFont="0" applyFill="0" applyBorder="0" applyAlignment="0" applyProtection="0"/>
    <xf numFmtId="14" fontId="256" fillId="0" borderId="0"/>
    <xf numFmtId="0" fontId="257" fillId="0" borderId="0"/>
    <xf numFmtId="0" fontId="258" fillId="0" borderId="0"/>
    <xf numFmtId="0" fontId="259" fillId="0" borderId="0">
      <alignment horizontal="center"/>
    </xf>
    <xf numFmtId="0" fontId="260" fillId="0" borderId="10">
      <alignment horizontal="center" vertical="center"/>
    </xf>
    <xf numFmtId="0" fontId="261" fillId="0" borderId="1" applyAlignment="0">
      <alignment horizontal="center" vertical="center" wrapText="1"/>
    </xf>
    <xf numFmtId="0" fontId="262" fillId="0" borderId="1">
      <alignment horizontal="center" vertical="center" wrapText="1"/>
    </xf>
    <xf numFmtId="3" fontId="31" fillId="0" borderId="0"/>
    <xf numFmtId="0" fontId="263" fillId="0" borderId="11"/>
    <xf numFmtId="0" fontId="218" fillId="0" borderId="0"/>
    <xf numFmtId="40" fontId="264" fillId="0" borderId="0" applyBorder="0">
      <alignment horizontal="right"/>
    </xf>
    <xf numFmtId="0" fontId="265" fillId="0" borderId="0"/>
    <xf numFmtId="320" fontId="121" fillId="0" borderId="8">
      <alignment horizontal="right" vertical="center"/>
    </xf>
    <xf numFmtId="210" fontId="30" fillId="0" borderId="8">
      <alignment horizontal="right" vertical="center"/>
    </xf>
    <xf numFmtId="0" fontId="266" fillId="0" borderId="51" applyNumberFormat="0" applyFill="0" applyAlignment="0" applyProtection="0"/>
    <xf numFmtId="0" fontId="190" fillId="9" borderId="0" applyNumberFormat="0" applyBorder="0" applyAlignment="0" applyProtection="0"/>
    <xf numFmtId="321" fontId="30" fillId="0" borderId="8">
      <alignment horizontal="right" vertical="center"/>
    </xf>
    <xf numFmtId="321" fontId="30" fillId="0" borderId="8">
      <alignment horizontal="right" vertical="center"/>
    </xf>
    <xf numFmtId="321" fontId="30" fillId="0" borderId="8">
      <alignment horizontal="right" vertical="center"/>
    </xf>
    <xf numFmtId="321" fontId="30" fillId="0" borderId="8">
      <alignment horizontal="right" vertical="center"/>
    </xf>
    <xf numFmtId="321" fontId="30" fillId="0" borderId="8">
      <alignment horizontal="right" vertical="center"/>
    </xf>
    <xf numFmtId="321" fontId="30" fillId="0" borderId="8">
      <alignment horizontal="right" vertical="center"/>
    </xf>
    <xf numFmtId="321" fontId="30" fillId="0" borderId="8">
      <alignment horizontal="right" vertical="center"/>
    </xf>
    <xf numFmtId="321" fontId="30" fillId="0" borderId="8">
      <alignment horizontal="right" vertical="center"/>
    </xf>
    <xf numFmtId="321" fontId="30" fillId="0" borderId="8">
      <alignment horizontal="right" vertical="center"/>
    </xf>
    <xf numFmtId="321" fontId="30" fillId="0" borderId="8">
      <alignment horizontal="right" vertical="center"/>
    </xf>
    <xf numFmtId="321"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322" fontId="106" fillId="0" borderId="8">
      <alignment horizontal="right" vertical="center"/>
    </xf>
    <xf numFmtId="322" fontId="106"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230"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23" fontId="106" fillId="0" borderId="8">
      <alignment horizontal="right" vertical="center"/>
    </xf>
    <xf numFmtId="324"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5" fontId="121" fillId="0" borderId="8">
      <alignment horizontal="right" vertical="center"/>
    </xf>
    <xf numFmtId="322" fontId="106" fillId="0" borderId="8">
      <alignment horizontal="right" vertical="center"/>
    </xf>
    <xf numFmtId="230" fontId="30" fillId="0" borderId="8">
      <alignment horizontal="right" vertical="center"/>
    </xf>
    <xf numFmtId="230" fontId="30" fillId="0" borderId="8">
      <alignment horizontal="right" vertical="center"/>
    </xf>
    <xf numFmtId="296" fontId="267" fillId="0" borderId="8">
      <alignment horizontal="right" vertical="center"/>
    </xf>
    <xf numFmtId="230" fontId="30"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3" fontId="106" fillId="0" borderId="8">
      <alignment horizontal="right" vertical="center"/>
    </xf>
    <xf numFmtId="296" fontId="267" fillId="0" borderId="8">
      <alignment horizontal="right" vertical="center"/>
    </xf>
    <xf numFmtId="296" fontId="267"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320" fontId="121" fillId="0" borderId="8">
      <alignment horizontal="right" vertical="center"/>
    </xf>
    <xf numFmtId="320" fontId="121" fillId="0" borderId="8">
      <alignment horizontal="right" vertical="center"/>
    </xf>
    <xf numFmtId="326" fontId="268" fillId="5" borderId="52" applyFont="0" applyFill="0" applyBorder="0"/>
    <xf numFmtId="324"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0" fontId="121" fillId="0" borderId="8">
      <alignment horizontal="right" vertical="center"/>
    </xf>
    <xf numFmtId="320" fontId="121" fillId="0" borderId="8">
      <alignment horizontal="right" vertical="center"/>
    </xf>
    <xf numFmtId="324" fontId="121" fillId="0" borderId="8">
      <alignment horizontal="right" vertical="center"/>
    </xf>
    <xf numFmtId="320" fontId="121"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322" fontId="106"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327" fontId="12" fillId="0" borderId="8">
      <alignment horizontal="right" vertical="center"/>
    </xf>
    <xf numFmtId="327" fontId="12"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166" fontId="39" fillId="0" borderId="8">
      <alignment horizontal="right" vertical="center"/>
    </xf>
    <xf numFmtId="230" fontId="30"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230" fontId="30" fillId="0" borderId="8">
      <alignment horizontal="right" vertical="center"/>
    </xf>
    <xf numFmtId="239" fontId="121" fillId="0" borderId="8">
      <alignment horizontal="right" vertical="center"/>
    </xf>
    <xf numFmtId="239" fontId="121" fillId="0" borderId="8">
      <alignment horizontal="right" vertical="center"/>
    </xf>
    <xf numFmtId="239" fontId="121" fillId="0" borderId="8">
      <alignment horizontal="right" vertical="center"/>
    </xf>
    <xf numFmtId="320" fontId="121" fillId="0" borderId="8">
      <alignment horizontal="right" vertical="center"/>
    </xf>
    <xf numFmtId="239" fontId="121" fillId="0" borderId="8">
      <alignment horizontal="right" vertical="center"/>
    </xf>
    <xf numFmtId="328" fontId="30" fillId="0" borderId="8">
      <alignment horizontal="right" vertical="center"/>
    </xf>
    <xf numFmtId="328" fontId="30" fillId="0" borderId="8">
      <alignment horizontal="right" vertical="center"/>
    </xf>
    <xf numFmtId="328" fontId="30" fillId="0" borderId="8">
      <alignment horizontal="right" vertical="center"/>
    </xf>
    <xf numFmtId="329" fontId="62" fillId="0" borderId="8">
      <alignment horizontal="right" vertical="center"/>
    </xf>
    <xf numFmtId="329" fontId="62" fillId="0" borderId="8">
      <alignment horizontal="right" vertical="center"/>
    </xf>
    <xf numFmtId="329" fontId="62" fillId="0" borderId="8">
      <alignment horizontal="right" vertical="center"/>
    </xf>
    <xf numFmtId="329" fontId="62"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166" fontId="39" fillId="0" borderId="8">
      <alignment horizontal="right" vertical="center"/>
    </xf>
    <xf numFmtId="166" fontId="39" fillId="0" borderId="8">
      <alignment horizontal="right" vertical="center"/>
    </xf>
    <xf numFmtId="323" fontId="106" fillId="0" borderId="8">
      <alignment horizontal="right" vertical="center"/>
    </xf>
    <xf numFmtId="166" fontId="39" fillId="0" borderId="8">
      <alignment horizontal="right" vertical="center"/>
    </xf>
    <xf numFmtId="166" fontId="39" fillId="0" borderId="8">
      <alignment horizontal="right" vertical="center"/>
    </xf>
    <xf numFmtId="166" fontId="39" fillId="0" borderId="8">
      <alignment horizontal="right" vertical="center"/>
    </xf>
    <xf numFmtId="166" fontId="39" fillId="0" borderId="8">
      <alignment horizontal="right" vertical="center"/>
    </xf>
    <xf numFmtId="330" fontId="12" fillId="0" borderId="8">
      <alignment horizontal="right" vertical="center"/>
    </xf>
    <xf numFmtId="330" fontId="12" fillId="0" borderId="8">
      <alignment horizontal="right" vertical="center"/>
    </xf>
    <xf numFmtId="330" fontId="12" fillId="0" borderId="8">
      <alignment horizontal="right" vertical="center"/>
    </xf>
    <xf numFmtId="230" fontId="30" fillId="0" borderId="8">
      <alignment horizontal="right" vertical="center"/>
    </xf>
    <xf numFmtId="230" fontId="30" fillId="0" borderId="8">
      <alignment horizontal="right" vertical="center"/>
    </xf>
    <xf numFmtId="322" fontId="106" fillId="0" borderId="8">
      <alignment horizontal="right" vertical="center"/>
    </xf>
    <xf numFmtId="230" fontId="30" fillId="0" borderId="8">
      <alignment horizontal="right" vertical="center"/>
    </xf>
    <xf numFmtId="320" fontId="121" fillId="0" borderId="8">
      <alignment horizontal="right" vertical="center"/>
    </xf>
    <xf numFmtId="230" fontId="30" fillId="0" borderId="8">
      <alignment horizontal="right" vertical="center"/>
    </xf>
    <xf numFmtId="320" fontId="121" fillId="0" borderId="8">
      <alignment horizontal="right" vertical="center"/>
    </xf>
    <xf numFmtId="331" fontId="30" fillId="0" borderId="8">
      <alignment horizontal="right" vertical="center"/>
    </xf>
    <xf numFmtId="331"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328" fontId="30" fillId="0" borderId="8">
      <alignment horizontal="right" vertical="center"/>
    </xf>
    <xf numFmtId="328" fontId="30" fillId="0" borderId="8">
      <alignment horizontal="right" vertical="center"/>
    </xf>
    <xf numFmtId="328" fontId="30" fillId="0" borderId="8">
      <alignment horizontal="right" vertical="center"/>
    </xf>
    <xf numFmtId="230" fontId="30" fillId="0" borderId="8">
      <alignment horizontal="right" vertical="center"/>
    </xf>
    <xf numFmtId="166" fontId="39" fillId="0" borderId="8">
      <alignment horizontal="right" vertical="center"/>
    </xf>
    <xf numFmtId="230" fontId="30"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32" fontId="30" fillId="0" borderId="8">
      <alignment horizontal="right" vertical="center"/>
    </xf>
    <xf numFmtId="332" fontId="30" fillId="0" borderId="8">
      <alignment horizontal="right" vertical="center"/>
    </xf>
    <xf numFmtId="333" fontId="31" fillId="0" borderId="8">
      <alignment horizontal="right" vertical="center"/>
    </xf>
    <xf numFmtId="333" fontId="31" fillId="0" borderId="8">
      <alignment horizontal="right" vertical="center"/>
    </xf>
    <xf numFmtId="333" fontId="31" fillId="0" borderId="8">
      <alignment horizontal="right" vertical="center"/>
    </xf>
    <xf numFmtId="333" fontId="31" fillId="0" borderId="8">
      <alignment horizontal="right" vertical="center"/>
    </xf>
    <xf numFmtId="333" fontId="31" fillId="0" borderId="8">
      <alignment horizontal="right" vertical="center"/>
    </xf>
    <xf numFmtId="333" fontId="31" fillId="0" borderId="8">
      <alignment horizontal="right" vertical="center"/>
    </xf>
    <xf numFmtId="333" fontId="31" fillId="0" borderId="8">
      <alignment horizontal="right" vertical="center"/>
    </xf>
    <xf numFmtId="333" fontId="31" fillId="0" borderId="8">
      <alignment horizontal="right" vertical="center"/>
    </xf>
    <xf numFmtId="333" fontId="31" fillId="0" borderId="8">
      <alignment horizontal="right" vertical="center"/>
    </xf>
    <xf numFmtId="333" fontId="31" fillId="0" borderId="8">
      <alignment horizontal="right" vertical="center"/>
    </xf>
    <xf numFmtId="333" fontId="31" fillId="0" borderId="8">
      <alignment horizontal="right" vertical="center"/>
    </xf>
    <xf numFmtId="333" fontId="31" fillId="0" borderId="8">
      <alignment horizontal="right" vertical="center"/>
    </xf>
    <xf numFmtId="333" fontId="31" fillId="0" borderId="8">
      <alignment horizontal="right" vertical="center"/>
    </xf>
    <xf numFmtId="333" fontId="31" fillId="0" borderId="8">
      <alignment horizontal="right" vertical="center"/>
    </xf>
    <xf numFmtId="333" fontId="31" fillId="0" borderId="8">
      <alignment horizontal="right" vertical="center"/>
    </xf>
    <xf numFmtId="333" fontId="31" fillId="0" borderId="8">
      <alignment horizontal="right" vertical="center"/>
    </xf>
    <xf numFmtId="323" fontId="106" fillId="0" borderId="8">
      <alignment horizontal="right" vertical="center"/>
    </xf>
    <xf numFmtId="320" fontId="121" fillId="0" borderId="8">
      <alignment horizontal="right"/>
    </xf>
    <xf numFmtId="332" fontId="30" fillId="0" borderId="8">
      <alignment horizontal="right" vertical="center"/>
    </xf>
    <xf numFmtId="332" fontId="30" fillId="0" borderId="8">
      <alignment horizontal="right" vertical="center"/>
    </xf>
    <xf numFmtId="333" fontId="31" fillId="0" borderId="8">
      <alignment horizontal="right" vertical="center"/>
    </xf>
    <xf numFmtId="333" fontId="31" fillId="0" borderId="8">
      <alignment horizontal="right" vertical="center"/>
    </xf>
    <xf numFmtId="333" fontId="31" fillId="0" borderId="8">
      <alignment horizontal="right" vertical="center"/>
    </xf>
    <xf numFmtId="334" fontId="30" fillId="0" borderId="8">
      <alignment horizontal="right" vertical="center"/>
    </xf>
    <xf numFmtId="335" fontId="269" fillId="0" borderId="8">
      <alignment horizontal="right" vertical="center"/>
    </xf>
    <xf numFmtId="336" fontId="106" fillId="0" borderId="8">
      <alignment horizontal="right" vertical="center"/>
    </xf>
    <xf numFmtId="336" fontId="106" fillId="0" borderId="8">
      <alignment horizontal="right" vertical="center"/>
    </xf>
    <xf numFmtId="333" fontId="31" fillId="0" borderId="8">
      <alignment horizontal="right" vertical="center"/>
    </xf>
    <xf numFmtId="333" fontId="31" fillId="0" borderId="8">
      <alignment horizontal="right" vertical="center"/>
    </xf>
    <xf numFmtId="333" fontId="31" fillId="0" borderId="8">
      <alignment horizontal="right" vertical="center"/>
    </xf>
    <xf numFmtId="333" fontId="31" fillId="0" borderId="8">
      <alignment horizontal="right" vertical="center"/>
    </xf>
    <xf numFmtId="333" fontId="31" fillId="0" borderId="8">
      <alignment horizontal="right" vertical="center"/>
    </xf>
    <xf numFmtId="333" fontId="31" fillId="0" borderId="8">
      <alignment horizontal="right" vertical="center"/>
    </xf>
    <xf numFmtId="333" fontId="31" fillId="0" borderId="8">
      <alignment horizontal="right" vertical="center"/>
    </xf>
    <xf numFmtId="323" fontId="106" fillId="0" borderId="8">
      <alignment horizontal="right" vertical="center"/>
    </xf>
    <xf numFmtId="332" fontId="30" fillId="0" borderId="8">
      <alignment horizontal="right" vertical="center"/>
    </xf>
    <xf numFmtId="326" fontId="268" fillId="5" borderId="52" applyFont="0" applyFill="0" applyBorder="0"/>
    <xf numFmtId="326" fontId="268" fillId="5" borderId="52" applyFont="0" applyFill="0" applyBorder="0"/>
    <xf numFmtId="320" fontId="121" fillId="0" borderId="8">
      <alignment horizontal="right" vertical="center"/>
    </xf>
    <xf numFmtId="322" fontId="106"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37" fontId="121" fillId="0" borderId="8">
      <alignment horizontal="right" vertical="center"/>
    </xf>
    <xf numFmtId="337" fontId="121" fillId="0" borderId="8">
      <alignment horizontal="right" vertical="center"/>
    </xf>
    <xf numFmtId="337" fontId="121" fillId="0" borderId="8">
      <alignment horizontal="right" vertical="center"/>
    </xf>
    <xf numFmtId="337" fontId="121" fillId="0" borderId="8">
      <alignment horizontal="right" vertical="center"/>
    </xf>
    <xf numFmtId="337" fontId="121" fillId="0" borderId="8">
      <alignment horizontal="right" vertical="center"/>
    </xf>
    <xf numFmtId="337" fontId="121" fillId="0" borderId="8">
      <alignment horizontal="right" vertical="center"/>
    </xf>
    <xf numFmtId="337" fontId="121" fillId="0" borderId="8">
      <alignment horizontal="right" vertical="center"/>
    </xf>
    <xf numFmtId="337" fontId="121" fillId="0" borderId="8">
      <alignment horizontal="right" vertical="center"/>
    </xf>
    <xf numFmtId="337" fontId="121" fillId="0" borderId="8">
      <alignment horizontal="right" vertical="center"/>
    </xf>
    <xf numFmtId="337" fontId="121"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9" fontId="62" fillId="0" borderId="8">
      <alignment horizontal="right" vertical="center"/>
    </xf>
    <xf numFmtId="329" fontId="62" fillId="0" borderId="8">
      <alignment horizontal="right" vertical="center"/>
    </xf>
    <xf numFmtId="329" fontId="62" fillId="0" borderId="8">
      <alignment horizontal="right" vertical="center"/>
    </xf>
    <xf numFmtId="329" fontId="62" fillId="0" borderId="8">
      <alignment horizontal="right" vertical="center"/>
    </xf>
    <xf numFmtId="329" fontId="62" fillId="0" borderId="8">
      <alignment horizontal="right" vertical="center"/>
    </xf>
    <xf numFmtId="329" fontId="62" fillId="0" borderId="8">
      <alignment horizontal="right" vertical="center"/>
    </xf>
    <xf numFmtId="329" fontId="62" fillId="0" borderId="8">
      <alignment horizontal="right" vertical="center"/>
    </xf>
    <xf numFmtId="329" fontId="62" fillId="0" borderId="8">
      <alignment horizontal="right" vertical="center"/>
    </xf>
    <xf numFmtId="329" fontId="62" fillId="0" borderId="8">
      <alignment horizontal="right" vertical="center"/>
    </xf>
    <xf numFmtId="322" fontId="106" fillId="0" borderId="8">
      <alignment horizontal="right" vertical="center"/>
    </xf>
    <xf numFmtId="338" fontId="12"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37" fontId="121" fillId="0" borderId="8">
      <alignment horizontal="right" vertical="center"/>
    </xf>
    <xf numFmtId="325" fontId="121" fillId="0" borderId="8">
      <alignment horizontal="right" vertical="center"/>
    </xf>
    <xf numFmtId="320" fontId="121" fillId="0" borderId="8">
      <alignment horizontal="right" vertical="center"/>
    </xf>
    <xf numFmtId="339" fontId="121" fillId="0" borderId="8">
      <alignment horizontal="right" vertical="center"/>
    </xf>
    <xf numFmtId="339" fontId="121"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323" fontId="106" fillId="0" borderId="8">
      <alignment horizontal="right" vertical="center"/>
    </xf>
    <xf numFmtId="334" fontId="30" fillId="0" borderId="8">
      <alignment horizontal="right" vertical="center"/>
    </xf>
    <xf numFmtId="230" fontId="30" fillId="0" borderId="8">
      <alignment horizontal="right" vertical="center"/>
    </xf>
    <xf numFmtId="339" fontId="121"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39" fontId="121" fillId="0" borderId="8">
      <alignment horizontal="right" vertical="center"/>
    </xf>
    <xf numFmtId="339" fontId="121" fillId="0" borderId="8">
      <alignment horizontal="right" vertical="center"/>
    </xf>
    <xf numFmtId="339" fontId="121" fillId="0" borderId="8">
      <alignment horizontal="right" vertical="center"/>
    </xf>
    <xf numFmtId="329" fontId="62" fillId="0" borderId="8">
      <alignment horizontal="right" vertical="center"/>
    </xf>
    <xf numFmtId="329" fontId="62"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3" fontId="106" fillId="0" borderId="8">
      <alignment horizontal="right" vertical="center"/>
    </xf>
    <xf numFmtId="323" fontId="106" fillId="0" borderId="8">
      <alignment horizontal="right" vertical="center"/>
    </xf>
    <xf numFmtId="339" fontId="121" fillId="0" borderId="8">
      <alignment horizontal="right" vertical="center"/>
    </xf>
    <xf numFmtId="322" fontId="106" fillId="0" borderId="8">
      <alignment horizontal="right" vertical="center"/>
    </xf>
    <xf numFmtId="322" fontId="106" fillId="0" borderId="8">
      <alignment horizontal="right" vertical="center"/>
    </xf>
    <xf numFmtId="320" fontId="121" fillId="0" borderId="8">
      <alignment horizontal="right" vertical="center"/>
    </xf>
    <xf numFmtId="230" fontId="30"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3" fontId="106" fillId="0" borderId="8">
      <alignment horizontal="right" vertical="center"/>
    </xf>
    <xf numFmtId="339" fontId="121"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230"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6" fontId="268" fillId="5" borderId="52" applyFont="0" applyFill="0" applyBorder="0"/>
    <xf numFmtId="320" fontId="121" fillId="0" borderId="8">
      <alignment horizontal="right" vertical="center"/>
    </xf>
    <xf numFmtId="338" fontId="12" fillId="0" borderId="8">
      <alignment horizontal="right" vertical="center"/>
    </xf>
    <xf numFmtId="338" fontId="12" fillId="0" borderId="8">
      <alignment horizontal="right" vertical="center"/>
    </xf>
    <xf numFmtId="338" fontId="12" fillId="0" borderId="8">
      <alignment horizontal="right" vertical="center"/>
    </xf>
    <xf numFmtId="329" fontId="62" fillId="0" borderId="8">
      <alignment horizontal="right" vertical="center"/>
    </xf>
    <xf numFmtId="329" fontId="62" fillId="0" borderId="8">
      <alignment horizontal="right" vertical="center"/>
    </xf>
    <xf numFmtId="329" fontId="62" fillId="0" borderId="8">
      <alignment horizontal="right" vertical="center"/>
    </xf>
    <xf numFmtId="333" fontId="31" fillId="0" borderId="8">
      <alignment horizontal="right" vertical="center"/>
    </xf>
    <xf numFmtId="333" fontId="31"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320" fontId="121" fillId="0" borderId="8">
      <alignment horizontal="right" vertical="center"/>
    </xf>
    <xf numFmtId="328" fontId="30" fillId="0" borderId="8">
      <alignment horizontal="right" vertical="center"/>
    </xf>
    <xf numFmtId="324" fontId="121" fillId="0" borderId="8">
      <alignment horizontal="right" vertical="center"/>
    </xf>
    <xf numFmtId="230" fontId="30" fillId="0" borderId="8">
      <alignment horizontal="right" vertical="center"/>
    </xf>
    <xf numFmtId="323" fontId="106"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8" fontId="30" fillId="0" borderId="8">
      <alignment horizontal="right" vertical="center"/>
    </xf>
    <xf numFmtId="340" fontId="30" fillId="0" borderId="8">
      <alignment horizontal="right" vertical="center"/>
    </xf>
    <xf numFmtId="340" fontId="30" fillId="0" borderId="8">
      <alignment horizontal="right" vertical="center"/>
    </xf>
    <xf numFmtId="230" fontId="30" fillId="0" borderId="8">
      <alignment horizontal="right" vertical="center"/>
    </xf>
    <xf numFmtId="337" fontId="121" fillId="0" borderId="8">
      <alignment horizontal="right" vertical="center"/>
    </xf>
    <xf numFmtId="337" fontId="121" fillId="0" borderId="8">
      <alignment horizontal="right" vertical="center"/>
    </xf>
    <xf numFmtId="337" fontId="121" fillId="0" borderId="8">
      <alignment horizontal="right" vertical="center"/>
    </xf>
    <xf numFmtId="337" fontId="121" fillId="0" borderId="8">
      <alignment horizontal="right" vertical="center"/>
    </xf>
    <xf numFmtId="337" fontId="121" fillId="0" borderId="8">
      <alignment horizontal="right" vertical="center"/>
    </xf>
    <xf numFmtId="333" fontId="31" fillId="0" borderId="8">
      <alignment horizontal="right" vertical="center"/>
    </xf>
    <xf numFmtId="323" fontId="106" fillId="0" borderId="8">
      <alignment horizontal="right" vertical="center"/>
    </xf>
    <xf numFmtId="323" fontId="106"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230" fontId="30" fillId="0" borderId="8">
      <alignment horizontal="right" vertical="center"/>
    </xf>
    <xf numFmtId="230" fontId="30" fillId="0" borderId="8">
      <alignment horizontal="right" vertical="center"/>
    </xf>
    <xf numFmtId="291" fontId="28" fillId="0" borderId="8">
      <alignment horizontal="right" vertical="center"/>
    </xf>
    <xf numFmtId="341" fontId="30" fillId="0" borderId="8">
      <alignment horizontal="right" vertical="center"/>
    </xf>
    <xf numFmtId="341" fontId="30" fillId="0" borderId="8">
      <alignment horizontal="right" vertical="center"/>
    </xf>
    <xf numFmtId="341" fontId="30" fillId="0" borderId="8">
      <alignment horizontal="right" vertical="center"/>
    </xf>
    <xf numFmtId="341" fontId="30" fillId="0" borderId="8">
      <alignment horizontal="right" vertical="center"/>
    </xf>
    <xf numFmtId="341" fontId="30" fillId="0" borderId="8">
      <alignment horizontal="right" vertical="center"/>
    </xf>
    <xf numFmtId="341" fontId="30" fillId="0" borderId="8">
      <alignment horizontal="right" vertical="center"/>
    </xf>
    <xf numFmtId="339" fontId="121" fillId="0" borderId="8">
      <alignment horizontal="right" vertical="center"/>
    </xf>
    <xf numFmtId="326" fontId="268" fillId="5" borderId="52" applyFont="0" applyFill="0" applyBorder="0"/>
    <xf numFmtId="230"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3" fontId="106" fillId="0" borderId="8">
      <alignment horizontal="right" vertical="center"/>
    </xf>
    <xf numFmtId="326" fontId="268" fillId="5" borderId="52" applyFont="0" applyFill="0" applyBorder="0"/>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338" fontId="12" fillId="0" borderId="8">
      <alignment horizontal="right" vertical="center"/>
    </xf>
    <xf numFmtId="338" fontId="12" fillId="0" borderId="8">
      <alignment horizontal="right" vertical="center"/>
    </xf>
    <xf numFmtId="338" fontId="12"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8" fontId="30" fillId="0" borderId="8">
      <alignment horizontal="right" vertical="center"/>
    </xf>
    <xf numFmtId="328" fontId="30" fillId="0" borderId="8">
      <alignment horizontal="right" vertical="center"/>
    </xf>
    <xf numFmtId="328" fontId="30" fillId="0" borderId="8">
      <alignment horizontal="right" vertical="center"/>
    </xf>
    <xf numFmtId="320" fontId="121" fillId="0" borderId="8">
      <alignment horizontal="right" vertical="center"/>
    </xf>
    <xf numFmtId="322" fontId="106" fillId="0" borderId="8">
      <alignment horizontal="right" vertical="center"/>
    </xf>
    <xf numFmtId="338" fontId="12" fillId="0" borderId="8">
      <alignment horizontal="right" vertical="center"/>
    </xf>
    <xf numFmtId="338" fontId="12" fillId="0" borderId="8">
      <alignment horizontal="right" vertical="center"/>
    </xf>
    <xf numFmtId="338" fontId="12"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230" fontId="30" fillId="0" borderId="8">
      <alignment horizontal="right" vertical="center"/>
    </xf>
    <xf numFmtId="333" fontId="3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38" fontId="12" fillId="0" borderId="8">
      <alignment horizontal="right" vertical="center"/>
    </xf>
    <xf numFmtId="322" fontId="106" fillId="0" borderId="8">
      <alignment horizontal="right" vertical="center"/>
    </xf>
    <xf numFmtId="230" fontId="30" fillId="0" borderId="8">
      <alignment horizontal="right" vertical="center"/>
    </xf>
    <xf numFmtId="230"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2" fontId="106" fillId="0" borderId="8">
      <alignment horizontal="right" vertical="center"/>
    </xf>
    <xf numFmtId="342" fontId="106" fillId="0" borderId="8">
      <alignment horizontal="right" vertical="center"/>
    </xf>
    <xf numFmtId="342" fontId="106" fillId="0" borderId="8">
      <alignment horizontal="right" vertical="center"/>
    </xf>
    <xf numFmtId="337" fontId="121" fillId="0" borderId="8">
      <alignment horizontal="right" vertical="center"/>
    </xf>
    <xf numFmtId="337" fontId="121" fillId="0" borderId="8">
      <alignment horizontal="right" vertical="center"/>
    </xf>
    <xf numFmtId="337" fontId="121" fillId="0" borderId="8">
      <alignment horizontal="right" vertical="center"/>
    </xf>
    <xf numFmtId="337" fontId="121" fillId="0" borderId="8">
      <alignment horizontal="right" vertical="center"/>
    </xf>
    <xf numFmtId="337" fontId="121" fillId="0" borderId="8">
      <alignment horizontal="right" vertical="center"/>
    </xf>
    <xf numFmtId="337"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38" fontId="12" fillId="0" borderId="8">
      <alignment horizontal="right" vertical="center"/>
    </xf>
    <xf numFmtId="338" fontId="12" fillId="0" borderId="8">
      <alignment horizontal="right" vertical="center"/>
    </xf>
    <xf numFmtId="338" fontId="12" fillId="0" borderId="8">
      <alignment horizontal="right" vertical="center"/>
    </xf>
    <xf numFmtId="338" fontId="12" fillId="0" borderId="8">
      <alignment horizontal="right" vertical="center"/>
    </xf>
    <xf numFmtId="338" fontId="12" fillId="0" borderId="8">
      <alignment horizontal="right" vertical="center"/>
    </xf>
    <xf numFmtId="338" fontId="12" fillId="0" borderId="8">
      <alignment horizontal="right" vertical="center"/>
    </xf>
    <xf numFmtId="320" fontId="121" fillId="0" borderId="8">
      <alignment horizontal="right" vertical="center"/>
    </xf>
    <xf numFmtId="230" fontId="30" fillId="0" borderId="8">
      <alignment horizontal="right" vertical="center"/>
    </xf>
    <xf numFmtId="326" fontId="268" fillId="5" borderId="52" applyFont="0" applyFill="0" applyBorder="0"/>
    <xf numFmtId="230" fontId="30" fillId="0" borderId="8">
      <alignment horizontal="right" vertical="center"/>
    </xf>
    <xf numFmtId="230" fontId="30" fillId="0" borderId="8">
      <alignment horizontal="right" vertical="center"/>
    </xf>
    <xf numFmtId="329" fontId="62" fillId="0" borderId="8">
      <alignment horizontal="right" vertical="center"/>
    </xf>
    <xf numFmtId="329" fontId="62" fillId="0" borderId="8">
      <alignment horizontal="right" vertical="center"/>
    </xf>
    <xf numFmtId="329" fontId="62" fillId="0" borderId="8">
      <alignment horizontal="right" vertical="center"/>
    </xf>
    <xf numFmtId="337" fontId="121" fillId="0" borderId="8">
      <alignment horizontal="right" vertical="center"/>
    </xf>
    <xf numFmtId="338" fontId="12" fillId="0" borderId="8">
      <alignment horizontal="right" vertical="center"/>
    </xf>
    <xf numFmtId="338" fontId="12" fillId="0" borderId="8">
      <alignment horizontal="right" vertical="center"/>
    </xf>
    <xf numFmtId="338" fontId="12" fillId="0" borderId="8">
      <alignment horizontal="right" vertical="center"/>
    </xf>
    <xf numFmtId="338" fontId="12" fillId="0" borderId="8">
      <alignment horizontal="right" vertical="center"/>
    </xf>
    <xf numFmtId="323" fontId="106" fillId="0" borderId="8">
      <alignment horizontal="right" vertical="center"/>
    </xf>
    <xf numFmtId="322" fontId="106" fillId="0" borderId="8">
      <alignment horizontal="right" vertical="center"/>
    </xf>
    <xf numFmtId="328" fontId="30" fillId="0" borderId="8">
      <alignment horizontal="right" vertical="center"/>
    </xf>
    <xf numFmtId="328" fontId="30" fillId="0" borderId="8">
      <alignment horizontal="right" vertical="center"/>
    </xf>
    <xf numFmtId="328" fontId="30" fillId="0" borderId="8">
      <alignment horizontal="right" vertical="center"/>
    </xf>
    <xf numFmtId="230" fontId="30" fillId="0" borderId="8">
      <alignment horizontal="right" vertical="center"/>
    </xf>
    <xf numFmtId="230" fontId="30" fillId="0" borderId="8">
      <alignment horizontal="right" vertical="center"/>
    </xf>
    <xf numFmtId="320" fontId="121" fillId="0" borderId="8">
      <alignment horizontal="right" vertical="center"/>
    </xf>
    <xf numFmtId="320" fontId="121" fillId="0" borderId="8">
      <alignment horizontal="right" vertical="center"/>
    </xf>
    <xf numFmtId="239"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43" fontId="30" fillId="0" borderId="8">
      <alignment horizontal="right" vertical="center"/>
    </xf>
    <xf numFmtId="343" fontId="30" fillId="0" borderId="8">
      <alignment horizontal="right" vertical="center"/>
    </xf>
    <xf numFmtId="343" fontId="30" fillId="0" borderId="8">
      <alignment horizontal="right" vertical="center"/>
    </xf>
    <xf numFmtId="343" fontId="30" fillId="0" borderId="8">
      <alignment horizontal="right" vertical="center"/>
    </xf>
    <xf numFmtId="343" fontId="30" fillId="0" borderId="8">
      <alignment horizontal="right" vertical="center"/>
    </xf>
    <xf numFmtId="343" fontId="30" fillId="0" borderId="8">
      <alignment horizontal="right" vertical="center"/>
    </xf>
    <xf numFmtId="343" fontId="30" fillId="0" borderId="8">
      <alignment horizontal="right" vertical="center"/>
    </xf>
    <xf numFmtId="343" fontId="30" fillId="0" borderId="8">
      <alignment horizontal="right" vertical="center"/>
    </xf>
    <xf numFmtId="343" fontId="30" fillId="0" borderId="8">
      <alignment horizontal="right" vertical="center"/>
    </xf>
    <xf numFmtId="343" fontId="30" fillId="0" borderId="8">
      <alignment horizontal="right" vertical="center"/>
    </xf>
    <xf numFmtId="343" fontId="30" fillId="0" borderId="8">
      <alignment horizontal="right" vertical="center"/>
    </xf>
    <xf numFmtId="343" fontId="30" fillId="0" borderId="8">
      <alignment horizontal="right" vertical="center"/>
    </xf>
    <xf numFmtId="343" fontId="30"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4" fontId="121"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176" fontId="30" fillId="0" borderId="8">
      <alignment horizontal="right" vertical="center"/>
    </xf>
    <xf numFmtId="176" fontId="30" fillId="0" borderId="8">
      <alignment horizontal="right" vertical="center"/>
    </xf>
    <xf numFmtId="176"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0" fontId="121" fillId="0" borderId="8">
      <alignment horizontal="right" vertical="center"/>
    </xf>
    <xf numFmtId="322" fontId="106" fillId="0" borderId="8">
      <alignment horizontal="right" vertical="center"/>
    </xf>
    <xf numFmtId="322" fontId="106"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210"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3" fontId="106" fillId="0" borderId="8">
      <alignment horizontal="right" vertical="center"/>
    </xf>
    <xf numFmtId="230" fontId="30" fillId="0" borderId="8">
      <alignment horizontal="right" vertical="center"/>
    </xf>
    <xf numFmtId="320" fontId="121" fillId="0" borderId="8">
      <alignment horizontal="right" vertical="center"/>
    </xf>
    <xf numFmtId="342" fontId="106"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42" fontId="106" fillId="0" borderId="8">
      <alignment horizontal="right" vertical="center"/>
    </xf>
    <xf numFmtId="323" fontId="106"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230" fontId="30" fillId="0" borderId="8">
      <alignment horizontal="right" vertical="center"/>
    </xf>
    <xf numFmtId="320" fontId="121" fillId="0" borderId="8">
      <alignment horizontal="right" vertical="center"/>
    </xf>
    <xf numFmtId="340"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230"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40" fontId="30" fillId="0" borderId="8">
      <alignment horizontal="right" vertical="center"/>
    </xf>
    <xf numFmtId="342" fontId="106" fillId="0" borderId="8">
      <alignment horizontal="right" vertical="center"/>
    </xf>
    <xf numFmtId="323" fontId="106" fillId="0" borderId="8">
      <alignment horizontal="right" vertical="center"/>
    </xf>
    <xf numFmtId="323" fontId="106" fillId="0" borderId="8">
      <alignment horizontal="right" vertical="center"/>
    </xf>
    <xf numFmtId="239" fontId="121" fillId="0" borderId="8">
      <alignment horizontal="right" vertical="center"/>
    </xf>
    <xf numFmtId="324" fontId="121" fillId="0" borderId="8">
      <alignment horizontal="right" vertical="center"/>
    </xf>
    <xf numFmtId="325"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9" fontId="62" fillId="0" borderId="8">
      <alignment horizontal="right" vertical="center"/>
    </xf>
    <xf numFmtId="321" fontId="30" fillId="0" borderId="8">
      <alignment horizontal="right" vertical="center"/>
    </xf>
    <xf numFmtId="320" fontId="121" fillId="0" borderId="8">
      <alignment horizontal="right"/>
    </xf>
    <xf numFmtId="230" fontId="30" fillId="0" borderId="8">
      <alignment horizontal="right" vertical="center"/>
    </xf>
    <xf numFmtId="230" fontId="30" fillId="0" borderId="8">
      <alignment horizontal="right" vertical="center"/>
    </xf>
    <xf numFmtId="230" fontId="30" fillId="0" borderId="8">
      <alignment horizontal="right" vertical="center"/>
    </xf>
    <xf numFmtId="341" fontId="30" fillId="0" borderId="8">
      <alignment horizontal="right" vertical="center"/>
    </xf>
    <xf numFmtId="341" fontId="30" fillId="0" borderId="8">
      <alignment horizontal="right" vertical="center"/>
    </xf>
    <xf numFmtId="341" fontId="30"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25"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2" fontId="106" fillId="0" borderId="8">
      <alignment horizontal="right" vertical="center"/>
    </xf>
    <xf numFmtId="331" fontId="30" fillId="0" borderId="8">
      <alignment horizontal="right" vertical="center"/>
    </xf>
    <xf numFmtId="331" fontId="30" fillId="0" borderId="8">
      <alignment horizontal="right" vertical="center"/>
    </xf>
    <xf numFmtId="331" fontId="30" fillId="0" borderId="8">
      <alignment horizontal="right" vertical="center"/>
    </xf>
    <xf numFmtId="320" fontId="121"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0" fontId="121" fillId="0" borderId="8">
      <alignment horizontal="right" vertical="center"/>
    </xf>
    <xf numFmtId="329" fontId="62"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20" fontId="121" fillId="0" borderId="8">
      <alignment horizontal="right" vertical="center"/>
    </xf>
    <xf numFmtId="320" fontId="121"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342" fontId="106" fillId="0" borderId="8">
      <alignment horizontal="right" vertical="center"/>
    </xf>
    <xf numFmtId="342" fontId="106" fillId="0" borderId="8">
      <alignment horizontal="right" vertical="center"/>
    </xf>
    <xf numFmtId="342" fontId="106" fillId="0" borderId="8">
      <alignment horizontal="right" vertical="center"/>
    </xf>
    <xf numFmtId="342" fontId="106" fillId="0" borderId="8">
      <alignment horizontal="right" vertical="center"/>
    </xf>
    <xf numFmtId="342" fontId="106" fillId="0" borderId="8">
      <alignment horizontal="right" vertical="center"/>
    </xf>
    <xf numFmtId="342" fontId="106" fillId="0" borderId="8">
      <alignment horizontal="right" vertical="center"/>
    </xf>
    <xf numFmtId="320" fontId="121" fillId="0" borderId="8">
      <alignment horizontal="right" vertical="center"/>
    </xf>
    <xf numFmtId="320" fontId="121" fillId="0" borderId="8">
      <alignment horizontal="right"/>
    </xf>
    <xf numFmtId="166" fontId="39" fillId="0" borderId="8">
      <alignment horizontal="right" vertical="center"/>
    </xf>
    <xf numFmtId="166" fontId="39" fillId="0" borderId="8">
      <alignment horizontal="right" vertical="center"/>
    </xf>
    <xf numFmtId="166" fontId="39" fillId="0" borderId="8">
      <alignment horizontal="right" vertical="center"/>
    </xf>
    <xf numFmtId="320" fontId="121" fillId="0" borderId="8">
      <alignment horizontal="right" vertical="center"/>
    </xf>
    <xf numFmtId="329" fontId="62"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230" fontId="30" fillId="0" borderId="8">
      <alignment horizontal="right" vertical="center"/>
    </xf>
    <xf numFmtId="230" fontId="30" fillId="0" borderId="8">
      <alignment horizontal="right" vertical="center"/>
    </xf>
    <xf numFmtId="320" fontId="121" fillId="0" borderId="8">
      <alignment horizontal="right" vertical="center"/>
    </xf>
    <xf numFmtId="166" fontId="39" fillId="0" borderId="8">
      <alignment horizontal="right" vertical="center"/>
    </xf>
    <xf numFmtId="322" fontId="106" fillId="0" borderId="8">
      <alignment horizontal="right" vertical="center"/>
    </xf>
    <xf numFmtId="320" fontId="121" fillId="0" borderId="8">
      <alignment horizontal="right" vertical="center"/>
    </xf>
    <xf numFmtId="320" fontId="121" fillId="0" borderId="8">
      <alignment horizontal="right" vertical="center"/>
    </xf>
    <xf numFmtId="329" fontId="62" fillId="0" borderId="8">
      <alignment horizontal="right" vertical="center"/>
    </xf>
    <xf numFmtId="329" fontId="62" fillId="0" borderId="8">
      <alignment horizontal="right" vertical="center"/>
    </xf>
    <xf numFmtId="329" fontId="62" fillId="0" borderId="8">
      <alignment horizontal="right" vertical="center"/>
    </xf>
    <xf numFmtId="301"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1" fontId="30" fillId="0" borderId="8">
      <alignment horizontal="right" vertical="center"/>
    </xf>
    <xf numFmtId="321" fontId="30" fillId="0" borderId="8">
      <alignment horizontal="right" vertical="center"/>
    </xf>
    <xf numFmtId="321"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296" fontId="267" fillId="0" borderId="8">
      <alignment horizontal="right" vertical="center"/>
    </xf>
    <xf numFmtId="329" fontId="62" fillId="0" borderId="8">
      <alignment horizontal="right" vertical="center"/>
    </xf>
    <xf numFmtId="329" fontId="62"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9" fontId="62" fillId="0" borderId="8">
      <alignment horizontal="right" vertical="center"/>
    </xf>
    <xf numFmtId="230" fontId="30" fillId="0" borderId="8">
      <alignment horizontal="right" vertical="center"/>
    </xf>
    <xf numFmtId="320" fontId="121" fillId="0" borderId="8">
      <alignment horizontal="right" vertical="center"/>
    </xf>
    <xf numFmtId="322" fontId="106" fillId="0" borderId="8">
      <alignment horizontal="right" vertical="center"/>
    </xf>
    <xf numFmtId="322" fontId="106" fillId="0" borderId="8">
      <alignment horizontal="right" vertical="center"/>
    </xf>
    <xf numFmtId="322" fontId="106" fillId="0" borderId="8">
      <alignment horizontal="right" vertical="center"/>
    </xf>
    <xf numFmtId="210"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3" fontId="106"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44" fontId="12" fillId="0" borderId="8">
      <alignment horizontal="right" vertical="center"/>
    </xf>
    <xf numFmtId="344" fontId="12" fillId="0" borderId="8">
      <alignment horizontal="right" vertical="center"/>
    </xf>
    <xf numFmtId="344" fontId="12" fillId="0" borderId="8">
      <alignment horizontal="right" vertical="center"/>
    </xf>
    <xf numFmtId="345" fontId="12" fillId="0" borderId="8">
      <alignment horizontal="right" vertical="center"/>
    </xf>
    <xf numFmtId="345" fontId="12" fillId="0" borderId="8">
      <alignment horizontal="right" vertical="center"/>
    </xf>
    <xf numFmtId="345" fontId="12" fillId="0" borderId="8">
      <alignment horizontal="right" vertical="center"/>
    </xf>
    <xf numFmtId="345" fontId="12" fillId="0" borderId="8">
      <alignment horizontal="right" vertical="center"/>
    </xf>
    <xf numFmtId="345" fontId="12" fillId="0" borderId="8">
      <alignment horizontal="right" vertical="center"/>
    </xf>
    <xf numFmtId="345" fontId="12" fillId="0" borderId="8">
      <alignment horizontal="right" vertical="center"/>
    </xf>
    <xf numFmtId="345" fontId="12" fillId="0" borderId="8">
      <alignment horizontal="right" vertical="center"/>
    </xf>
    <xf numFmtId="345" fontId="12" fillId="0" borderId="8">
      <alignment horizontal="right" vertical="center"/>
    </xf>
    <xf numFmtId="345" fontId="12" fillId="0" borderId="8">
      <alignment horizontal="right" vertical="center"/>
    </xf>
    <xf numFmtId="345" fontId="12" fillId="0" borderId="8">
      <alignment horizontal="right" vertical="center"/>
    </xf>
    <xf numFmtId="345" fontId="12" fillId="0" borderId="8">
      <alignment horizontal="right" vertical="center"/>
    </xf>
    <xf numFmtId="345" fontId="12" fillId="0" borderId="8">
      <alignment horizontal="right" vertical="center"/>
    </xf>
    <xf numFmtId="344" fontId="12" fillId="0" borderId="8">
      <alignment horizontal="right" vertical="center"/>
    </xf>
    <xf numFmtId="230" fontId="30" fillId="0" borderId="8">
      <alignment horizontal="right" vertical="center"/>
    </xf>
    <xf numFmtId="324" fontId="121"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166" fontId="39" fillId="0" borderId="8">
      <alignment horizontal="right" vertical="center"/>
    </xf>
    <xf numFmtId="320" fontId="121" fillId="0" borderId="8">
      <alignment horizontal="right" vertical="center"/>
    </xf>
    <xf numFmtId="326" fontId="268" fillId="5" borderId="52" applyFont="0" applyFill="0" applyBorder="0"/>
    <xf numFmtId="230"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30" fontId="30" fillId="0" borderId="8">
      <alignment horizontal="right" vertical="center"/>
    </xf>
    <xf numFmtId="320" fontId="121"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2" fontId="106"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9" fontId="62" fillId="0" borderId="8">
      <alignment horizontal="right" vertical="center"/>
    </xf>
    <xf numFmtId="329" fontId="62" fillId="0" borderId="8">
      <alignment horizontal="right" vertical="center"/>
    </xf>
    <xf numFmtId="329" fontId="62" fillId="0" borderId="8">
      <alignment horizontal="right" vertical="center"/>
    </xf>
    <xf numFmtId="329" fontId="62"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230" fontId="30" fillId="0" borderId="8">
      <alignment horizontal="right" vertical="center"/>
    </xf>
    <xf numFmtId="322" fontId="106" fillId="0" borderId="8">
      <alignment horizontal="right" vertical="center"/>
    </xf>
    <xf numFmtId="230" fontId="30" fillId="0" borderId="8">
      <alignment horizontal="right" vertical="center"/>
    </xf>
    <xf numFmtId="230" fontId="30" fillId="0" borderId="8">
      <alignment horizontal="right" vertical="center"/>
    </xf>
    <xf numFmtId="296" fontId="267" fillId="0" borderId="8">
      <alignment horizontal="right" vertical="center"/>
    </xf>
    <xf numFmtId="296" fontId="267" fillId="0" borderId="8">
      <alignment horizontal="right" vertical="center"/>
    </xf>
    <xf numFmtId="296" fontId="267"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3" fontId="106"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230" fontId="30" fillId="0" borderId="8">
      <alignment horizontal="right" vertical="center"/>
    </xf>
    <xf numFmtId="329" fontId="62" fillId="0" borderId="8">
      <alignment horizontal="right" vertical="center"/>
    </xf>
    <xf numFmtId="329" fontId="62"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23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210" fontId="30" fillId="0" borderId="8">
      <alignment horizontal="right" vertical="center"/>
    </xf>
    <xf numFmtId="176" fontId="30" fillId="0" borderId="8">
      <alignment horizontal="right" vertical="center"/>
    </xf>
    <xf numFmtId="176" fontId="30" fillId="0" borderId="8">
      <alignment horizontal="right" vertical="center"/>
    </xf>
    <xf numFmtId="176" fontId="30" fillId="0" borderId="8">
      <alignment horizontal="right" vertical="center"/>
    </xf>
    <xf numFmtId="320" fontId="121" fillId="0" borderId="8">
      <alignment horizontal="right" vertical="center"/>
    </xf>
    <xf numFmtId="346"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166" fontId="39" fillId="0" borderId="8">
      <alignment horizontal="right" vertical="center"/>
    </xf>
    <xf numFmtId="166" fontId="39" fillId="0" borderId="8">
      <alignment horizontal="right" vertical="center"/>
    </xf>
    <xf numFmtId="166" fontId="39" fillId="0" borderId="8">
      <alignment horizontal="right" vertical="center"/>
    </xf>
    <xf numFmtId="166" fontId="39" fillId="0" borderId="8">
      <alignment horizontal="right" vertical="center"/>
    </xf>
    <xf numFmtId="166" fontId="39" fillId="0" borderId="8">
      <alignment horizontal="right" vertical="center"/>
    </xf>
    <xf numFmtId="166" fontId="39" fillId="0" borderId="8">
      <alignment horizontal="right" vertical="center"/>
    </xf>
    <xf numFmtId="166" fontId="39" fillId="0" borderId="8">
      <alignment horizontal="right" vertical="center"/>
    </xf>
    <xf numFmtId="230" fontId="30" fillId="0" borderId="8">
      <alignment horizontal="right" vertical="center"/>
    </xf>
    <xf numFmtId="323" fontId="106"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6" fontId="268" fillId="5" borderId="52" applyFont="0" applyFill="0" applyBorder="0"/>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230" fontId="30" fillId="0" borderId="8">
      <alignment horizontal="right" vertical="center"/>
    </xf>
    <xf numFmtId="320" fontId="121" fillId="0" borderId="8">
      <alignment horizontal="right" vertical="center"/>
    </xf>
    <xf numFmtId="320" fontId="121" fillId="0" borderId="8">
      <alignment horizontal="right" vertical="center"/>
    </xf>
    <xf numFmtId="230" fontId="30" fillId="0" borderId="8">
      <alignment horizontal="right" vertical="center"/>
    </xf>
    <xf numFmtId="230" fontId="3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230" fontId="30" fillId="0" borderId="8">
      <alignment horizontal="right" vertical="center"/>
    </xf>
    <xf numFmtId="230" fontId="30" fillId="0" borderId="8">
      <alignment horizontal="right" vertical="center"/>
    </xf>
    <xf numFmtId="296" fontId="267" fillId="0" borderId="8">
      <alignment horizontal="right" vertical="center"/>
    </xf>
    <xf numFmtId="296" fontId="267" fillId="0" borderId="8">
      <alignment horizontal="right" vertical="center"/>
    </xf>
    <xf numFmtId="329" fontId="62" fillId="0" borderId="8">
      <alignment horizontal="right" vertical="center"/>
    </xf>
    <xf numFmtId="329" fontId="62" fillId="0" borderId="8">
      <alignment horizontal="right" vertical="center"/>
    </xf>
    <xf numFmtId="329" fontId="62"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01" fontId="30" fillId="0" borderId="8">
      <alignment horizontal="right" vertical="center"/>
    </xf>
    <xf numFmtId="320" fontId="121" fillId="0" borderId="8">
      <alignment horizontal="right" vertical="center"/>
    </xf>
    <xf numFmtId="320" fontId="121" fillId="0" borderId="8">
      <alignment horizontal="right" vertical="center"/>
    </xf>
    <xf numFmtId="347" fontId="270" fillId="0" borderId="8">
      <alignment horizontal="right" vertical="center"/>
    </xf>
    <xf numFmtId="347" fontId="270" fillId="0" borderId="8">
      <alignment horizontal="right" vertical="center"/>
    </xf>
    <xf numFmtId="347" fontId="270" fillId="0" borderId="8">
      <alignment horizontal="right" vertical="center"/>
    </xf>
    <xf numFmtId="320" fontId="121" fillId="0" borderId="8">
      <alignment horizontal="right" vertical="center"/>
    </xf>
    <xf numFmtId="347" fontId="270"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9" fontId="62" fillId="0" borderId="8">
      <alignment horizontal="right" vertical="center"/>
    </xf>
    <xf numFmtId="329" fontId="62" fillId="0" borderId="8">
      <alignment horizontal="right" vertical="center"/>
    </xf>
    <xf numFmtId="329" fontId="62" fillId="0" borderId="8">
      <alignment horizontal="right" vertical="center"/>
    </xf>
    <xf numFmtId="329" fontId="62"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320" fontId="121" fillId="0" borderId="8">
      <alignment horizontal="right" vertical="center"/>
    </xf>
    <xf numFmtId="291" fontId="271" fillId="0" borderId="0" applyNumberFormat="0"/>
    <xf numFmtId="235" fontId="150" fillId="0" borderId="17">
      <protection hidden="1"/>
    </xf>
    <xf numFmtId="49" fontId="54" fillId="0" borderId="0" applyFill="0" applyBorder="0" applyAlignment="0"/>
    <xf numFmtId="0" fontId="12" fillId="0" borderId="0" applyFill="0" applyBorder="0" applyAlignment="0"/>
    <xf numFmtId="348" fontId="39" fillId="0" borderId="0" applyFill="0" applyBorder="0" applyAlignment="0"/>
    <xf numFmtId="348" fontId="39" fillId="0" borderId="0" applyFill="0" applyBorder="0" applyAlignment="0"/>
    <xf numFmtId="0" fontId="12" fillId="0" borderId="0" applyFill="0" applyBorder="0" applyAlignment="0"/>
    <xf numFmtId="0" fontId="12" fillId="0" borderId="0" applyFill="0" applyBorder="0" applyAlignment="0"/>
    <xf numFmtId="0" fontId="12" fillId="0" borderId="0" applyFill="0" applyBorder="0" applyAlignment="0"/>
    <xf numFmtId="0" fontId="12" fillId="0" borderId="0" applyFill="0" applyBorder="0" applyAlignment="0"/>
    <xf numFmtId="0" fontId="12" fillId="0" borderId="0" applyFill="0" applyBorder="0" applyAlignment="0"/>
    <xf numFmtId="331" fontId="12" fillId="0" borderId="0" applyFill="0" applyBorder="0" applyAlignment="0"/>
    <xf numFmtId="349" fontId="39" fillId="0" borderId="0" applyFill="0" applyBorder="0" applyAlignment="0"/>
    <xf numFmtId="349" fontId="39" fillId="0" borderId="0" applyFill="0" applyBorder="0" applyAlignment="0"/>
    <xf numFmtId="331" fontId="12" fillId="0" borderId="0" applyFill="0" applyBorder="0" applyAlignment="0"/>
    <xf numFmtId="195" fontId="121" fillId="0" borderId="8">
      <alignment horizontal="center"/>
    </xf>
    <xf numFmtId="195" fontId="121" fillId="0" borderId="8">
      <alignment horizontal="center"/>
    </xf>
    <xf numFmtId="195" fontId="121" fillId="0" borderId="8">
      <alignment horizontal="center"/>
    </xf>
    <xf numFmtId="226" fontId="272" fillId="0" borderId="0" applyNumberFormat="0" applyFont="0" applyFill="0" applyBorder="0" applyAlignment="0">
      <alignment horizontal="centerContinuous"/>
    </xf>
    <xf numFmtId="0" fontId="71" fillId="0" borderId="0">
      <alignment vertical="center" wrapText="1"/>
      <protection locked="0"/>
    </xf>
    <xf numFmtId="0" fontId="71" fillId="0" borderId="0">
      <alignment vertical="center" wrapText="1"/>
      <protection locked="0"/>
    </xf>
    <xf numFmtId="0" fontId="121" fillId="0" borderId="0" applyNumberFormat="0" applyFill="0" applyBorder="0" applyAlignment="0" applyProtection="0"/>
    <xf numFmtId="0" fontId="269" fillId="0" borderId="53"/>
    <xf numFmtId="0" fontId="30" fillId="0" borderId="53"/>
    <xf numFmtId="0" fontId="189" fillId="0" borderId="53"/>
    <xf numFmtId="0" fontId="189" fillId="0" borderId="53"/>
    <xf numFmtId="0" fontId="269" fillId="0" borderId="53"/>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231" fillId="0" borderId="0" applyNumberFormat="0" applyFill="0" applyBorder="0" applyAlignment="0" applyProtection="0"/>
    <xf numFmtId="0" fontId="231" fillId="0" borderId="0" applyNumberFormat="0" applyFill="0" applyBorder="0" applyAlignment="0" applyProtection="0"/>
    <xf numFmtId="0" fontId="231" fillId="0" borderId="0" applyNumberFormat="0" applyFill="0" applyBorder="0" applyAlignment="0" applyProtection="0"/>
    <xf numFmtId="0" fontId="12" fillId="0" borderId="0" applyNumberFormat="0" applyAlignment="0">
      <alignment horizontal="left"/>
    </xf>
    <xf numFmtId="0" fontId="31" fillId="0" borderId="2" applyNumberFormat="0" applyBorder="0" applyAlignment="0"/>
    <xf numFmtId="0" fontId="31" fillId="0" borderId="2" applyNumberFormat="0" applyBorder="0" applyAlignment="0"/>
    <xf numFmtId="0" fontId="31" fillId="0" borderId="2" applyNumberFormat="0" applyBorder="0" applyAlignment="0"/>
    <xf numFmtId="0" fontId="31" fillId="0" borderId="2" applyNumberFormat="0" applyBorder="0" applyAlignment="0"/>
    <xf numFmtId="0" fontId="273" fillId="0" borderId="13" applyNumberFormat="0" applyBorder="0" applyAlignment="0">
      <alignment horizontal="center"/>
    </xf>
    <xf numFmtId="3" fontId="274" fillId="0" borderId="14" applyNumberFormat="0" applyBorder="0" applyAlignment="0"/>
    <xf numFmtId="49" fontId="275" fillId="0" borderId="0">
      <alignment horizontal="justify" vertical="center" wrapText="1"/>
    </xf>
    <xf numFmtId="350" fontId="276" fillId="0" borderId="6">
      <alignment horizontal="right"/>
    </xf>
    <xf numFmtId="0" fontId="277" fillId="0" borderId="2">
      <alignment horizontal="center" vertical="center" wrapText="1"/>
    </xf>
    <xf numFmtId="0" fontId="277" fillId="0" borderId="2">
      <alignment horizontal="center" vertical="center" wrapText="1"/>
    </xf>
    <xf numFmtId="0" fontId="277" fillId="0" borderId="2">
      <alignment horizontal="center" vertical="center" wrapText="1"/>
    </xf>
    <xf numFmtId="0" fontId="277" fillId="0" borderId="2">
      <alignment horizontal="center" vertical="center" wrapText="1"/>
    </xf>
    <xf numFmtId="0" fontId="278" fillId="0" borderId="0" applyNumberFormat="0" applyFill="0" applyBorder="0" applyAlignment="0" applyProtection="0"/>
    <xf numFmtId="0" fontId="278" fillId="0" borderId="0" applyNumberFormat="0" applyFill="0" applyBorder="0" applyAlignment="0" applyProtection="0"/>
    <xf numFmtId="0" fontId="279" fillId="0" borderId="0">
      <alignment horizontal="center"/>
    </xf>
    <xf numFmtId="40" fontId="10" fillId="0" borderId="0"/>
    <xf numFmtId="0" fontId="280" fillId="3" borderId="25" applyNumberFormat="0" applyAlignment="0" applyProtection="0"/>
    <xf numFmtId="0" fontId="36" fillId="0" borderId="2"/>
    <xf numFmtId="0" fontId="36" fillId="0" borderId="2"/>
    <xf numFmtId="0" fontId="36" fillId="0" borderId="2"/>
    <xf numFmtId="0" fontId="36" fillId="0" borderId="2"/>
    <xf numFmtId="3" fontId="281" fillId="0" borderId="0" applyNumberFormat="0" applyFill="0" applyBorder="0" applyAlignment="0" applyProtection="0">
      <alignment horizontal="center" wrapText="1"/>
    </xf>
    <xf numFmtId="0" fontId="282" fillId="0" borderId="6" applyBorder="0" applyAlignment="0">
      <alignment horizontal="center" vertical="center"/>
    </xf>
    <xf numFmtId="0" fontId="283" fillId="0" borderId="0" applyNumberFormat="0" applyFill="0" applyBorder="0" applyAlignment="0" applyProtection="0">
      <alignment horizontal="centerContinuous"/>
    </xf>
    <xf numFmtId="0" fontId="192" fillId="0" borderId="54" applyNumberFormat="0" applyFill="0" applyBorder="0" applyAlignment="0" applyProtection="0">
      <alignment horizontal="center" vertical="center" wrapText="1"/>
    </xf>
    <xf numFmtId="0" fontId="278" fillId="0" borderId="0" applyNumberFormat="0" applyFill="0" applyBorder="0" applyAlignment="0" applyProtection="0"/>
    <xf numFmtId="0" fontId="284" fillId="0" borderId="51" applyNumberFormat="0" applyFill="0" applyAlignment="0" applyProtection="0"/>
    <xf numFmtId="3" fontId="285" fillId="0" borderId="3" applyNumberFormat="0" applyAlignment="0">
      <alignment horizontal="center" vertical="center"/>
    </xf>
    <xf numFmtId="3" fontId="286" fillId="0" borderId="2" applyNumberFormat="0" applyAlignment="0">
      <alignment horizontal="left" wrapText="1"/>
    </xf>
    <xf numFmtId="3" fontId="286" fillId="0" borderId="2" applyNumberFormat="0" applyAlignment="0">
      <alignment horizontal="left" wrapText="1"/>
    </xf>
    <xf numFmtId="3" fontId="286" fillId="0" borderId="2" applyNumberFormat="0" applyAlignment="0">
      <alignment horizontal="left" wrapText="1"/>
    </xf>
    <xf numFmtId="3" fontId="286" fillId="0" borderId="2" applyNumberFormat="0" applyAlignment="0">
      <alignment horizontal="left" wrapText="1"/>
    </xf>
    <xf numFmtId="3" fontId="285" fillId="0" borderId="3" applyNumberFormat="0" applyAlignment="0">
      <alignment horizontal="center" vertical="center"/>
    </xf>
    <xf numFmtId="0" fontId="287" fillId="0" borderId="55" applyNumberFormat="0" applyBorder="0" applyAlignment="0">
      <alignment vertical="center"/>
    </xf>
    <xf numFmtId="0" fontId="287" fillId="0" borderId="55" applyNumberFormat="0" applyBorder="0" applyAlignment="0">
      <alignment vertical="center"/>
    </xf>
    <xf numFmtId="0" fontId="287" fillId="0" borderId="55" applyNumberFormat="0" applyBorder="0" applyAlignment="0">
      <alignment vertical="center"/>
    </xf>
    <xf numFmtId="0" fontId="288" fillId="9" borderId="0" applyNumberFormat="0" applyBorder="0" applyAlignment="0" applyProtection="0"/>
    <xf numFmtId="0" fontId="12" fillId="0" borderId="28" applyNumberFormat="0" applyFont="0" applyFill="0" applyAlignment="0" applyProtection="0"/>
    <xf numFmtId="0" fontId="266" fillId="0" borderId="51" applyNumberFormat="0" applyFill="0" applyAlignment="0" applyProtection="0"/>
    <xf numFmtId="0" fontId="266" fillId="0" borderId="51" applyNumberFormat="0" applyFill="0" applyAlignment="0" applyProtection="0"/>
    <xf numFmtId="0" fontId="289" fillId="0" borderId="56" applyNumberFormat="0" applyAlignment="0">
      <alignment horizontal="center"/>
    </xf>
    <xf numFmtId="0" fontId="290" fillId="0" borderId="2" applyNumberFormat="0" applyFont="0" applyAlignment="0">
      <alignment horizontal="center" vertical="center"/>
    </xf>
    <xf numFmtId="0" fontId="290" fillId="0" borderId="2" applyNumberFormat="0" applyFont="0" applyAlignment="0">
      <alignment horizontal="center" vertical="center"/>
    </xf>
    <xf numFmtId="0" fontId="290" fillId="0" borderId="2" applyNumberFormat="0" applyFont="0" applyAlignment="0">
      <alignment horizontal="center" vertical="center"/>
    </xf>
    <xf numFmtId="0" fontId="290" fillId="0" borderId="2" applyNumberFormat="0" applyFont="0" applyAlignment="0">
      <alignment horizontal="center" vertical="center"/>
    </xf>
    <xf numFmtId="0" fontId="291" fillId="35" borderId="0" applyNumberFormat="0" applyBorder="0" applyAlignment="0" applyProtection="0"/>
    <xf numFmtId="0" fontId="12" fillId="0" borderId="0"/>
    <xf numFmtId="0" fontId="36" fillId="0" borderId="57">
      <alignment horizontal="center"/>
    </xf>
    <xf numFmtId="174" fontId="12" fillId="0" borderId="0" applyFont="0" applyFill="0" applyBorder="0" applyAlignment="0" applyProtection="0"/>
    <xf numFmtId="351" fontId="12" fillId="0" borderId="0" applyFont="0" applyFill="0" applyBorder="0" applyAlignment="0" applyProtection="0"/>
    <xf numFmtId="272" fontId="205" fillId="0" borderId="0" applyFont="0" applyFill="0" applyBorder="0" applyAlignment="0" applyProtection="0"/>
    <xf numFmtId="0" fontId="292" fillId="0" borderId="0" applyNumberFormat="0" applyFill="0" applyBorder="0" applyAlignment="0" applyProtection="0"/>
    <xf numFmtId="0" fontId="169" fillId="0" borderId="0" applyNumberFormat="0" applyFill="0" applyBorder="0" applyAlignment="0" applyProtection="0"/>
    <xf numFmtId="352" fontId="289" fillId="0" borderId="0" applyFont="0" applyFill="0" applyBorder="0" applyAlignment="0" applyProtection="0"/>
    <xf numFmtId="353" fontId="31" fillId="0" borderId="0" applyFont="0" applyFill="0" applyBorder="0" applyAlignment="0" applyProtection="0"/>
    <xf numFmtId="0" fontId="293" fillId="0" borderId="0" applyNumberFormat="0" applyFill="0" applyBorder="0" applyAlignment="0" applyProtection="0"/>
    <xf numFmtId="0" fontId="294" fillId="0" borderId="0" applyNumberFormat="0" applyFill="0" applyBorder="0" applyAlignment="0" applyProtection="0"/>
    <xf numFmtId="0" fontId="197" fillId="0" borderId="45">
      <alignment horizontal="center"/>
    </xf>
    <xf numFmtId="331" fontId="121" fillId="0" borderId="0"/>
    <xf numFmtId="354" fontId="30" fillId="0" borderId="0"/>
    <xf numFmtId="355" fontId="12" fillId="0" borderId="0">
      <alignment vertical="top"/>
    </xf>
    <xf numFmtId="356" fontId="295" fillId="0" borderId="0">
      <alignment vertical="top"/>
    </xf>
    <xf numFmtId="331" fontId="121" fillId="0" borderId="0"/>
    <xf numFmtId="239" fontId="121" fillId="0" borderId="1"/>
    <xf numFmtId="357" fontId="30" fillId="0" borderId="1"/>
    <xf numFmtId="239" fontId="121" fillId="0" borderId="1"/>
    <xf numFmtId="0" fontId="296" fillId="0" borderId="0"/>
    <xf numFmtId="3" fontId="30" fillId="40" borderId="37">
      <alignment horizontal="right" vertical="top" wrapText="1"/>
    </xf>
    <xf numFmtId="0" fontId="142" fillId="0" borderId="0"/>
    <xf numFmtId="3" fontId="121" fillId="0" borderId="0" applyNumberFormat="0" applyBorder="0" applyAlignment="0" applyProtection="0">
      <alignment horizontal="centerContinuous"/>
      <protection locked="0"/>
    </xf>
    <xf numFmtId="3" fontId="121" fillId="0" borderId="0" applyNumberFormat="0" applyBorder="0" applyAlignment="0" applyProtection="0">
      <alignment horizontal="centerContinuous"/>
      <protection locked="0"/>
    </xf>
    <xf numFmtId="3" fontId="86" fillId="0" borderId="0">
      <protection locked="0"/>
    </xf>
    <xf numFmtId="3" fontId="297" fillId="0" borderId="0">
      <protection locked="0"/>
    </xf>
    <xf numFmtId="3" fontId="297" fillId="0" borderId="0">
      <protection locked="0"/>
    </xf>
    <xf numFmtId="3" fontId="86" fillId="0" borderId="0">
      <protection locked="0"/>
    </xf>
    <xf numFmtId="0" fontId="142" fillId="0" borderId="0"/>
    <xf numFmtId="0" fontId="271" fillId="0" borderId="58" applyFill="0" applyBorder="0" applyAlignment="0">
      <alignment horizontal="center"/>
    </xf>
    <xf numFmtId="286" fontId="298" fillId="51" borderId="6">
      <alignment vertical="top"/>
    </xf>
    <xf numFmtId="5" fontId="298" fillId="51" borderId="6">
      <alignment vertical="top"/>
    </xf>
    <xf numFmtId="5" fontId="298" fillId="51" borderId="6">
      <alignment vertical="top"/>
    </xf>
    <xf numFmtId="286" fontId="298" fillId="51" borderId="6">
      <alignment vertical="top"/>
    </xf>
    <xf numFmtId="0" fontId="275" fillId="52" borderId="1">
      <alignment horizontal="left" vertical="center"/>
    </xf>
    <xf numFmtId="0" fontId="275" fillId="53" borderId="1">
      <alignment horizontal="left" vertical="center"/>
    </xf>
    <xf numFmtId="0" fontId="275" fillId="53" borderId="1">
      <alignment horizontal="left" vertical="center"/>
    </xf>
    <xf numFmtId="0" fontId="275" fillId="52" borderId="1">
      <alignment horizontal="left" vertical="center"/>
    </xf>
    <xf numFmtId="204" fontId="299" fillId="54" borderId="6"/>
    <xf numFmtId="6" fontId="299" fillId="54" borderId="6"/>
    <xf numFmtId="6" fontId="299" fillId="54" borderId="6"/>
    <xf numFmtId="204" fontId="299" fillId="54" borderId="6"/>
    <xf numFmtId="5" fontId="200" fillId="0" borderId="6">
      <alignment horizontal="left" vertical="top"/>
    </xf>
    <xf numFmtId="272" fontId="300" fillId="0" borderId="6">
      <alignment horizontal="left" vertical="top"/>
    </xf>
    <xf numFmtId="0" fontId="301" fillId="55" borderId="0">
      <alignment horizontal="left" vertical="center"/>
    </xf>
    <xf numFmtId="0" fontId="302" fillId="0" borderId="0" applyNumberFormat="0" applyFill="0" applyBorder="0" applyAlignment="0" applyProtection="0"/>
    <xf numFmtId="5" fontId="39" fillId="0" borderId="3">
      <alignment horizontal="left" vertical="top"/>
    </xf>
    <xf numFmtId="272" fontId="303" fillId="0" borderId="3">
      <alignment horizontal="left" vertical="top"/>
    </xf>
    <xf numFmtId="0" fontId="304" fillId="0" borderId="3">
      <alignment horizontal="left" vertical="center"/>
    </xf>
    <xf numFmtId="0" fontId="12" fillId="0" borderId="0" applyFont="0" applyFill="0" applyBorder="0" applyAlignment="0" applyProtection="0"/>
    <xf numFmtId="0" fontId="12" fillId="0" borderId="0" applyFont="0" applyFill="0" applyBorder="0" applyAlignment="0" applyProtection="0"/>
    <xf numFmtId="358" fontId="12" fillId="0" borderId="0" applyFont="0" applyFill="0" applyBorder="0" applyAlignment="0" applyProtection="0"/>
    <xf numFmtId="359" fontId="12" fillId="0" borderId="0" applyFont="0" applyFill="0" applyBorder="0" applyAlignment="0" applyProtection="0"/>
    <xf numFmtId="186" fontId="162" fillId="0" borderId="0" applyFont="0" applyFill="0" applyBorder="0" applyAlignment="0" applyProtection="0"/>
    <xf numFmtId="360" fontId="162" fillId="0" borderId="0" applyFont="0" applyFill="0" applyBorder="0" applyAlignment="0" applyProtection="0"/>
    <xf numFmtId="0" fontId="292" fillId="0" borderId="0" applyNumberFormat="0" applyFill="0" applyBorder="0" applyAlignment="0" applyProtection="0"/>
    <xf numFmtId="43" fontId="106" fillId="0" borderId="0" applyFont="0" applyFill="0" applyBorder="0" applyAlignment="0" applyProtection="0"/>
    <xf numFmtId="43" fontId="106" fillId="0" borderId="0" applyFont="0" applyFill="0" applyBorder="0" applyAlignment="0" applyProtection="0"/>
    <xf numFmtId="0" fontId="305" fillId="0" borderId="0" applyNumberFormat="0" applyFont="0" applyFill="0" applyBorder="0" applyProtection="0">
      <alignment horizontal="center" vertical="center" wrapText="1"/>
    </xf>
    <xf numFmtId="0" fontId="12" fillId="0" borderId="0" applyFont="0" applyFill="0" applyBorder="0" applyAlignment="0" applyProtection="0"/>
    <xf numFmtId="0" fontId="12" fillId="0" borderId="0" applyFont="0" applyFill="0" applyBorder="0" applyAlignment="0" applyProtection="0"/>
    <xf numFmtId="361" fontId="12" fillId="0" borderId="0" applyFont="0" applyFill="0" applyBorder="0" applyAlignment="0" applyProtection="0"/>
    <xf numFmtId="362" fontId="12" fillId="0" borderId="0" applyFont="0" applyFill="0" applyBorder="0" applyAlignment="0" applyProtection="0"/>
    <xf numFmtId="0" fontId="116" fillId="8" borderId="0" applyNumberFormat="0" applyBorder="0" applyAlignment="0" applyProtection="0"/>
    <xf numFmtId="0" fontId="306" fillId="0" borderId="59" applyNumberFormat="0" applyFont="0" applyAlignment="0">
      <alignment horizontal="center"/>
    </xf>
    <xf numFmtId="0" fontId="306" fillId="0" borderId="59" applyNumberFormat="0" applyFont="0" applyAlignment="0">
      <alignment horizontal="center"/>
    </xf>
    <xf numFmtId="0" fontId="306" fillId="0" borderId="59" applyNumberFormat="0" applyFont="0" applyAlignment="0">
      <alignment horizontal="center"/>
    </xf>
    <xf numFmtId="0" fontId="307" fillId="8" borderId="0" applyNumberFormat="0" applyBorder="0" applyAlignment="0" applyProtection="0"/>
    <xf numFmtId="0" fontId="308" fillId="0" borderId="0" applyNumberFormat="0" applyFill="0" applyBorder="0" applyAlignment="0" applyProtection="0"/>
    <xf numFmtId="0" fontId="106" fillId="0" borderId="60" applyFont="0" applyBorder="0" applyAlignment="0">
      <alignment horizontal="center"/>
    </xf>
    <xf numFmtId="174" fontId="30" fillId="0" borderId="0" applyFont="0" applyFill="0" applyBorder="0" applyAlignment="0" applyProtection="0"/>
    <xf numFmtId="0" fontId="209" fillId="0" borderId="0" applyNumberFormat="0" applyFill="0" applyBorder="0" applyAlignment="0" applyProtection="0">
      <alignment vertical="top"/>
      <protection locked="0"/>
    </xf>
    <xf numFmtId="0" fontId="309" fillId="0" borderId="0">
      <alignment vertical="center"/>
    </xf>
    <xf numFmtId="174" fontId="310" fillId="0" borderId="0" applyFont="0" applyFill="0" applyBorder="0" applyAlignment="0" applyProtection="0"/>
    <xf numFmtId="175" fontId="310" fillId="0" borderId="0" applyFont="0" applyFill="0" applyBorder="0" applyAlignment="0" applyProtection="0"/>
    <xf numFmtId="208" fontId="12" fillId="0" borderId="0" applyFont="0" applyFill="0" applyBorder="0" applyAlignment="0" applyProtection="0"/>
    <xf numFmtId="363" fontId="12" fillId="0" borderId="0" applyFont="0" applyFill="0" applyBorder="0" applyAlignment="0" applyProtection="0"/>
    <xf numFmtId="0" fontId="311" fillId="0" borderId="0" applyNumberFormat="0" applyFill="0" applyBorder="0" applyAlignment="0" applyProtection="0">
      <alignment vertical="top"/>
      <protection locked="0"/>
    </xf>
    <xf numFmtId="0" fontId="312" fillId="0" borderId="0" applyNumberFormat="0" applyFill="0" applyBorder="0" applyAlignment="0" applyProtection="0">
      <alignment vertical="top"/>
      <protection locked="0"/>
    </xf>
    <xf numFmtId="0" fontId="12" fillId="0" borderId="0"/>
    <xf numFmtId="0" fontId="313" fillId="0" borderId="0" applyFont="0" applyFill="0" applyBorder="0" applyAlignment="0" applyProtection="0"/>
    <xf numFmtId="0" fontId="313" fillId="0" borderId="0" applyFont="0" applyFill="0" applyBorder="0" applyAlignment="0" applyProtection="0"/>
    <xf numFmtId="0" fontId="4" fillId="0" borderId="0">
      <alignment vertical="center"/>
    </xf>
    <xf numFmtId="40" fontId="53" fillId="0" borderId="0" applyFont="0" applyFill="0" applyBorder="0" applyAlignment="0" applyProtection="0"/>
    <xf numFmtId="38" fontId="53"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9" fontId="314" fillId="0" borderId="0" applyBorder="0" applyAlignment="0" applyProtection="0"/>
    <xf numFmtId="0" fontId="315" fillId="0" borderId="0"/>
    <xf numFmtId="0" fontId="316" fillId="0" borderId="23"/>
    <xf numFmtId="0" fontId="317" fillId="0" borderId="23"/>
    <xf numFmtId="0" fontId="317" fillId="0" borderId="23"/>
    <xf numFmtId="0" fontId="316" fillId="0" borderId="23"/>
    <xf numFmtId="172" fontId="33"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82" fillId="0" borderId="0" applyFont="0" applyFill="0" applyBorder="0" applyAlignment="0" applyProtection="0"/>
    <xf numFmtId="0" fontId="8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82" fillId="0" borderId="0"/>
    <xf numFmtId="0" fontId="82" fillId="0" borderId="0"/>
    <xf numFmtId="0" fontId="318" fillId="0" borderId="0"/>
    <xf numFmtId="0" fontId="154" fillId="0" borderId="0"/>
    <xf numFmtId="0" fontId="63" fillId="0" borderId="17"/>
    <xf numFmtId="174" fontId="72" fillId="0" borderId="0" applyFont="0" applyFill="0" applyBorder="0" applyAlignment="0" applyProtection="0"/>
    <xf numFmtId="175" fontId="72" fillId="0" borderId="0" applyFont="0" applyFill="0" applyBorder="0" applyAlignment="0" applyProtection="0"/>
    <xf numFmtId="0" fontId="309" fillId="0" borderId="0">
      <alignment horizontal="distributed" vertical="center"/>
    </xf>
    <xf numFmtId="40" fontId="12" fillId="0" borderId="0" applyFont="0" applyFill="0" applyBorder="0" applyAlignment="0" applyProtection="0"/>
    <xf numFmtId="38" fontId="12" fillId="0" borderId="0" applyFont="0" applyFill="0" applyBorder="0" applyAlignment="0" applyProtection="0"/>
    <xf numFmtId="0" fontId="12" fillId="0" borderId="0"/>
    <xf numFmtId="9" fontId="319" fillId="0" borderId="0" applyFont="0" applyFill="0" applyBorder="0" applyAlignment="0" applyProtection="0"/>
    <xf numFmtId="207" fontId="12" fillId="0" borderId="0" applyFont="0" applyFill="0" applyBorder="0" applyAlignment="0" applyProtection="0"/>
    <xf numFmtId="211" fontId="12" fillId="0" borderId="0" applyFont="0" applyFill="0" applyBorder="0" applyAlignment="0" applyProtection="0"/>
    <xf numFmtId="0" fontId="12" fillId="0" borderId="0"/>
    <xf numFmtId="1" fontId="320" fillId="0" borderId="0"/>
    <xf numFmtId="0" fontId="320" fillId="0" borderId="0"/>
    <xf numFmtId="40" fontId="321" fillId="0" borderId="0"/>
    <xf numFmtId="172" fontId="12" fillId="0" borderId="0" applyFont="0" applyFill="0" applyBorder="0" applyAlignment="0" applyProtection="0"/>
    <xf numFmtId="173" fontId="12" fillId="0" borderId="0" applyFont="0" applyFill="0" applyBorder="0" applyAlignment="0" applyProtection="0"/>
    <xf numFmtId="43" fontId="12" fillId="0" borderId="0" applyFont="0" applyFill="0" applyBorder="0" applyAlignment="0" applyProtection="0"/>
    <xf numFmtId="41" fontId="12" fillId="0" borderId="0" applyFont="0" applyFill="0" applyBorder="0" applyAlignment="0" applyProtection="0"/>
    <xf numFmtId="0" fontId="12" fillId="0" borderId="0"/>
    <xf numFmtId="364" fontId="32" fillId="0" borderId="0" applyFont="0" applyFill="0" applyBorder="0" applyAlignment="0" applyProtection="0"/>
    <xf numFmtId="164" fontId="32"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xf numFmtId="0" fontId="322" fillId="0" borderId="0" applyNumberFormat="0" applyFill="0" applyBorder="0" applyAlignment="0" applyProtection="0">
      <alignment vertical="top"/>
      <protection locked="0"/>
    </xf>
    <xf numFmtId="179" fontId="72" fillId="0" borderId="0" applyFont="0" applyFill="0" applyBorder="0" applyAlignment="0" applyProtection="0"/>
    <xf numFmtId="6" fontId="49" fillId="0" borderId="0" applyFont="0" applyFill="0" applyBorder="0" applyAlignment="0" applyProtection="0"/>
    <xf numFmtId="182" fontId="72" fillId="0" borderId="0" applyFont="0" applyFill="0" applyBorder="0" applyAlignment="0" applyProtection="0"/>
    <xf numFmtId="0" fontId="323" fillId="0" borderId="0" applyNumberFormat="0" applyFill="0" applyBorder="0" applyAlignment="0" applyProtection="0">
      <alignment vertical="top"/>
      <protection locked="0"/>
    </xf>
    <xf numFmtId="365" fontId="242" fillId="0" borderId="0" applyFont="0" applyFill="0" applyBorder="0" applyAlignment="0" applyProtection="0"/>
    <xf numFmtId="197" fontId="242" fillId="0" borderId="0" applyFont="0" applyFill="0" applyBorder="0" applyAlignment="0" applyProtection="0"/>
    <xf numFmtId="0" fontId="319" fillId="0" borderId="0"/>
    <xf numFmtId="0" fontId="324" fillId="0" borderId="0" applyNumberFormat="0" applyFill="0" applyBorder="0" applyAlignment="0" applyProtection="0">
      <alignment vertical="top"/>
      <protection locked="0"/>
    </xf>
    <xf numFmtId="173" fontId="319" fillId="0" borderId="0" applyFont="0" applyFill="0" applyBorder="0" applyAlignment="0" applyProtection="0"/>
    <xf numFmtId="172" fontId="319" fillId="0" borderId="0" applyFont="0" applyFill="0" applyBorder="0" applyAlignment="0" applyProtection="0"/>
    <xf numFmtId="287" fontId="325" fillId="0" borderId="8">
      <alignment horizontal="center"/>
    </xf>
    <xf numFmtId="43" fontId="12" fillId="0" borderId="0" applyFont="0" applyFill="0" applyBorder="0" applyAlignment="0" applyProtection="0"/>
    <xf numFmtId="43" fontId="2"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43" fontId="66" fillId="0" borderId="0" applyFont="0" applyFill="0" applyBorder="0" applyAlignment="0" applyProtection="0"/>
  </cellStyleXfs>
  <cellXfs count="265">
    <xf numFmtId="0" fontId="0" fillId="0" borderId="0" xfId="0"/>
    <xf numFmtId="3" fontId="11" fillId="2" borderId="1" xfId="0" applyNumberFormat="1" applyFont="1" applyFill="1" applyBorder="1"/>
    <xf numFmtId="3" fontId="10" fillId="2" borderId="1" xfId="0" applyNumberFormat="1" applyFont="1" applyFill="1" applyBorder="1"/>
    <xf numFmtId="3" fontId="4" fillId="2" borderId="1" xfId="3" applyNumberFormat="1" applyFont="1" applyFill="1" applyBorder="1" applyAlignment="1">
      <alignment horizontal="right" wrapText="1"/>
    </xf>
    <xf numFmtId="3" fontId="11" fillId="2" borderId="1" xfId="0" applyNumberFormat="1" applyFont="1" applyFill="1" applyBorder="1" applyAlignment="1">
      <alignment wrapText="1"/>
    </xf>
    <xf numFmtId="3" fontId="4" fillId="2" borderId="0" xfId="0" applyNumberFormat="1" applyFont="1" applyFill="1" applyBorder="1"/>
    <xf numFmtId="3" fontId="15" fillId="2" borderId="0" xfId="0" applyNumberFormat="1" applyFont="1" applyFill="1" applyBorder="1"/>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right" wrapText="1"/>
    </xf>
    <xf numFmtId="3" fontId="14" fillId="2" borderId="0" xfId="0" applyNumberFormat="1" applyFont="1" applyFill="1" applyBorder="1"/>
    <xf numFmtId="3" fontId="9" fillId="2" borderId="4" xfId="0" applyNumberFormat="1" applyFont="1" applyFill="1" applyBorder="1" applyAlignment="1"/>
    <xf numFmtId="3" fontId="20" fillId="2" borderId="0" xfId="0" applyNumberFormat="1" applyFont="1" applyFill="1" applyBorder="1"/>
    <xf numFmtId="3" fontId="20" fillId="2" borderId="5" xfId="0" applyNumberFormat="1" applyFont="1" applyFill="1" applyBorder="1"/>
    <xf numFmtId="3" fontId="14" fillId="2" borderId="0" xfId="0" applyNumberFormat="1" applyFont="1" applyFill="1" applyAlignment="1">
      <alignment wrapText="1"/>
    </xf>
    <xf numFmtId="3" fontId="4" fillId="2" borderId="0" xfId="0" applyNumberFormat="1" applyFont="1" applyFill="1" applyBorder="1" applyAlignment="1">
      <alignment wrapText="1"/>
    </xf>
    <xf numFmtId="0" fontId="12" fillId="2" borderId="0" xfId="0" applyFont="1" applyFill="1"/>
    <xf numFmtId="3" fontId="10" fillId="2" borderId="1" xfId="0" applyNumberFormat="1" applyFont="1" applyFill="1" applyBorder="1" applyAlignment="1">
      <alignment wrapText="1"/>
    </xf>
    <xf numFmtId="3" fontId="11" fillId="2" borderId="1" xfId="0" applyNumberFormat="1" applyFont="1" applyFill="1" applyBorder="1" applyAlignment="1">
      <alignment horizontal="center"/>
    </xf>
    <xf numFmtId="0" fontId="12" fillId="2" borderId="0" xfId="0" applyFont="1" applyFill="1" applyBorder="1" applyAlignment="1">
      <alignment wrapText="1"/>
    </xf>
    <xf numFmtId="0" fontId="12" fillId="2" borderId="0" xfId="0" applyFont="1" applyFill="1" applyBorder="1"/>
    <xf numFmtId="3" fontId="11" fillId="2" borderId="1" xfId="0" applyNumberFormat="1" applyFont="1" applyFill="1" applyBorder="1" applyAlignment="1">
      <alignment horizontal="left" wrapText="1"/>
    </xf>
    <xf numFmtId="3" fontId="11" fillId="2" borderId="1" xfId="0" applyNumberFormat="1" applyFont="1" applyFill="1" applyBorder="1" applyAlignment="1">
      <alignment horizontal="right" wrapText="1"/>
    </xf>
    <xf numFmtId="3" fontId="19" fillId="2" borderId="1" xfId="0" applyNumberFormat="1" applyFont="1" applyFill="1" applyBorder="1" applyAlignment="1">
      <alignment horizontal="right" wrapText="1"/>
    </xf>
    <xf numFmtId="0" fontId="11" fillId="2" borderId="1" xfId="0" applyFont="1" applyFill="1" applyBorder="1" applyAlignment="1">
      <alignment horizontal="left" wrapText="1"/>
    </xf>
    <xf numFmtId="3" fontId="19" fillId="2" borderId="1" xfId="0" applyNumberFormat="1" applyFont="1" applyFill="1" applyBorder="1" applyAlignment="1">
      <alignment wrapText="1"/>
    </xf>
    <xf numFmtId="3" fontId="12" fillId="2" borderId="0" xfId="0" applyNumberFormat="1" applyFont="1" applyFill="1" applyBorder="1"/>
    <xf numFmtId="0" fontId="13" fillId="2" borderId="0" xfId="0" applyFont="1" applyFill="1" applyAlignment="1">
      <alignment horizontal="center" wrapText="1"/>
    </xf>
    <xf numFmtId="0" fontId="13" fillId="2" borderId="0" xfId="0" applyFont="1" applyFill="1" applyAlignment="1">
      <alignment horizontal="center"/>
    </xf>
    <xf numFmtId="3" fontId="10" fillId="2" borderId="1" xfId="0" applyNumberFormat="1" applyFont="1" applyFill="1" applyBorder="1" applyAlignment="1">
      <alignment horizontal="center"/>
    </xf>
    <xf numFmtId="3" fontId="10" fillId="2" borderId="7" xfId="0" applyNumberFormat="1" applyFont="1" applyFill="1" applyBorder="1" applyAlignment="1">
      <alignment wrapText="1"/>
    </xf>
    <xf numFmtId="0" fontId="22" fillId="2" borderId="0" xfId="0" applyFont="1" applyFill="1" applyBorder="1"/>
    <xf numFmtId="3" fontId="18" fillId="2" borderId="1" xfId="0" applyNumberFormat="1" applyFont="1" applyFill="1" applyBorder="1" applyAlignment="1">
      <alignment wrapText="1"/>
    </xf>
    <xf numFmtId="3" fontId="11" fillId="2" borderId="1" xfId="0" applyNumberFormat="1" applyFont="1" applyFill="1" applyBorder="1" applyAlignment="1">
      <alignment horizontal="center" wrapText="1"/>
    </xf>
    <xf numFmtId="0" fontId="11" fillId="2" borderId="1" xfId="0" applyNumberFormat="1" applyFont="1" applyFill="1" applyBorder="1" applyAlignment="1">
      <alignment horizontal="center"/>
    </xf>
    <xf numFmtId="3" fontId="11" fillId="2" borderId="1" xfId="0" applyNumberFormat="1" applyFont="1" applyFill="1" applyBorder="1" applyAlignment="1">
      <alignment horizontal="left" wrapText="1" shrinkToFit="1"/>
    </xf>
    <xf numFmtId="0" fontId="16" fillId="2" borderId="0" xfId="0" applyFont="1" applyFill="1" applyBorder="1" applyAlignment="1">
      <alignment wrapText="1"/>
    </xf>
    <xf numFmtId="4" fontId="11" fillId="2" borderId="1" xfId="0" applyNumberFormat="1" applyFont="1" applyFill="1" applyBorder="1" applyAlignment="1">
      <alignment horizontal="center" wrapText="1"/>
    </xf>
    <xf numFmtId="0" fontId="17" fillId="2" borderId="0" xfId="0" applyFont="1" applyFill="1" applyBorder="1" applyAlignment="1">
      <alignment wrapText="1"/>
    </xf>
    <xf numFmtId="4" fontId="19" fillId="2" borderId="1" xfId="0" applyNumberFormat="1" applyFont="1" applyFill="1" applyBorder="1" applyAlignment="1">
      <alignment horizontal="center" wrapText="1"/>
    </xf>
    <xf numFmtId="0" fontId="11" fillId="2" borderId="1" xfId="0" applyFont="1" applyFill="1" applyBorder="1" applyAlignment="1">
      <alignment horizontal="justify" wrapText="1"/>
    </xf>
    <xf numFmtId="3" fontId="4" fillId="2" borderId="0" xfId="0" applyNumberFormat="1" applyFont="1" applyFill="1" applyBorder="1" applyAlignment="1">
      <alignment horizontal="center"/>
    </xf>
    <xf numFmtId="0" fontId="16" fillId="2" borderId="0" xfId="0" applyFont="1" applyFill="1" applyAlignment="1">
      <alignment horizontal="center"/>
    </xf>
    <xf numFmtId="3" fontId="10" fillId="2" borderId="1" xfId="0" applyNumberFormat="1" applyFont="1" applyFill="1" applyBorder="1" applyAlignment="1">
      <alignment horizontal="center" wrapText="1"/>
    </xf>
    <xf numFmtId="3" fontId="10" fillId="2" borderId="1" xfId="0" applyNumberFormat="1" applyFont="1" applyFill="1" applyBorder="1" applyAlignment="1">
      <alignment horizontal="right" wrapText="1"/>
    </xf>
    <xf numFmtId="3" fontId="16" fillId="2" borderId="0" xfId="0" applyNumberFormat="1" applyFont="1" applyFill="1" applyBorder="1" applyAlignment="1">
      <alignment horizontal="center"/>
    </xf>
    <xf numFmtId="3" fontId="14" fillId="2" borderId="1" xfId="0" applyNumberFormat="1" applyFont="1" applyFill="1" applyBorder="1" applyAlignment="1">
      <alignment horizontal="left" wrapText="1"/>
    </xf>
    <xf numFmtId="3" fontId="14" fillId="2" borderId="1" xfId="0" applyNumberFormat="1" applyFont="1" applyFill="1" applyBorder="1" applyAlignment="1">
      <alignment wrapText="1"/>
    </xf>
    <xf numFmtId="3" fontId="14" fillId="2" borderId="1" xfId="3" applyNumberFormat="1" applyFont="1" applyFill="1" applyBorder="1" applyAlignment="1">
      <alignment horizontal="right" wrapText="1"/>
    </xf>
    <xf numFmtId="3" fontId="13" fillId="2" borderId="0" xfId="0" applyNumberFormat="1" applyFont="1" applyFill="1" applyAlignment="1">
      <alignment horizontal="center" vertical="center" wrapText="1"/>
    </xf>
    <xf numFmtId="3" fontId="24" fillId="0" borderId="0" xfId="0" applyNumberFormat="1" applyFont="1" applyAlignment="1">
      <alignment vertical="center"/>
    </xf>
    <xf numFmtId="3" fontId="24" fillId="0" borderId="0" xfId="0" applyNumberFormat="1" applyFont="1" applyAlignment="1">
      <alignment vertical="center" wrapText="1"/>
    </xf>
    <xf numFmtId="3" fontId="4" fillId="0" borderId="0" xfId="2" applyFont="1">
      <alignment vertical="center" wrapText="1"/>
    </xf>
    <xf numFmtId="3" fontId="4" fillId="0" borderId="0" xfId="2" applyNumberFormat="1" applyFont="1">
      <alignment vertical="center" wrapText="1"/>
    </xf>
    <xf numFmtId="3" fontId="23" fillId="0" borderId="1" xfId="0" applyNumberFormat="1" applyFont="1" applyBorder="1" applyAlignment="1">
      <alignment horizontal="center" vertical="center" wrapText="1"/>
    </xf>
    <xf numFmtId="3" fontId="14" fillId="2" borderId="1" xfId="0" applyNumberFormat="1" applyFont="1" applyFill="1" applyBorder="1" applyAlignment="1">
      <alignment horizontal="right" wrapText="1"/>
    </xf>
    <xf numFmtId="164" fontId="11" fillId="2" borderId="1" xfId="1" applyNumberFormat="1" applyFont="1" applyFill="1" applyBorder="1" applyAlignment="1">
      <alignment horizontal="justify" wrapText="1"/>
    </xf>
    <xf numFmtId="0" fontId="10" fillId="2" borderId="1" xfId="0" applyFont="1" applyFill="1" applyBorder="1" applyAlignment="1">
      <alignment horizontal="left" wrapText="1"/>
    </xf>
    <xf numFmtId="0" fontId="13" fillId="2" borderId="0" xfId="0" applyFont="1" applyFill="1" applyAlignment="1">
      <alignment horizontal="center" vertical="center" wrapText="1"/>
    </xf>
    <xf numFmtId="3" fontId="14" fillId="2" borderId="6"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64" fontId="4" fillId="2" borderId="0" xfId="5555" applyNumberFormat="1" applyFont="1" applyFill="1"/>
    <xf numFmtId="164" fontId="16" fillId="2" borderId="0" xfId="5555" applyNumberFormat="1" applyFont="1" applyFill="1"/>
    <xf numFmtId="164" fontId="27" fillId="2" borderId="0" xfId="5555" applyNumberFormat="1" applyFont="1" applyFill="1"/>
    <xf numFmtId="164" fontId="326" fillId="2" borderId="0" xfId="5557" applyNumberFormat="1" applyFont="1" applyFill="1"/>
    <xf numFmtId="164" fontId="16" fillId="2" borderId="10" xfId="5557" applyNumberFormat="1" applyFont="1" applyFill="1" applyBorder="1"/>
    <xf numFmtId="164" fontId="16" fillId="2" borderId="0" xfId="5557" applyNumberFormat="1" applyFont="1" applyFill="1"/>
    <xf numFmtId="164" fontId="39" fillId="2" borderId="0" xfId="5557" applyNumberFormat="1" applyFont="1" applyFill="1"/>
    <xf numFmtId="164" fontId="200" fillId="2" borderId="0" xfId="5557" applyNumberFormat="1" applyFont="1" applyFill="1" applyBorder="1" applyAlignment="1">
      <alignment horizontal="center"/>
    </xf>
    <xf numFmtId="164" fontId="27" fillId="2" borderId="0" xfId="5557" applyNumberFormat="1" applyFont="1" applyFill="1" applyBorder="1" applyAlignment="1">
      <alignment horizontal="center"/>
    </xf>
    <xf numFmtId="164" fontId="200" fillId="2" borderId="0" xfId="5557" applyNumberFormat="1" applyFont="1" applyFill="1" applyBorder="1" applyAlignment="1">
      <alignment horizontal="right"/>
    </xf>
    <xf numFmtId="3" fontId="12" fillId="2" borderId="0" xfId="0" applyNumberFormat="1" applyFont="1" applyFill="1" applyAlignment="1"/>
    <xf numFmtId="0" fontId="12" fillId="2" borderId="0" xfId="0" applyFont="1" applyFill="1" applyAlignment="1"/>
    <xf numFmtId="164" fontId="27" fillId="2" borderId="1" xfId="5555" applyNumberFormat="1" applyFont="1" applyFill="1" applyBorder="1" applyAlignment="1">
      <alignment horizontal="center" vertical="center" wrapText="1"/>
    </xf>
    <xf numFmtId="164" fontId="139" fillId="2" borderId="0" xfId="5557" applyNumberFormat="1" applyFont="1" applyFill="1"/>
    <xf numFmtId="164" fontId="8" fillId="2" borderId="0" xfId="5557" applyNumberFormat="1" applyFont="1" applyFill="1" applyAlignment="1">
      <alignment horizontal="center"/>
    </xf>
    <xf numFmtId="0" fontId="11" fillId="2" borderId="1" xfId="0" applyFont="1" applyFill="1" applyBorder="1" applyAlignment="1">
      <alignment horizontal="center" wrapText="1"/>
    </xf>
    <xf numFmtId="3" fontId="12" fillId="2" borderId="0" xfId="0" applyNumberFormat="1" applyFont="1" applyFill="1" applyAlignment="1">
      <alignment wrapText="1"/>
    </xf>
    <xf numFmtId="0" fontId="12" fillId="2" borderId="0" xfId="0" applyFont="1" applyFill="1" applyAlignment="1">
      <alignment wrapText="1"/>
    </xf>
    <xf numFmtId="3" fontId="10" fillId="2" borderId="7" xfId="0" applyNumberFormat="1" applyFont="1" applyFill="1" applyBorder="1" applyAlignment="1">
      <alignment horizontal="center" wrapText="1"/>
    </xf>
    <xf numFmtId="3" fontId="19" fillId="2" borderId="1" xfId="0" applyNumberFormat="1" applyFont="1" applyFill="1" applyBorder="1" applyAlignment="1">
      <alignment horizontal="center" wrapText="1"/>
    </xf>
    <xf numFmtId="0" fontId="21" fillId="2" borderId="0" xfId="0" applyFont="1" applyFill="1" applyBorder="1" applyAlignment="1">
      <alignment wrapText="1"/>
    </xf>
    <xf numFmtId="0" fontId="22" fillId="2" borderId="0" xfId="0" applyFont="1" applyFill="1" applyBorder="1" applyAlignment="1">
      <alignment wrapText="1"/>
    </xf>
    <xf numFmtId="3" fontId="12" fillId="2" borderId="0" xfId="0" applyNumberFormat="1" applyFont="1" applyFill="1" applyBorder="1" applyAlignment="1">
      <alignment wrapText="1"/>
    </xf>
    <xf numFmtId="3" fontId="22" fillId="2" borderId="0" xfId="0" applyNumberFormat="1" applyFont="1" applyFill="1" applyBorder="1" applyAlignment="1">
      <alignment wrapText="1"/>
    </xf>
    <xf numFmtId="164" fontId="11" fillId="2" borderId="2" xfId="5553" applyNumberFormat="1" applyFont="1" applyFill="1" applyBorder="1" applyAlignment="1">
      <alignment horizontal="justify" wrapText="1"/>
    </xf>
    <xf numFmtId="0" fontId="11" fillId="2" borderId="3" xfId="5553" applyNumberFormat="1" applyFont="1" applyFill="1" applyBorder="1" applyAlignment="1">
      <alignment horizontal="justify" wrapText="1"/>
    </xf>
    <xf numFmtId="164" fontId="11" fillId="2" borderId="1" xfId="5553" applyNumberFormat="1" applyFont="1" applyFill="1" applyBorder="1" applyAlignment="1">
      <alignment horizontal="justify" wrapText="1"/>
    </xf>
    <xf numFmtId="164" fontId="11" fillId="2" borderId="3" xfId="5553" applyNumberFormat="1" applyFont="1" applyFill="1" applyBorder="1" applyAlignment="1">
      <alignment horizontal="justify" wrapText="1"/>
    </xf>
    <xf numFmtId="0" fontId="10" fillId="2" borderId="1" xfId="0" applyNumberFormat="1" applyFont="1" applyFill="1" applyBorder="1" applyAlignment="1">
      <alignment horizontal="center" wrapText="1"/>
    </xf>
    <xf numFmtId="0" fontId="11" fillId="2" borderId="1" xfId="0" applyNumberFormat="1" applyFont="1" applyFill="1" applyBorder="1" applyAlignment="1">
      <alignment horizontal="center" wrapText="1"/>
    </xf>
    <xf numFmtId="0" fontId="10" fillId="2" borderId="61" xfId="0" applyFont="1" applyFill="1" applyBorder="1" applyAlignment="1">
      <alignment horizontal="center" vertical="center" wrapText="1"/>
    </xf>
    <xf numFmtId="0" fontId="12" fillId="2" borderId="0" xfId="0" applyFont="1" applyFill="1" applyAlignment="1">
      <alignment horizontal="center" vertical="center" wrapText="1"/>
    </xf>
    <xf numFmtId="49" fontId="11" fillId="2" borderId="1" xfId="5555" applyNumberFormat="1" applyFont="1" applyFill="1" applyBorder="1" applyAlignment="1">
      <alignment horizontal="center" wrapText="1"/>
    </xf>
    <xf numFmtId="164" fontId="10" fillId="2" borderId="1" xfId="5555" applyNumberFormat="1" applyFont="1" applyFill="1" applyBorder="1" applyAlignment="1">
      <alignment horizontal="justify" wrapText="1"/>
    </xf>
    <xf numFmtId="37" fontId="10" fillId="2" borderId="1" xfId="5555" applyNumberFormat="1" applyFont="1" applyFill="1" applyBorder="1" applyAlignment="1">
      <alignment horizontal="right" wrapText="1"/>
    </xf>
    <xf numFmtId="164" fontId="11" fillId="2" borderId="0" xfId="5555" applyNumberFormat="1" applyFont="1" applyFill="1" applyAlignment="1">
      <alignment wrapText="1"/>
    </xf>
    <xf numFmtId="49" fontId="10" fillId="2" borderId="1" xfId="5555" applyNumberFormat="1" applyFont="1" applyFill="1" applyBorder="1" applyAlignment="1">
      <alignment horizontal="center" wrapText="1"/>
    </xf>
    <xf numFmtId="164" fontId="11" fillId="2" borderId="1" xfId="5555" applyNumberFormat="1" applyFont="1" applyFill="1" applyBorder="1" applyAlignment="1">
      <alignment horizontal="justify" wrapText="1"/>
    </xf>
    <xf numFmtId="37" fontId="11" fillId="2" borderId="1" xfId="5555" applyNumberFormat="1" applyFont="1" applyFill="1" applyBorder="1" applyAlignment="1">
      <alignment wrapText="1"/>
    </xf>
    <xf numFmtId="37" fontId="89" fillId="2" borderId="1" xfId="5555" applyNumberFormat="1" applyFont="1" applyFill="1" applyBorder="1" applyAlignment="1">
      <alignment wrapText="1"/>
    </xf>
    <xf numFmtId="37" fontId="11" fillId="2" borderId="1" xfId="5555" applyNumberFormat="1" applyFont="1" applyFill="1" applyBorder="1" applyAlignment="1">
      <alignment horizontal="right" wrapText="1"/>
    </xf>
    <xf numFmtId="49" fontId="19" fillId="2" borderId="1" xfId="5555" applyNumberFormat="1" applyFont="1" applyFill="1" applyBorder="1" applyAlignment="1">
      <alignment horizontal="center" wrapText="1"/>
    </xf>
    <xf numFmtId="164" fontId="19" fillId="2" borderId="0" xfId="5555" applyNumberFormat="1" applyFont="1" applyFill="1" applyAlignment="1">
      <alignment wrapText="1"/>
    </xf>
    <xf numFmtId="164" fontId="19" fillId="2" borderId="1" xfId="5555" applyNumberFormat="1" applyFont="1" applyFill="1" applyBorder="1" applyAlignment="1">
      <alignment horizontal="justify" wrapText="1"/>
    </xf>
    <xf numFmtId="37" fontId="19" fillId="2" borderId="1" xfId="5555" applyNumberFormat="1" applyFont="1" applyFill="1" applyBorder="1" applyAlignment="1">
      <alignment horizontal="right" wrapText="1"/>
    </xf>
    <xf numFmtId="37" fontId="19" fillId="2" borderId="1" xfId="5555" applyNumberFormat="1" applyFont="1" applyFill="1" applyBorder="1" applyAlignment="1">
      <alignment wrapText="1"/>
    </xf>
    <xf numFmtId="37" fontId="11" fillId="2" borderId="1" xfId="5555" applyNumberFormat="1" applyFont="1" applyFill="1" applyBorder="1" applyAlignment="1">
      <alignment horizontal="center" wrapText="1"/>
    </xf>
    <xf numFmtId="37" fontId="11" fillId="2" borderId="1" xfId="2529" applyNumberFormat="1" applyFont="1" applyFill="1" applyBorder="1" applyAlignment="1">
      <alignment wrapText="1"/>
    </xf>
    <xf numFmtId="164" fontId="11" fillId="2" borderId="1" xfId="5555" applyNumberFormat="1" applyFont="1" applyFill="1" applyBorder="1" applyAlignment="1">
      <alignment horizontal="left" wrapText="1"/>
    </xf>
    <xf numFmtId="37" fontId="10" fillId="2" borderId="1" xfId="5555" applyNumberFormat="1" applyFont="1" applyFill="1" applyBorder="1" applyAlignment="1">
      <alignment wrapText="1"/>
    </xf>
    <xf numFmtId="37" fontId="11" fillId="2" borderId="1" xfId="5555" applyNumberFormat="1" applyFont="1" applyFill="1" applyBorder="1" applyAlignment="1">
      <alignment horizontal="justify" wrapText="1"/>
    </xf>
    <xf numFmtId="164" fontId="10" fillId="2" borderId="0" xfId="5555" applyNumberFormat="1" applyFont="1" applyFill="1" applyAlignment="1">
      <alignment wrapText="1"/>
    </xf>
    <xf numFmtId="37" fontId="11" fillId="2" borderId="1" xfId="5556" applyNumberFormat="1" applyFont="1" applyFill="1" applyBorder="1" applyAlignment="1">
      <alignment wrapText="1"/>
    </xf>
    <xf numFmtId="164" fontId="10" fillId="2" borderId="1" xfId="5555" applyNumberFormat="1" applyFont="1" applyFill="1" applyBorder="1" applyAlignment="1">
      <alignment horizontal="center" wrapText="1"/>
    </xf>
    <xf numFmtId="164" fontId="10" fillId="2" borderId="1" xfId="5557" applyNumberFormat="1" applyFont="1" applyFill="1" applyBorder="1" applyAlignment="1">
      <alignment horizontal="center" wrapText="1"/>
    </xf>
    <xf numFmtId="37" fontId="10" fillId="2" borderId="1" xfId="5557" applyNumberFormat="1" applyFont="1" applyFill="1" applyBorder="1" applyAlignment="1">
      <alignment horizontal="right" wrapText="1"/>
    </xf>
    <xf numFmtId="164" fontId="10" fillId="2" borderId="3" xfId="5557" applyNumberFormat="1" applyFont="1" applyFill="1" applyBorder="1" applyAlignment="1">
      <alignment horizontal="center" wrapText="1"/>
    </xf>
    <xf numFmtId="164" fontId="10" fillId="2" borderId="0" xfId="5557" applyNumberFormat="1" applyFont="1" applyFill="1" applyAlignment="1">
      <alignment wrapText="1"/>
    </xf>
    <xf numFmtId="164" fontId="329" fillId="2" borderId="1" xfId="5557" applyNumberFormat="1" applyFont="1" applyFill="1" applyBorder="1" applyAlignment="1">
      <alignment wrapText="1"/>
    </xf>
    <xf numFmtId="37" fontId="329" fillId="2" borderId="1" xfId="5557" applyNumberFormat="1" applyFont="1" applyFill="1" applyBorder="1" applyAlignment="1">
      <alignment horizontal="right" wrapText="1"/>
    </xf>
    <xf numFmtId="37" fontId="11" fillId="2" borderId="1" xfId="5557" applyNumberFormat="1" applyFont="1" applyFill="1" applyBorder="1" applyAlignment="1">
      <alignment horizontal="right" wrapText="1"/>
    </xf>
    <xf numFmtId="164" fontId="329" fillId="2" borderId="14" xfId="5557" applyNumberFormat="1" applyFont="1" applyFill="1" applyBorder="1" applyAlignment="1">
      <alignment horizontal="right" wrapText="1"/>
    </xf>
    <xf numFmtId="164" fontId="329" fillId="2" borderId="2" xfId="5557" applyNumberFormat="1" applyFont="1" applyFill="1" applyBorder="1" applyAlignment="1">
      <alignment wrapText="1"/>
    </xf>
    <xf numFmtId="164" fontId="329" fillId="2" borderId="0" xfId="5557" applyNumberFormat="1" applyFont="1" applyFill="1" applyAlignment="1">
      <alignment wrapText="1"/>
    </xf>
    <xf numFmtId="164" fontId="330" fillId="2" borderId="1" xfId="5557" applyNumberFormat="1" applyFont="1" applyFill="1" applyBorder="1" applyAlignment="1">
      <alignment wrapText="1"/>
    </xf>
    <xf numFmtId="164" fontId="11" fillId="2" borderId="1" xfId="5557" applyNumberFormat="1" applyFont="1" applyFill="1" applyBorder="1" applyAlignment="1">
      <alignment wrapText="1"/>
    </xf>
    <xf numFmtId="37" fontId="89" fillId="2" borderId="1" xfId="5557" applyNumberFormat="1" applyFont="1" applyFill="1" applyBorder="1" applyAlignment="1">
      <alignment horizontal="right" wrapText="1"/>
    </xf>
    <xf numFmtId="164" fontId="89" fillId="2" borderId="2" xfId="5557" applyNumberFormat="1" applyFont="1" applyFill="1" applyBorder="1" applyAlignment="1">
      <alignment horizontal="right" wrapText="1"/>
    </xf>
    <xf numFmtId="164" fontId="89" fillId="2" borderId="0" xfId="5557" applyNumberFormat="1" applyFont="1" applyFill="1" applyAlignment="1">
      <alignment wrapText="1"/>
    </xf>
    <xf numFmtId="164" fontId="10" fillId="2" borderId="2" xfId="5557" applyNumberFormat="1" applyFont="1" applyFill="1" applyBorder="1" applyAlignment="1">
      <alignment wrapText="1"/>
    </xf>
    <xf numFmtId="164" fontId="331" fillId="2" borderId="1" xfId="5557" applyNumberFormat="1" applyFont="1" applyFill="1" applyBorder="1" applyAlignment="1">
      <alignment wrapText="1"/>
    </xf>
    <xf numFmtId="164" fontId="89" fillId="2" borderId="2" xfId="5557" applyNumberFormat="1" applyFont="1" applyFill="1" applyBorder="1" applyAlignment="1">
      <alignment wrapText="1"/>
    </xf>
    <xf numFmtId="164" fontId="89" fillId="2" borderId="1" xfId="5557" applyNumberFormat="1" applyFont="1" applyFill="1" applyBorder="1" applyAlignment="1">
      <alignment wrapText="1"/>
    </xf>
    <xf numFmtId="164" fontId="10" fillId="2" borderId="1" xfId="5557" applyNumberFormat="1" applyFont="1" applyFill="1" applyBorder="1" applyAlignment="1">
      <alignment wrapText="1"/>
    </xf>
    <xf numFmtId="164" fontId="329" fillId="2" borderId="2" xfId="5557" applyNumberFormat="1" applyFont="1" applyFill="1" applyBorder="1" applyAlignment="1">
      <alignment horizontal="right" wrapText="1"/>
    </xf>
    <xf numFmtId="164" fontId="11" fillId="2" borderId="2" xfId="5557" applyNumberFormat="1" applyFont="1" applyFill="1" applyBorder="1" applyAlignment="1">
      <alignment horizontal="right" wrapText="1"/>
    </xf>
    <xf numFmtId="37" fontId="260" fillId="2" borderId="1" xfId="5557" applyNumberFormat="1" applyFont="1" applyFill="1" applyBorder="1" applyAlignment="1">
      <alignment horizontal="right" wrapText="1"/>
    </xf>
    <xf numFmtId="164" fontId="260" fillId="2" borderId="2" xfId="5557" applyNumberFormat="1" applyFont="1" applyFill="1" applyBorder="1" applyAlignment="1">
      <alignment horizontal="right" wrapText="1"/>
    </xf>
    <xf numFmtId="164" fontId="260" fillId="2" borderId="0" xfId="5557" applyNumberFormat="1" applyFont="1" applyFill="1" applyAlignment="1">
      <alignment wrapText="1"/>
    </xf>
    <xf numFmtId="164" fontId="11" fillId="2" borderId="1" xfId="5557" applyNumberFormat="1" applyFont="1" applyFill="1" applyBorder="1" applyAlignment="1">
      <alignment horizontal="justify" wrapText="1"/>
    </xf>
    <xf numFmtId="164" fontId="10" fillId="2" borderId="1" xfId="5557" applyNumberFormat="1" applyFont="1" applyFill="1" applyBorder="1" applyAlignment="1">
      <alignment horizontal="left" wrapText="1"/>
    </xf>
    <xf numFmtId="164" fontId="11" fillId="2" borderId="1" xfId="5557" applyNumberFormat="1" applyFont="1" applyFill="1" applyBorder="1" applyAlignment="1">
      <alignment horizontal="left" wrapText="1"/>
    </xf>
    <xf numFmtId="164" fontId="27" fillId="2" borderId="0" xfId="5557" applyNumberFormat="1" applyFont="1" applyFill="1" applyAlignment="1">
      <alignment vertical="center" wrapText="1"/>
    </xf>
    <xf numFmtId="49" fontId="10" fillId="2" borderId="1" xfId="5557" applyNumberFormat="1" applyFont="1" applyFill="1" applyBorder="1" applyAlignment="1">
      <alignment horizontal="center" wrapText="1"/>
    </xf>
    <xf numFmtId="49" fontId="329" fillId="2" borderId="1" xfId="5557" applyNumberFormat="1" applyFont="1" applyFill="1" applyBorder="1" applyAlignment="1">
      <alignment horizontal="center" wrapText="1"/>
    </xf>
    <xf numFmtId="49" fontId="89" fillId="2" borderId="1" xfId="5557" applyNumberFormat="1" applyFont="1" applyFill="1" applyBorder="1" applyAlignment="1">
      <alignment horizontal="center" wrapText="1"/>
    </xf>
    <xf numFmtId="49" fontId="11" fillId="2" borderId="1" xfId="5557" applyNumberFormat="1" applyFont="1" applyFill="1" applyBorder="1" applyAlignment="1">
      <alignment horizontal="center" wrapText="1"/>
    </xf>
    <xf numFmtId="3" fontId="10" fillId="0" borderId="1" xfId="8" applyFont="1" applyBorder="1" applyAlignment="1">
      <alignment horizontal="center" vertical="center" wrapText="1"/>
    </xf>
    <xf numFmtId="3" fontId="11" fillId="0" borderId="1" xfId="8" applyFont="1" applyFill="1" applyBorder="1" applyAlignment="1">
      <alignment horizontal="center" wrapText="1"/>
    </xf>
    <xf numFmtId="0" fontId="11" fillId="0" borderId="1" xfId="0" applyFont="1" applyBorder="1" applyAlignment="1">
      <alignment horizontal="left" wrapText="1"/>
    </xf>
    <xf numFmtId="3" fontId="11" fillId="0" borderId="1" xfId="8" applyNumberFormat="1" applyFont="1" applyFill="1" applyBorder="1" applyAlignment="1">
      <alignment wrapText="1"/>
    </xf>
    <xf numFmtId="3" fontId="11" fillId="2" borderId="1" xfId="8" applyNumberFormat="1" applyFont="1" applyFill="1" applyBorder="1" applyAlignment="1">
      <alignment wrapText="1"/>
    </xf>
    <xf numFmtId="3" fontId="10" fillId="0" borderId="1" xfId="8" applyFont="1" applyFill="1" applyBorder="1" applyAlignment="1">
      <alignment wrapText="1"/>
    </xf>
    <xf numFmtId="3" fontId="4" fillId="0" borderId="0" xfId="2" applyFont="1" applyBorder="1">
      <alignment vertical="center" wrapText="1"/>
    </xf>
    <xf numFmtId="3" fontId="10" fillId="0" borderId="0" xfId="2" applyFont="1" applyBorder="1">
      <alignment vertical="center" wrapText="1"/>
    </xf>
    <xf numFmtId="3" fontId="11" fillId="0" borderId="0" xfId="2" applyFont="1" applyFill="1" applyBorder="1" applyAlignment="1">
      <alignment wrapText="1"/>
    </xf>
    <xf numFmtId="3" fontId="10" fillId="0" borderId="0" xfId="2" applyFont="1" applyFill="1" applyBorder="1" applyAlignment="1">
      <alignment wrapText="1"/>
    </xf>
    <xf numFmtId="3" fontId="11" fillId="0" borderId="1" xfId="8" applyFont="1" applyBorder="1" applyAlignment="1">
      <alignment horizontal="center" vertical="center" wrapText="1"/>
    </xf>
    <xf numFmtId="3" fontId="11" fillId="0" borderId="0" xfId="2" applyFont="1">
      <alignment vertical="center" wrapText="1"/>
    </xf>
    <xf numFmtId="3" fontId="11" fillId="0" borderId="1" xfId="8" applyFont="1" applyBorder="1" applyAlignment="1">
      <alignment horizontal="center" wrapText="1"/>
    </xf>
    <xf numFmtId="3" fontId="11" fillId="0" borderId="1" xfId="8" applyFont="1" applyBorder="1" applyAlignment="1">
      <alignment horizontal="left" wrapText="1"/>
    </xf>
    <xf numFmtId="3" fontId="11" fillId="0" borderId="1" xfId="8" applyNumberFormat="1" applyFont="1" applyBorder="1" applyAlignment="1">
      <alignment wrapText="1"/>
    </xf>
    <xf numFmtId="3" fontId="11" fillId="0" borderId="1" xfId="8" applyFont="1" applyBorder="1" applyAlignment="1">
      <alignment wrapText="1"/>
    </xf>
    <xf numFmtId="3" fontId="11" fillId="0" borderId="0" xfId="2" applyFont="1" applyAlignment="1">
      <alignment wrapText="1"/>
    </xf>
    <xf numFmtId="3" fontId="10" fillId="0" borderId="1" xfId="8" applyNumberFormat="1" applyFont="1" applyBorder="1" applyAlignment="1">
      <alignment wrapText="1"/>
    </xf>
    <xf numFmtId="3" fontId="10" fillId="0" borderId="1" xfId="8" applyFont="1" applyBorder="1" applyAlignment="1">
      <alignment wrapText="1"/>
    </xf>
    <xf numFmtId="3" fontId="10" fillId="0" borderId="0" xfId="2" applyFont="1" applyAlignment="1">
      <alignment wrapText="1"/>
    </xf>
    <xf numFmtId="3" fontId="11" fillId="0" borderId="1" xfId="8" applyNumberFormat="1" applyFont="1" applyBorder="1" applyAlignment="1">
      <alignment horizontal="center" vertical="center" wrapText="1"/>
    </xf>
    <xf numFmtId="3" fontId="24" fillId="0" borderId="1" xfId="0" applyNumberFormat="1" applyFont="1" applyBorder="1" applyAlignment="1">
      <alignment horizontal="center" wrapText="1"/>
    </xf>
    <xf numFmtId="3" fontId="23" fillId="0" borderId="1" xfId="0" applyNumberFormat="1" applyFont="1" applyBorder="1" applyAlignment="1">
      <alignment horizontal="center" wrapText="1"/>
    </xf>
    <xf numFmtId="3" fontId="23" fillId="0" borderId="1" xfId="0" applyNumberFormat="1" applyFont="1" applyBorder="1" applyAlignment="1">
      <alignment wrapText="1"/>
    </xf>
    <xf numFmtId="3" fontId="24" fillId="0" borderId="0" xfId="0" applyNumberFormat="1" applyFont="1" applyAlignment="1">
      <alignment wrapText="1"/>
    </xf>
    <xf numFmtId="3" fontId="24" fillId="0" borderId="1" xfId="0" applyNumberFormat="1" applyFont="1" applyBorder="1" applyAlignment="1">
      <alignment wrapText="1"/>
    </xf>
    <xf numFmtId="3" fontId="14" fillId="2" borderId="0" xfId="0" applyNumberFormat="1" applyFont="1" applyFill="1" applyBorder="1" applyAlignment="1">
      <alignment horizontal="left" wrapText="1"/>
    </xf>
    <xf numFmtId="3" fontId="4" fillId="2" borderId="1" xfId="0" applyNumberFormat="1" applyFont="1" applyFill="1" applyBorder="1" applyAlignment="1">
      <alignment horizontal="left" wrapText="1"/>
    </xf>
    <xf numFmtId="3" fontId="4" fillId="2" borderId="0" xfId="0" applyNumberFormat="1" applyFont="1" applyFill="1" applyBorder="1" applyAlignment="1">
      <alignment horizontal="left" wrapText="1"/>
    </xf>
    <xf numFmtId="3" fontId="4" fillId="2" borderId="1" xfId="0" applyNumberFormat="1" applyFont="1" applyFill="1" applyBorder="1" applyAlignment="1">
      <alignment wrapText="1"/>
    </xf>
    <xf numFmtId="3" fontId="4" fillId="2" borderId="1" xfId="3" applyNumberFormat="1" applyFont="1" applyFill="1" applyBorder="1" applyAlignment="1">
      <alignment wrapText="1"/>
    </xf>
    <xf numFmtId="3" fontId="4" fillId="2" borderId="0" xfId="0" applyNumberFormat="1" applyFont="1" applyFill="1" applyBorder="1" applyAlignment="1">
      <alignment horizontal="center" wrapText="1"/>
    </xf>
    <xf numFmtId="3" fontId="9" fillId="2" borderId="1" xfId="0" applyNumberFormat="1" applyFont="1" applyFill="1" applyBorder="1" applyAlignment="1">
      <alignment horizontal="left" wrapText="1"/>
    </xf>
    <xf numFmtId="3" fontId="9" fillId="2" borderId="1" xfId="0" applyNumberFormat="1" applyFont="1" applyFill="1" applyBorder="1" applyAlignment="1">
      <alignment horizontal="right" wrapText="1"/>
    </xf>
    <xf numFmtId="3" fontId="9" fillId="2" borderId="0" xfId="0" applyNumberFormat="1" applyFont="1" applyFill="1" applyBorder="1" applyAlignment="1">
      <alignment horizontal="center" wrapText="1"/>
    </xf>
    <xf numFmtId="3" fontId="4" fillId="2" borderId="1" xfId="0" applyNumberFormat="1" applyFont="1" applyFill="1" applyBorder="1" applyAlignment="1">
      <alignment horizontal="center" wrapText="1"/>
    </xf>
    <xf numFmtId="0" fontId="14" fillId="2" borderId="1" xfId="0" applyFont="1" applyFill="1" applyBorder="1" applyAlignment="1">
      <alignment horizontal="left" wrapText="1"/>
    </xf>
    <xf numFmtId="0" fontId="14" fillId="2" borderId="0" xfId="0" applyFont="1" applyFill="1" applyAlignment="1">
      <alignment wrapText="1"/>
    </xf>
    <xf numFmtId="0" fontId="4" fillId="2" borderId="1" xfId="0" applyFont="1" applyFill="1" applyBorder="1" applyAlignment="1">
      <alignment wrapText="1"/>
    </xf>
    <xf numFmtId="0" fontId="4" fillId="2" borderId="0" xfId="0" applyFont="1" applyFill="1" applyAlignment="1">
      <alignment wrapText="1"/>
    </xf>
    <xf numFmtId="0" fontId="14" fillId="2" borderId="1" xfId="0" applyFont="1" applyFill="1" applyBorder="1" applyAlignment="1">
      <alignment wrapText="1"/>
    </xf>
    <xf numFmtId="0" fontId="9" fillId="2" borderId="1" xfId="0" applyFont="1" applyFill="1" applyBorder="1" applyAlignment="1">
      <alignment wrapText="1"/>
    </xf>
    <xf numFmtId="3" fontId="9" fillId="2" borderId="1" xfId="0" applyNumberFormat="1" applyFont="1" applyFill="1" applyBorder="1" applyAlignment="1">
      <alignment wrapText="1"/>
    </xf>
    <xf numFmtId="0" fontId="4" fillId="2" borderId="0" xfId="0" applyFont="1" applyFill="1" applyBorder="1" applyAlignment="1">
      <alignment wrapText="1"/>
    </xf>
    <xf numFmtId="3" fontId="14" fillId="2" borderId="0" xfId="0" applyNumberFormat="1" applyFont="1" applyFill="1" applyBorder="1" applyAlignment="1">
      <alignment wrapText="1"/>
    </xf>
    <xf numFmtId="3" fontId="14" fillId="2" borderId="1" xfId="0" applyNumberFormat="1" applyFont="1" applyFill="1" applyBorder="1" applyAlignment="1">
      <alignment horizontal="center" wrapText="1"/>
    </xf>
    <xf numFmtId="0" fontId="13" fillId="2" borderId="0" xfId="0" applyFont="1" applyFill="1" applyBorder="1" applyAlignment="1">
      <alignment horizontal="center" vertical="center" wrapText="1"/>
    </xf>
    <xf numFmtId="3" fontId="13" fillId="2" borderId="0" xfId="0" applyNumberFormat="1" applyFont="1" applyFill="1" applyBorder="1" applyAlignment="1">
      <alignment horizontal="center" vertical="center" wrapText="1"/>
    </xf>
    <xf numFmtId="0" fontId="13" fillId="2" borderId="0" xfId="0" applyFont="1" applyFill="1" applyBorder="1" applyAlignment="1">
      <alignment horizontal="center" wrapText="1"/>
    </xf>
    <xf numFmtId="0" fontId="16" fillId="2" borderId="0" xfId="0" applyFont="1" applyFill="1" applyBorder="1" applyAlignment="1">
      <alignment horizontal="center"/>
    </xf>
    <xf numFmtId="3" fontId="4" fillId="0" borderId="0" xfId="2" applyFont="1" applyAlignment="1">
      <alignment wrapText="1"/>
    </xf>
    <xf numFmtId="3" fontId="4" fillId="0" borderId="0" xfId="2" applyNumberFormat="1" applyFont="1" applyAlignment="1">
      <alignment wrapText="1"/>
    </xf>
    <xf numFmtId="0" fontId="16" fillId="2" borderId="0" xfId="0" applyFont="1" applyFill="1" applyAlignment="1">
      <alignment horizontal="center" wrapText="1"/>
    </xf>
    <xf numFmtId="3" fontId="26" fillId="0" borderId="0" xfId="2" applyFont="1" applyBorder="1" applyAlignment="1">
      <alignment wrapText="1"/>
    </xf>
    <xf numFmtId="3" fontId="4" fillId="0" borderId="0" xfId="2" applyFont="1" applyBorder="1" applyAlignment="1">
      <alignment wrapText="1"/>
    </xf>
    <xf numFmtId="3" fontId="9" fillId="0" borderId="10" xfId="2" applyFont="1" applyBorder="1" applyAlignment="1">
      <alignment horizontal="right" wrapText="1"/>
    </xf>
    <xf numFmtId="3" fontId="24" fillId="0" borderId="0" xfId="0" applyNumberFormat="1" applyFont="1" applyAlignment="1">
      <alignment horizontal="center" wrapText="1"/>
    </xf>
    <xf numFmtId="3" fontId="8" fillId="2" borderId="4" xfId="0" applyNumberFormat="1" applyFont="1" applyFill="1" applyBorder="1" applyAlignment="1">
      <alignment horizontal="right"/>
    </xf>
    <xf numFmtId="3" fontId="14" fillId="2" borderId="1" xfId="0" applyNumberFormat="1" applyFont="1" applyFill="1" applyBorder="1" applyAlignment="1">
      <alignment horizontal="center" vertical="center" wrapText="1"/>
    </xf>
    <xf numFmtId="3" fontId="14" fillId="2" borderId="6" xfId="0" applyNumberFormat="1" applyFont="1" applyFill="1" applyBorder="1" applyAlignment="1">
      <alignment horizontal="center" vertical="center" wrapText="1"/>
    </xf>
    <xf numFmtId="3" fontId="15" fillId="2" borderId="8" xfId="0" applyNumberFormat="1" applyFont="1" applyFill="1" applyBorder="1" applyAlignment="1">
      <alignment horizontal="center" vertical="center" wrapText="1"/>
    </xf>
    <xf numFmtId="3" fontId="15" fillId="2" borderId="9" xfId="0" applyNumberFormat="1" applyFont="1" applyFill="1" applyBorder="1" applyAlignment="1">
      <alignment horizontal="center" vertical="center" wrapText="1"/>
    </xf>
    <xf numFmtId="3" fontId="8" fillId="2" borderId="0"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3" fillId="2" borderId="0" xfId="0" applyFont="1" applyFill="1" applyAlignment="1">
      <alignment horizontal="center" vertical="center" wrapText="1"/>
    </xf>
    <xf numFmtId="3" fontId="9" fillId="2" borderId="10" xfId="0" applyNumberFormat="1" applyFont="1" applyFill="1" applyBorder="1" applyAlignment="1">
      <alignment horizontal="right" wrapText="1"/>
    </xf>
    <xf numFmtId="3" fontId="6" fillId="2" borderId="4" xfId="0" applyNumberFormat="1" applyFont="1" applyFill="1" applyBorder="1" applyAlignment="1">
      <alignment horizontal="right"/>
    </xf>
    <xf numFmtId="0" fontId="10" fillId="2" borderId="1" xfId="0" applyFont="1" applyFill="1" applyBorder="1" applyAlignment="1">
      <alignment horizontal="center" vertical="center" wrapText="1"/>
    </xf>
    <xf numFmtId="3" fontId="8" fillId="2" borderId="0" xfId="0" applyNumberFormat="1" applyFont="1" applyFill="1" applyBorder="1" applyAlignment="1">
      <alignment horizontal="center"/>
    </xf>
    <xf numFmtId="0" fontId="8" fillId="2" borderId="0" xfId="0" applyFont="1" applyFill="1" applyBorder="1" applyAlignment="1">
      <alignment horizontal="center"/>
    </xf>
    <xf numFmtId="0" fontId="13" fillId="2" borderId="0" xfId="0" applyFont="1" applyFill="1" applyBorder="1" applyAlignment="1">
      <alignment horizontal="center" vertical="center" wrapText="1"/>
    </xf>
    <xf numFmtId="0" fontId="9" fillId="2" borderId="0" xfId="0" applyFont="1" applyFill="1" applyBorder="1" applyAlignment="1">
      <alignment horizontal="right" wrapText="1"/>
    </xf>
    <xf numFmtId="0" fontId="10" fillId="2" borderId="1" xfId="0" applyFont="1" applyFill="1" applyBorder="1" applyAlignment="1">
      <alignment horizontal="center" vertical="center"/>
    </xf>
    <xf numFmtId="0" fontId="10" fillId="2" borderId="41"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6" fillId="2" borderId="0" xfId="0" applyFont="1" applyFill="1" applyAlignment="1">
      <alignment horizontal="right" wrapText="1"/>
    </xf>
    <xf numFmtId="0" fontId="8" fillId="2" borderId="0" xfId="0" applyFont="1" applyFill="1" applyAlignment="1">
      <alignment horizontal="center"/>
    </xf>
    <xf numFmtId="0" fontId="9" fillId="2" borderId="10" xfId="0" applyFont="1" applyFill="1" applyBorder="1" applyAlignment="1">
      <alignment horizontal="right"/>
    </xf>
    <xf numFmtId="0" fontId="10" fillId="2" borderId="61" xfId="0" applyFont="1" applyFill="1" applyBorder="1" applyAlignment="1">
      <alignment horizontal="center" vertical="center" wrapText="1"/>
    </xf>
    <xf numFmtId="0" fontId="10" fillId="2" borderId="7" xfId="0" applyFont="1" applyFill="1" applyBorder="1" applyAlignment="1">
      <alignment horizontal="center" vertical="center" wrapText="1"/>
    </xf>
    <xf numFmtId="164" fontId="8" fillId="2" borderId="0" xfId="5555" applyNumberFormat="1" applyFont="1" applyFill="1" applyAlignment="1">
      <alignment horizontal="center"/>
    </xf>
    <xf numFmtId="164" fontId="9" fillId="2" borderId="10" xfId="5555" applyNumberFormat="1" applyFont="1" applyFill="1" applyBorder="1" applyAlignment="1">
      <alignment horizontal="right"/>
    </xf>
    <xf numFmtId="164" fontId="8" fillId="2" borderId="4" xfId="5555" applyNumberFormat="1" applyFont="1" applyFill="1" applyBorder="1" applyAlignment="1">
      <alignment horizontal="right"/>
    </xf>
    <xf numFmtId="164" fontId="333" fillId="2" borderId="0" xfId="5555" applyNumberFormat="1" applyFont="1" applyFill="1" applyAlignment="1">
      <alignment horizontal="center"/>
    </xf>
    <xf numFmtId="164" fontId="8" fillId="2" borderId="4" xfId="5557" applyNumberFormat="1" applyFont="1" applyFill="1" applyBorder="1" applyAlignment="1">
      <alignment horizontal="right"/>
    </xf>
    <xf numFmtId="164" fontId="333" fillId="2" borderId="0" xfId="5557" applyNumberFormat="1" applyFont="1" applyFill="1" applyAlignment="1">
      <alignment horizontal="center"/>
    </xf>
    <xf numFmtId="164" fontId="8" fillId="2" borderId="0" xfId="5557" applyNumberFormat="1" applyFont="1" applyFill="1" applyAlignment="1">
      <alignment horizontal="center"/>
    </xf>
    <xf numFmtId="164" fontId="27" fillId="2" borderId="1" xfId="5557" applyNumberFormat="1" applyFont="1" applyFill="1" applyBorder="1" applyAlignment="1">
      <alignment horizontal="center" vertical="center" wrapText="1"/>
    </xf>
    <xf numFmtId="164" fontId="200" fillId="2" borderId="1" xfId="5557" applyNumberFormat="1" applyFont="1" applyFill="1" applyBorder="1" applyAlignment="1">
      <alignment horizontal="center" vertical="center" wrapText="1"/>
    </xf>
    <xf numFmtId="164" fontId="328" fillId="2" borderId="10" xfId="5557" applyNumberFormat="1" applyFont="1" applyFill="1" applyBorder="1" applyAlignment="1">
      <alignment horizontal="right"/>
    </xf>
    <xf numFmtId="164" fontId="27" fillId="2" borderId="61" xfId="5557" applyNumberFormat="1" applyFont="1" applyFill="1" applyBorder="1" applyAlignment="1">
      <alignment horizontal="center" vertical="center" wrapText="1"/>
    </xf>
    <xf numFmtId="164" fontId="27" fillId="2" borderId="3" xfId="5557" applyNumberFormat="1" applyFont="1" applyFill="1" applyBorder="1" applyAlignment="1">
      <alignment horizontal="center" vertical="center" wrapText="1"/>
    </xf>
    <xf numFmtId="164" fontId="27" fillId="2" borderId="7" xfId="5557" applyNumberFormat="1" applyFont="1" applyFill="1" applyBorder="1" applyAlignment="1">
      <alignment horizontal="center" vertical="center" wrapText="1"/>
    </xf>
    <xf numFmtId="164" fontId="12" fillId="2" borderId="1" xfId="5557" applyNumberFormat="1" applyFont="1" applyFill="1" applyBorder="1" applyAlignment="1">
      <alignment horizontal="center" vertical="center" wrapText="1"/>
    </xf>
    <xf numFmtId="1" fontId="8" fillId="0" borderId="0" xfId="2" applyNumberFormat="1" applyFont="1" applyBorder="1" applyAlignment="1">
      <alignment horizontal="center" vertical="center"/>
    </xf>
    <xf numFmtId="3" fontId="9" fillId="0" borderId="0" xfId="2" applyFont="1" applyBorder="1" applyAlignment="1">
      <alignment horizontal="right" wrapText="1"/>
    </xf>
    <xf numFmtId="3" fontId="10" fillId="0" borderId="1" xfId="8" applyFont="1" applyFill="1" applyBorder="1" applyAlignment="1">
      <alignment horizontal="center" wrapText="1"/>
    </xf>
    <xf numFmtId="164" fontId="332" fillId="0" borderId="0" xfId="1" applyNumberFormat="1" applyFont="1" applyBorder="1" applyAlignment="1">
      <alignment horizontal="center"/>
    </xf>
    <xf numFmtId="3" fontId="14" fillId="0" borderId="4" xfId="2" applyFont="1" applyBorder="1" applyAlignment="1">
      <alignment horizontal="right" wrapText="1"/>
    </xf>
    <xf numFmtId="1" fontId="333" fillId="0" borderId="0" xfId="2" applyNumberFormat="1" applyFont="1" applyBorder="1" applyAlignment="1">
      <alignment horizontal="center" vertical="center"/>
    </xf>
    <xf numFmtId="1" fontId="333" fillId="0" borderId="0" xfId="2" applyNumberFormat="1" applyFont="1" applyAlignment="1">
      <alignment horizontal="center" vertical="center"/>
    </xf>
    <xf numFmtId="1" fontId="8" fillId="0" borderId="0" xfId="2" applyNumberFormat="1" applyFont="1" applyAlignment="1">
      <alignment horizontal="center" vertical="center"/>
    </xf>
    <xf numFmtId="164" fontId="332" fillId="0" borderId="0" xfId="1" applyNumberFormat="1" applyFont="1" applyAlignment="1">
      <alignment horizontal="center"/>
    </xf>
    <xf numFmtId="3" fontId="9" fillId="0" borderId="10" xfId="2" applyFont="1" applyBorder="1" applyAlignment="1">
      <alignment horizontal="right" wrapText="1"/>
    </xf>
    <xf numFmtId="3" fontId="10" fillId="0" borderId="1" xfId="8" applyFont="1" applyBorder="1" applyAlignment="1">
      <alignment horizontal="center" wrapText="1"/>
    </xf>
    <xf numFmtId="3" fontId="10" fillId="0" borderId="1" xfId="8" applyFont="1" applyBorder="1" applyAlignment="1">
      <alignment horizontal="center" vertical="center" wrapText="1"/>
    </xf>
    <xf numFmtId="3" fontId="10" fillId="0" borderId="1" xfId="8" applyNumberFormat="1" applyFont="1" applyBorder="1" applyAlignment="1">
      <alignment horizontal="center" vertical="center" wrapText="1"/>
    </xf>
    <xf numFmtId="3" fontId="14" fillId="0" borderId="4" xfId="2" applyNumberFormat="1" applyFont="1" applyBorder="1" applyAlignment="1">
      <alignment horizontal="right" wrapText="1"/>
    </xf>
    <xf numFmtId="3" fontId="9" fillId="0" borderId="10" xfId="2" applyNumberFormat="1" applyFont="1" applyBorder="1" applyAlignment="1">
      <alignment horizontal="right" wrapText="1"/>
    </xf>
    <xf numFmtId="3" fontId="11" fillId="0" borderId="1" xfId="8" applyNumberFormat="1" applyFont="1" applyBorder="1" applyAlignment="1">
      <alignment horizontal="center" vertical="center" wrapText="1"/>
    </xf>
    <xf numFmtId="3" fontId="332" fillId="0" borderId="0" xfId="0" applyNumberFormat="1" applyFont="1" applyAlignment="1">
      <alignment horizontal="center" vertical="center"/>
    </xf>
    <xf numFmtId="3" fontId="327" fillId="0" borderId="10" xfId="0" applyNumberFormat="1" applyFont="1" applyBorder="1" applyAlignment="1">
      <alignment horizontal="right" wrapText="1"/>
    </xf>
    <xf numFmtId="3" fontId="23" fillId="0" borderId="4" xfId="0" applyNumberFormat="1" applyFont="1" applyBorder="1" applyAlignment="1">
      <alignment horizontal="right" wrapText="1"/>
    </xf>
    <xf numFmtId="3" fontId="334" fillId="0" borderId="0" xfId="0" applyNumberFormat="1" applyFont="1" applyAlignment="1">
      <alignment horizontal="center" vertical="center"/>
    </xf>
  </cellXfs>
  <cellStyles count="5558">
    <cellStyle name="_x0001_" xfId="9"/>
    <cellStyle name="_x000e__x0010_" xfId="10"/>
    <cellStyle name=" " xfId="11"/>
    <cellStyle name="          _x000a__x000a_shell=progman.exe_x000a__x000a_m" xfId="12"/>
    <cellStyle name="          _x000d__x000a_shell=progman.exe_x000d__x000a_m" xfId="13"/>
    <cellStyle name="          _x000d__x000a_shell=progman.exe_x000d__x000a_m 2" xfId="14"/>
    <cellStyle name="          _x000d__x000a_shell=progman.exe_x000d__x000a_m 2 2" xfId="15"/>
    <cellStyle name=" _04 DC" xfId="16"/>
    <cellStyle name=" _04 DC(3rd)" xfId="17"/>
    <cellStyle name=" _090213  Schedule for 2nd evaluation_Tuan B" xfId="18"/>
    <cellStyle name="_x0001_ 2" xfId="19"/>
    <cellStyle name="_x0001_ 3" xfId="20"/>
    <cellStyle name="_x0001_ 4" xfId="21"/>
    <cellStyle name="_x0001_ 5" xfId="22"/>
    <cellStyle name="_x0001_ 6" xfId="23"/>
    <cellStyle name="_x0001_ 7" xfId="24"/>
    <cellStyle name="_x0001_ 8" xfId="25"/>
    <cellStyle name="_x0001_ 9" xfId="26"/>
    <cellStyle name="_x000a__x000a_JournalTemplate=C:\COMFO\CTALK\JOURSTD.TPL_x000a__x000a_LbStateAddress=3 3 0 251 1 89 2 311_x000a__x000a_LbStateJou" xfId="27"/>
    <cellStyle name="_x000a__x000c_" xfId="28"/>
    <cellStyle name="_x000c__x000a_ဠ" xfId="29"/>
    <cellStyle name="_x000d__x000a_JournalTemplate=C:\COMFO\CTALK\JOURSTD.TPL_x000d__x000a_LbStateAddress=3 3 0 251 1 89 2 311_x000d__x000a_LbStateJou" xfId="30"/>
    <cellStyle name="#,##0" xfId="31"/>
    <cellStyle name="#,##0 2" xfId="32"/>
    <cellStyle name="#,##0 3" xfId="33"/>
    <cellStyle name="#,##0_Thành phố-Nhu cau CCTL 2016" xfId="34"/>
    <cellStyle name="%" xfId="35"/>
    <cellStyle name="% 2" xfId="36"/>
    <cellStyle name="%_bo sung du toan  hong linh" xfId="37"/>
    <cellStyle name="%_DU LIEU CAP PHAT CHINH LY" xfId="38"/>
    <cellStyle name="%_DU LIEU CAP PHAT CHINH LY_Nhatki_Chi" xfId="39"/>
    <cellStyle name="%_Nhatki_Chi" xfId="40"/>
    <cellStyle name="%_NHU CAU VA NGUON THUC HIEN CCTL CAP XA" xfId="41"/>
    <cellStyle name="%_PHU LUC CHIEU SANG(13.6.2013)" xfId="42"/>
    <cellStyle name="%_Phụ luc goi 5" xfId="43"/>
    <cellStyle name="%_Phụ luc goi 5 2" xfId="44"/>
    <cellStyle name="%_Phụ luc goi 5_DU LIEU CAP PHAT CHINH LY" xfId="45"/>
    <cellStyle name="%_Phụ luc goi 5_DU LIEU CAP PHAT CHINH LY_Nhatki_Chi" xfId="46"/>
    <cellStyle name="%_Phụ luc goi 5_Nhatki_Chi" xfId="47"/>
    <cellStyle name="%_Phụ luc goi 5_So bao lut (version 1)" xfId="48"/>
    <cellStyle name="%_Phụ luc goi 5_So bao lut (version 1)_Nhatki_Chi" xfId="49"/>
    <cellStyle name="%_Sheet1" xfId="50"/>
    <cellStyle name="%_So bao lut (version 1)" xfId="51"/>
    <cellStyle name="%_So bao lut (version 1)_Nhatki_Chi" xfId="52"/>
    <cellStyle name="%_TH BHXH 2015" xfId="53"/>
    <cellStyle name="%_Thành phố-Nhu cau CCTL 2016" xfId="54"/>
    <cellStyle name="%_THU NS den 21.12.2014" xfId="55"/>
    <cellStyle name="*l_x0010_" xfId="56"/>
    <cellStyle name=",." xfId="57"/>
    <cellStyle name="." xfId="58"/>
    <cellStyle name=". 2" xfId="59"/>
    <cellStyle name="._DU LIEU CAP PHAT CHINH LY" xfId="60"/>
    <cellStyle name=".d©y" xfId="61"/>
    <cellStyle name="??" xfId="62"/>
    <cellStyle name="?? [ - ??1" xfId="63"/>
    <cellStyle name="?? [ - ??2" xfId="64"/>
    <cellStyle name="?? [ - ??3" xfId="65"/>
    <cellStyle name="?? [ - ??4" xfId="66"/>
    <cellStyle name="?? [ - ??5" xfId="67"/>
    <cellStyle name="?? [ - ??6" xfId="68"/>
    <cellStyle name="?? [ - ??7" xfId="69"/>
    <cellStyle name="?? [ - ??8" xfId="70"/>
    <cellStyle name="?? [0.00]_      " xfId="71"/>
    <cellStyle name="?? [0]" xfId="72"/>
    <cellStyle name="?? 2" xfId="73"/>
    <cellStyle name="?? 3" xfId="74"/>
    <cellStyle name="?? 4" xfId="75"/>
    <cellStyle name="?? 5" xfId="76"/>
    <cellStyle name="?? 6" xfId="77"/>
    <cellStyle name="?? 7" xfId="78"/>
    <cellStyle name="?? 8" xfId="79"/>
    <cellStyle name="?? 9" xfId="80"/>
    <cellStyle name="?? m?c 1" xfId="81"/>
    <cellStyle name="?? m?c 2" xfId="82"/>
    <cellStyle name="?? m?c 3" xfId="83"/>
    <cellStyle name="?? m?c 4" xfId="84"/>
    <cellStyle name="?_x001d_??%U©÷u&amp;H©÷9_x0008_? s_x000a__x0007__x0001__x0001_" xfId="85"/>
    <cellStyle name="???? [0.00]_      " xfId="86"/>
    <cellStyle name="??????" xfId="87"/>
    <cellStyle name="?????? 2" xfId="88"/>
    <cellStyle name="?????? 3" xfId="89"/>
    <cellStyle name="??????_Thành phố-Nhu cau CCTL 2016" xfId="90"/>
    <cellStyle name="????_      " xfId="91"/>
    <cellStyle name="???[0]_?? DI" xfId="92"/>
    <cellStyle name="???_?? DI" xfId="93"/>
    <cellStyle name="???R쀀Àok1" xfId="94"/>
    <cellStyle name="??[0]_BRE" xfId="95"/>
    <cellStyle name="??_      " xfId="96"/>
    <cellStyle name="??A? [0]_laroux_1_¢¬???¢â? " xfId="97"/>
    <cellStyle name="??A?_laroux_1_¢¬???¢â? " xfId="98"/>
    <cellStyle name="??u ra" xfId="99"/>
    <cellStyle name="??u vào" xfId="100"/>
    <cellStyle name="?¡±¢¥?_?¨ù??¢´¢¥_¢¬???¢â? " xfId="101"/>
    <cellStyle name="_x0001_?¶æµ_x001b_ºß­ " xfId="102"/>
    <cellStyle name="_x0001_?¶æµ_x001b_ºß­_" xfId="103"/>
    <cellStyle name="?ðÇ%U?&amp;H?_x0008_?s_x000a__x0007__x0001__x0001_" xfId="104"/>
    <cellStyle name="[0]_Chi phÝ kh¸c_V" xfId="105"/>
    <cellStyle name="_x0001_\Ô" xfId="106"/>
    <cellStyle name="]_x000d__x000a_Zoomed=1_x000d__x000a_Row=0_x000d__x000a_Column=0_x000d__x000a_Height=0_x000d__x000a_Width=0_x000d__x000a_FontName=FoxFont_x000d__x000a_FontStyle=0_x000d__x000a_FontSize=9_x000d__x000a_PrtFontName=FoxPrin" xfId="107"/>
    <cellStyle name="_! an nhu cau ung von TPCP va HTCMT nam 2011 vung TNB - Doan Cong tac (29-5-2010)" xfId="108"/>
    <cellStyle name="_?_BOOKSHIP" xfId="109"/>
    <cellStyle name="__ [0.00]_PRODUCT DETAIL Q1" xfId="110"/>
    <cellStyle name="__ [0]_1202" xfId="111"/>
    <cellStyle name="__ [0]_1202_Result Red Store Jun" xfId="112"/>
    <cellStyle name="__ [0]_Book1" xfId="113"/>
    <cellStyle name="___(____)______" xfId="114"/>
    <cellStyle name="___[0]_Book1" xfId="115"/>
    <cellStyle name="____ [0.00]_PRODUCT DETAIL Q1" xfId="116"/>
    <cellStyle name="_____PRODUCT DETAIL Q1" xfId="117"/>
    <cellStyle name="____95" xfId="118"/>
    <cellStyle name="____Book1" xfId="119"/>
    <cellStyle name="___1202" xfId="120"/>
    <cellStyle name="___1202_Result Red Store Jun" xfId="121"/>
    <cellStyle name="___1202_Result Red Store Jun_1" xfId="122"/>
    <cellStyle name="___Book1" xfId="123"/>
    <cellStyle name="___Book1_Book1 (9)" xfId="124"/>
    <cellStyle name="___Book1_Feb Delivery Plan-Tuan B" xfId="125"/>
    <cellStyle name="___Book1_Feb Delivery Plan-Tuan B_HEAD ORDER FOR MARCH- CONFIRMED&amp;Calculation" xfId="126"/>
    <cellStyle name="___Book1_Format for Mar Addtional" xfId="127"/>
    <cellStyle name="___Book1_HEAD ORDER FOR MARCH- CONFIRMEDCalculation_Tuan B" xfId="128"/>
    <cellStyle name="___Book1_Result Red Store Jun" xfId="129"/>
    <cellStyle name="___Book1_Theo doi thang 1.2007" xfId="130"/>
    <cellStyle name="___Book1_Theo doi thang 1.2007_HEAD ORDER FOR MARCH- CONFIRMEDCalculation_Tuan B" xfId="131"/>
    <cellStyle name="___kc-elec system check list" xfId="132"/>
    <cellStyle name="___PRODUCT DETAIL Q1" xfId="133"/>
    <cellStyle name="_x0001__090213  Schedule for 2nd evaluation_Tuan B" xfId="134"/>
    <cellStyle name="_1 TONG HOP - CA NA" xfId="135"/>
    <cellStyle name="_1 TONG HOP - CA NA 2" xfId="136"/>
    <cellStyle name="_1.Tong hop KL, GT  - Dien chieu sang HLKB1" xfId="137"/>
    <cellStyle name="_123_DONG_THANH_Moi" xfId="138"/>
    <cellStyle name="_130307 So sanh thuc hien 2012 - du toan 2012 moi (pan khac)" xfId="139"/>
    <cellStyle name="_130313 Mau  bieu bao cao nguon luc cua dia phuong sua" xfId="140"/>
    <cellStyle name="_130818 Tong hop Danh gia thu 2013" xfId="141"/>
    <cellStyle name="_130818 Tong hop Danh gia thu 2013_140921 bu giam thu ND 209" xfId="142"/>
    <cellStyle name="_130818 Tong hop Danh gia thu 2013_A150305 209" xfId="143"/>
    <cellStyle name="_x0001__160505 BIEU CHI NSDP TREN DAU DAN (BAO GÔM BSCMT)" xfId="144"/>
    <cellStyle name="_19- Hai Duong-V1" xfId="145"/>
    <cellStyle name="_19- Hai Duong-V1_TH Ket qua thao luan nam 2015 - Vong 1- TCT (Nhan)" xfId="146"/>
    <cellStyle name="_2013" xfId="147"/>
    <cellStyle name="_26-09 " xfId="148"/>
    <cellStyle name="_26-09 _" xfId="149"/>
    <cellStyle name="_5. Du toan dien chieu sang" xfId="150"/>
    <cellStyle name="_Asimo show 17,18 Apr" xfId="151"/>
    <cellStyle name="_Bang Chi tieu (2)" xfId="152"/>
    <cellStyle name="_Bang Chi tieu (2) 2" xfId="153"/>
    <cellStyle name="_BAO GIA NGAY 24-10-08 (co dam)" xfId="154"/>
    <cellStyle name="_BAO GIA NGAY 24-10-08 (co dam) 2" xfId="155"/>
    <cellStyle name="_BC CV 6403 BKHĐT" xfId="156"/>
    <cellStyle name="_BD-BHN scptd 3-6-10" xfId="157"/>
    <cellStyle name="_x0001__Bieu bang TLP 2016 huyện Lộc Hà 2" xfId="158"/>
    <cellStyle name="_Book1" xfId="159"/>
    <cellStyle name="_Book1 (9)" xfId="160"/>
    <cellStyle name="_Book1 2" xfId="161"/>
    <cellStyle name="_Book1_1" xfId="162"/>
    <cellStyle name="_Book1_1_5. Du toan dien chieu sang" xfId="163"/>
    <cellStyle name="_Book1_1_Phụ luc goi 5" xfId="164"/>
    <cellStyle name="_Book1_1_Tuyen (21-7-11)-doan 1" xfId="165"/>
    <cellStyle name="_Book1_5. Du toan dien chieu sang" xfId="166"/>
    <cellStyle name="_Book1_Book1" xfId="167"/>
    <cellStyle name="_Book1_Book1 2" xfId="168"/>
    <cellStyle name="_Book1_Book1_5. Du toan dien chieu sang" xfId="169"/>
    <cellStyle name="_Book1_Book1_TONG HOP QUYET TOAN THANH PHO 2013" xfId="170"/>
    <cellStyle name="_Book1_Book1_Tuyen (21-7-11)-doan 1" xfId="171"/>
    <cellStyle name="_Book1_Book1_Tuyen (21-7-11)-doan 1 2" xfId="172"/>
    <cellStyle name="_Book1_cap dien ha the - xay dung2" xfId="173"/>
    <cellStyle name="_Book1_cong hang rao" xfId="174"/>
    <cellStyle name="_Book1_IN" xfId="175"/>
    <cellStyle name="_Book1_Kh ql62 (2010) 11-09" xfId="176"/>
    <cellStyle name="_Book1_Khoi luong" xfId="177"/>
    <cellStyle name="_Book1_Khung 2012" xfId="178"/>
    <cellStyle name="_Book1_Phụ luc goi 5" xfId="179"/>
    <cellStyle name="_Book1_phu luc tong ket tinh hinh TH giai doan 03-10 (ngay 30)" xfId="180"/>
    <cellStyle name="_Book1_THUY DIEN DA KHAI THAM DINH" xfId="181"/>
    <cellStyle name="_Book1_THUY DIEN DA KHAI THAM DINH 2" xfId="182"/>
    <cellStyle name="_Book1_Tuyen (21-7-11)-doan 1" xfId="183"/>
    <cellStyle name="_Book1_Tuyen (21-7-11)-doan 1 2" xfId="184"/>
    <cellStyle name="_Book1_Tuyen (21-7-11)-doan 1_TONG HOP QUYET TOAN THANH PHO 2013" xfId="185"/>
    <cellStyle name="_Budget schedule 1H08_Acc dept" xfId="186"/>
    <cellStyle name="_C.cong+B.luong-Sanluong" xfId="187"/>
    <cellStyle name="_cap dien ha the - xay dung2" xfId="188"/>
    <cellStyle name="_Cau Phu Phuong" xfId="189"/>
    <cellStyle name="_Cau Phu Phuong 2" xfId="190"/>
    <cellStyle name="_Chau Thon - Tan Xuan (KCS 8-12-06)" xfId="191"/>
    <cellStyle name="_Chau Thon - Tan Xuan (KCS 8-12-06) 2" xfId="192"/>
    <cellStyle name="_cong hang rao" xfId="193"/>
    <cellStyle name="_cong vien cay xanh" xfId="194"/>
    <cellStyle name="_Copy of Market 2007" xfId="195"/>
    <cellStyle name="_DCG TT09 G2 3.12.2007" xfId="196"/>
    <cellStyle name="_DCG TT09 G2 3.12.2007 2" xfId="197"/>
    <cellStyle name="_DCG TT09 G2 3.12.2007_TONG HOP QUYET TOAN THANH PHO 2013" xfId="198"/>
    <cellStyle name="_Dec 06 Plan1" xfId="199"/>
    <cellStyle name="_Dec 06 Plan1_Format for Feb,07" xfId="200"/>
    <cellStyle name="_Dec 06 Plan1_Format for Feb,07_HEAD ORDER FOR MARCH- CONFIRMED&amp;Calculation" xfId="201"/>
    <cellStyle name="_Dec 06 Plan1_Format for Mar Addtional" xfId="202"/>
    <cellStyle name="_Dec 06 Plan1_HEAD ORDER FOR MARCH- CONFIRMED&amp;Calculation" xfId="203"/>
    <cellStyle name="_Dec 06 Plan1_HEAD ORDER FOR MARCH- CONFIRMED&amp;Calculation_Theo doi thang 3.2007" xfId="204"/>
    <cellStyle name="_Dec Delivery Plan Summary 06-Mr.Khanh" xfId="205"/>
    <cellStyle name="_Dec Delivery Plan Summary 06-Mr.Khanh_HEAD ORDER FOR MARCH- CONFIRMEDCalculation_Tuan B" xfId="206"/>
    <cellStyle name="_Dec Delivery Plan Summary 06-Mr.Khanh_Theo doi thang 3.2007" xfId="207"/>
    <cellStyle name="_DG 2012-DT2013 - Theo sac thue -sua" xfId="208"/>
    <cellStyle name="_DG 2012-DT2013 - Theo sac thue -sua_120907 Thu tang them 4500" xfId="209"/>
    <cellStyle name="_DG 2012-DT2013 - Theo sac thue -sua_27-8Tong hop PA uoc 2012-DT 2013 -PA 420.000 ty-490.000 ty chuyen doi" xfId="210"/>
    <cellStyle name="_dien chieu sang" xfId="211"/>
    <cellStyle name="_dieu chinh theo TT so03 -TB234 ngay 8-4" xfId="212"/>
    <cellStyle name="_DO-D1500-KHONG CO TRONG DT" xfId="213"/>
    <cellStyle name="_DO-D1500-KHONG CO TRONG DT 2" xfId="214"/>
    <cellStyle name="_DON GIA GIAOTHAU TRU CHONG GIA QUANG DAI" xfId="215"/>
    <cellStyle name="_DON GIA GIAOTHAU TRU CHONG GIA QUANG DAI 2" xfId="216"/>
    <cellStyle name="_x0001__DT 2015 (Gui chuyen quan)" xfId="217"/>
    <cellStyle name="_DT khu DT long bien theo 179" xfId="218"/>
    <cellStyle name="_DT ma kem" xfId="219"/>
    <cellStyle name="_Du toan duong day va TBA QT " xfId="220"/>
    <cellStyle name="_Du toan PS Goi 2 theo bb ngày 31.7 va 1.9. trinh  (DG moi)" xfId="221"/>
    <cellStyle name="_Du toan PS goi01" xfId="222"/>
    <cellStyle name="_Du toan PS goi01 2" xfId="223"/>
    <cellStyle name="_Duyet TK thay đôi" xfId="224"/>
    <cellStyle name="_ET_STYLE_NoName_00_" xfId="225"/>
    <cellStyle name="_ET_STYLE_NoName_00_ 2" xfId="226"/>
    <cellStyle name="_ET_STYLE_NoName_00__TONG HOP QUYET TOAN THANH PHO 2013" xfId="227"/>
    <cellStyle name="_Feb Delivery Plan-Tuan B" xfId="228"/>
    <cellStyle name="_Feb Delivery Plan-Tuan B_HEAD ORDER FOR MARCH- CONFIRMED&amp;Calculation" xfId="229"/>
    <cellStyle name="_Feb Delivery Plan-Tuan B_HEAD ORDER FOR MARCH- CONFIRMED&amp;Calculation_Theo doi thang 3.2007" xfId="230"/>
    <cellStyle name="_Feb Delivery Plan-Tuan B_Theo doi thang 3.2007" xfId="231"/>
    <cellStyle name="_Gia goi 1" xfId="232"/>
    <cellStyle name="_Gia-Dai tuong niem liet sy" xfId="233"/>
    <cellStyle name="_Goi 1 A tham tra" xfId="234"/>
    <cellStyle name="_Goi 1 A tham tra 2" xfId="235"/>
    <cellStyle name="_Goi 1 in 20.4" xfId="236"/>
    <cellStyle name="_Goi 1 in 20.4 sua" xfId="237"/>
    <cellStyle name="_Goi 1in tong NT(da kiem tra)" xfId="238"/>
    <cellStyle name="_Goi 1in tong NT(da kiem tra) 2" xfId="239"/>
    <cellStyle name="_Goi 2 in20.4" xfId="240"/>
    <cellStyle name="_Goi 2- My Ly Ban trinh" xfId="241"/>
    <cellStyle name="_Goi 2- My Ly Ban trinh 2" xfId="242"/>
    <cellStyle name="_GOITHAUSO2" xfId="243"/>
    <cellStyle name="_GOITHAUSO3" xfId="244"/>
    <cellStyle name="_GOITHAUSO4" xfId="245"/>
    <cellStyle name="_x0001__Gửi Tr.phong DT136 2016" xfId="246"/>
    <cellStyle name="_HaHoa_TDT_DienCSang" xfId="247"/>
    <cellStyle name="_HaHoa19-5-07" xfId="248"/>
    <cellStyle name="_HEAD ORDER FOR MARCH- CONFIRMEDCalculation_Tuan B" xfId="249"/>
    <cellStyle name="_Hoi nghi" xfId="250"/>
    <cellStyle name="_HS thau" xfId="251"/>
    <cellStyle name="_Imp" xfId="252"/>
    <cellStyle name="_Imp_2" xfId="253"/>
    <cellStyle name="_Imp_2_Budget for year 2006" xfId="254"/>
    <cellStyle name="_Imp_2_Budgeting form 2006" xfId="255"/>
    <cellStyle name="_Imp_2_Budgeting form 2006 (2)" xfId="256"/>
    <cellStyle name="_Imp_2_bugdet khanh" xfId="257"/>
    <cellStyle name="_Imp_2_Service Activities Plan in 2005" xfId="258"/>
    <cellStyle name="_Imp_3" xfId="259"/>
    <cellStyle name="_Imp_4" xfId="260"/>
    <cellStyle name="_Imp_5" xfId="261"/>
    <cellStyle name="_Imp_5_Budget-05-1H-action plan-050425-rvs-short" xfId="262"/>
    <cellStyle name="_Imp_5_Service Activities Plan in 2005" xfId="263"/>
    <cellStyle name="_Imp_6" xfId="264"/>
    <cellStyle name="_Imp_6_Asimo show 17,18 Apr" xfId="265"/>
    <cellStyle name="_Imp_6_Layout check list" xfId="266"/>
    <cellStyle name="_Imp_7" xfId="267"/>
    <cellStyle name="_Imp_7_Budget for year 2006" xfId="268"/>
    <cellStyle name="_Imp_7_Budgeting form 2006" xfId="269"/>
    <cellStyle name="_Imp_7_Budgeting form 2006 (2)" xfId="270"/>
    <cellStyle name="_Imp_7_bugdet khanh" xfId="271"/>
    <cellStyle name="_Imp_8" xfId="272"/>
    <cellStyle name="_Imp_9" xfId="273"/>
    <cellStyle name="_Imp_A" xfId="274"/>
    <cellStyle name="_Imp_B" xfId="275"/>
    <cellStyle name="_Imp_B_Asimo show 17,18 Apr" xfId="276"/>
    <cellStyle name="_Imp_B_Layout check list" xfId="277"/>
    <cellStyle name="_Imp_Budget-05-1H-action plan-050425-rvs-short" xfId="278"/>
    <cellStyle name="_Imp_Service Activities Plan in 2005" xfId="279"/>
    <cellStyle name="_IN" xfId="280"/>
    <cellStyle name="_Kh ql62 (2010) 11-09" xfId="281"/>
    <cellStyle name="_Khoi luong" xfId="282"/>
    <cellStyle name="_Khoi luong QL8B" xfId="283"/>
    <cellStyle name="_Khoi luong QL8B 2" xfId="284"/>
    <cellStyle name="_Khoi luong QL8B_TONG HOP QUYET TOAN THANH PHO 2013" xfId="285"/>
    <cellStyle name="_Khung 2012" xfId="286"/>
    <cellStyle name="_KL hoan thanh+PS 15.12.08 theo ban ve." xfId="287"/>
    <cellStyle name="_KL hoan thanh+PS 15.12.08 theo ban ve. 2" xfId="288"/>
    <cellStyle name="_KLdao chuan" xfId="289"/>
    <cellStyle name="_KT (2)" xfId="290"/>
    <cellStyle name="_KT (2) 2" xfId="291"/>
    <cellStyle name="_KT (2) 3" xfId="292"/>
    <cellStyle name="_KT (2)_1" xfId="293"/>
    <cellStyle name="_KT (2)_1 2" xfId="294"/>
    <cellStyle name="_KT (2)_1 3" xfId="295"/>
    <cellStyle name="_KT (2)_1_160505 BIEU CHI NSDP TREN DAU DAN (BAO GÔM BSCMT)" xfId="296"/>
    <cellStyle name="_KT (2)_1_DT 2015 (Gui chuyen quan)" xfId="297"/>
    <cellStyle name="_KT (2)_1_Gửi Tr.phong DT136 2016" xfId="298"/>
    <cellStyle name="_KT (2)_1_Lora-tungchau" xfId="299"/>
    <cellStyle name="_KT (2)_1_Lora-tungchau 2" xfId="300"/>
    <cellStyle name="_KT (2)_1_NHU CAU VA NGUON THUC HIEN CCTL CAP XA" xfId="301"/>
    <cellStyle name="_KT (2)_1_Qt-HT3PQ1(CauKho)" xfId="302"/>
    <cellStyle name="_KT (2)_1_Thành phố-Nhu cau CCTL 2016" xfId="303"/>
    <cellStyle name="_KT (2)_1_Tuyen (21-7-11)-doan 1" xfId="304"/>
    <cellStyle name="_KT (2)_160505 BIEU CHI NSDP TREN DAU DAN (BAO GÔM BSCMT)" xfId="305"/>
    <cellStyle name="_KT (2)_2" xfId="306"/>
    <cellStyle name="_KT (2)_2_TG-TH" xfId="307"/>
    <cellStyle name="_KT (2)_2_TG-TH 2" xfId="308"/>
    <cellStyle name="_KT (2)_2_TG-TH 3" xfId="309"/>
    <cellStyle name="_KT (2)_2_TG-TH_160505 BIEU CHI NSDP TREN DAU DAN (BAO GÔM BSCMT)" xfId="310"/>
    <cellStyle name="_KT (2)_2_TG-TH_5. Du toan dien chieu sang" xfId="311"/>
    <cellStyle name="_KT (2)_2_TG-TH_ApGiaVatTu_cayxanh_latgach" xfId="312"/>
    <cellStyle name="_KT (2)_2_TG-TH_BANG TONG HOP TINH HINH THANH QUYET TOAN (MOI I)" xfId="313"/>
    <cellStyle name="_KT (2)_2_TG-TH_BAO GIA NGAY 24-10-08 (co dam)" xfId="314"/>
    <cellStyle name="_KT (2)_2_TG-TH_BC CV 6403 BKHĐT" xfId="315"/>
    <cellStyle name="_KT (2)_2_TG-TH_BC NQ11-CP - chinh sua lai" xfId="316"/>
    <cellStyle name="_KT (2)_2_TG-TH_BC NQ11-CP-Quynh sau bieu so3" xfId="317"/>
    <cellStyle name="_KT (2)_2_TG-TH_BC_NQ11-CP_-_Thao_sua_lai" xfId="318"/>
    <cellStyle name="_KT (2)_2_TG-TH_Bieu bang TLP 2016 huyện Lộc Hà 2" xfId="319"/>
    <cellStyle name="_KT (2)_2_TG-TH_Book1" xfId="320"/>
    <cellStyle name="_KT (2)_2_TG-TH_Book1_1" xfId="321"/>
    <cellStyle name="_KT (2)_2_TG-TH_Book1_1_BC CV 6403 BKHĐT" xfId="322"/>
    <cellStyle name="_KT (2)_2_TG-TH_Book1_1_Luy ke von ung nam 2011 -Thoa gui ngay 12-8-2012" xfId="323"/>
    <cellStyle name="_KT (2)_2_TG-TH_Book1_2" xfId="324"/>
    <cellStyle name="_KT (2)_2_TG-TH_Book1_2_BC CV 6403 BKHĐT" xfId="325"/>
    <cellStyle name="_KT (2)_2_TG-TH_Book1_2_Luy ke von ung nam 2011 -Thoa gui ngay 12-8-2012" xfId="326"/>
    <cellStyle name="_KT (2)_2_TG-TH_Book1_BC CV 6403 BKHĐT" xfId="327"/>
    <cellStyle name="_KT (2)_2_TG-TH_Book1_Luy ke von ung nam 2011 -Thoa gui ngay 12-8-2012" xfId="328"/>
    <cellStyle name="_KT (2)_2_TG-TH_CAU Khanh Nam(Thi Cong)" xfId="329"/>
    <cellStyle name="_KT (2)_2_TG-TH_ChiHuong_ApGia" xfId="330"/>
    <cellStyle name="_KT (2)_2_TG-TH_CoCauPhi (version 1)" xfId="331"/>
    <cellStyle name="_KT (2)_2_TG-TH_DAU NOI PL-CL TAI PHU LAMHC" xfId="332"/>
    <cellStyle name="_KT (2)_2_TG-TH_DT 2015 (Gui chuyen quan)" xfId="333"/>
    <cellStyle name="_KT (2)_2_TG-TH_DU TRU VAT TU" xfId="334"/>
    <cellStyle name="_KT (2)_2_TG-TH_DU TRU VAT TU 2" xfId="335"/>
    <cellStyle name="_KT (2)_2_TG-TH_Gửi Tr.phong DT136 2016" xfId="336"/>
    <cellStyle name="_KT (2)_2_TG-TH_Lora-tungchau" xfId="337"/>
    <cellStyle name="_KT (2)_2_TG-TH_Luy ke von ung nam 2011 -Thoa gui ngay 12-8-2012" xfId="338"/>
    <cellStyle name="_KT (2)_2_TG-TH_NhanCong" xfId="339"/>
    <cellStyle name="_KT (2)_2_TG-TH_NHU CAU VA NGUON THUC HIEN CCTL CAP XA" xfId="340"/>
    <cellStyle name="_KT (2)_2_TG-TH_PHU LUC CHIEU SANG(13.6.2013)" xfId="341"/>
    <cellStyle name="_KT (2)_2_TG-TH_Phụ luc goi 5" xfId="342"/>
    <cellStyle name="_KT (2)_2_TG-TH_Phụ luc goi 5 2" xfId="343"/>
    <cellStyle name="_KT (2)_2_TG-TH_phu luc tong ket tinh hinh TH giai doan 03-10 (ngay 30)" xfId="344"/>
    <cellStyle name="_KT (2)_2_TG-TH_PL bien phap cong trinh 22.9.2016" xfId="345"/>
    <cellStyle name="_KT (2)_2_TG-TH_Qt-HT3PQ1(CauKho)" xfId="346"/>
    <cellStyle name="_KT (2)_2_TG-TH_Sheet1" xfId="347"/>
    <cellStyle name="_KT (2)_2_TG-TH_Thành phố-Nhu cau CCTL 2016" xfId="348"/>
    <cellStyle name="_KT (2)_2_TG-TH_THUY DIEN DA KHAI THAM DINH" xfId="349"/>
    <cellStyle name="_KT (2)_2_TG-TH_TLP 2016 sửa lại gui STC 21.9.2016" xfId="350"/>
    <cellStyle name="_KT (2)_2_TG-TH_Tuyen (21-7-11)-doan 1" xfId="351"/>
    <cellStyle name="_KT (2)_2_TG-TH_ÿÿÿÿÿ" xfId="352"/>
    <cellStyle name="_KT (2)_2_TG-TH_ÿÿÿÿÿ 2" xfId="353"/>
    <cellStyle name="_KT (2)_3" xfId="354"/>
    <cellStyle name="_KT (2)_3_TG-TH" xfId="355"/>
    <cellStyle name="_KT (2)_3_TG-TH 2" xfId="356"/>
    <cellStyle name="_KT (2)_3_TG-TH 3" xfId="357"/>
    <cellStyle name="_KT (2)_3_TG-TH_160505 BIEU CHI NSDP TREN DAU DAN (BAO GÔM BSCMT)" xfId="358"/>
    <cellStyle name="_KT (2)_3_TG-TH_Book1" xfId="359"/>
    <cellStyle name="_KT (2)_3_TG-TH_Book1 2" xfId="360"/>
    <cellStyle name="_KT (2)_3_TG-TH_DT 2015 (Gui chuyen quan)" xfId="361"/>
    <cellStyle name="_KT (2)_3_TG-TH_Gửi Tr.phong DT136 2016" xfId="362"/>
    <cellStyle name="_KT (2)_3_TG-TH_Lora-tungchau" xfId="363"/>
    <cellStyle name="_KT (2)_3_TG-TH_Lora-tungchau 2" xfId="364"/>
    <cellStyle name="_KT (2)_3_TG-TH_NHU CAU VA NGUON THUC HIEN CCTL CAP XA" xfId="365"/>
    <cellStyle name="_KT (2)_3_TG-TH_PERSONAL" xfId="366"/>
    <cellStyle name="_KT (2)_3_TG-TH_PERSONAL 2" xfId="367"/>
    <cellStyle name="_KT (2)_3_TG-TH_PERSONAL_BC CV 6403 BKHĐT" xfId="368"/>
    <cellStyle name="_KT (2)_3_TG-TH_PERSONAL_Book1" xfId="369"/>
    <cellStyle name="_KT (2)_3_TG-TH_PERSONAL_Luy ke von ung nam 2011 -Thoa gui ngay 12-8-2012" xfId="370"/>
    <cellStyle name="_KT (2)_3_TG-TH_PERSONAL_Tong hop KHCB 2001" xfId="371"/>
    <cellStyle name="_KT (2)_3_TG-TH_Qt-HT3PQ1(CauKho)" xfId="372"/>
    <cellStyle name="_KT (2)_3_TG-TH_Thành phố-Nhu cau CCTL 2016" xfId="373"/>
    <cellStyle name="_KT (2)_3_TG-TH_THUY DIEN DA KHAI THAM DINH" xfId="374"/>
    <cellStyle name="_KT (2)_3_TG-TH_THUY DIEN DA KHAI THAM DINH 2" xfId="375"/>
    <cellStyle name="_KT (2)_3_TG-TH_Tuyen (21-7-11)-doan 1" xfId="376"/>
    <cellStyle name="_KT (2)_4" xfId="377"/>
    <cellStyle name="_KT (2)_4 2" xfId="378"/>
    <cellStyle name="_KT (2)_4 3" xfId="379"/>
    <cellStyle name="_KT (2)_4_160505 BIEU CHI NSDP TREN DAU DAN (BAO GÔM BSCMT)" xfId="380"/>
    <cellStyle name="_KT (2)_4_5. Du toan dien chieu sang" xfId="381"/>
    <cellStyle name="_KT (2)_4_ApGiaVatTu_cayxanh_latgach" xfId="382"/>
    <cellStyle name="_KT (2)_4_BANG TONG HOP TINH HINH THANH QUYET TOAN (MOI I)" xfId="383"/>
    <cellStyle name="_KT (2)_4_BAO GIA NGAY 24-10-08 (co dam)" xfId="384"/>
    <cellStyle name="_KT (2)_4_BC CV 6403 BKHĐT" xfId="385"/>
    <cellStyle name="_KT (2)_4_BC NQ11-CP - chinh sua lai" xfId="386"/>
    <cellStyle name="_KT (2)_4_BC NQ11-CP-Quynh sau bieu so3" xfId="387"/>
    <cellStyle name="_KT (2)_4_BC_NQ11-CP_-_Thao_sua_lai" xfId="388"/>
    <cellStyle name="_KT (2)_4_Bieu bang TLP 2016 huyện Lộc Hà 2" xfId="389"/>
    <cellStyle name="_KT (2)_4_Book1" xfId="390"/>
    <cellStyle name="_KT (2)_4_Book1_1" xfId="391"/>
    <cellStyle name="_KT (2)_4_Book1_1_BC CV 6403 BKHĐT" xfId="392"/>
    <cellStyle name="_KT (2)_4_Book1_1_Luy ke von ung nam 2011 -Thoa gui ngay 12-8-2012" xfId="393"/>
    <cellStyle name="_KT (2)_4_Book1_2" xfId="394"/>
    <cellStyle name="_KT (2)_4_Book1_2_BC CV 6403 BKHĐT" xfId="395"/>
    <cellStyle name="_KT (2)_4_Book1_2_Luy ke von ung nam 2011 -Thoa gui ngay 12-8-2012" xfId="396"/>
    <cellStyle name="_KT (2)_4_Book1_BC CV 6403 BKHĐT" xfId="397"/>
    <cellStyle name="_KT (2)_4_Book1_Luy ke von ung nam 2011 -Thoa gui ngay 12-8-2012" xfId="398"/>
    <cellStyle name="_KT (2)_4_CAU Khanh Nam(Thi Cong)" xfId="399"/>
    <cellStyle name="_KT (2)_4_ChiHuong_ApGia" xfId="400"/>
    <cellStyle name="_KT (2)_4_CoCauPhi (version 1)" xfId="401"/>
    <cellStyle name="_KT (2)_4_DAU NOI PL-CL TAI PHU LAMHC" xfId="402"/>
    <cellStyle name="_KT (2)_4_DT 2015 (Gui chuyen quan)" xfId="403"/>
    <cellStyle name="_KT (2)_4_DU TRU VAT TU" xfId="404"/>
    <cellStyle name="_KT (2)_4_DU TRU VAT TU 2" xfId="405"/>
    <cellStyle name="_KT (2)_4_Gửi Tr.phong DT136 2016" xfId="406"/>
    <cellStyle name="_KT (2)_4_Lora-tungchau" xfId="407"/>
    <cellStyle name="_KT (2)_4_Luy ke von ung nam 2011 -Thoa gui ngay 12-8-2012" xfId="408"/>
    <cellStyle name="_KT (2)_4_NhanCong" xfId="409"/>
    <cellStyle name="_KT (2)_4_NHU CAU VA NGUON THUC HIEN CCTL CAP XA" xfId="410"/>
    <cellStyle name="_KT (2)_4_PHU LUC CHIEU SANG(13.6.2013)" xfId="411"/>
    <cellStyle name="_KT (2)_4_Phụ luc goi 5" xfId="412"/>
    <cellStyle name="_KT (2)_4_Phụ luc goi 5 2" xfId="413"/>
    <cellStyle name="_KT (2)_4_phu luc tong ket tinh hinh TH giai doan 03-10 (ngay 30)" xfId="414"/>
    <cellStyle name="_KT (2)_4_PL bien phap cong trinh 22.9.2016" xfId="415"/>
    <cellStyle name="_KT (2)_4_Qt-HT3PQ1(CauKho)" xfId="416"/>
    <cellStyle name="_KT (2)_4_Sheet1" xfId="417"/>
    <cellStyle name="_KT (2)_4_TG-TH" xfId="418"/>
    <cellStyle name="_KT (2)_4_Thành phố-Nhu cau CCTL 2016" xfId="419"/>
    <cellStyle name="_KT (2)_4_THUY DIEN DA KHAI THAM DINH" xfId="420"/>
    <cellStyle name="_KT (2)_4_TLP 2016 sửa lại gui STC 21.9.2016" xfId="421"/>
    <cellStyle name="_KT (2)_4_Tuyen (21-7-11)-doan 1" xfId="422"/>
    <cellStyle name="_KT (2)_4_ÿÿÿÿÿ" xfId="423"/>
    <cellStyle name="_KT (2)_4_ÿÿÿÿÿ 2" xfId="424"/>
    <cellStyle name="_KT (2)_5" xfId="425"/>
    <cellStyle name="_KT (2)_5_5. Du toan dien chieu sang" xfId="426"/>
    <cellStyle name="_KT (2)_5_ApGiaVatTu_cayxanh_latgach" xfId="427"/>
    <cellStyle name="_KT (2)_5_BANG TONG HOP TINH HINH THANH QUYET TOAN (MOI I)" xfId="428"/>
    <cellStyle name="_KT (2)_5_BAO GIA NGAY 24-10-08 (co dam)" xfId="429"/>
    <cellStyle name="_KT (2)_5_BC CV 6403 BKHĐT" xfId="430"/>
    <cellStyle name="_KT (2)_5_BC NQ11-CP - chinh sua lai" xfId="431"/>
    <cellStyle name="_KT (2)_5_BC NQ11-CP-Quynh sau bieu so3" xfId="432"/>
    <cellStyle name="_KT (2)_5_BC_NQ11-CP_-_Thao_sua_lai" xfId="433"/>
    <cellStyle name="_KT (2)_5_Bieu bang TLP 2016 huyện Lộc Hà 2" xfId="434"/>
    <cellStyle name="_KT (2)_5_Book1" xfId="435"/>
    <cellStyle name="_KT (2)_5_Book1_1" xfId="436"/>
    <cellStyle name="_KT (2)_5_Book1_1_BC CV 6403 BKHĐT" xfId="437"/>
    <cellStyle name="_KT (2)_5_Book1_1_Luy ke von ung nam 2011 -Thoa gui ngay 12-8-2012" xfId="438"/>
    <cellStyle name="_KT (2)_5_Book1_2" xfId="439"/>
    <cellStyle name="_KT (2)_5_Book1_2_BC CV 6403 BKHĐT" xfId="440"/>
    <cellStyle name="_KT (2)_5_Book1_2_Luy ke von ung nam 2011 -Thoa gui ngay 12-8-2012" xfId="441"/>
    <cellStyle name="_KT (2)_5_Book1_BC CV 6403 BKHĐT" xfId="442"/>
    <cellStyle name="_KT (2)_5_Book1_Luy ke von ung nam 2011 -Thoa gui ngay 12-8-2012" xfId="443"/>
    <cellStyle name="_KT (2)_5_CAU Khanh Nam(Thi Cong)" xfId="444"/>
    <cellStyle name="_KT (2)_5_ChiHuong_ApGia" xfId="445"/>
    <cellStyle name="_KT (2)_5_CoCauPhi (version 1)" xfId="446"/>
    <cellStyle name="_KT (2)_5_DAU NOI PL-CL TAI PHU LAMHC" xfId="447"/>
    <cellStyle name="_KT (2)_5_DU TRU VAT TU" xfId="448"/>
    <cellStyle name="_KT (2)_5_DU TRU VAT TU 2" xfId="449"/>
    <cellStyle name="_KT (2)_5_Lora-tungchau" xfId="450"/>
    <cellStyle name="_KT (2)_5_Luy ke von ung nam 2011 -Thoa gui ngay 12-8-2012" xfId="451"/>
    <cellStyle name="_KT (2)_5_NhanCong" xfId="452"/>
    <cellStyle name="_KT (2)_5_PHU LUC CHIEU SANG(13.6.2013)" xfId="453"/>
    <cellStyle name="_KT (2)_5_Phụ luc goi 5" xfId="454"/>
    <cellStyle name="_KT (2)_5_Phụ luc goi 5 2" xfId="455"/>
    <cellStyle name="_KT (2)_5_phu luc tong ket tinh hinh TH giai doan 03-10 (ngay 30)" xfId="456"/>
    <cellStyle name="_KT (2)_5_PL bien phap cong trinh 22.9.2016" xfId="457"/>
    <cellStyle name="_KT (2)_5_Qt-HT3PQ1(CauKho)" xfId="458"/>
    <cellStyle name="_KT (2)_5_Sheet1" xfId="459"/>
    <cellStyle name="_KT (2)_5_THUY DIEN DA KHAI THAM DINH" xfId="460"/>
    <cellStyle name="_KT (2)_5_TLP 2016 sửa lại gui STC 21.9.2016" xfId="461"/>
    <cellStyle name="_KT (2)_5_Tuyen (21-7-11)-doan 1" xfId="462"/>
    <cellStyle name="_KT (2)_5_ÿÿÿÿÿ" xfId="463"/>
    <cellStyle name="_KT (2)_5_ÿÿÿÿÿ 2" xfId="464"/>
    <cellStyle name="_KT (2)_Book1" xfId="465"/>
    <cellStyle name="_KT (2)_Book1 2" xfId="466"/>
    <cellStyle name="_KT (2)_DT 2015 (Gui chuyen quan)" xfId="467"/>
    <cellStyle name="_KT (2)_Gửi Tr.phong DT136 2016" xfId="468"/>
    <cellStyle name="_KT (2)_Lora-tungchau" xfId="469"/>
    <cellStyle name="_KT (2)_Lora-tungchau 2" xfId="470"/>
    <cellStyle name="_KT (2)_NHU CAU VA NGUON THUC HIEN CCTL CAP XA" xfId="471"/>
    <cellStyle name="_KT (2)_PERSONAL" xfId="472"/>
    <cellStyle name="_KT (2)_PERSONAL 2" xfId="473"/>
    <cellStyle name="_KT (2)_PERSONAL_BC CV 6403 BKHĐT" xfId="474"/>
    <cellStyle name="_KT (2)_PERSONAL_Book1" xfId="475"/>
    <cellStyle name="_KT (2)_PERSONAL_Luy ke von ung nam 2011 -Thoa gui ngay 12-8-2012" xfId="476"/>
    <cellStyle name="_KT (2)_PERSONAL_Tong hop KHCB 2001" xfId="477"/>
    <cellStyle name="_KT (2)_Qt-HT3PQ1(CauKho)" xfId="478"/>
    <cellStyle name="_KT (2)_TG-TH" xfId="479"/>
    <cellStyle name="_KT (2)_Thành phố-Nhu cau CCTL 2016" xfId="480"/>
    <cellStyle name="_KT (2)_THUY DIEN DA KHAI THAM DINH" xfId="481"/>
    <cellStyle name="_KT (2)_THUY DIEN DA KHAI THAM DINH 2" xfId="482"/>
    <cellStyle name="_KT (2)_Tuyen (21-7-11)-doan 1" xfId="483"/>
    <cellStyle name="_KT_TG" xfId="484"/>
    <cellStyle name="_KT_TG_1" xfId="485"/>
    <cellStyle name="_KT_TG_1_5. Du toan dien chieu sang" xfId="486"/>
    <cellStyle name="_KT_TG_1_ApGiaVatTu_cayxanh_latgach" xfId="487"/>
    <cellStyle name="_KT_TG_1_BANG TONG HOP TINH HINH THANH QUYET TOAN (MOI I)" xfId="488"/>
    <cellStyle name="_KT_TG_1_BAO GIA NGAY 24-10-08 (co dam)" xfId="489"/>
    <cellStyle name="_KT_TG_1_BC CV 6403 BKHĐT" xfId="490"/>
    <cellStyle name="_KT_TG_1_BC NQ11-CP - chinh sua lai" xfId="491"/>
    <cellStyle name="_KT_TG_1_BC NQ11-CP-Quynh sau bieu so3" xfId="492"/>
    <cellStyle name="_KT_TG_1_BC_NQ11-CP_-_Thao_sua_lai" xfId="493"/>
    <cellStyle name="_KT_TG_1_Bieu bang TLP 2016 huyện Lộc Hà 2" xfId="494"/>
    <cellStyle name="_KT_TG_1_Book1" xfId="495"/>
    <cellStyle name="_KT_TG_1_Book1_1" xfId="496"/>
    <cellStyle name="_KT_TG_1_Book1_1_BC CV 6403 BKHĐT" xfId="497"/>
    <cellStyle name="_KT_TG_1_Book1_1_Luy ke von ung nam 2011 -Thoa gui ngay 12-8-2012" xfId="498"/>
    <cellStyle name="_KT_TG_1_Book1_2" xfId="499"/>
    <cellStyle name="_KT_TG_1_Book1_2_BC CV 6403 BKHĐT" xfId="500"/>
    <cellStyle name="_KT_TG_1_Book1_2_Luy ke von ung nam 2011 -Thoa gui ngay 12-8-2012" xfId="501"/>
    <cellStyle name="_KT_TG_1_Book1_BC CV 6403 BKHĐT" xfId="502"/>
    <cellStyle name="_KT_TG_1_Book1_Luy ke von ung nam 2011 -Thoa gui ngay 12-8-2012" xfId="503"/>
    <cellStyle name="_KT_TG_1_CAU Khanh Nam(Thi Cong)" xfId="504"/>
    <cellStyle name="_KT_TG_1_ChiHuong_ApGia" xfId="505"/>
    <cellStyle name="_KT_TG_1_CoCauPhi (version 1)" xfId="506"/>
    <cellStyle name="_KT_TG_1_DAU NOI PL-CL TAI PHU LAMHC" xfId="507"/>
    <cellStyle name="_KT_TG_1_DU TRU VAT TU" xfId="508"/>
    <cellStyle name="_KT_TG_1_DU TRU VAT TU 2" xfId="509"/>
    <cellStyle name="_KT_TG_1_Lora-tungchau" xfId="510"/>
    <cellStyle name="_KT_TG_1_Luy ke von ung nam 2011 -Thoa gui ngay 12-8-2012" xfId="511"/>
    <cellStyle name="_KT_TG_1_NhanCong" xfId="512"/>
    <cellStyle name="_KT_TG_1_PHU LUC CHIEU SANG(13.6.2013)" xfId="513"/>
    <cellStyle name="_KT_TG_1_Phụ luc goi 5" xfId="514"/>
    <cellStyle name="_KT_TG_1_Phụ luc goi 5 2" xfId="515"/>
    <cellStyle name="_KT_TG_1_phu luc tong ket tinh hinh TH giai doan 03-10 (ngay 30)" xfId="516"/>
    <cellStyle name="_KT_TG_1_PL bien phap cong trinh 22.9.2016" xfId="517"/>
    <cellStyle name="_KT_TG_1_Qt-HT3PQ1(CauKho)" xfId="518"/>
    <cellStyle name="_KT_TG_1_Sheet1" xfId="519"/>
    <cellStyle name="_KT_TG_1_THUY DIEN DA KHAI THAM DINH" xfId="520"/>
    <cellStyle name="_KT_TG_1_TLP 2016 sửa lại gui STC 21.9.2016" xfId="521"/>
    <cellStyle name="_KT_TG_1_Tuyen (21-7-11)-doan 1" xfId="522"/>
    <cellStyle name="_KT_TG_1_ÿÿÿÿÿ" xfId="523"/>
    <cellStyle name="_KT_TG_1_ÿÿÿÿÿ 2" xfId="524"/>
    <cellStyle name="_KT_TG_2" xfId="525"/>
    <cellStyle name="_KT_TG_2 2" xfId="526"/>
    <cellStyle name="_KT_TG_2 3" xfId="527"/>
    <cellStyle name="_KT_TG_2_160505 BIEU CHI NSDP TREN DAU DAN (BAO GÔM BSCMT)" xfId="528"/>
    <cellStyle name="_KT_TG_2_5. Du toan dien chieu sang" xfId="529"/>
    <cellStyle name="_KT_TG_2_ApGiaVatTu_cayxanh_latgach" xfId="530"/>
    <cellStyle name="_KT_TG_2_BANG TONG HOP TINH HINH THANH QUYET TOAN (MOI I)" xfId="531"/>
    <cellStyle name="_KT_TG_2_BAO GIA NGAY 24-10-08 (co dam)" xfId="532"/>
    <cellStyle name="_KT_TG_2_BC CV 6403 BKHĐT" xfId="533"/>
    <cellStyle name="_KT_TG_2_BC NQ11-CP - chinh sua lai" xfId="534"/>
    <cellStyle name="_KT_TG_2_BC NQ11-CP-Quynh sau bieu so3" xfId="535"/>
    <cellStyle name="_KT_TG_2_BC_NQ11-CP_-_Thao_sua_lai" xfId="536"/>
    <cellStyle name="_KT_TG_2_Bieu bang TLP 2016 huyện Lộc Hà 2" xfId="537"/>
    <cellStyle name="_KT_TG_2_Book1" xfId="538"/>
    <cellStyle name="_KT_TG_2_Book1_1" xfId="539"/>
    <cellStyle name="_KT_TG_2_Book1_1_BC CV 6403 BKHĐT" xfId="540"/>
    <cellStyle name="_KT_TG_2_Book1_1_Luy ke von ung nam 2011 -Thoa gui ngay 12-8-2012" xfId="541"/>
    <cellStyle name="_KT_TG_2_Book1_2" xfId="542"/>
    <cellStyle name="_KT_TG_2_Book1_2_BC CV 6403 BKHĐT" xfId="543"/>
    <cellStyle name="_KT_TG_2_Book1_2_Luy ke von ung nam 2011 -Thoa gui ngay 12-8-2012" xfId="544"/>
    <cellStyle name="_KT_TG_2_Book1_BC CV 6403 BKHĐT" xfId="545"/>
    <cellStyle name="_KT_TG_2_Book1_Luy ke von ung nam 2011 -Thoa gui ngay 12-8-2012" xfId="546"/>
    <cellStyle name="_KT_TG_2_CAU Khanh Nam(Thi Cong)" xfId="547"/>
    <cellStyle name="_KT_TG_2_ChiHuong_ApGia" xfId="548"/>
    <cellStyle name="_KT_TG_2_CoCauPhi (version 1)" xfId="549"/>
    <cellStyle name="_KT_TG_2_DAU NOI PL-CL TAI PHU LAMHC" xfId="550"/>
    <cellStyle name="_KT_TG_2_DT 2015 (Gui chuyen quan)" xfId="551"/>
    <cellStyle name="_KT_TG_2_DU TRU VAT TU" xfId="552"/>
    <cellStyle name="_KT_TG_2_DU TRU VAT TU 2" xfId="553"/>
    <cellStyle name="_KT_TG_2_Gửi Tr.phong DT136 2016" xfId="554"/>
    <cellStyle name="_KT_TG_2_Lora-tungchau" xfId="555"/>
    <cellStyle name="_KT_TG_2_Luy ke von ung nam 2011 -Thoa gui ngay 12-8-2012" xfId="556"/>
    <cellStyle name="_KT_TG_2_NhanCong" xfId="557"/>
    <cellStyle name="_KT_TG_2_NHU CAU VA NGUON THUC HIEN CCTL CAP XA" xfId="558"/>
    <cellStyle name="_KT_TG_2_PHU LUC CHIEU SANG(13.6.2013)" xfId="559"/>
    <cellStyle name="_KT_TG_2_Phụ luc goi 5" xfId="560"/>
    <cellStyle name="_KT_TG_2_Phụ luc goi 5 2" xfId="561"/>
    <cellStyle name="_KT_TG_2_phu luc tong ket tinh hinh TH giai doan 03-10 (ngay 30)" xfId="562"/>
    <cellStyle name="_KT_TG_2_PL bien phap cong trinh 22.9.2016" xfId="563"/>
    <cellStyle name="_KT_TG_2_Qt-HT3PQ1(CauKho)" xfId="564"/>
    <cellStyle name="_KT_TG_2_Sheet1" xfId="565"/>
    <cellStyle name="_KT_TG_2_Thành phố-Nhu cau CCTL 2016" xfId="566"/>
    <cellStyle name="_KT_TG_2_THUY DIEN DA KHAI THAM DINH" xfId="567"/>
    <cellStyle name="_KT_TG_2_TLP 2016 sửa lại gui STC 21.9.2016" xfId="568"/>
    <cellStyle name="_KT_TG_2_Tuyen (21-7-11)-doan 1" xfId="569"/>
    <cellStyle name="_KT_TG_2_ÿÿÿÿÿ" xfId="570"/>
    <cellStyle name="_KT_TG_2_ÿÿÿÿÿ 2" xfId="571"/>
    <cellStyle name="_KT_TG_3" xfId="572"/>
    <cellStyle name="_KT_TG_4" xfId="573"/>
    <cellStyle name="_KT_TG_4 2" xfId="574"/>
    <cellStyle name="_KT_TG_4 3" xfId="575"/>
    <cellStyle name="_KT_TG_4_160505 BIEU CHI NSDP TREN DAU DAN (BAO GÔM BSCMT)" xfId="576"/>
    <cellStyle name="_KT_TG_4_DT 2015 (Gui chuyen quan)" xfId="577"/>
    <cellStyle name="_KT_TG_4_Gửi Tr.phong DT136 2016" xfId="578"/>
    <cellStyle name="_KT_TG_4_Lora-tungchau" xfId="579"/>
    <cellStyle name="_KT_TG_4_Lora-tungchau 2" xfId="580"/>
    <cellStyle name="_KT_TG_4_NHU CAU VA NGUON THUC HIEN CCTL CAP XA" xfId="581"/>
    <cellStyle name="_KT_TG_4_Qt-HT3PQ1(CauKho)" xfId="582"/>
    <cellStyle name="_KT_TG_4_Thành phố-Nhu cau CCTL 2016" xfId="583"/>
    <cellStyle name="_KT_TG_4_Tuyen (21-7-11)-doan 1" xfId="584"/>
    <cellStyle name="_Layout check list" xfId="585"/>
    <cellStyle name="_Log" xfId="586"/>
    <cellStyle name="_Log_1" xfId="587"/>
    <cellStyle name="_Log_1_Budget for year 2006" xfId="588"/>
    <cellStyle name="_Log_1_Budgeting form 2006" xfId="589"/>
    <cellStyle name="_Log_1_Budgeting form 2006 (2)" xfId="590"/>
    <cellStyle name="_Log_1_bugdet khanh" xfId="591"/>
    <cellStyle name="_Log_1_Service Activities Plan in 2005" xfId="592"/>
    <cellStyle name="_Log_2" xfId="593"/>
    <cellStyle name="_Log_3" xfId="594"/>
    <cellStyle name="_Log_4" xfId="595"/>
    <cellStyle name="_Log_4_Budget-05-1H-action plan-050425-rvs-short" xfId="596"/>
    <cellStyle name="_Log_4_Service Activities Plan in 2005" xfId="597"/>
    <cellStyle name="_Log_5" xfId="598"/>
    <cellStyle name="_Log_6" xfId="599"/>
    <cellStyle name="_Log_6_Asimo show 17,18 Apr" xfId="600"/>
    <cellStyle name="_Log_6_Layout check list" xfId="601"/>
    <cellStyle name="_Log_7" xfId="602"/>
    <cellStyle name="_Log_8" xfId="603"/>
    <cellStyle name="_Log_9" xfId="604"/>
    <cellStyle name="_Log_9_Budget for year 2006" xfId="605"/>
    <cellStyle name="_Log_9_Budgeting form 2006" xfId="606"/>
    <cellStyle name="_Log_9_Budgeting form 2006 (2)" xfId="607"/>
    <cellStyle name="_Log_9_bugdet khanh" xfId="608"/>
    <cellStyle name="_Log_A" xfId="609"/>
    <cellStyle name="_Log_A_Asimo show 17,18 Apr" xfId="610"/>
    <cellStyle name="_Log_A_Layout check list" xfId="611"/>
    <cellStyle name="_Log_Budget-05-1H-action plan-050425-rvs-short" xfId="612"/>
    <cellStyle name="_Log_Service Activities Plan in 2005" xfId="613"/>
    <cellStyle name="_Lora-tungchau" xfId="614"/>
    <cellStyle name="_Lora-tungchau 2" xfId="615"/>
    <cellStyle name="_Luy ke von ung nam 2011 -Thoa gui ngay 12-8-2012" xfId="616"/>
    <cellStyle name="_Man-power Plan" xfId="617"/>
    <cellStyle name="_mau so 3" xfId="618"/>
    <cellStyle name="_MauThanTKKT-goi7-DonGia2143(vl t7)" xfId="619"/>
    <cellStyle name="_x0001__NHU CAU VA NGUON THUC HIEN CCTL CAP XA" xfId="620"/>
    <cellStyle name="_Nhu cau von ung truoc 2011 Tha h Hoa + Nge An gui TW" xfId="621"/>
    <cellStyle name="_Parts Deposit Interest 06" xfId="622"/>
    <cellStyle name="_PERSONAL" xfId="623"/>
    <cellStyle name="_PERSONAL 2" xfId="624"/>
    <cellStyle name="_PERSONAL_BC CV 6403 BKHĐT" xfId="625"/>
    <cellStyle name="_PERSONAL_Book1" xfId="626"/>
    <cellStyle name="_PERSONAL_Luy ke von ung nam 2011 -Thoa gui ngay 12-8-2012" xfId="627"/>
    <cellStyle name="_PERSONAL_Tong hop KHCB 2001" xfId="628"/>
    <cellStyle name="_phong bo mon22" xfId="629"/>
    <cellStyle name="_x0001__PHU LUC CHIEU SANG(13.6.2013)" xfId="630"/>
    <cellStyle name="_x0001__Phụ luc goi 5" xfId="631"/>
    <cellStyle name="_x0001__Phụ luc goi 5 2" xfId="632"/>
    <cellStyle name="_Phu luc kem BC gui VP Bo (18.2)" xfId="633"/>
    <cellStyle name="_phu luc tong ket tinh hinh TH giai doan 03-10 (ngay 30)" xfId="634"/>
    <cellStyle name="_PK" xfId="635"/>
    <cellStyle name="_PK_1" xfId="636"/>
    <cellStyle name="_PK_2" xfId="637"/>
    <cellStyle name="_PK_2_Budget-05-1H-action plan-050425-rvs-short" xfId="638"/>
    <cellStyle name="_PK_2_Service Activities Plan in 2005" xfId="639"/>
    <cellStyle name="_PK_3" xfId="640"/>
    <cellStyle name="_PK_4" xfId="641"/>
    <cellStyle name="_PK_5" xfId="642"/>
    <cellStyle name="_PK_6" xfId="643"/>
    <cellStyle name="_PK_6_Budget for year 2006" xfId="644"/>
    <cellStyle name="_PK_6_Budgeting form 2006" xfId="645"/>
    <cellStyle name="_PK_6_Budgeting form 2006 (2)" xfId="646"/>
    <cellStyle name="_PK_6_bugdet khanh" xfId="647"/>
    <cellStyle name="_PK_8" xfId="648"/>
    <cellStyle name="_PK_8_Asimo show 17,18 Apr" xfId="649"/>
    <cellStyle name="_PK_8_Layout check list" xfId="650"/>
    <cellStyle name="_PK_9" xfId="651"/>
    <cellStyle name="_PK_A" xfId="652"/>
    <cellStyle name="_PK_A_Asimo show 17,18 Apr" xfId="653"/>
    <cellStyle name="_PK_A_Layout check list" xfId="654"/>
    <cellStyle name="_PK_B" xfId="655"/>
    <cellStyle name="_PK_B_Budget-05-1H-action plan-050425-rvs-short" xfId="656"/>
    <cellStyle name="_PK_B_Service Activities Plan in 2005" xfId="657"/>
    <cellStyle name="_PK_Budget for year 2006" xfId="658"/>
    <cellStyle name="_PK_Budgeting form 2006" xfId="659"/>
    <cellStyle name="_PK_Budgeting form 2006 (2)" xfId="660"/>
    <cellStyle name="_PK_bugdet khanh" xfId="661"/>
    <cellStyle name="_PK_Service Activities Plan in 2005" xfId="662"/>
    <cellStyle name="_x0001__PL bien phap cong trinh 22.9.2016" xfId="663"/>
    <cellStyle name="_Q TOAN  SCTX QL.62 QUI I ( oanh)" xfId="664"/>
    <cellStyle name="_Q TOAN  SCTX QL.62 QUI I ( oanh) 2" xfId="665"/>
    <cellStyle name="_Q TOAN  SCTX QL.62 QUI II ( oanh)" xfId="666"/>
    <cellStyle name="_Q TOAN  SCTX QL.62 QUI II ( oanh) 2" xfId="667"/>
    <cellStyle name="_QT SCTXQL62_QT1 (Cty QL)" xfId="668"/>
    <cellStyle name="_Qt-HT3PQ1(CauKho)" xfId="669"/>
    <cellStyle name="_QTKL HT THEO HD" xfId="670"/>
    <cellStyle name="_QUYET TOAN QUY I " xfId="671"/>
    <cellStyle name="_x0001__ra soat phan cap 1 (cuoi in ra)" xfId="672"/>
    <cellStyle name="_Report 06-12 Sale-Vender-nonsale Rev02" xfId="673"/>
    <cellStyle name="_Report 06-12 Sale-Vender-nonsale Rev02_Purchase moi - 090504" xfId="674"/>
    <cellStyle name="_Report preparation" xfId="675"/>
    <cellStyle name="_Sale Manage in Jan, 07 Repair" xfId="676"/>
    <cellStyle name="_Sales" xfId="677"/>
    <cellStyle name="_Sales_1" xfId="678"/>
    <cellStyle name="_Sales_2" xfId="679"/>
    <cellStyle name="_Sales_2_Budget-05-1H-action plan-050425-rvs-short" xfId="680"/>
    <cellStyle name="_Sales_2_Service Activities Plan in 2005" xfId="681"/>
    <cellStyle name="_Sales_4" xfId="682"/>
    <cellStyle name="_Sales_4_Budget for year 2006" xfId="683"/>
    <cellStyle name="_Sales_4_Budgeting form 2006" xfId="684"/>
    <cellStyle name="_Sales_4_Budgeting form 2006 (2)" xfId="685"/>
    <cellStyle name="_Sales_4_bugdet khanh" xfId="686"/>
    <cellStyle name="_Sales_4_Mien thue nguyen lieu nhap khau" xfId="687"/>
    <cellStyle name="_Sales_4_Service Activities Plan in 2005" xfId="688"/>
    <cellStyle name="_Sales_5" xfId="689"/>
    <cellStyle name="_Sales_5_Asimo show 17,18 Apr" xfId="690"/>
    <cellStyle name="_Sales_5_Layout check list" xfId="691"/>
    <cellStyle name="_Sales_6" xfId="692"/>
    <cellStyle name="_Sales_6_Budget-05-1H-action plan-050425-rvs-short" xfId="693"/>
    <cellStyle name="_Sales_6_Service Activities Plan in 2005" xfId="694"/>
    <cellStyle name="_Sales_7" xfId="695"/>
    <cellStyle name="_Sales_7_Budget for year 2006" xfId="696"/>
    <cellStyle name="_Sales_7_Budgeting form 2006" xfId="697"/>
    <cellStyle name="_Sales_7_Budgeting form 2006 (2)" xfId="698"/>
    <cellStyle name="_Sales_7_bugdet khanh" xfId="699"/>
    <cellStyle name="_Sales_7_Mien thue nguyen lieu nhap khau" xfId="700"/>
    <cellStyle name="_Sales_8" xfId="701"/>
    <cellStyle name="_Sales_9" xfId="702"/>
    <cellStyle name="_Sales_A" xfId="703"/>
    <cellStyle name="_Sales_A_Asimo show 17,18 Apr" xfId="704"/>
    <cellStyle name="_Sales_A_Layout check list" xfId="705"/>
    <cellStyle name="_Sales_B" xfId="706"/>
    <cellStyle name="_Service record 12 2007" xfId="707"/>
    <cellStyle name="_Sheet1" xfId="708"/>
    <cellStyle name="_x0001__Sheet1" xfId="709"/>
    <cellStyle name="_Sheet1 2" xfId="710"/>
    <cellStyle name="_Sheet2" xfId="711"/>
    <cellStyle name="_Sheet2 2" xfId="712"/>
    <cellStyle name="_Sheet3" xfId="713"/>
    <cellStyle name="_Sheet3 2" xfId="714"/>
    <cellStyle name="_Sheet4" xfId="715"/>
    <cellStyle name="_Sheet4 2" xfId="716"/>
    <cellStyle name="_TG-TH" xfId="717"/>
    <cellStyle name="_TG-TH_1" xfId="718"/>
    <cellStyle name="_TG-TH_1_5. Du toan dien chieu sang" xfId="719"/>
    <cellStyle name="_TG-TH_1_ApGiaVatTu_cayxanh_latgach" xfId="720"/>
    <cellStyle name="_TG-TH_1_BANG TONG HOP TINH HINH THANH QUYET TOAN (MOI I)" xfId="721"/>
    <cellStyle name="_TG-TH_1_BAO GIA NGAY 24-10-08 (co dam)" xfId="722"/>
    <cellStyle name="_TG-TH_1_BC CV 6403 BKHĐT" xfId="723"/>
    <cellStyle name="_TG-TH_1_BC NQ11-CP - chinh sua lai" xfId="724"/>
    <cellStyle name="_TG-TH_1_BC NQ11-CP-Quynh sau bieu so3" xfId="725"/>
    <cellStyle name="_TG-TH_1_BC_NQ11-CP_-_Thao_sua_lai" xfId="726"/>
    <cellStyle name="_TG-TH_1_Bieu bang TLP 2016 huyện Lộc Hà 2" xfId="727"/>
    <cellStyle name="_TG-TH_1_Book1" xfId="728"/>
    <cellStyle name="_TG-TH_1_Book1_1" xfId="729"/>
    <cellStyle name="_TG-TH_1_Book1_1_BC CV 6403 BKHĐT" xfId="730"/>
    <cellStyle name="_TG-TH_1_Book1_1_Luy ke von ung nam 2011 -Thoa gui ngay 12-8-2012" xfId="731"/>
    <cellStyle name="_TG-TH_1_Book1_2" xfId="732"/>
    <cellStyle name="_TG-TH_1_Book1_2_BC CV 6403 BKHĐT" xfId="733"/>
    <cellStyle name="_TG-TH_1_Book1_2_Luy ke von ung nam 2011 -Thoa gui ngay 12-8-2012" xfId="734"/>
    <cellStyle name="_TG-TH_1_Book1_BC CV 6403 BKHĐT" xfId="735"/>
    <cellStyle name="_TG-TH_1_Book1_Luy ke von ung nam 2011 -Thoa gui ngay 12-8-2012" xfId="736"/>
    <cellStyle name="_TG-TH_1_CAU Khanh Nam(Thi Cong)" xfId="737"/>
    <cellStyle name="_TG-TH_1_ChiHuong_ApGia" xfId="738"/>
    <cellStyle name="_TG-TH_1_CoCauPhi (version 1)" xfId="739"/>
    <cellStyle name="_TG-TH_1_DAU NOI PL-CL TAI PHU LAMHC" xfId="740"/>
    <cellStyle name="_TG-TH_1_DU TRU VAT TU" xfId="741"/>
    <cellStyle name="_TG-TH_1_DU TRU VAT TU 2" xfId="742"/>
    <cellStyle name="_TG-TH_1_Lora-tungchau" xfId="743"/>
    <cellStyle name="_TG-TH_1_Luy ke von ung nam 2011 -Thoa gui ngay 12-8-2012" xfId="744"/>
    <cellStyle name="_TG-TH_1_NhanCong" xfId="745"/>
    <cellStyle name="_TG-TH_1_PHU LUC CHIEU SANG(13.6.2013)" xfId="746"/>
    <cellStyle name="_TG-TH_1_Phụ luc goi 5" xfId="747"/>
    <cellStyle name="_TG-TH_1_Phụ luc goi 5 2" xfId="748"/>
    <cellStyle name="_TG-TH_1_phu luc tong ket tinh hinh TH giai doan 03-10 (ngay 30)" xfId="749"/>
    <cellStyle name="_TG-TH_1_PL bien phap cong trinh 22.9.2016" xfId="750"/>
    <cellStyle name="_TG-TH_1_Qt-HT3PQ1(CauKho)" xfId="751"/>
    <cellStyle name="_TG-TH_1_Sheet1" xfId="752"/>
    <cellStyle name="_TG-TH_1_THUY DIEN DA KHAI THAM DINH" xfId="753"/>
    <cellStyle name="_TG-TH_1_TLP 2016 sửa lại gui STC 21.9.2016" xfId="754"/>
    <cellStyle name="_TG-TH_1_Tuyen (21-7-11)-doan 1" xfId="755"/>
    <cellStyle name="_TG-TH_1_ÿÿÿÿÿ" xfId="756"/>
    <cellStyle name="_TG-TH_1_ÿÿÿÿÿ 2" xfId="757"/>
    <cellStyle name="_TG-TH_2" xfId="758"/>
    <cellStyle name="_TG-TH_2 2" xfId="759"/>
    <cellStyle name="_TG-TH_2 3" xfId="760"/>
    <cellStyle name="_TG-TH_2_160505 BIEU CHI NSDP TREN DAU DAN (BAO GÔM BSCMT)" xfId="761"/>
    <cellStyle name="_TG-TH_2_5. Du toan dien chieu sang" xfId="762"/>
    <cellStyle name="_TG-TH_2_ApGiaVatTu_cayxanh_latgach" xfId="763"/>
    <cellStyle name="_TG-TH_2_BANG TONG HOP TINH HINH THANH QUYET TOAN (MOI I)" xfId="764"/>
    <cellStyle name="_TG-TH_2_BAO GIA NGAY 24-10-08 (co dam)" xfId="765"/>
    <cellStyle name="_TG-TH_2_BC CV 6403 BKHĐT" xfId="766"/>
    <cellStyle name="_TG-TH_2_BC NQ11-CP - chinh sua lai" xfId="767"/>
    <cellStyle name="_TG-TH_2_BC NQ11-CP-Quynh sau bieu so3" xfId="768"/>
    <cellStyle name="_TG-TH_2_BC_NQ11-CP_-_Thao_sua_lai" xfId="769"/>
    <cellStyle name="_TG-TH_2_Bieu bang TLP 2016 huyện Lộc Hà 2" xfId="770"/>
    <cellStyle name="_TG-TH_2_Book1" xfId="771"/>
    <cellStyle name="_TG-TH_2_Book1_1" xfId="772"/>
    <cellStyle name="_TG-TH_2_Book1_1_BC CV 6403 BKHĐT" xfId="773"/>
    <cellStyle name="_TG-TH_2_Book1_1_Luy ke von ung nam 2011 -Thoa gui ngay 12-8-2012" xfId="774"/>
    <cellStyle name="_TG-TH_2_Book1_2" xfId="775"/>
    <cellStyle name="_TG-TH_2_Book1_2_BC CV 6403 BKHĐT" xfId="776"/>
    <cellStyle name="_TG-TH_2_Book1_2_Luy ke von ung nam 2011 -Thoa gui ngay 12-8-2012" xfId="777"/>
    <cellStyle name="_TG-TH_2_Book1_BC CV 6403 BKHĐT" xfId="778"/>
    <cellStyle name="_TG-TH_2_Book1_Luy ke von ung nam 2011 -Thoa gui ngay 12-8-2012" xfId="779"/>
    <cellStyle name="_TG-TH_2_CAU Khanh Nam(Thi Cong)" xfId="780"/>
    <cellStyle name="_TG-TH_2_ChiHuong_ApGia" xfId="781"/>
    <cellStyle name="_TG-TH_2_CoCauPhi (version 1)" xfId="782"/>
    <cellStyle name="_TG-TH_2_DAU NOI PL-CL TAI PHU LAMHC" xfId="783"/>
    <cellStyle name="_TG-TH_2_DT 2015 (Gui chuyen quan)" xfId="784"/>
    <cellStyle name="_TG-TH_2_DU TRU VAT TU" xfId="785"/>
    <cellStyle name="_TG-TH_2_DU TRU VAT TU 2" xfId="786"/>
    <cellStyle name="_TG-TH_2_Gửi Tr.phong DT136 2016" xfId="787"/>
    <cellStyle name="_TG-TH_2_Lora-tungchau" xfId="788"/>
    <cellStyle name="_TG-TH_2_Luy ke von ung nam 2011 -Thoa gui ngay 12-8-2012" xfId="789"/>
    <cellStyle name="_TG-TH_2_NhanCong" xfId="790"/>
    <cellStyle name="_TG-TH_2_NHU CAU VA NGUON THUC HIEN CCTL CAP XA" xfId="791"/>
    <cellStyle name="_TG-TH_2_PHU LUC CHIEU SANG(13.6.2013)" xfId="792"/>
    <cellStyle name="_TG-TH_2_Phụ luc goi 5" xfId="793"/>
    <cellStyle name="_TG-TH_2_Phụ luc goi 5 2" xfId="794"/>
    <cellStyle name="_TG-TH_2_phu luc tong ket tinh hinh TH giai doan 03-10 (ngay 30)" xfId="795"/>
    <cellStyle name="_TG-TH_2_PL bien phap cong trinh 22.9.2016" xfId="796"/>
    <cellStyle name="_TG-TH_2_Qt-HT3PQ1(CauKho)" xfId="797"/>
    <cellStyle name="_TG-TH_2_Sheet1" xfId="798"/>
    <cellStyle name="_TG-TH_2_Thành phố-Nhu cau CCTL 2016" xfId="799"/>
    <cellStyle name="_TG-TH_2_THUY DIEN DA KHAI THAM DINH" xfId="800"/>
    <cellStyle name="_TG-TH_2_TLP 2016 sửa lại gui STC 21.9.2016" xfId="801"/>
    <cellStyle name="_TG-TH_2_Tuyen (21-7-11)-doan 1" xfId="802"/>
    <cellStyle name="_TG-TH_2_ÿÿÿÿÿ" xfId="803"/>
    <cellStyle name="_TG-TH_2_ÿÿÿÿÿ 2" xfId="804"/>
    <cellStyle name="_TG-TH_3" xfId="805"/>
    <cellStyle name="_TG-TH_3 2" xfId="806"/>
    <cellStyle name="_TG-TH_3 3" xfId="807"/>
    <cellStyle name="_TG-TH_3_160505 BIEU CHI NSDP TREN DAU DAN (BAO GÔM BSCMT)" xfId="808"/>
    <cellStyle name="_TG-TH_3_DT 2015 (Gui chuyen quan)" xfId="809"/>
    <cellStyle name="_TG-TH_3_Gửi Tr.phong DT136 2016" xfId="810"/>
    <cellStyle name="_TG-TH_3_Lora-tungchau" xfId="811"/>
    <cellStyle name="_TG-TH_3_Lora-tungchau 2" xfId="812"/>
    <cellStyle name="_TG-TH_3_NHU CAU VA NGUON THUC HIEN CCTL CAP XA" xfId="813"/>
    <cellStyle name="_TG-TH_3_Qt-HT3PQ1(CauKho)" xfId="814"/>
    <cellStyle name="_TG-TH_3_Thành phố-Nhu cau CCTL 2016" xfId="815"/>
    <cellStyle name="_TG-TH_3_Tuyen (21-7-11)-doan 1" xfId="816"/>
    <cellStyle name="_TG-TH_4" xfId="817"/>
    <cellStyle name="_x0001__Thành phố-Nhu cau CCTL 2016" xfId="818"/>
    <cellStyle name="_Theo doi thang 1.2007" xfId="819"/>
    <cellStyle name="_Theo doi thang 1.2007_1" xfId="820"/>
    <cellStyle name="_Theo doi thang 1.2007_1_HEAD ORDER FOR MARCH- CONFIRMEDCalculation_Tuan B" xfId="821"/>
    <cellStyle name="_Theo doi thang 1.2007_1_Theo doi thang 3.2007" xfId="822"/>
    <cellStyle name="_Theo doi thang 1.2007_HEAD ORDER FOR MARCH- CONFIRMEDCalculation_Tuan B" xfId="823"/>
    <cellStyle name="_Thi nghiem duong day va TBA" xfId="824"/>
    <cellStyle name="_THUY DIEN DA KHAI THAM DINH" xfId="825"/>
    <cellStyle name="_THUY DIEN DA KHAI THAM DINH 2" xfId="826"/>
    <cellStyle name="_x0001__TLP 2016 sửa lại gui STC 21.9.2016" xfId="827"/>
    <cellStyle name="_Tong dutoan PP LAHAI" xfId="828"/>
    <cellStyle name="_Tong dutoan PP LAHAI 2" xfId="829"/>
    <cellStyle name="_Tong hop" xfId="830"/>
    <cellStyle name="_TONG HOP DT QUY II" xfId="831"/>
    <cellStyle name="_Tong hop may cheu nganh 1" xfId="832"/>
    <cellStyle name="_TPCP GT-24-5-Mien Nui" xfId="833"/>
    <cellStyle name="_Tuyen (21-7-11)-doan 1" xfId="834"/>
    <cellStyle name="_ung truoc 2011 NSTW Thanh Hoa + Nge An gui Thu 12-5" xfId="835"/>
    <cellStyle name="_ung truoc cua long an (6-5-2010)" xfId="836"/>
    <cellStyle name="_Ung von nam 2011 vung TNB - Doan Cong tac (12-5-2010)" xfId="837"/>
    <cellStyle name="_Ung von nam 2011 vung TNB - Doan Cong tac (12-5-2010)_Cong trinh co y kien LD_Dang_NN_2011-Tay nguyen-9-10" xfId="838"/>
    <cellStyle name="_Ung von nam 2011 vung TNB - Doan Cong tac (12-5-2010)_TN - Ho tro khac 2011" xfId="839"/>
    <cellStyle name="_Viahe-TD (15-10-07)" xfId="840"/>
    <cellStyle name="_xay dung ranh cap 22kv qt - ok" xfId="841"/>
    <cellStyle name="_ÿÿÿÿÿ" xfId="842"/>
    <cellStyle name="_ÿÿÿÿÿ 2" xfId="843"/>
    <cellStyle name="_ÿÿÿÿÿ_5. Du toan dien chieu sang" xfId="844"/>
    <cellStyle name="_ÿÿÿÿÿ_Kh ql62 (2010) 11-09" xfId="845"/>
    <cellStyle name="_ÿÿÿÿÿ_Khung 2012" xfId="846"/>
    <cellStyle name="_ÿÿÿÿÿ_Phụ luc goi 5" xfId="847"/>
    <cellStyle name="_ÿÿÿÿÿ_TONG HOP QUYET TOAN THANH PHO 2013" xfId="848"/>
    <cellStyle name="_x0001__" xfId="849"/>
    <cellStyle name="~1" xfId="850"/>
    <cellStyle name="_x0001_¨c^ " xfId="851"/>
    <cellStyle name="_x0001_¨c^[" xfId="852"/>
    <cellStyle name="_x0001_¨c^_" xfId="853"/>
    <cellStyle name="_x0001_¨Œc^ " xfId="854"/>
    <cellStyle name="_x0001_¨Œc^[" xfId="855"/>
    <cellStyle name="_x0001_¨Œc^_" xfId="856"/>
    <cellStyle name="¯釐¯룠0륤Ȕ" xfId="857"/>
    <cellStyle name="’Ê‰Ý [0.00]_¿‹^‹c–˜^" xfId="858"/>
    <cellStyle name="’E‰Y [0.00]_Contract&amp;Report" xfId="859"/>
    <cellStyle name="’Ê‰Ý [0.00]_Contract&amp;Report" xfId="860"/>
    <cellStyle name="’E‰Y [0.00]_DLRLIST" xfId="861"/>
    <cellStyle name="’Ê‰Ý [0.00]_DLRLIST" xfId="862"/>
    <cellStyle name="’E‰Y [0.00]_DLRLIST 2" xfId="863"/>
    <cellStyle name="’Ê‰Ý [0.00]_DLRLIST 2" xfId="864"/>
    <cellStyle name="’E‰Y [0.00]_Oil-N98" xfId="865"/>
    <cellStyle name="’Ê‰Ý [0.00]_Oil-N98" xfId="866"/>
    <cellStyle name="’E‰Y [0.00]_OILODR" xfId="867"/>
    <cellStyle name="’Ê‰Ý [0.00]_OILODR" xfId="868"/>
    <cellStyle name="’E‰Y [0.00]_OILODR 2" xfId="869"/>
    <cellStyle name="’Ê‰Ý [0.00]_OILODR 2" xfId="870"/>
    <cellStyle name="’E‰Y [0.00]_TUAN3" xfId="871"/>
    <cellStyle name="’Ê‰Ý [0.00]_TUAN3" xfId="872"/>
    <cellStyle name="’E‰Y [0.00]_TUAN3 2" xfId="873"/>
    <cellStyle name="’Ê‰Ý [0.00]_TUAN3 2" xfId="874"/>
    <cellStyle name="’E‰Y [0.00]_V" xfId="875"/>
    <cellStyle name="’Ê‰Ý [0.00]_V" xfId="876"/>
    <cellStyle name="’E‰Y [0.00]_VN HEADs" xfId="877"/>
    <cellStyle name="’Ê‰Ý [0.00]_VN HEADs" xfId="878"/>
    <cellStyle name="’Ê‰Ý_¿‹^‹c–˜^" xfId="879"/>
    <cellStyle name="’E‰Y_Contract&amp;Report" xfId="880"/>
    <cellStyle name="’Ê‰Ý_Contract&amp;Report" xfId="881"/>
    <cellStyle name="’E‰Y_DLRLIST" xfId="882"/>
    <cellStyle name="’Ê‰Ý_DLRLIST" xfId="883"/>
    <cellStyle name="’E‰Y_DLRLIST 2" xfId="884"/>
    <cellStyle name="’Ê‰Ý_DLRLIST 2" xfId="885"/>
    <cellStyle name="’E‰Y_Oil-N98" xfId="886"/>
    <cellStyle name="’Ê‰Ý_Oil-N98" xfId="887"/>
    <cellStyle name="’E‰Y_OILODR" xfId="888"/>
    <cellStyle name="’Ê‰Ý_OILODR" xfId="889"/>
    <cellStyle name="’E‰Y_OILODR 2" xfId="890"/>
    <cellStyle name="’Ê‰Ý_OILODR 2" xfId="891"/>
    <cellStyle name="’E‰Y_OILODR_Budget for year 2006" xfId="892"/>
    <cellStyle name="’Ê‰Ý_OILODR_Budget for year 2006" xfId="893"/>
    <cellStyle name="’E‰Y_OILODR_bugdet khanh" xfId="894"/>
    <cellStyle name="’Ê‰Ý_OILODR_bugdet khanh" xfId="895"/>
    <cellStyle name="’E‰Y_TUAN3" xfId="896"/>
    <cellStyle name="’Ê‰Ý_TUAN3" xfId="897"/>
    <cellStyle name="’E‰Y_TUAN3 2" xfId="898"/>
    <cellStyle name="’Ê‰Ý_TUAN3 2" xfId="899"/>
    <cellStyle name="’E‰Y_V" xfId="900"/>
    <cellStyle name="’Ê‰Ý_V" xfId="901"/>
    <cellStyle name="’E‰Y_VN HEADs" xfId="902"/>
    <cellStyle name="’Ê‰Ý_VN HEADs" xfId="903"/>
    <cellStyle name="–¢’è‹`" xfId="904"/>
    <cellStyle name="=C:\WINNT35\SYSTEM32\COMMAND.COM" xfId="905"/>
    <cellStyle name="_x0001_µÑTÖ " xfId="906"/>
    <cellStyle name="_x0001_µÑTÖ  2" xfId="907"/>
    <cellStyle name="_x0001_µÑTÖ_" xfId="908"/>
    <cellStyle name="•W?_Format" xfId="909"/>
    <cellStyle name="•W€_’·Šú‰p•¶" xfId="910"/>
    <cellStyle name="•W_ˆ¶–¼“Y•t" xfId="911"/>
    <cellStyle name="ÊÝ [0.00]_Contract&amp;Report" xfId="912"/>
    <cellStyle name="ÊÝ_Contract&amp;Report" xfId="913"/>
    <cellStyle name="fEñY [0.00]_??AN2O‹?T" xfId="914"/>
    <cellStyle name="fEñY_??AN2O‹?T" xfId="915"/>
    <cellStyle name="W_070-2" xfId="916"/>
    <cellStyle name="0" xfId="917"/>
    <cellStyle name="0,0_x000d__x000a_NA_x000d__x000a_" xfId="918"/>
    <cellStyle name="0,0_x000d__x000a_NA_x000d__x000a_ 2" xfId="919"/>
    <cellStyle name="0.0" xfId="920"/>
    <cellStyle name="0.0 2" xfId="921"/>
    <cellStyle name="0.0 3" xfId="922"/>
    <cellStyle name="0.0_Thành phố-Nhu cau CCTL 2016" xfId="923"/>
    <cellStyle name="0.00" xfId="924"/>
    <cellStyle name="0.00 2" xfId="925"/>
    <cellStyle name="0.00 3" xfId="926"/>
    <cellStyle name="0.00_Thành phố-Nhu cau CCTL 2016" xfId="927"/>
    <cellStyle name="1" xfId="928"/>
    <cellStyle name="1 2" xfId="929"/>
    <cellStyle name="1_0D5B6000" xfId="930"/>
    <cellStyle name="1_1. BoQ 1 to 17_DS" xfId="931"/>
    <cellStyle name="1_1. BoQ 1 to 33_AnDuong" xfId="932"/>
    <cellStyle name="1_1. BoQ 1 to 34_AnDuong" xfId="933"/>
    <cellStyle name="1_1. BoQ 1 to 38_NguLao_23 Sep 09" xfId="934"/>
    <cellStyle name="1_1. BoQ 1 to 38_NguLao_Final" xfId="935"/>
    <cellStyle name="1_1. BoQ 1 to 42_KimSon" xfId="936"/>
    <cellStyle name="1_1. BoQ 1 to 42_NguLao" xfId="937"/>
    <cellStyle name="1_1. DuToan_AnDuong_Eng_23 Sep 09" xfId="938"/>
    <cellStyle name="1_160505 BIEU CHI NSDP TREN DAU DAN (BAO GÔM BSCMT)" xfId="939"/>
    <cellStyle name="1_2. DuToan_DoSon_Eng_23 Sep 09" xfId="940"/>
    <cellStyle name="1_2013" xfId="941"/>
    <cellStyle name="1_2016.04.20 XAC DINH QL GD HC" xfId="942"/>
    <cellStyle name="1_2-Ha GiangBB2011-V1" xfId="943"/>
    <cellStyle name="1_50-BB Vung tau 2011" xfId="944"/>
    <cellStyle name="1_52-Long An2011.BB-V1" xfId="945"/>
    <cellStyle name="1_6.Bang_luong_moi_XDCB" xfId="946"/>
    <cellStyle name="1_7 noi 48 goi C5 9 vi na" xfId="947"/>
    <cellStyle name="1_A che do KS +chi BQL" xfId="948"/>
    <cellStyle name="1_BANG CAM COC GPMB 8km" xfId="949"/>
    <cellStyle name="1_BANG CAM COC GPMB 8km_5. Du toan dien chieu sang" xfId="950"/>
    <cellStyle name="1_Bang tong hop khoi luong" xfId="951"/>
    <cellStyle name="1_BAO GIA NGAY 24-10-08 (co dam)" xfId="952"/>
    <cellStyle name="1_BC thang" xfId="953"/>
    <cellStyle name="1_BC thang 2" xfId="954"/>
    <cellStyle name="1_BC thang_TONG HOP QUYET TOAN THANH PHO 2013" xfId="955"/>
    <cellStyle name="1_Bieu bang TLP 2016 huyện Lộc Hà 2" xfId="956"/>
    <cellStyle name="1_bo sung du toan  hong linh" xfId="957"/>
    <cellStyle name="1_Book1" xfId="958"/>
    <cellStyle name="1_Book1_02-07 Tuyen chinh" xfId="959"/>
    <cellStyle name="1_Book1_02-07Tuyen Nhanh" xfId="960"/>
    <cellStyle name="1_Book1_1" xfId="961"/>
    <cellStyle name="1_Book1_1_5. Du toan dien chieu sang" xfId="962"/>
    <cellStyle name="1_Book1_1_Phụ luc goi 5" xfId="963"/>
    <cellStyle name="1_Book1_1_Phụ luc goi 5 2" xfId="964"/>
    <cellStyle name="1_Book1_1_Phụ luc goi 5_TONG HOP QUYET TOAN THANH PHO 2013" xfId="965"/>
    <cellStyle name="1_Book1_Ban chuyen trach 29 (dieu chinh)" xfId="966"/>
    <cellStyle name="1_Book1_Ban chuyen trach 29 (dieu chinh)_BHYT nguoi ngheo" xfId="967"/>
    <cellStyle name="1_Book1_Ban chuyen trach 29 (dieu chinh)_DT 2015 (chinh thuc)" xfId="968"/>
    <cellStyle name="1_Book1_ban chuyen trach 29 bo sung cho huyen ( DC theo QDUBND tinh theo doi)" xfId="969"/>
    <cellStyle name="1_Book1_ban chuyen trach 29 bo sung cho huyen ( DC theo QDUBND tinh theo doi)_BHYT nguoi ngheo" xfId="970"/>
    <cellStyle name="1_Book1_ban chuyen trach 29 bo sung cho huyen ( DC theo QDUBND tinh theo doi)_DT 2015 (chinh thuc)" xfId="971"/>
    <cellStyle name="1_Book1_Bang noi suy KL dao dat da" xfId="972"/>
    <cellStyle name="1_Book1_BC thang" xfId="973"/>
    <cellStyle name="1_Book1_bo sung du toan  hong linh" xfId="974"/>
    <cellStyle name="1_Book1_Book1" xfId="975"/>
    <cellStyle name="1_Book1_Book1_5. Du toan dien chieu sang" xfId="976"/>
    <cellStyle name="1_Book1_Cau Hoa Son Km 1+441.06 (14-12-2006)" xfId="977"/>
    <cellStyle name="1_Book1_Cau Hoa Son Km 1+441.06 (22-10-2006)" xfId="978"/>
    <cellStyle name="1_Book1_Cau Hoa Son Km 1+441.06 (24-10-2006)" xfId="979"/>
    <cellStyle name="1_Book1_Cau Nam Tot(ngay 2-10-2006)" xfId="980"/>
    <cellStyle name="1_Book1_CAU XOP XANG II(su­a)" xfId="981"/>
    <cellStyle name="1_Book1_CAU XOP XANG II(su­a)_5. Du toan dien chieu sang" xfId="982"/>
    <cellStyle name="1_Book1_Dieu phoi dat goi 1" xfId="983"/>
    <cellStyle name="1_Book1_Dieu phoi dat goi 2" xfId="984"/>
    <cellStyle name="1_Book1_DT 27-9-2006 nop SKH" xfId="985"/>
    <cellStyle name="1_Book1_DT Kha thi ngay 11-2-06" xfId="986"/>
    <cellStyle name="1_Book1_DT Kha thi ngay 11-2-06_5. Du toan dien chieu sang" xfId="987"/>
    <cellStyle name="1_Book1_DT ngay 04-01-2006" xfId="988"/>
    <cellStyle name="1_Book1_DT ngay 11-4-2006" xfId="989"/>
    <cellStyle name="1_Book1_DT ngay 15-11-05" xfId="990"/>
    <cellStyle name="1_Book1_DT ngay 15-11-05_5. Du toan dien chieu sang" xfId="991"/>
    <cellStyle name="1_Book1_DT theo DM24" xfId="992"/>
    <cellStyle name="1_Book1_DT Yen Na - Yen Tinh Theo 51 bu may CT8" xfId="993"/>
    <cellStyle name="1_Book1_Du toan KT-TCsua theo TT 03 - YC 471" xfId="994"/>
    <cellStyle name="1_Book1_Du toan nam 2014 (chinh thuc)" xfId="995"/>
    <cellStyle name="1_Book1_Du toan nam 2014 (chinh thuc)_BHYT nguoi ngheo" xfId="996"/>
    <cellStyle name="1_Book1_Du toan nam 2014 (chinh thuc)_DT 2015 (chinh thuc)" xfId="997"/>
    <cellStyle name="1_Book1_Du toan Phuong lam" xfId="998"/>
    <cellStyle name="1_Book1_Du toan Phuong lam_5. Du toan dien chieu sang" xfId="999"/>
    <cellStyle name="1_Book1_Du toan QL 27 (23-12-2005)" xfId="1000"/>
    <cellStyle name="1_Book1_DuAnKT ngay 11-2-2006" xfId="1001"/>
    <cellStyle name="1_Book1_Goi 1" xfId="1002"/>
    <cellStyle name="1_Book1_Goi thau so 2 (20-6-2006)" xfId="1003"/>
    <cellStyle name="1_Book1_Goi thau so 2 (20-6-2006)_5. Du toan dien chieu sang" xfId="1004"/>
    <cellStyle name="1_Book1_Goi02(25-05-2006)" xfId="1005"/>
    <cellStyle name="1_Book1_K C N - HUNG DONG L.NHUA" xfId="1006"/>
    <cellStyle name="1_Book1_K C N - HUNG DONG L.NHUA_5. Du toan dien chieu sang" xfId="1007"/>
    <cellStyle name="1_Book1_Khoi Luong Hoang Truong - Hoang Phu" xfId="1008"/>
    <cellStyle name="1_Book1_Khoi Luong Hoang Truong - Hoang Phu_5. Du toan dien chieu sang" xfId="1009"/>
    <cellStyle name="1_Book1_KLdao chuan" xfId="1010"/>
    <cellStyle name="1_Book1_KLdao chuan 2" xfId="1011"/>
    <cellStyle name="1_Book1_KLdao chuan_TONG HOP QUYET TOAN THANH PHO 2013" xfId="1012"/>
    <cellStyle name="1_Book1_Muong TL" xfId="1013"/>
    <cellStyle name="1_Book1_Sua -  Nam Cam 07" xfId="1014"/>
    <cellStyle name="1_Book1_T4-nhanh1(17-6)" xfId="1015"/>
    <cellStyle name="1_Book1_TH BHXH 2015" xfId="1016"/>
    <cellStyle name="1_Book1_TH chenh lech Quy Luong 2014 (Phuc)" xfId="1017"/>
    <cellStyle name="1_Book1_TH chenh lech Quy Luong 2014 (Phuc)_BHYT nguoi ngheo" xfId="1018"/>
    <cellStyle name="1_Book1_TH chenh lech Quy Luong 2014 (Phuc)_DT 2015 (chinh thuc)" xfId="1019"/>
    <cellStyle name="1_Book1_THU NS den 21.12.2014" xfId="1020"/>
    <cellStyle name="1_Book1_Tong muc KT 20-11 Tan Huong Tuyen2" xfId="1021"/>
    <cellStyle name="1_Book1_Tuyen so 1-Km0+00 - Km0+852.56" xfId="1022"/>
    <cellStyle name="1_Book1_TV sua ngay 02-08-06" xfId="1023"/>
    <cellStyle name="1_Book1_xop nhi Gia Q4( 7-3-07)" xfId="1024"/>
    <cellStyle name="1_Book1_Yen Na-Yen Tinh 07" xfId="1025"/>
    <cellStyle name="1_Book1_Yen Na-Yen tinh 11" xfId="1026"/>
    <cellStyle name="1_Book1_ÿÿÿÿÿ" xfId="1027"/>
    <cellStyle name="1_C" xfId="1028"/>
    <cellStyle name="1_Cao Son - DTTKchinh TT 03, 04" xfId="1029"/>
    <cellStyle name="1_Cap dien ha the - phan lap dat dot 3" xfId="1030"/>
    <cellStyle name="1_Cap dien ha the - phan lap dat dot 3 2" xfId="1031"/>
    <cellStyle name="1_Cap dien ha the - phan lap dat dot 3 3" xfId="1032"/>
    <cellStyle name="1_Cap dien ha the - phan lap dat dot 3 4" xfId="1033"/>
    <cellStyle name="1_Cap dien ha the - phan lap dat dot 3_Gửi Tr.phong DT136 2016" xfId="1034"/>
    <cellStyle name="1_Cau Hoi 115" xfId="1035"/>
    <cellStyle name="1_Cau Hua Trai (TT 04)" xfId="1036"/>
    <cellStyle name="1_Cau Nam Tot(ngay 2-10-2006)" xfId="1037"/>
    <cellStyle name="1_Cau Thanh Ha 1" xfId="1038"/>
    <cellStyle name="1_Cau thuy dien Ban La (Cu Anh)" xfId="1039"/>
    <cellStyle name="1_Cau thuy dien Ban La (Cu Anh) 2" xfId="1040"/>
    <cellStyle name="1_Cau thuy dien Ban La (Cu Anh)_1009030 TW chi vong II pan bo lua ra (update dan so-thuy loi phi 30-9-2010)(bac ninh-quang ngai)final chinh Da Nang" xfId="1041"/>
    <cellStyle name="1_Cau thuy dien Ban La (Cu Anh)_1009030 TW chi vong II pan bo lua ra (update dan so-thuy loi phi 30-9-2010)(bac ninh-quang ngai)final chinh Da Nang_CQ XAC DINH MAT BANG 2016 (Quảng Trị)" xfId="1042"/>
    <cellStyle name="1_Cau thuy dien Ban La (Cu Anh)_1009030 TW chi vong II pan bo lua ra (update dan so-thuy loi phi 30-9-2010)(bac ninh-quang ngai)final chinh Da Nang_CQ XAC DINH MAT BANG 2016 Thanh Hoa" xfId="1043"/>
    <cellStyle name="1_Cau thuy dien Ban La (Cu Anh)_108 - CBCC xa - nam 2015 - Kim dot 2" xfId="1044"/>
    <cellStyle name="1_Cau thuy dien Ban La (Cu Anh)_160505 BIEU CHI NSDP TREN DAU DAN (BAO GÔM BSCMT)" xfId="1045"/>
    <cellStyle name="1_Cau thuy dien Ban La (Cu Anh)_5. Du toan dien chieu sang" xfId="1046"/>
    <cellStyle name="1_Cau thuy dien Ban La (Cu Anh)_bao cao chi xdcb 6 thang dau nam" xfId="1047"/>
    <cellStyle name="1_Cau thuy dien Ban La (Cu Anh)_BIEU 2 ngay 11 10" xfId="1048"/>
    <cellStyle name="1_Cau thuy dien Ban La (Cu Anh)_Bieu moi lam" xfId="1049"/>
    <cellStyle name="1_Cau thuy dien Ban La (Cu Anh)_BIEU SO 2 NGAY 4 10" xfId="1050"/>
    <cellStyle name="1_Cau thuy dien Ban La (Cu Anh)_M 20" xfId="1051"/>
    <cellStyle name="1_Cau thuy dien Ban La (Cu Anh)_M 6" xfId="1052"/>
    <cellStyle name="1_Cau thuy dien Ban La (Cu Anh)_M 7" xfId="1053"/>
    <cellStyle name="1_Cau thuy dien Ban La (Cu Anh)_M TH" xfId="1054"/>
    <cellStyle name="1_Cau thuy dien Ban La (Cu Anh)_Phụ luc goi 5" xfId="1055"/>
    <cellStyle name="1_Cau thuy dien Ban La (Cu Anh)_Phụ luc goi 5 2" xfId="1056"/>
    <cellStyle name="1_Cau thuy dien Ban La (Cu Anh)_Phụ luc goi 5_TONG HOP QUYET TOAN THANH PHO 2013" xfId="1057"/>
    <cellStyle name="1_Cau thuy dien Ban La (Cu Anh)_T-Bao cao chi 6 thang" xfId="1058"/>
    <cellStyle name="1_Cau thuy dien Ban La (Cu Anh)_TONG HOP QUYET TOAN THANH PHO 2013" xfId="1059"/>
    <cellStyle name="1_CAU XOP XANG II(su­a)" xfId="1060"/>
    <cellStyle name="1_Chau Thon - Tan Xuan (KCS 8-12-06)" xfId="1061"/>
    <cellStyle name="1_Chi phi KS" xfId="1062"/>
    <cellStyle name="1_cong" xfId="1063"/>
    <cellStyle name="1_Cong trinh co y kien LD_Dang_NN_2011-Tay nguyen-9-10" xfId="1064"/>
    <cellStyle name="1_CQ XAC DINH MAT BANG 2016 (Quảng Trị)" xfId="1065"/>
    <cellStyle name="1_CQ XAC DINH MAT BANG 2016 Thanh Hoa" xfId="1066"/>
    <cellStyle name="1_cuong sua 9.10" xfId="1067"/>
    <cellStyle name="1_Dakt-Cau tinh Hua Phan" xfId="1068"/>
    <cellStyle name="1_DIEN" xfId="1069"/>
    <cellStyle name="1_Dieu phoi dat goi 1" xfId="1070"/>
    <cellStyle name="1_Dieu phoi dat goi 1_5. Du toan dien chieu sang" xfId="1071"/>
    <cellStyle name="1_Dieu phoi dat goi 2" xfId="1072"/>
    <cellStyle name="1_Dieu phoi dat goi 2_5. Du toan dien chieu sang" xfId="1073"/>
    <cellStyle name="1_Dinh muc thiet ke" xfId="1074"/>
    <cellStyle name="1_DON GIA GIAOTHAU TRU CHONG GIA QUANG DAI" xfId="1075"/>
    <cellStyle name="1_DONGIA" xfId="1076"/>
    <cellStyle name="1_DT 2010-Dong  Nai-V2" xfId="1077"/>
    <cellStyle name="1_DT 2015 (Gui chuyen quan)" xfId="1078"/>
    <cellStyle name="1_DT Kha thi ngay 11-2-06" xfId="1079"/>
    <cellStyle name="1_DT KS Cam LAc-10-05-07" xfId="1080"/>
    <cellStyle name="1_DT KT ngay 10-9-2005" xfId="1081"/>
    <cellStyle name="1_DT ngay 04-01-2006" xfId="1082"/>
    <cellStyle name="1_DT ngay 04-01-2006_5. Du toan dien chieu sang" xfId="1083"/>
    <cellStyle name="1_DT ngay 11-4-2006" xfId="1084"/>
    <cellStyle name="1_DT ngay 11-4-2006_5. Du toan dien chieu sang" xfId="1085"/>
    <cellStyle name="1_DT ngay 15-11-05" xfId="1086"/>
    <cellStyle name="1_DT R1 duyet" xfId="1087"/>
    <cellStyle name="1_DT theo DM24" xfId="1088"/>
    <cellStyle name="1_DT Yen Na - Yen Tinh Theo 51 bu may CT8" xfId="1089"/>
    <cellStyle name="1_Dtdchinh2397" xfId="1090"/>
    <cellStyle name="1_Dtdchinh2397 2" xfId="1091"/>
    <cellStyle name="1_Dtdchinh2397_Phụ luc goi 5" xfId="1092"/>
    <cellStyle name="1_Dtdchinh2397_TONG HOP QUYET TOAN THANH PHO 2013" xfId="1093"/>
    <cellStyle name="1_DTXL goi 11(20-9-05)" xfId="1094"/>
    <cellStyle name="1_du toan" xfId="1095"/>
    <cellStyle name="1_du toan (03-11-05)" xfId="1096"/>
    <cellStyle name="1_Du toan (12-05-2005) Tham dinh" xfId="1097"/>
    <cellStyle name="1_Du toan (12-05-2005) Tham dinh_5. Du toan dien chieu sang" xfId="1098"/>
    <cellStyle name="1_Du toan (23-05-2005) Tham dinh" xfId="1099"/>
    <cellStyle name="1_Du toan (23-05-2005) Tham dinh_5. Du toan dien chieu sang" xfId="1100"/>
    <cellStyle name="1_Du toan (5 - 04 - 2004)" xfId="1101"/>
    <cellStyle name="1_Du toan (5 - 04 - 2004)_5. Du toan dien chieu sang" xfId="1102"/>
    <cellStyle name="1_Du toan (6-3-2005)" xfId="1103"/>
    <cellStyle name="1_Du toan (Ban A)" xfId="1104"/>
    <cellStyle name="1_Du toan (Ban A)_5. Du toan dien chieu sang" xfId="1105"/>
    <cellStyle name="1_Du toan (ngay 13 - 07 - 2004)" xfId="1106"/>
    <cellStyle name="1_Du toan (ngay 13 - 07 - 2004)_5. Du toan dien chieu sang" xfId="1107"/>
    <cellStyle name="1_Du toan (ngay 25-9-06)" xfId="1108"/>
    <cellStyle name="1_Du toan 558 (Km17+508.12 - Km 22)" xfId="1109"/>
    <cellStyle name="1_Du toan 558 (Km17+508.12 - Km 22) 2" xfId="1110"/>
    <cellStyle name="1_Du toan 558 (Km17+508.12 - Km 22)_1009030 TW chi vong II pan bo lua ra (update dan so-thuy loi phi 30-9-2010)(bac ninh-quang ngai)final chinh Da Nang" xfId="1111"/>
    <cellStyle name="1_Du toan 558 (Km17+508.12 - Km 22)_1009030 TW chi vong II pan bo lua ra (update dan so-thuy loi phi 30-9-2010)(bac ninh-quang ngai)final chinh Da Nang_CQ XAC DINH MAT BANG 2016 (Quảng Trị)" xfId="1112"/>
    <cellStyle name="1_Du toan 558 (Km17+508.12 - Km 22)_1009030 TW chi vong II pan bo lua ra (update dan so-thuy loi phi 30-9-2010)(bac ninh-quang ngai)final chinh Da Nang_CQ XAC DINH MAT BANG 2016 Thanh Hoa" xfId="1113"/>
    <cellStyle name="1_Du toan 558 (Km17+508.12 - Km 22)_108 - CBCC xa - nam 2015 - Kim dot 2" xfId="1114"/>
    <cellStyle name="1_Du toan 558 (Km17+508.12 - Km 22)_160505 BIEU CHI NSDP TREN DAU DAN (BAO GÔM BSCMT)" xfId="1115"/>
    <cellStyle name="1_Du toan 558 (Km17+508.12 - Km 22)_5. Du toan dien chieu sang" xfId="1116"/>
    <cellStyle name="1_Du toan 558 (Km17+508.12 - Km 22)_bao cao chi xdcb 6 thang dau nam" xfId="1117"/>
    <cellStyle name="1_Du toan 558 (Km17+508.12 - Km 22)_BIEU 2 ngay 11 10" xfId="1118"/>
    <cellStyle name="1_Du toan 558 (Km17+508.12 - Km 22)_Bieu moi lam" xfId="1119"/>
    <cellStyle name="1_Du toan 558 (Km17+508.12 - Km 22)_BIEU SO 2 NGAY 4 10" xfId="1120"/>
    <cellStyle name="1_Du toan 558 (Km17+508.12 - Km 22)_M 20" xfId="1121"/>
    <cellStyle name="1_Du toan 558 (Km17+508.12 - Km 22)_M 6" xfId="1122"/>
    <cellStyle name="1_Du toan 558 (Km17+508.12 - Km 22)_M 7" xfId="1123"/>
    <cellStyle name="1_Du toan 558 (Km17+508.12 - Km 22)_M TH" xfId="1124"/>
    <cellStyle name="1_Du toan 558 (Km17+508.12 - Km 22)_Phụ luc goi 5" xfId="1125"/>
    <cellStyle name="1_Du toan 558 (Km17+508.12 - Km 22)_Phụ luc goi 5 2" xfId="1126"/>
    <cellStyle name="1_Du toan 558 (Km17+508.12 - Km 22)_Phụ luc goi 5_TONG HOP QUYET TOAN THANH PHO 2013" xfId="1127"/>
    <cellStyle name="1_Du toan 558 (Km17+508.12 - Km 22)_T-Bao cao chi 6 thang" xfId="1128"/>
    <cellStyle name="1_Du toan 558 (Km17+508.12 - Km 22)_TONG HOP QUYET TOAN THANH PHO 2013" xfId="1129"/>
    <cellStyle name="1_Du toan bo sung (11-2004)" xfId="1130"/>
    <cellStyle name="1_Du toan Cang Vung Ang (Tham tra 3-11-06)" xfId="1131"/>
    <cellStyle name="1_Du toan Cang Vung Ang ngay 09-8-06 " xfId="1132"/>
    <cellStyle name="1_Du toan dieu chin theo don gia moi (1-2-2007)" xfId="1133"/>
    <cellStyle name="1_Du toan Goi 1" xfId="1134"/>
    <cellStyle name="1_Du toan Goi 1_5. Du toan dien chieu sang" xfId="1135"/>
    <cellStyle name="1_du toan goi 12" xfId="1136"/>
    <cellStyle name="1_Du toan Goi 2" xfId="1137"/>
    <cellStyle name="1_Du toan Goi 2_5. Du toan dien chieu sang" xfId="1138"/>
    <cellStyle name="1_Du toan Huong Lam - Ban Giang (ngay28-11-06)" xfId="1139"/>
    <cellStyle name="1_Du toan KT-TCsua theo TT 03 - YC 471" xfId="1140"/>
    <cellStyle name="1_Du toan KT-TCsua theo TT 03 - YC 471_5. Du toan dien chieu sang" xfId="1141"/>
    <cellStyle name="1_Du toan ngay (28-10-2005)" xfId="1142"/>
    <cellStyle name="1_Du toan ngay (28-10-2005)_5. Du toan dien chieu sang" xfId="1143"/>
    <cellStyle name="1_Du toan ngay 1-9-2004 (version 1)" xfId="1144"/>
    <cellStyle name="1_Du toan ngay 1-9-2004 (version 1)_5. Du toan dien chieu sang" xfId="1145"/>
    <cellStyle name="1_Du toan Phuong lam" xfId="1146"/>
    <cellStyle name="1_Du toan QL 27 (23-12-2005)" xfId="1147"/>
    <cellStyle name="1_Du toan QL 27 (23-12-2005)_5. Du toan dien chieu sang" xfId="1148"/>
    <cellStyle name="1_DuAnKT ngay 11-2-2006" xfId="1149"/>
    <cellStyle name="1_DuAnKT ngay 11-2-2006_5. Du toan dien chieu sang" xfId="1150"/>
    <cellStyle name="1_DUONGNOIVUNG-QTHANG-QLUU" xfId="1151"/>
    <cellStyle name="1_Dutoan xuatban" xfId="1152"/>
    <cellStyle name="1_Dutoan xuatbanlan2" xfId="1153"/>
    <cellStyle name="1_Dutoan(SGTL)" xfId="1154"/>
    <cellStyle name="1_Duyet DT-KTTC(GDI)QD so 790" xfId="1155"/>
    <cellStyle name="1_Estimate 4" xfId="1156"/>
    <cellStyle name="1_Estimate PY2" xfId="1157"/>
    <cellStyle name="1_G_I TCDBVN. BCQTC_U QUANG DAI.QL62.(11)" xfId="1158"/>
    <cellStyle name="1_Gia goi 1" xfId="1159"/>
    <cellStyle name="1_Gia_VL cau-JIBIC-Ha-tinh" xfId="1160"/>
    <cellStyle name="1_Gia_VL cau-JIBIC-Ha-tinh_5. Du toan dien chieu sang" xfId="1161"/>
    <cellStyle name="1_Gia_VLQL48_duyet " xfId="1162"/>
    <cellStyle name="1_Gia_VLQL48_duyet _5. Du toan dien chieu sang" xfId="1163"/>
    <cellStyle name="1_Gia_VLQL48_duyet _Phụ luc goi 5" xfId="1164"/>
    <cellStyle name="1_Gia_VLQL48_duyet _Phụ luc goi 5 2" xfId="1165"/>
    <cellStyle name="1_Gia_VLQL48_duyet _Phụ luc goi 5_TONG HOP QUYET TOAN THANH PHO 2013" xfId="1166"/>
    <cellStyle name="1_Giam DT2016 (ND108)" xfId="1167"/>
    <cellStyle name="1_goi 1" xfId="1168"/>
    <cellStyle name="1_Goi 1 (TT04)" xfId="1169"/>
    <cellStyle name="1_goi 1 duyet theo luong mo (an)" xfId="1170"/>
    <cellStyle name="1_Goi 1_1" xfId="1171"/>
    <cellStyle name="1_Goi 1_1_5. Du toan dien chieu sang" xfId="1172"/>
    <cellStyle name="1_Goi so 1" xfId="1173"/>
    <cellStyle name="1_Goi thau so 2 (20-6-2006)" xfId="1174"/>
    <cellStyle name="1_Goi02(25-05-2006)" xfId="1175"/>
    <cellStyle name="1_Goi02(25-05-2006)_5. Du toan dien chieu sang" xfId="1176"/>
    <cellStyle name="1_Goi1N206" xfId="1177"/>
    <cellStyle name="1_Goi1N206_5. Du toan dien chieu sang" xfId="1178"/>
    <cellStyle name="1_Goi2N206" xfId="1179"/>
    <cellStyle name="1_Goi2N206_5. Du toan dien chieu sang" xfId="1180"/>
    <cellStyle name="1_Goi4N216" xfId="1181"/>
    <cellStyle name="1_Goi4N216_5. Du toan dien chieu sang" xfId="1182"/>
    <cellStyle name="1_Goi5N216" xfId="1183"/>
    <cellStyle name="1_Goi5N216_5. Du toan dien chieu sang" xfId="1184"/>
    <cellStyle name="1_Gửi Tr.phong DT136 2016" xfId="1185"/>
    <cellStyle name="1_Hai Duong2010-PA294.700" xfId="1186"/>
    <cellStyle name="1_Hai Duong2010-V1-Dukienlai" xfId="1187"/>
    <cellStyle name="1_Hoi Song" xfId="1188"/>
    <cellStyle name="1_HT-LO" xfId="1189"/>
    <cellStyle name="1_HT-LO_5. Du toan dien chieu sang" xfId="1190"/>
    <cellStyle name="1_HTLO-TKKT(15-2-08)" xfId="1191"/>
    <cellStyle name="1_KE HOACH KTXH 2015" xfId="1192"/>
    <cellStyle name="1_Kh ql62 (2010) 11-09" xfId="1193"/>
    <cellStyle name="1_Khoi luong" xfId="1194"/>
    <cellStyle name="1_Khoi luong doan 1" xfId="1195"/>
    <cellStyle name="1_Khoi luong doan 1_5. Du toan dien chieu sang" xfId="1196"/>
    <cellStyle name="1_Khoi luong doan 2" xfId="1197"/>
    <cellStyle name="1_Khoi luong goi 1-QL4D" xfId="1198"/>
    <cellStyle name="1_Khoi Luong Hoang Truong - Hoang Phu" xfId="1199"/>
    <cellStyle name="1_Khoi Luong Hoang Truong - Hoang Phu_5. Du toan dien chieu sang" xfId="1200"/>
    <cellStyle name="1_Khoi luong QL8B" xfId="1201"/>
    <cellStyle name="1_Khoi luong_5. Du toan dien chieu sang" xfId="1202"/>
    <cellStyle name="1_Khung 2012" xfId="1203"/>
    <cellStyle name="1_KL" xfId="1204"/>
    <cellStyle name="1_KL goi 1" xfId="1205"/>
    <cellStyle name="1_KL goi 1 2" xfId="1206"/>
    <cellStyle name="1_KL goi 1_TONG HOP QUYET TOAN THANH PHO 2013" xfId="1207"/>
    <cellStyle name="1_Kl6-6-05" xfId="1208"/>
    <cellStyle name="1_Kldoan3" xfId="1209"/>
    <cellStyle name="1_KLNMD" xfId="1210"/>
    <cellStyle name="1_Klnutgiao" xfId="1211"/>
    <cellStyle name="1_KLPA2s" xfId="1212"/>
    <cellStyle name="1_KlQdinhduyet" xfId="1213"/>
    <cellStyle name="1_KlQdinhduyet_5. Du toan dien chieu sang" xfId="1214"/>
    <cellStyle name="1_KlQdinhduyet_Phụ luc goi 5" xfId="1215"/>
    <cellStyle name="1_KlQdinhduyet_Phụ luc goi 5 2" xfId="1216"/>
    <cellStyle name="1_KlQdinhduyet_Phụ luc goi 5_TONG HOP QUYET TOAN THANH PHO 2013" xfId="1217"/>
    <cellStyle name="1_KlQL4goi5KCS" xfId="1218"/>
    <cellStyle name="1_Kltayth" xfId="1219"/>
    <cellStyle name="1_KltaythQDduyet" xfId="1220"/>
    <cellStyle name="1_Kluong4-2004" xfId="1221"/>
    <cellStyle name="1_Kluong4-2004_5. Du toan dien chieu sang" xfId="1222"/>
    <cellStyle name="1_Km198-Km 206(3-6-09)" xfId="1223"/>
    <cellStyle name="1_Km329-Km350 (7-6)" xfId="1224"/>
    <cellStyle name="1_Km4-Km8+800" xfId="1225"/>
    <cellStyle name="1_Km4-Km8+800 2" xfId="1226"/>
    <cellStyle name="1_Km4-Km8+800_TONG HOP QUYET TOAN THANH PHO 2013" xfId="1227"/>
    <cellStyle name="1_Long_Lien_Phuong_BVTC" xfId="1228"/>
    <cellStyle name="1_Luong A6" xfId="1229"/>
    <cellStyle name="1_maugiacotaluy" xfId="1230"/>
    <cellStyle name="1_My Thanh Son Thanh" xfId="1231"/>
    <cellStyle name="1_Nhom I" xfId="1232"/>
    <cellStyle name="1_Nhom I_5. Du toan dien chieu sang" xfId="1233"/>
    <cellStyle name="1_NHU CAU VA NGUON THUC HIEN CCTL CAP XA" xfId="1234"/>
    <cellStyle name="1_Phu luc cong dau kenh TP Ha Tinh - trinh UBND tinh" xfId="1235"/>
    <cellStyle name="1_Phụ lục trình thực hienj các chính sách" xfId="1236"/>
    <cellStyle name="1_PL bien phap cong trinh 22.9.2016" xfId="1237"/>
    <cellStyle name="1_plhd" xfId="1238"/>
    <cellStyle name="1_Project N.Du" xfId="1239"/>
    <cellStyle name="1_Project N.Du.dien" xfId="1240"/>
    <cellStyle name="1_Project N.Du_5. Du toan dien chieu sang" xfId="1241"/>
    <cellStyle name="1_Project QL4" xfId="1242"/>
    <cellStyle name="1_Project QL4 goi 7" xfId="1243"/>
    <cellStyle name="1_Project QL4 goi 7_5. Du toan dien chieu sang" xfId="1244"/>
    <cellStyle name="1_Project QL4 goi5" xfId="1245"/>
    <cellStyle name="1_Project QL4 goi8" xfId="1246"/>
    <cellStyle name="1_QL1A-SUA2005" xfId="1247"/>
    <cellStyle name="1_QL1A-SUA2005_5. Du toan dien chieu sang" xfId="1248"/>
    <cellStyle name="1_Quỹ lương Giao dục 1.1.2015" xfId="1249"/>
    <cellStyle name="1_QUY LUONG GIAO DUC 2017 (CHUYEN PHONG)" xfId="1250"/>
    <cellStyle name="1_ra soat phan cap 1 (cuoi in ra)" xfId="1251"/>
    <cellStyle name="1_Sheet1" xfId="1252"/>
    <cellStyle name="1_SuoiTon" xfId="1253"/>
    <cellStyle name="1_SuoiTon_5. Du toan dien chieu sang" xfId="1254"/>
    <cellStyle name="1_t" xfId="1255"/>
    <cellStyle name="1_Tay THoa" xfId="1256"/>
    <cellStyle name="1_Tay THoa_5. Du toan dien chieu sang" xfId="1257"/>
    <cellStyle name="1_TDT 3 xa VA chinh thuc" xfId="1258"/>
    <cellStyle name="1_TDT VINH - DUYET (CAU+DUONG)" xfId="1259"/>
    <cellStyle name="1_TH BHXH 2015" xfId="1260"/>
    <cellStyle name="1_Tham tra (8-11)1" xfId="1261"/>
    <cellStyle name="1_Thành phố-Nhu cau CCTL 2016" xfId="1262"/>
    <cellStyle name="1_THKLsua_cuoi" xfId="1263"/>
    <cellStyle name="1_THU NS den 21.12.2014" xfId="1264"/>
    <cellStyle name="1_Tinh KLHC goi 1" xfId="1265"/>
    <cellStyle name="1_TLP 2016 sửa lại gui STC 21.9.2016" xfId="1266"/>
    <cellStyle name="1_tmthiet ke" xfId="1267"/>
    <cellStyle name="1_tmthiet ke1" xfId="1268"/>
    <cellStyle name="1_TN - Ho tro khac 2011" xfId="1269"/>
    <cellStyle name="1_Tong hop DT dieu chinh duong 38-95" xfId="1270"/>
    <cellStyle name="1_Tong hop khoi luong duong 557 (30-5-2006)" xfId="1271"/>
    <cellStyle name="1_tong hop kl nen mat" xfId="1272"/>
    <cellStyle name="1_Tong muc dau tu" xfId="1273"/>
    <cellStyle name="1_Tong muc KT 20-11 Tan Huong Tuyen2" xfId="1274"/>
    <cellStyle name="1_TRUNG PMU 5" xfId="1275"/>
    <cellStyle name="1_TT C1 QL7-ql482" xfId="1276"/>
    <cellStyle name="1_Tuyen (20-6-11 PA 2)" xfId="1277"/>
    <cellStyle name="1_Tuyen (21-7-11)-doan 1" xfId="1278"/>
    <cellStyle name="1_Tuyen so 1-Km0+00 - Km0+852.56" xfId="1279"/>
    <cellStyle name="1_Tuyen so 1-Km0+00 - Km0+852.56_5. Du toan dien chieu sang" xfId="1280"/>
    <cellStyle name="1_TUYHOAE" xfId="1281"/>
    <cellStyle name="1_TV sua ngay 02-08-06" xfId="1282"/>
    <cellStyle name="1_VatLieu 3 cau -NA" xfId="1283"/>
    <cellStyle name="1_VatLieu 3 cau -NA_5. Du toan dien chieu sang" xfId="1284"/>
    <cellStyle name="1_Vinh Phuc2010-V1" xfId="1285"/>
    <cellStyle name="1_Yen Na - Yen Tinh  du an 30 -10-2006- Theo 51 bu may" xfId="1286"/>
    <cellStyle name="1_Yen Na - Yen Tinh Theo 51 bu may Ghep" xfId="1287"/>
    <cellStyle name="1_Yen Na - Yen Tinh Theo 51 -TV NA Ghep" xfId="1288"/>
    <cellStyle name="1_Yen Na-Yen Tinh 07" xfId="1289"/>
    <cellStyle name="1_ÿÿÿÿÿ" xfId="1290"/>
    <cellStyle name="1_ÿÿÿÿÿ_1" xfId="1291"/>
    <cellStyle name="1_ÿÿÿÿÿ_1_5. Du toan dien chieu sang" xfId="1292"/>
    <cellStyle name="1_ÿÿÿÿÿ_Bao cao thang G1" xfId="1293"/>
    <cellStyle name="1_ÿÿÿÿÿ_Bieu tong hop nhu cau ung 2011 da chon loc -Mien nui" xfId="1294"/>
    <cellStyle name="1_ÿÿÿÿÿ_Book1" xfId="1295"/>
    <cellStyle name="1_ÿÿÿÿÿ_Book1 2" xfId="1296"/>
    <cellStyle name="1_ÿÿÿÿÿ_Book1_Phụ luc goi 5" xfId="1297"/>
    <cellStyle name="1_ÿÿÿÿÿ_DON GIA GIAOTHAU TRU CHONG GIA QUANG DAI" xfId="1298"/>
    <cellStyle name="1_ÿÿÿÿÿ_Don gia Goi thau so 1 (872)" xfId="1299"/>
    <cellStyle name="1_ÿÿÿÿÿ_DTduong-goi1" xfId="1300"/>
    <cellStyle name="1_ÿÿÿÿÿ_dutoanLCSP04-km0-5-goi1 (Ban 5 sua 24-8)" xfId="1301"/>
    <cellStyle name="1_ÿÿÿÿÿ_G_I TCDBVN. BCQTC_U QUANG DAI.QL62.(11)" xfId="1302"/>
    <cellStyle name="1_ÿÿÿÿÿ_Kh ql62 (2010) 11-09" xfId="1303"/>
    <cellStyle name="1_ÿÿÿÿÿ_Khung 2012" xfId="1304"/>
    <cellStyle name="1_ÿÿÿÿÿ_Tinh KLHC goi 1" xfId="1305"/>
    <cellStyle name="1_ÿÿÿÿÿ_Tong hop DT dieu chinh duong 38-95" xfId="1306"/>
    <cellStyle name="1_ÿÿÿÿÿ_Tong hop DT dieu chinh duong 38-95 2" xfId="1307"/>
    <cellStyle name="_x0001_1¼„½(" xfId="1308"/>
    <cellStyle name="_x0001_1¼½(" xfId="1309"/>
    <cellStyle name="12" xfId="1310"/>
    <cellStyle name="12.75" xfId="1311"/>
    <cellStyle name="123" xfId="1312"/>
    <cellStyle name="123w" xfId="1313"/>
    <cellStyle name="15" xfId="1314"/>
    <cellStyle name="18" xfId="1315"/>
    <cellStyle name="18.1" xfId="1316"/>
    <cellStyle name="¹éºÐÀ²_      " xfId="1317"/>
    <cellStyle name="2" xfId="1318"/>
    <cellStyle name="2_0D5B6000" xfId="1319"/>
    <cellStyle name="2_6.Bang_luong_moi_XDCB" xfId="1320"/>
    <cellStyle name="2_7 noi 48 goi C5 9 vi na" xfId="1321"/>
    <cellStyle name="2_A che do KS +chi BQL" xfId="1322"/>
    <cellStyle name="2_BANG CAM COC GPMB 8km" xfId="1323"/>
    <cellStyle name="2_BANG CAM COC GPMB 8km_5. Du toan dien chieu sang" xfId="1324"/>
    <cellStyle name="2_Bang tong hop khoi luong" xfId="1325"/>
    <cellStyle name="2_BC thang" xfId="1326"/>
    <cellStyle name="2_BC thang 2" xfId="1327"/>
    <cellStyle name="2_BC thang_TONG HOP QUYET TOAN THANH PHO 2013" xfId="1328"/>
    <cellStyle name="2_Book1" xfId="1329"/>
    <cellStyle name="2_Book1_02-07 Tuyen chinh" xfId="1330"/>
    <cellStyle name="2_Book1_02-07Tuyen Nhanh" xfId="1331"/>
    <cellStyle name="2_Book1_1" xfId="1332"/>
    <cellStyle name="2_Book1_1_5. Du toan dien chieu sang" xfId="1333"/>
    <cellStyle name="2_Book1_1_Phụ luc goi 5" xfId="1334"/>
    <cellStyle name="2_Book1_1_Phụ luc goi 5 2" xfId="1335"/>
    <cellStyle name="2_Book1_1_Phụ luc goi 5_TONG HOP QUYET TOAN THANH PHO 2013" xfId="1336"/>
    <cellStyle name="2_Book1_Ban chuyen trach 29 (dieu chinh)" xfId="1337"/>
    <cellStyle name="2_Book1_Ban chuyen trach 29 (dieu chinh)_BHYT nguoi ngheo" xfId="1338"/>
    <cellStyle name="2_Book1_Ban chuyen trach 29 (dieu chinh)_DT 2015 (chinh thuc)" xfId="1339"/>
    <cellStyle name="2_Book1_ban chuyen trach 29 bo sung cho huyen ( DC theo QDUBND tinh theo doi)" xfId="1340"/>
    <cellStyle name="2_Book1_ban chuyen trach 29 bo sung cho huyen ( DC theo QDUBND tinh theo doi)_BHYT nguoi ngheo" xfId="1341"/>
    <cellStyle name="2_Book1_ban chuyen trach 29 bo sung cho huyen ( DC theo QDUBND tinh theo doi)_DT 2015 (chinh thuc)" xfId="1342"/>
    <cellStyle name="2_Book1_Bang noi suy KL dao dat da" xfId="1343"/>
    <cellStyle name="2_Book1_BC thang" xfId="1344"/>
    <cellStyle name="2_Book1_bo sung du toan  hong linh" xfId="1345"/>
    <cellStyle name="2_Book1_Book1" xfId="1346"/>
    <cellStyle name="2_Book1_Book1_5. Du toan dien chieu sang" xfId="1347"/>
    <cellStyle name="2_Book1_Cau Hoa Son Km 1+441.06 (14-12-2006)" xfId="1348"/>
    <cellStyle name="2_Book1_Cau Hoa Son Km 1+441.06 (22-10-2006)" xfId="1349"/>
    <cellStyle name="2_Book1_Cau Hoa Son Km 1+441.06 (24-10-2006)" xfId="1350"/>
    <cellStyle name="2_Book1_Cau Nam Tot(ngay 2-10-2006)" xfId="1351"/>
    <cellStyle name="2_Book1_CAU XOP XANG II(su­a)" xfId="1352"/>
    <cellStyle name="2_Book1_CAU XOP XANG II(su­a)_5. Du toan dien chieu sang" xfId="1353"/>
    <cellStyle name="2_Book1_Dieu phoi dat goi 1" xfId="1354"/>
    <cellStyle name="2_Book1_Dieu phoi dat goi 2" xfId="1355"/>
    <cellStyle name="2_Book1_DT 27-9-2006 nop SKH" xfId="1356"/>
    <cellStyle name="2_Book1_DT Kha thi ngay 11-2-06" xfId="1357"/>
    <cellStyle name="2_Book1_DT Kha thi ngay 11-2-06_5. Du toan dien chieu sang" xfId="1358"/>
    <cellStyle name="2_Book1_DT ngay 04-01-2006" xfId="1359"/>
    <cellStyle name="2_Book1_DT ngay 11-4-2006" xfId="1360"/>
    <cellStyle name="2_Book1_DT ngay 15-11-05" xfId="1361"/>
    <cellStyle name="2_Book1_DT ngay 15-11-05_5. Du toan dien chieu sang" xfId="1362"/>
    <cellStyle name="2_Book1_DT theo DM24" xfId="1363"/>
    <cellStyle name="2_Book1_DT Yen Na - Yen Tinh Theo 51 bu may CT8" xfId="1364"/>
    <cellStyle name="2_Book1_Du toan KT-TCsua theo TT 03 - YC 471" xfId="1365"/>
    <cellStyle name="2_Book1_Du toan nam 2014 (chinh thuc)" xfId="1366"/>
    <cellStyle name="2_Book1_Du toan nam 2014 (chinh thuc)_BHYT nguoi ngheo" xfId="1367"/>
    <cellStyle name="2_Book1_Du toan nam 2014 (chinh thuc)_DT 2015 (chinh thuc)" xfId="1368"/>
    <cellStyle name="2_Book1_Du toan Phuong lam" xfId="1369"/>
    <cellStyle name="2_Book1_Du toan Phuong lam_5. Du toan dien chieu sang" xfId="1370"/>
    <cellStyle name="2_Book1_Du toan QL 27 (23-12-2005)" xfId="1371"/>
    <cellStyle name="2_Book1_DuAnKT ngay 11-2-2006" xfId="1372"/>
    <cellStyle name="2_Book1_Goi 1" xfId="1373"/>
    <cellStyle name="2_Book1_Goi thau so 2 (20-6-2006)" xfId="1374"/>
    <cellStyle name="2_Book1_Goi thau so 2 (20-6-2006)_5. Du toan dien chieu sang" xfId="1375"/>
    <cellStyle name="2_Book1_Goi02(25-05-2006)" xfId="1376"/>
    <cellStyle name="2_Book1_K C N - HUNG DONG L.NHUA" xfId="1377"/>
    <cellStyle name="2_Book1_K C N - HUNG DONG L.NHUA_5. Du toan dien chieu sang" xfId="1378"/>
    <cellStyle name="2_Book1_Khoi Luong Hoang Truong - Hoang Phu" xfId="1379"/>
    <cellStyle name="2_Book1_Khoi Luong Hoang Truong - Hoang Phu_5. Du toan dien chieu sang" xfId="1380"/>
    <cellStyle name="2_Book1_KLdao chuan" xfId="1381"/>
    <cellStyle name="2_Book1_KLdao chuan 2" xfId="1382"/>
    <cellStyle name="2_Book1_KLdao chuan_TONG HOP QUYET TOAN THANH PHO 2013" xfId="1383"/>
    <cellStyle name="2_Book1_Muong TL" xfId="1384"/>
    <cellStyle name="2_Book1_Sua -  Nam Cam 07" xfId="1385"/>
    <cellStyle name="2_Book1_T4-nhanh1(17-6)" xfId="1386"/>
    <cellStyle name="2_Book1_TH BHXH 2015" xfId="1387"/>
    <cellStyle name="2_Book1_TH chenh lech Quy Luong 2014 (Phuc)" xfId="1388"/>
    <cellStyle name="2_Book1_TH chenh lech Quy Luong 2014 (Phuc)_BHYT nguoi ngheo" xfId="1389"/>
    <cellStyle name="2_Book1_TH chenh lech Quy Luong 2014 (Phuc)_DT 2015 (chinh thuc)" xfId="1390"/>
    <cellStyle name="2_Book1_THU NS den 21.12.2014" xfId="1391"/>
    <cellStyle name="2_Book1_Tong muc KT 20-11 Tan Huong Tuyen2" xfId="1392"/>
    <cellStyle name="2_Book1_Tuyen so 1-Km0+00 - Km0+852.56" xfId="1393"/>
    <cellStyle name="2_Book1_TV sua ngay 02-08-06" xfId="1394"/>
    <cellStyle name="2_Book1_xop nhi Gia Q4( 7-3-07)" xfId="1395"/>
    <cellStyle name="2_Book1_Yen Na-Yen Tinh 07" xfId="1396"/>
    <cellStyle name="2_Book1_Yen Na-Yen tinh 11" xfId="1397"/>
    <cellStyle name="2_Book1_ÿÿÿÿÿ" xfId="1398"/>
    <cellStyle name="2_C" xfId="1399"/>
    <cellStyle name="2_Cao Son - DTTKchinh TT 03, 04" xfId="1400"/>
    <cellStyle name="2_Cau Hoi 115" xfId="1401"/>
    <cellStyle name="2_Cau Hua Trai (TT 04)" xfId="1402"/>
    <cellStyle name="2_Cau Nam Tot(ngay 2-10-2006)" xfId="1403"/>
    <cellStyle name="2_Cau Thanh Ha 1" xfId="1404"/>
    <cellStyle name="2_Cau thuy dien Ban La (Cu Anh)" xfId="1405"/>
    <cellStyle name="2_Cau thuy dien Ban La (Cu Anh) 2" xfId="1406"/>
    <cellStyle name="2_Cau thuy dien Ban La (Cu Anh)_1009030 TW chi vong II pan bo lua ra (update dan so-thuy loi phi 30-9-2010)(bac ninh-quang ngai)final chinh Da Nang" xfId="1407"/>
    <cellStyle name="2_Cau thuy dien Ban La (Cu Anh)_1009030 TW chi vong II pan bo lua ra (update dan so-thuy loi phi 30-9-2010)(bac ninh-quang ngai)final chinh Da Nang_CQ XAC DINH MAT BANG 2016 (Quảng Trị)" xfId="1408"/>
    <cellStyle name="2_Cau thuy dien Ban La (Cu Anh)_1009030 TW chi vong II pan bo lua ra (update dan so-thuy loi phi 30-9-2010)(bac ninh-quang ngai)final chinh Da Nang_CQ XAC DINH MAT BANG 2016 Thanh Hoa" xfId="1409"/>
    <cellStyle name="2_Cau thuy dien Ban La (Cu Anh)_108 - CBCC xa - nam 2015 - Kim dot 2" xfId="1410"/>
    <cellStyle name="2_Cau thuy dien Ban La (Cu Anh)_160505 BIEU CHI NSDP TREN DAU DAN (BAO GÔM BSCMT)" xfId="1411"/>
    <cellStyle name="2_Cau thuy dien Ban La (Cu Anh)_5. Du toan dien chieu sang" xfId="1412"/>
    <cellStyle name="2_Cau thuy dien Ban La (Cu Anh)_bao cao chi xdcb 6 thang dau nam" xfId="1413"/>
    <cellStyle name="2_Cau thuy dien Ban La (Cu Anh)_BIEU 2 ngay 11 10" xfId="1414"/>
    <cellStyle name="2_Cau thuy dien Ban La (Cu Anh)_Bieu moi lam" xfId="1415"/>
    <cellStyle name="2_Cau thuy dien Ban La (Cu Anh)_BIEU SO 2 NGAY 4 10" xfId="1416"/>
    <cellStyle name="2_Cau thuy dien Ban La (Cu Anh)_M 20" xfId="1417"/>
    <cellStyle name="2_Cau thuy dien Ban La (Cu Anh)_M 6" xfId="1418"/>
    <cellStyle name="2_Cau thuy dien Ban La (Cu Anh)_M 7" xfId="1419"/>
    <cellStyle name="2_Cau thuy dien Ban La (Cu Anh)_M TH" xfId="1420"/>
    <cellStyle name="2_Cau thuy dien Ban La (Cu Anh)_Phụ luc goi 5" xfId="1421"/>
    <cellStyle name="2_Cau thuy dien Ban La (Cu Anh)_Phụ luc goi 5 2" xfId="1422"/>
    <cellStyle name="2_Cau thuy dien Ban La (Cu Anh)_Phụ luc goi 5_TONG HOP QUYET TOAN THANH PHO 2013" xfId="1423"/>
    <cellStyle name="2_Cau thuy dien Ban La (Cu Anh)_T-Bao cao chi 6 thang" xfId="1424"/>
    <cellStyle name="2_Cau thuy dien Ban La (Cu Anh)_TONG HOP QUYET TOAN THANH PHO 2013" xfId="1425"/>
    <cellStyle name="2_CAU XOP XANG II(su­a)" xfId="1426"/>
    <cellStyle name="2_Chau Thon - Tan Xuan (KCS 8-12-06)" xfId="1427"/>
    <cellStyle name="2_Chi phi KS" xfId="1428"/>
    <cellStyle name="2_cong" xfId="1429"/>
    <cellStyle name="2_cuong sua 9.10" xfId="1430"/>
    <cellStyle name="2_Dakt-Cau tinh Hua Phan" xfId="1431"/>
    <cellStyle name="2_DIEN" xfId="1432"/>
    <cellStyle name="2_Dieu phoi dat goi 1" xfId="1433"/>
    <cellStyle name="2_Dieu phoi dat goi 1_5. Du toan dien chieu sang" xfId="1434"/>
    <cellStyle name="2_Dieu phoi dat goi 2" xfId="1435"/>
    <cellStyle name="2_Dieu phoi dat goi 2_5. Du toan dien chieu sang" xfId="1436"/>
    <cellStyle name="2_Dinh muc thiet ke" xfId="1437"/>
    <cellStyle name="2_DONGIA" xfId="1438"/>
    <cellStyle name="2_DT Kha thi ngay 11-2-06" xfId="1439"/>
    <cellStyle name="2_DT KS Cam LAc-10-05-07" xfId="1440"/>
    <cellStyle name="2_DT KT ngay 10-9-2005" xfId="1441"/>
    <cellStyle name="2_DT ngay 04-01-2006" xfId="1442"/>
    <cellStyle name="2_DT ngay 04-01-2006_5. Du toan dien chieu sang" xfId="1443"/>
    <cellStyle name="2_DT ngay 11-4-2006" xfId="1444"/>
    <cellStyle name="2_DT ngay 11-4-2006_5. Du toan dien chieu sang" xfId="1445"/>
    <cellStyle name="2_DT ngay 15-11-05" xfId="1446"/>
    <cellStyle name="2_DT R1 duyet" xfId="1447"/>
    <cellStyle name="2_DT theo DM24" xfId="1448"/>
    <cellStyle name="2_DT Yen Na - Yen Tinh Theo 51 bu may CT8" xfId="1449"/>
    <cellStyle name="2_Dtdchinh2397" xfId="1450"/>
    <cellStyle name="2_Dtdchinh2397 2" xfId="1451"/>
    <cellStyle name="2_Dtdchinh2397_Phụ luc goi 5" xfId="1452"/>
    <cellStyle name="2_Dtdchinh2397_TONG HOP QUYET TOAN THANH PHO 2013" xfId="1453"/>
    <cellStyle name="2_DTXL goi 11(20-9-05)" xfId="1454"/>
    <cellStyle name="2_du toan" xfId="1455"/>
    <cellStyle name="2_du toan (03-11-05)" xfId="1456"/>
    <cellStyle name="2_Du toan (12-05-2005) Tham dinh" xfId="1457"/>
    <cellStyle name="2_Du toan (12-05-2005) Tham dinh_5. Du toan dien chieu sang" xfId="1458"/>
    <cellStyle name="2_Du toan (23-05-2005) Tham dinh" xfId="1459"/>
    <cellStyle name="2_Du toan (23-05-2005) Tham dinh_5. Du toan dien chieu sang" xfId="1460"/>
    <cellStyle name="2_Du toan (5 - 04 - 2004)" xfId="1461"/>
    <cellStyle name="2_Du toan (5 - 04 - 2004)_5. Du toan dien chieu sang" xfId="1462"/>
    <cellStyle name="2_Du toan (6-3-2005)" xfId="1463"/>
    <cellStyle name="2_Du toan (Ban A)" xfId="1464"/>
    <cellStyle name="2_Du toan (Ban A)_5. Du toan dien chieu sang" xfId="1465"/>
    <cellStyle name="2_Du toan (ngay 13 - 07 - 2004)" xfId="1466"/>
    <cellStyle name="2_Du toan (ngay 13 - 07 - 2004)_5. Du toan dien chieu sang" xfId="1467"/>
    <cellStyle name="2_Du toan (ngay 25-9-06)" xfId="1468"/>
    <cellStyle name="2_Du toan 558 (Km17+508.12 - Km 22)" xfId="1469"/>
    <cellStyle name="2_Du toan 558 (Km17+508.12 - Km 22) 2" xfId="1470"/>
    <cellStyle name="2_Du toan 558 (Km17+508.12 - Km 22)_1009030 TW chi vong II pan bo lua ra (update dan so-thuy loi phi 30-9-2010)(bac ninh-quang ngai)final chinh Da Nang" xfId="1471"/>
    <cellStyle name="2_Du toan 558 (Km17+508.12 - Km 22)_1009030 TW chi vong II pan bo lua ra (update dan so-thuy loi phi 30-9-2010)(bac ninh-quang ngai)final chinh Da Nang_CQ XAC DINH MAT BANG 2016 (Quảng Trị)" xfId="1472"/>
    <cellStyle name="2_Du toan 558 (Km17+508.12 - Km 22)_1009030 TW chi vong II pan bo lua ra (update dan so-thuy loi phi 30-9-2010)(bac ninh-quang ngai)final chinh Da Nang_CQ XAC DINH MAT BANG 2016 Thanh Hoa" xfId="1473"/>
    <cellStyle name="2_Du toan 558 (Km17+508.12 - Km 22)_108 - CBCC xa - nam 2015 - Kim dot 2" xfId="1474"/>
    <cellStyle name="2_Du toan 558 (Km17+508.12 - Km 22)_160505 BIEU CHI NSDP TREN DAU DAN (BAO GÔM BSCMT)" xfId="1475"/>
    <cellStyle name="2_Du toan 558 (Km17+508.12 - Km 22)_5. Du toan dien chieu sang" xfId="1476"/>
    <cellStyle name="2_Du toan 558 (Km17+508.12 - Km 22)_bao cao chi xdcb 6 thang dau nam" xfId="1477"/>
    <cellStyle name="2_Du toan 558 (Km17+508.12 - Km 22)_BIEU 2 ngay 11 10" xfId="1478"/>
    <cellStyle name="2_Du toan 558 (Km17+508.12 - Km 22)_Bieu moi lam" xfId="1479"/>
    <cellStyle name="2_Du toan 558 (Km17+508.12 - Km 22)_BIEU SO 2 NGAY 4 10" xfId="1480"/>
    <cellStyle name="2_Du toan 558 (Km17+508.12 - Km 22)_M 20" xfId="1481"/>
    <cellStyle name="2_Du toan 558 (Km17+508.12 - Km 22)_M 6" xfId="1482"/>
    <cellStyle name="2_Du toan 558 (Km17+508.12 - Km 22)_M 7" xfId="1483"/>
    <cellStyle name="2_Du toan 558 (Km17+508.12 - Km 22)_M TH" xfId="1484"/>
    <cellStyle name="2_Du toan 558 (Km17+508.12 - Km 22)_Phụ luc goi 5" xfId="1485"/>
    <cellStyle name="2_Du toan 558 (Km17+508.12 - Km 22)_Phụ luc goi 5 2" xfId="1486"/>
    <cellStyle name="2_Du toan 558 (Km17+508.12 - Km 22)_Phụ luc goi 5_TONG HOP QUYET TOAN THANH PHO 2013" xfId="1487"/>
    <cellStyle name="2_Du toan 558 (Km17+508.12 - Km 22)_T-Bao cao chi 6 thang" xfId="1488"/>
    <cellStyle name="2_Du toan 558 (Km17+508.12 - Km 22)_TONG HOP QUYET TOAN THANH PHO 2013" xfId="1489"/>
    <cellStyle name="2_Du toan bo sung (11-2004)" xfId="1490"/>
    <cellStyle name="2_Du toan Cang Vung Ang (Tham tra 3-11-06)" xfId="1491"/>
    <cellStyle name="2_Du toan Cang Vung Ang ngay 09-8-06 " xfId="1492"/>
    <cellStyle name="2_Du toan dieu chin theo don gia moi (1-2-2007)" xfId="1493"/>
    <cellStyle name="2_Du toan Goi 1" xfId="1494"/>
    <cellStyle name="2_Du toan Goi 1_5. Du toan dien chieu sang" xfId="1495"/>
    <cellStyle name="2_du toan goi 12" xfId="1496"/>
    <cellStyle name="2_Du toan Goi 2" xfId="1497"/>
    <cellStyle name="2_Du toan Goi 2_5. Du toan dien chieu sang" xfId="1498"/>
    <cellStyle name="2_Du toan Huong Lam - Ban Giang (ngay28-11-06)" xfId="1499"/>
    <cellStyle name="2_Du toan KT-TCsua theo TT 03 - YC 471" xfId="1500"/>
    <cellStyle name="2_Du toan KT-TCsua theo TT 03 - YC 471_5. Du toan dien chieu sang" xfId="1501"/>
    <cellStyle name="2_Du toan ngay (28-10-2005)" xfId="1502"/>
    <cellStyle name="2_Du toan ngay (28-10-2005)_5. Du toan dien chieu sang" xfId="1503"/>
    <cellStyle name="2_Du toan ngay 1-9-2004 (version 1)" xfId="1504"/>
    <cellStyle name="2_Du toan ngay 1-9-2004 (version 1)_5. Du toan dien chieu sang" xfId="1505"/>
    <cellStyle name="2_Du toan Phuong lam" xfId="1506"/>
    <cellStyle name="2_Du toan QL 27 (23-12-2005)" xfId="1507"/>
    <cellStyle name="2_Du toan QL 27 (23-12-2005)_5. Du toan dien chieu sang" xfId="1508"/>
    <cellStyle name="2_DuAnKT ngay 11-2-2006" xfId="1509"/>
    <cellStyle name="2_DuAnKT ngay 11-2-2006_5. Du toan dien chieu sang" xfId="1510"/>
    <cellStyle name="2_DUONGNOIVUNG-QTHANG-QLUU" xfId="1511"/>
    <cellStyle name="2_Dutoan xuatban" xfId="1512"/>
    <cellStyle name="2_Dutoan xuatbanlan2" xfId="1513"/>
    <cellStyle name="2_Dutoan(SGTL)" xfId="1514"/>
    <cellStyle name="2_Duyet DT-KTTC(GDI)QD so 790" xfId="1515"/>
    <cellStyle name="2_Gia goi 1" xfId="1516"/>
    <cellStyle name="2_Gia_VL cau-JIBIC-Ha-tinh" xfId="1517"/>
    <cellStyle name="2_Gia_VL cau-JIBIC-Ha-tinh_5. Du toan dien chieu sang" xfId="1518"/>
    <cellStyle name="2_Gia_VLQL48_duyet " xfId="1519"/>
    <cellStyle name="2_Gia_VLQL48_duyet _5. Du toan dien chieu sang" xfId="1520"/>
    <cellStyle name="2_Gia_VLQL48_duyet _Phụ luc goi 5" xfId="1521"/>
    <cellStyle name="2_Gia_VLQL48_duyet _Phụ luc goi 5 2" xfId="1522"/>
    <cellStyle name="2_Gia_VLQL48_duyet _Phụ luc goi 5_TONG HOP QUYET TOAN THANH PHO 2013" xfId="1523"/>
    <cellStyle name="2_goi 1" xfId="1524"/>
    <cellStyle name="2_Goi 1 (TT04)" xfId="1525"/>
    <cellStyle name="2_goi 1 duyet theo luong mo (an)" xfId="1526"/>
    <cellStyle name="2_Goi 1_1" xfId="1527"/>
    <cellStyle name="2_Goi 1_1_5. Du toan dien chieu sang" xfId="1528"/>
    <cellStyle name="2_Goi so 1" xfId="1529"/>
    <cellStyle name="2_Goi thau so 2 (20-6-2006)" xfId="1530"/>
    <cellStyle name="2_Goi02(25-05-2006)" xfId="1531"/>
    <cellStyle name="2_Goi02(25-05-2006)_5. Du toan dien chieu sang" xfId="1532"/>
    <cellStyle name="2_Goi1N206" xfId="1533"/>
    <cellStyle name="2_Goi1N206_5. Du toan dien chieu sang" xfId="1534"/>
    <cellStyle name="2_Goi2N206" xfId="1535"/>
    <cellStyle name="2_Goi2N206_5. Du toan dien chieu sang" xfId="1536"/>
    <cellStyle name="2_Goi4N216" xfId="1537"/>
    <cellStyle name="2_Goi4N216_5. Du toan dien chieu sang" xfId="1538"/>
    <cellStyle name="2_Goi5N216" xfId="1539"/>
    <cellStyle name="2_Goi5N216_5. Du toan dien chieu sang" xfId="1540"/>
    <cellStyle name="2_Hoi Song" xfId="1541"/>
    <cellStyle name="2_HT-LO" xfId="1542"/>
    <cellStyle name="2_HT-LO_5. Du toan dien chieu sang" xfId="1543"/>
    <cellStyle name="2_Khoi luong" xfId="1544"/>
    <cellStyle name="2_Khoi luong doan 1" xfId="1545"/>
    <cellStyle name="2_Khoi luong doan 1_5. Du toan dien chieu sang" xfId="1546"/>
    <cellStyle name="2_Khoi luong doan 2" xfId="1547"/>
    <cellStyle name="2_Khoi luong goi 1-QL4D" xfId="1548"/>
    <cellStyle name="2_Khoi Luong Hoang Truong - Hoang Phu" xfId="1549"/>
    <cellStyle name="2_Khoi Luong Hoang Truong - Hoang Phu_5. Du toan dien chieu sang" xfId="1550"/>
    <cellStyle name="2_Khoi luong QL8B" xfId="1551"/>
    <cellStyle name="2_Khoi luong_5. Du toan dien chieu sang" xfId="1552"/>
    <cellStyle name="2_KL" xfId="1553"/>
    <cellStyle name="2_KL goi 1" xfId="1554"/>
    <cellStyle name="2_KL goi 1 2" xfId="1555"/>
    <cellStyle name="2_KL goi 1_TONG HOP QUYET TOAN THANH PHO 2013" xfId="1556"/>
    <cellStyle name="2_Kl6-6-05" xfId="1557"/>
    <cellStyle name="2_Kldoan3" xfId="1558"/>
    <cellStyle name="2_Klnutgiao" xfId="1559"/>
    <cellStyle name="2_KLPA2s" xfId="1560"/>
    <cellStyle name="2_KlQdinhduyet" xfId="1561"/>
    <cellStyle name="2_KlQdinhduyet_5. Du toan dien chieu sang" xfId="1562"/>
    <cellStyle name="2_KlQdinhduyet_Phụ luc goi 5" xfId="1563"/>
    <cellStyle name="2_KlQdinhduyet_Phụ luc goi 5 2" xfId="1564"/>
    <cellStyle name="2_KlQdinhduyet_Phụ luc goi 5_TONG HOP QUYET TOAN THANH PHO 2013" xfId="1565"/>
    <cellStyle name="2_KlQL4goi5KCS" xfId="1566"/>
    <cellStyle name="2_Kltayth" xfId="1567"/>
    <cellStyle name="2_KltaythQDduyet" xfId="1568"/>
    <cellStyle name="2_Kluong4-2004" xfId="1569"/>
    <cellStyle name="2_Kluong4-2004_5. Du toan dien chieu sang" xfId="1570"/>
    <cellStyle name="2_Km329-Km350 (7-6)" xfId="1571"/>
    <cellStyle name="2_Km4-Km8+800" xfId="1572"/>
    <cellStyle name="2_Km4-Km8+800 2" xfId="1573"/>
    <cellStyle name="2_Km4-Km8+800_TONG HOP QUYET TOAN THANH PHO 2013" xfId="1574"/>
    <cellStyle name="2_Long_Lien_Phuong_BVTC" xfId="1575"/>
    <cellStyle name="2_Luong A6" xfId="1576"/>
    <cellStyle name="2_maugiacotaluy" xfId="1577"/>
    <cellStyle name="2_My Thanh Son Thanh" xfId="1578"/>
    <cellStyle name="2_Nhom I" xfId="1579"/>
    <cellStyle name="2_Nhom I_5. Du toan dien chieu sang" xfId="1580"/>
    <cellStyle name="2_Project N.Du" xfId="1581"/>
    <cellStyle name="2_Project N.Du.dien" xfId="1582"/>
    <cellStyle name="2_Project N.Du_5. Du toan dien chieu sang" xfId="1583"/>
    <cellStyle name="2_Project QL4" xfId="1584"/>
    <cellStyle name="2_Project QL4 goi 7" xfId="1585"/>
    <cellStyle name="2_Project QL4 goi 7_5. Du toan dien chieu sang" xfId="1586"/>
    <cellStyle name="2_Project QL4 goi5" xfId="1587"/>
    <cellStyle name="2_Project QL4 goi8" xfId="1588"/>
    <cellStyle name="2_QL1A-SUA2005" xfId="1589"/>
    <cellStyle name="2_QL1A-SUA2005_5. Du toan dien chieu sang" xfId="1590"/>
    <cellStyle name="2_Sheet1" xfId="1591"/>
    <cellStyle name="2_SuoiTon" xfId="1592"/>
    <cellStyle name="2_SuoiTon_5. Du toan dien chieu sang" xfId="1593"/>
    <cellStyle name="2_t" xfId="1594"/>
    <cellStyle name="2_Tay THoa" xfId="1595"/>
    <cellStyle name="2_Tay THoa_5. Du toan dien chieu sang" xfId="1596"/>
    <cellStyle name="2_TDT VINH - DUYET (CAU+DUONG)" xfId="1597"/>
    <cellStyle name="2_Tham tra (8-11)1" xfId="1598"/>
    <cellStyle name="2_THKLsua_cuoi" xfId="1599"/>
    <cellStyle name="2_Tinh KLHC goi 1" xfId="1600"/>
    <cellStyle name="2_tmthiet ke" xfId="1601"/>
    <cellStyle name="2_tmthiet ke1" xfId="1602"/>
    <cellStyle name="2_Tong hop DT dieu chinh duong 38-95" xfId="1603"/>
    <cellStyle name="2_Tong hop khoi luong duong 557 (30-5-2006)" xfId="1604"/>
    <cellStyle name="2_tong hop kl nen mat" xfId="1605"/>
    <cellStyle name="2_Tong muc dau tu" xfId="1606"/>
    <cellStyle name="2_Tong muc KT 20-11 Tan Huong Tuyen2" xfId="1607"/>
    <cellStyle name="2_TRUNG PMU 5" xfId="1608"/>
    <cellStyle name="2_TT C1 QL7-ql482" xfId="1609"/>
    <cellStyle name="2_Tuyen so 1-Km0+00 - Km0+852.56" xfId="1610"/>
    <cellStyle name="2_Tuyen so 1-Km0+00 - Km0+852.56_5. Du toan dien chieu sang" xfId="1611"/>
    <cellStyle name="2_TV sua ngay 02-08-06" xfId="1612"/>
    <cellStyle name="2_VatLieu 3 cau -NA" xfId="1613"/>
    <cellStyle name="2_VatLieu 3 cau -NA_5. Du toan dien chieu sang" xfId="1614"/>
    <cellStyle name="2_Yen Na - Yen Tinh  du an 30 -10-2006- Theo 51 bu may" xfId="1615"/>
    <cellStyle name="2_Yen Na - Yen Tinh Theo 51 bu may Ghep" xfId="1616"/>
    <cellStyle name="2_Yen Na - Yen Tinh Theo 51 -TV NA Ghep" xfId="1617"/>
    <cellStyle name="2_Yen Na-Yen Tinh 07" xfId="1618"/>
    <cellStyle name="2_ÿÿÿÿÿ" xfId="1619"/>
    <cellStyle name="2_ÿÿÿÿÿ_1" xfId="1620"/>
    <cellStyle name="2_ÿÿÿÿÿ_1_5. Du toan dien chieu sang" xfId="1621"/>
    <cellStyle name="2_ÿÿÿÿÿ_Bao cao thang G1" xfId="1622"/>
    <cellStyle name="2_ÿÿÿÿÿ_Bieu tong hop nhu cau ung 2011 da chon loc -Mien nui" xfId="1623"/>
    <cellStyle name="2_ÿÿÿÿÿ_Book1" xfId="1624"/>
    <cellStyle name="2_ÿÿÿÿÿ_Book1 2" xfId="1625"/>
    <cellStyle name="2_ÿÿÿÿÿ_Book1_Phụ luc goi 5" xfId="1626"/>
    <cellStyle name="2_ÿÿÿÿÿ_Don gia Goi thau so 1 (872)" xfId="1627"/>
    <cellStyle name="2_ÿÿÿÿÿ_DTduong-goi1" xfId="1628"/>
    <cellStyle name="2_ÿÿÿÿÿ_dutoanLCSP04-km0-5-goi1 (Ban 5 sua 24-8)" xfId="1629"/>
    <cellStyle name="2_ÿÿÿÿÿ_Tinh KLHC goi 1" xfId="1630"/>
    <cellStyle name="2_ÿÿÿÿÿ_Tong hop DT dieu chinh duong 38-95" xfId="1631"/>
    <cellStyle name="2_ÿÿÿÿÿ_Tong hop DT dieu chinh duong 38-95 2" xfId="1632"/>
    <cellStyle name="20" xfId="1633"/>
    <cellStyle name="20 2" xfId="1634"/>
    <cellStyle name="20% - Accent1 2" xfId="1635"/>
    <cellStyle name="20% - Accent2 2" xfId="1636"/>
    <cellStyle name="20% - Accent3 2" xfId="1637"/>
    <cellStyle name="20% - Accent4 2" xfId="1638"/>
    <cellStyle name="20% - Accent5 2" xfId="1639"/>
    <cellStyle name="20% - Accent6 2" xfId="1640"/>
    <cellStyle name="20% - Nh?n1" xfId="1641"/>
    <cellStyle name="20% - Nh?n2" xfId="1642"/>
    <cellStyle name="20% - Nh?n3" xfId="1643"/>
    <cellStyle name="20% - Nh?n4" xfId="1644"/>
    <cellStyle name="20% - Nh?n5" xfId="1645"/>
    <cellStyle name="20% - Nh?n6" xfId="1646"/>
    <cellStyle name="20% - Nhấn1" xfId="1647"/>
    <cellStyle name="20% - Nhấn2" xfId="1648"/>
    <cellStyle name="20% - Nhấn3" xfId="1649"/>
    <cellStyle name="20% - Nhấn4" xfId="1650"/>
    <cellStyle name="20% - Nhấn5" xfId="1651"/>
    <cellStyle name="20% - Nhấn6" xfId="1652"/>
    <cellStyle name="-2001" xfId="1653"/>
    <cellStyle name="3" xfId="1654"/>
    <cellStyle name="3_0D5B6000" xfId="1655"/>
    <cellStyle name="3_6.Bang_luong_moi_XDCB" xfId="1656"/>
    <cellStyle name="3_7 noi 48 goi C5 9 vi na" xfId="1657"/>
    <cellStyle name="3_A che do KS +chi BQL" xfId="1658"/>
    <cellStyle name="3_BANG CAM COC GPMB 8km" xfId="1659"/>
    <cellStyle name="3_BANG CAM COC GPMB 8km_5. Du toan dien chieu sang" xfId="1660"/>
    <cellStyle name="3_Bang tong hop khoi luong" xfId="1661"/>
    <cellStyle name="3_BC thang" xfId="1662"/>
    <cellStyle name="3_BC thang 2" xfId="1663"/>
    <cellStyle name="3_BC thang_TONG HOP QUYET TOAN THANH PHO 2013" xfId="1664"/>
    <cellStyle name="3_Book1" xfId="1665"/>
    <cellStyle name="3_Book1_02-07 Tuyen chinh" xfId="1666"/>
    <cellStyle name="3_Book1_02-07Tuyen Nhanh" xfId="1667"/>
    <cellStyle name="3_Book1_1" xfId="1668"/>
    <cellStyle name="3_Book1_1_5. Du toan dien chieu sang" xfId="1669"/>
    <cellStyle name="3_Book1_1_Phụ luc goi 5" xfId="1670"/>
    <cellStyle name="3_Book1_1_Phụ luc goi 5 2" xfId="1671"/>
    <cellStyle name="3_Book1_1_Phụ luc goi 5_TONG HOP QUYET TOAN THANH PHO 2013" xfId="1672"/>
    <cellStyle name="3_Book1_Ban chuyen trach 29 (dieu chinh)" xfId="1673"/>
    <cellStyle name="3_Book1_Ban chuyen trach 29 (dieu chinh)_BHYT nguoi ngheo" xfId="1674"/>
    <cellStyle name="3_Book1_Ban chuyen trach 29 (dieu chinh)_DT 2015 (chinh thuc)" xfId="1675"/>
    <cellStyle name="3_Book1_ban chuyen trach 29 bo sung cho huyen ( DC theo QDUBND tinh theo doi)" xfId="1676"/>
    <cellStyle name="3_Book1_ban chuyen trach 29 bo sung cho huyen ( DC theo QDUBND tinh theo doi)_BHYT nguoi ngheo" xfId="1677"/>
    <cellStyle name="3_Book1_ban chuyen trach 29 bo sung cho huyen ( DC theo QDUBND tinh theo doi)_DT 2015 (chinh thuc)" xfId="1678"/>
    <cellStyle name="3_Book1_Bang noi suy KL dao dat da" xfId="1679"/>
    <cellStyle name="3_Book1_BC thang" xfId="1680"/>
    <cellStyle name="3_Book1_bo sung du toan  hong linh" xfId="1681"/>
    <cellStyle name="3_Book1_Book1" xfId="1682"/>
    <cellStyle name="3_Book1_Book1_5. Du toan dien chieu sang" xfId="1683"/>
    <cellStyle name="3_Book1_Cau Hoa Son Km 1+441.06 (14-12-2006)" xfId="1684"/>
    <cellStyle name="3_Book1_Cau Hoa Son Km 1+441.06 (22-10-2006)" xfId="1685"/>
    <cellStyle name="3_Book1_Cau Hoa Son Km 1+441.06 (24-10-2006)" xfId="1686"/>
    <cellStyle name="3_Book1_Cau Nam Tot(ngay 2-10-2006)" xfId="1687"/>
    <cellStyle name="3_Book1_CAU XOP XANG II(su­a)" xfId="1688"/>
    <cellStyle name="3_Book1_CAU XOP XANG II(su­a)_5. Du toan dien chieu sang" xfId="1689"/>
    <cellStyle name="3_Book1_Dieu phoi dat goi 1" xfId="1690"/>
    <cellStyle name="3_Book1_Dieu phoi dat goi 2" xfId="1691"/>
    <cellStyle name="3_Book1_DT 27-9-2006 nop SKH" xfId="1692"/>
    <cellStyle name="3_Book1_DT Kha thi ngay 11-2-06" xfId="1693"/>
    <cellStyle name="3_Book1_DT Kha thi ngay 11-2-06_5. Du toan dien chieu sang" xfId="1694"/>
    <cellStyle name="3_Book1_DT ngay 04-01-2006" xfId="1695"/>
    <cellStyle name="3_Book1_DT ngay 11-4-2006" xfId="1696"/>
    <cellStyle name="3_Book1_DT ngay 15-11-05" xfId="1697"/>
    <cellStyle name="3_Book1_DT ngay 15-11-05_5. Du toan dien chieu sang" xfId="1698"/>
    <cellStyle name="3_Book1_DT theo DM24" xfId="1699"/>
    <cellStyle name="3_Book1_DT Yen Na - Yen Tinh Theo 51 bu may CT8" xfId="1700"/>
    <cellStyle name="3_Book1_Du toan KT-TCsua theo TT 03 - YC 471" xfId="1701"/>
    <cellStyle name="3_Book1_Du toan nam 2014 (chinh thuc)" xfId="1702"/>
    <cellStyle name="3_Book1_Du toan nam 2014 (chinh thuc)_BHYT nguoi ngheo" xfId="1703"/>
    <cellStyle name="3_Book1_Du toan nam 2014 (chinh thuc)_DT 2015 (chinh thuc)" xfId="1704"/>
    <cellStyle name="3_Book1_Du toan Phuong lam" xfId="1705"/>
    <cellStyle name="3_Book1_Du toan Phuong lam_5. Du toan dien chieu sang" xfId="1706"/>
    <cellStyle name="3_Book1_Du toan QL 27 (23-12-2005)" xfId="1707"/>
    <cellStyle name="3_Book1_DuAnKT ngay 11-2-2006" xfId="1708"/>
    <cellStyle name="3_Book1_Goi 1" xfId="1709"/>
    <cellStyle name="3_Book1_Goi thau so 2 (20-6-2006)" xfId="1710"/>
    <cellStyle name="3_Book1_Goi thau so 2 (20-6-2006)_5. Du toan dien chieu sang" xfId="1711"/>
    <cellStyle name="3_Book1_Goi02(25-05-2006)" xfId="1712"/>
    <cellStyle name="3_Book1_K C N - HUNG DONG L.NHUA" xfId="1713"/>
    <cellStyle name="3_Book1_K C N - HUNG DONG L.NHUA_5. Du toan dien chieu sang" xfId="1714"/>
    <cellStyle name="3_Book1_Khoi Luong Hoang Truong - Hoang Phu" xfId="1715"/>
    <cellStyle name="3_Book1_Khoi Luong Hoang Truong - Hoang Phu_5. Du toan dien chieu sang" xfId="1716"/>
    <cellStyle name="3_Book1_KLdao chuan" xfId="1717"/>
    <cellStyle name="3_Book1_KLdao chuan 2" xfId="1718"/>
    <cellStyle name="3_Book1_KLdao chuan_TONG HOP QUYET TOAN THANH PHO 2013" xfId="1719"/>
    <cellStyle name="3_Book1_Muong TL" xfId="1720"/>
    <cellStyle name="3_Book1_Sua -  Nam Cam 07" xfId="1721"/>
    <cellStyle name="3_Book1_T4-nhanh1(17-6)" xfId="1722"/>
    <cellStyle name="3_Book1_TH BHXH 2015" xfId="1723"/>
    <cellStyle name="3_Book1_TH chenh lech Quy Luong 2014 (Phuc)" xfId="1724"/>
    <cellStyle name="3_Book1_TH chenh lech Quy Luong 2014 (Phuc)_BHYT nguoi ngheo" xfId="1725"/>
    <cellStyle name="3_Book1_TH chenh lech Quy Luong 2014 (Phuc)_DT 2015 (chinh thuc)" xfId="1726"/>
    <cellStyle name="3_Book1_THU NS den 21.12.2014" xfId="1727"/>
    <cellStyle name="3_Book1_Tong muc KT 20-11 Tan Huong Tuyen2" xfId="1728"/>
    <cellStyle name="3_Book1_Tuyen so 1-Km0+00 - Km0+852.56" xfId="1729"/>
    <cellStyle name="3_Book1_TV sua ngay 02-08-06" xfId="1730"/>
    <cellStyle name="3_Book1_xop nhi Gia Q4( 7-3-07)" xfId="1731"/>
    <cellStyle name="3_Book1_Yen Na-Yen Tinh 07" xfId="1732"/>
    <cellStyle name="3_Book1_Yen Na-Yen tinh 11" xfId="1733"/>
    <cellStyle name="3_Book1_ÿÿÿÿÿ" xfId="1734"/>
    <cellStyle name="3_C" xfId="1735"/>
    <cellStyle name="3_Cao Son - DTTKchinh TT 03, 04" xfId="1736"/>
    <cellStyle name="3_Cau Hoi 115" xfId="1737"/>
    <cellStyle name="3_Cau Hua Trai (TT 04)" xfId="1738"/>
    <cellStyle name="3_Cau Nam Tot(ngay 2-10-2006)" xfId="1739"/>
    <cellStyle name="3_Cau Thanh Ha 1" xfId="1740"/>
    <cellStyle name="3_Cau thuy dien Ban La (Cu Anh)" xfId="1741"/>
    <cellStyle name="3_Cau thuy dien Ban La (Cu Anh) 2" xfId="1742"/>
    <cellStyle name="3_Cau thuy dien Ban La (Cu Anh)_1009030 TW chi vong II pan bo lua ra (update dan so-thuy loi phi 30-9-2010)(bac ninh-quang ngai)final chinh Da Nang" xfId="1743"/>
    <cellStyle name="3_Cau thuy dien Ban La (Cu Anh)_1009030 TW chi vong II pan bo lua ra (update dan so-thuy loi phi 30-9-2010)(bac ninh-quang ngai)final chinh Da Nang_CQ XAC DINH MAT BANG 2016 (Quảng Trị)" xfId="1744"/>
    <cellStyle name="3_Cau thuy dien Ban La (Cu Anh)_1009030 TW chi vong II pan bo lua ra (update dan so-thuy loi phi 30-9-2010)(bac ninh-quang ngai)final chinh Da Nang_CQ XAC DINH MAT BANG 2016 Thanh Hoa" xfId="1745"/>
    <cellStyle name="3_Cau thuy dien Ban La (Cu Anh)_108 - CBCC xa - nam 2015 - Kim dot 2" xfId="1746"/>
    <cellStyle name="3_Cau thuy dien Ban La (Cu Anh)_160505 BIEU CHI NSDP TREN DAU DAN (BAO GÔM BSCMT)" xfId="1747"/>
    <cellStyle name="3_Cau thuy dien Ban La (Cu Anh)_5. Du toan dien chieu sang" xfId="1748"/>
    <cellStyle name="3_Cau thuy dien Ban La (Cu Anh)_bao cao chi xdcb 6 thang dau nam" xfId="1749"/>
    <cellStyle name="3_Cau thuy dien Ban La (Cu Anh)_BIEU 2 ngay 11 10" xfId="1750"/>
    <cellStyle name="3_Cau thuy dien Ban La (Cu Anh)_Bieu moi lam" xfId="1751"/>
    <cellStyle name="3_Cau thuy dien Ban La (Cu Anh)_BIEU SO 2 NGAY 4 10" xfId="1752"/>
    <cellStyle name="3_Cau thuy dien Ban La (Cu Anh)_M 20" xfId="1753"/>
    <cellStyle name="3_Cau thuy dien Ban La (Cu Anh)_M 6" xfId="1754"/>
    <cellStyle name="3_Cau thuy dien Ban La (Cu Anh)_M 7" xfId="1755"/>
    <cellStyle name="3_Cau thuy dien Ban La (Cu Anh)_M TH" xfId="1756"/>
    <cellStyle name="3_Cau thuy dien Ban La (Cu Anh)_Phụ luc goi 5" xfId="1757"/>
    <cellStyle name="3_Cau thuy dien Ban La (Cu Anh)_Phụ luc goi 5 2" xfId="1758"/>
    <cellStyle name="3_Cau thuy dien Ban La (Cu Anh)_Phụ luc goi 5_TONG HOP QUYET TOAN THANH PHO 2013" xfId="1759"/>
    <cellStyle name="3_Cau thuy dien Ban La (Cu Anh)_T-Bao cao chi 6 thang" xfId="1760"/>
    <cellStyle name="3_Cau thuy dien Ban La (Cu Anh)_TONG HOP QUYET TOAN THANH PHO 2013" xfId="1761"/>
    <cellStyle name="3_CAU XOP XANG II(su­a)" xfId="1762"/>
    <cellStyle name="3_Chau Thon - Tan Xuan (KCS 8-12-06)" xfId="1763"/>
    <cellStyle name="3_Chi phi KS" xfId="1764"/>
    <cellStyle name="3_cong" xfId="1765"/>
    <cellStyle name="3_cuong sua 9.10" xfId="1766"/>
    <cellStyle name="3_Dakt-Cau tinh Hua Phan" xfId="1767"/>
    <cellStyle name="3_DIEN" xfId="1768"/>
    <cellStyle name="3_Dieu phoi dat goi 1" xfId="1769"/>
    <cellStyle name="3_Dieu phoi dat goi 1_5. Du toan dien chieu sang" xfId="1770"/>
    <cellStyle name="3_Dieu phoi dat goi 2" xfId="1771"/>
    <cellStyle name="3_Dieu phoi dat goi 2_5. Du toan dien chieu sang" xfId="1772"/>
    <cellStyle name="3_Dinh muc thiet ke" xfId="1773"/>
    <cellStyle name="3_DONGIA" xfId="1774"/>
    <cellStyle name="3_DT Kha thi ngay 11-2-06" xfId="1775"/>
    <cellStyle name="3_DT KS Cam LAc-10-05-07" xfId="1776"/>
    <cellStyle name="3_DT KT ngay 10-9-2005" xfId="1777"/>
    <cellStyle name="3_DT ngay 04-01-2006" xfId="1778"/>
    <cellStyle name="3_DT ngay 04-01-2006_5. Du toan dien chieu sang" xfId="1779"/>
    <cellStyle name="3_DT ngay 11-4-2006" xfId="1780"/>
    <cellStyle name="3_DT ngay 11-4-2006_5. Du toan dien chieu sang" xfId="1781"/>
    <cellStyle name="3_DT ngay 15-11-05" xfId="1782"/>
    <cellStyle name="3_DT R1 duyet" xfId="1783"/>
    <cellStyle name="3_DT theo DM24" xfId="1784"/>
    <cellStyle name="3_DT Yen Na - Yen Tinh Theo 51 bu may CT8" xfId="1785"/>
    <cellStyle name="3_Dtdchinh2397" xfId="1786"/>
    <cellStyle name="3_Dtdchinh2397 2" xfId="1787"/>
    <cellStyle name="3_Dtdchinh2397_Phụ luc goi 5" xfId="1788"/>
    <cellStyle name="3_Dtdchinh2397_TONG HOP QUYET TOAN THANH PHO 2013" xfId="1789"/>
    <cellStyle name="3_DTXL goi 11(20-9-05)" xfId="1790"/>
    <cellStyle name="3_du toan" xfId="1791"/>
    <cellStyle name="3_du toan (03-11-05)" xfId="1792"/>
    <cellStyle name="3_Du toan (12-05-2005) Tham dinh" xfId="1793"/>
    <cellStyle name="3_Du toan (12-05-2005) Tham dinh_5. Du toan dien chieu sang" xfId="1794"/>
    <cellStyle name="3_Du toan (23-05-2005) Tham dinh" xfId="1795"/>
    <cellStyle name="3_Du toan (23-05-2005) Tham dinh_5. Du toan dien chieu sang" xfId="1796"/>
    <cellStyle name="3_Du toan (5 - 04 - 2004)" xfId="1797"/>
    <cellStyle name="3_Du toan (5 - 04 - 2004)_5. Du toan dien chieu sang" xfId="1798"/>
    <cellStyle name="3_Du toan (6-3-2005)" xfId="1799"/>
    <cellStyle name="3_Du toan (Ban A)" xfId="1800"/>
    <cellStyle name="3_Du toan (Ban A)_5. Du toan dien chieu sang" xfId="1801"/>
    <cellStyle name="3_Du toan (ngay 13 - 07 - 2004)" xfId="1802"/>
    <cellStyle name="3_Du toan (ngay 13 - 07 - 2004)_5. Du toan dien chieu sang" xfId="1803"/>
    <cellStyle name="3_Du toan (ngay 25-9-06)" xfId="1804"/>
    <cellStyle name="3_Du toan 558 (Km17+508.12 - Km 22)" xfId="1805"/>
    <cellStyle name="3_Du toan 558 (Km17+508.12 - Km 22) 2" xfId="1806"/>
    <cellStyle name="3_Du toan 558 (Km17+508.12 - Km 22)_1009030 TW chi vong II pan bo lua ra (update dan so-thuy loi phi 30-9-2010)(bac ninh-quang ngai)final chinh Da Nang" xfId="1807"/>
    <cellStyle name="3_Du toan 558 (Km17+508.12 - Km 22)_1009030 TW chi vong II pan bo lua ra (update dan so-thuy loi phi 30-9-2010)(bac ninh-quang ngai)final chinh Da Nang_CQ XAC DINH MAT BANG 2016 (Quảng Trị)" xfId="1808"/>
    <cellStyle name="3_Du toan 558 (Km17+508.12 - Km 22)_1009030 TW chi vong II pan bo lua ra (update dan so-thuy loi phi 30-9-2010)(bac ninh-quang ngai)final chinh Da Nang_CQ XAC DINH MAT BANG 2016 Thanh Hoa" xfId="1809"/>
    <cellStyle name="3_Du toan 558 (Km17+508.12 - Km 22)_108 - CBCC xa - nam 2015 - Kim dot 2" xfId="1810"/>
    <cellStyle name="3_Du toan 558 (Km17+508.12 - Km 22)_160505 BIEU CHI NSDP TREN DAU DAN (BAO GÔM BSCMT)" xfId="1811"/>
    <cellStyle name="3_Du toan 558 (Km17+508.12 - Km 22)_5. Du toan dien chieu sang" xfId="1812"/>
    <cellStyle name="3_Du toan 558 (Km17+508.12 - Km 22)_bao cao chi xdcb 6 thang dau nam" xfId="1813"/>
    <cellStyle name="3_Du toan 558 (Km17+508.12 - Km 22)_BIEU 2 ngay 11 10" xfId="1814"/>
    <cellStyle name="3_Du toan 558 (Km17+508.12 - Km 22)_Bieu moi lam" xfId="1815"/>
    <cellStyle name="3_Du toan 558 (Km17+508.12 - Km 22)_BIEU SO 2 NGAY 4 10" xfId="1816"/>
    <cellStyle name="3_Du toan 558 (Km17+508.12 - Km 22)_M 20" xfId="1817"/>
    <cellStyle name="3_Du toan 558 (Km17+508.12 - Km 22)_M 6" xfId="1818"/>
    <cellStyle name="3_Du toan 558 (Km17+508.12 - Km 22)_M 7" xfId="1819"/>
    <cellStyle name="3_Du toan 558 (Km17+508.12 - Km 22)_M TH" xfId="1820"/>
    <cellStyle name="3_Du toan 558 (Km17+508.12 - Km 22)_Phụ luc goi 5" xfId="1821"/>
    <cellStyle name="3_Du toan 558 (Km17+508.12 - Km 22)_Phụ luc goi 5 2" xfId="1822"/>
    <cellStyle name="3_Du toan 558 (Km17+508.12 - Km 22)_Phụ luc goi 5_TONG HOP QUYET TOAN THANH PHO 2013" xfId="1823"/>
    <cellStyle name="3_Du toan 558 (Km17+508.12 - Km 22)_T-Bao cao chi 6 thang" xfId="1824"/>
    <cellStyle name="3_Du toan 558 (Km17+508.12 - Km 22)_TONG HOP QUYET TOAN THANH PHO 2013" xfId="1825"/>
    <cellStyle name="3_Du toan bo sung (11-2004)" xfId="1826"/>
    <cellStyle name="3_Du toan Cang Vung Ang (Tham tra 3-11-06)" xfId="1827"/>
    <cellStyle name="3_Du toan Cang Vung Ang ngay 09-8-06 " xfId="1828"/>
    <cellStyle name="3_Du toan dieu chin theo don gia moi (1-2-2007)" xfId="1829"/>
    <cellStyle name="3_Du toan Goi 1" xfId="1830"/>
    <cellStyle name="3_Du toan Goi 1_5. Du toan dien chieu sang" xfId="1831"/>
    <cellStyle name="3_du toan goi 12" xfId="1832"/>
    <cellStyle name="3_Du toan Goi 2" xfId="1833"/>
    <cellStyle name="3_Du toan Goi 2_5. Du toan dien chieu sang" xfId="1834"/>
    <cellStyle name="3_Du toan Huong Lam - Ban Giang (ngay28-11-06)" xfId="1835"/>
    <cellStyle name="3_Du toan KT-TCsua theo TT 03 - YC 471" xfId="1836"/>
    <cellStyle name="3_Du toan KT-TCsua theo TT 03 - YC 471_5. Du toan dien chieu sang" xfId="1837"/>
    <cellStyle name="3_Du toan ngay (28-10-2005)" xfId="1838"/>
    <cellStyle name="3_Du toan ngay (28-10-2005)_5. Du toan dien chieu sang" xfId="1839"/>
    <cellStyle name="3_Du toan ngay 1-9-2004 (version 1)" xfId="1840"/>
    <cellStyle name="3_Du toan ngay 1-9-2004 (version 1)_5. Du toan dien chieu sang" xfId="1841"/>
    <cellStyle name="3_Du toan Phuong lam" xfId="1842"/>
    <cellStyle name="3_Du toan QL 27 (23-12-2005)" xfId="1843"/>
    <cellStyle name="3_Du toan QL 27 (23-12-2005)_5. Du toan dien chieu sang" xfId="1844"/>
    <cellStyle name="3_DuAnKT ngay 11-2-2006" xfId="1845"/>
    <cellStyle name="3_DuAnKT ngay 11-2-2006_5. Du toan dien chieu sang" xfId="1846"/>
    <cellStyle name="3_DUONGNOIVUNG-QTHANG-QLUU" xfId="1847"/>
    <cellStyle name="3_Dutoan xuatban" xfId="1848"/>
    <cellStyle name="3_Dutoan xuatbanlan2" xfId="1849"/>
    <cellStyle name="3_Dutoan(SGTL)" xfId="1850"/>
    <cellStyle name="3_Duyet DT-KTTC(GDI)QD so 790" xfId="1851"/>
    <cellStyle name="3_Gia goi 1" xfId="1852"/>
    <cellStyle name="3_Gia_VL cau-JIBIC-Ha-tinh" xfId="1853"/>
    <cellStyle name="3_Gia_VL cau-JIBIC-Ha-tinh_5. Du toan dien chieu sang" xfId="1854"/>
    <cellStyle name="3_Gia_VLQL48_duyet " xfId="1855"/>
    <cellStyle name="3_Gia_VLQL48_duyet _5. Du toan dien chieu sang" xfId="1856"/>
    <cellStyle name="3_Gia_VLQL48_duyet _Phụ luc goi 5" xfId="1857"/>
    <cellStyle name="3_Gia_VLQL48_duyet _Phụ luc goi 5 2" xfId="1858"/>
    <cellStyle name="3_Gia_VLQL48_duyet _Phụ luc goi 5_TONG HOP QUYET TOAN THANH PHO 2013" xfId="1859"/>
    <cellStyle name="3_goi 1" xfId="1860"/>
    <cellStyle name="3_Goi 1 (TT04)" xfId="1861"/>
    <cellStyle name="3_goi 1 duyet theo luong mo (an)" xfId="1862"/>
    <cellStyle name="3_Goi 1_1" xfId="1863"/>
    <cellStyle name="3_Goi 1_1_5. Du toan dien chieu sang" xfId="1864"/>
    <cellStyle name="3_Goi so 1" xfId="1865"/>
    <cellStyle name="3_Goi thau so 2 (20-6-2006)" xfId="1866"/>
    <cellStyle name="3_Goi02(25-05-2006)" xfId="1867"/>
    <cellStyle name="3_Goi02(25-05-2006)_5. Du toan dien chieu sang" xfId="1868"/>
    <cellStyle name="3_Goi1N206" xfId="1869"/>
    <cellStyle name="3_Goi1N206_5. Du toan dien chieu sang" xfId="1870"/>
    <cellStyle name="3_Goi2N206" xfId="1871"/>
    <cellStyle name="3_Goi2N206_5. Du toan dien chieu sang" xfId="1872"/>
    <cellStyle name="3_Goi4N216" xfId="1873"/>
    <cellStyle name="3_Goi4N216_5. Du toan dien chieu sang" xfId="1874"/>
    <cellStyle name="3_Goi5N216" xfId="1875"/>
    <cellStyle name="3_Goi5N216_5. Du toan dien chieu sang" xfId="1876"/>
    <cellStyle name="3_Hoi Song" xfId="1877"/>
    <cellStyle name="3_HT-LO" xfId="1878"/>
    <cellStyle name="3_HT-LO_5. Du toan dien chieu sang" xfId="1879"/>
    <cellStyle name="3_Khoi luong" xfId="1880"/>
    <cellStyle name="3_Khoi luong doan 1" xfId="1881"/>
    <cellStyle name="3_Khoi luong doan 1_5. Du toan dien chieu sang" xfId="1882"/>
    <cellStyle name="3_Khoi luong doan 2" xfId="1883"/>
    <cellStyle name="3_Khoi luong goi 1-QL4D" xfId="1884"/>
    <cellStyle name="3_Khoi Luong Hoang Truong - Hoang Phu" xfId="1885"/>
    <cellStyle name="3_Khoi Luong Hoang Truong - Hoang Phu_5. Du toan dien chieu sang" xfId="1886"/>
    <cellStyle name="3_Khoi luong QL8B" xfId="1887"/>
    <cellStyle name="3_Khoi luong_5. Du toan dien chieu sang" xfId="1888"/>
    <cellStyle name="3_KL" xfId="1889"/>
    <cellStyle name="3_KL goi 1" xfId="1890"/>
    <cellStyle name="3_KL goi 1 2" xfId="1891"/>
    <cellStyle name="3_KL goi 1_TONG HOP QUYET TOAN THANH PHO 2013" xfId="1892"/>
    <cellStyle name="3_Kl6-6-05" xfId="1893"/>
    <cellStyle name="3_Kldoan3" xfId="1894"/>
    <cellStyle name="3_Klnutgiao" xfId="1895"/>
    <cellStyle name="3_KLPA2s" xfId="1896"/>
    <cellStyle name="3_KlQdinhduyet" xfId="1897"/>
    <cellStyle name="3_KlQdinhduyet_5. Du toan dien chieu sang" xfId="1898"/>
    <cellStyle name="3_KlQdinhduyet_Phụ luc goi 5" xfId="1899"/>
    <cellStyle name="3_KlQdinhduyet_Phụ luc goi 5 2" xfId="1900"/>
    <cellStyle name="3_KlQdinhduyet_Phụ luc goi 5_TONG HOP QUYET TOAN THANH PHO 2013" xfId="1901"/>
    <cellStyle name="3_KlQL4goi5KCS" xfId="1902"/>
    <cellStyle name="3_Kltayth" xfId="1903"/>
    <cellStyle name="3_KltaythQDduyet" xfId="1904"/>
    <cellStyle name="3_Kluong4-2004" xfId="1905"/>
    <cellStyle name="3_Kluong4-2004_5. Du toan dien chieu sang" xfId="1906"/>
    <cellStyle name="3_Km329-Km350 (7-6)" xfId="1907"/>
    <cellStyle name="3_Km4-Km8+800" xfId="1908"/>
    <cellStyle name="3_Km4-Km8+800 2" xfId="1909"/>
    <cellStyle name="3_Km4-Km8+800_TONG HOP QUYET TOAN THANH PHO 2013" xfId="1910"/>
    <cellStyle name="3_Long_Lien_Phuong_BVTC" xfId="1911"/>
    <cellStyle name="3_Luong A6" xfId="1912"/>
    <cellStyle name="3_maugiacotaluy" xfId="1913"/>
    <cellStyle name="3_My Thanh Son Thanh" xfId="1914"/>
    <cellStyle name="3_Nhom I" xfId="1915"/>
    <cellStyle name="3_Nhom I_5. Du toan dien chieu sang" xfId="1916"/>
    <cellStyle name="3_Project N.Du" xfId="1917"/>
    <cellStyle name="3_Project N.Du.dien" xfId="1918"/>
    <cellStyle name="3_Project N.Du_5. Du toan dien chieu sang" xfId="1919"/>
    <cellStyle name="3_Project QL4" xfId="1920"/>
    <cellStyle name="3_Project QL4 goi 7" xfId="1921"/>
    <cellStyle name="3_Project QL4 goi 7_5. Du toan dien chieu sang" xfId="1922"/>
    <cellStyle name="3_Project QL4 goi5" xfId="1923"/>
    <cellStyle name="3_Project QL4 goi8" xfId="1924"/>
    <cellStyle name="3_QL1A-SUA2005" xfId="1925"/>
    <cellStyle name="3_QL1A-SUA2005_5. Du toan dien chieu sang" xfId="1926"/>
    <cellStyle name="3_Sheet1" xfId="1927"/>
    <cellStyle name="3_SuoiTon" xfId="1928"/>
    <cellStyle name="3_SuoiTon_5. Du toan dien chieu sang" xfId="1929"/>
    <cellStyle name="3_t" xfId="1930"/>
    <cellStyle name="3_Tay THoa" xfId="1931"/>
    <cellStyle name="3_Tay THoa_5. Du toan dien chieu sang" xfId="1932"/>
    <cellStyle name="3_TDT VINH - DUYET (CAU+DUONG)" xfId="1933"/>
    <cellStyle name="3_Tham tra (8-11)1" xfId="1934"/>
    <cellStyle name="3_THKLsua_cuoi" xfId="1935"/>
    <cellStyle name="3_Tinh KLHC goi 1" xfId="1936"/>
    <cellStyle name="3_tmthiet ke" xfId="1937"/>
    <cellStyle name="3_tmthiet ke1" xfId="1938"/>
    <cellStyle name="3_Tong hop DT dieu chinh duong 38-95" xfId="1939"/>
    <cellStyle name="3_Tong hop khoi luong duong 557 (30-5-2006)" xfId="1940"/>
    <cellStyle name="3_tong hop kl nen mat" xfId="1941"/>
    <cellStyle name="3_Tong muc dau tu" xfId="1942"/>
    <cellStyle name="3_Tong muc KT 20-11 Tan Huong Tuyen2" xfId="1943"/>
    <cellStyle name="3_TT C1 QL7-ql482" xfId="1944"/>
    <cellStyle name="3_Tuyen so 1-Km0+00 - Km0+852.56" xfId="1945"/>
    <cellStyle name="3_Tuyen so 1-Km0+00 - Km0+852.56_5. Du toan dien chieu sang" xfId="1946"/>
    <cellStyle name="3_TV sua ngay 02-08-06" xfId="1947"/>
    <cellStyle name="3_VatLieu 3 cau -NA" xfId="1948"/>
    <cellStyle name="3_VatLieu 3 cau -NA_5. Du toan dien chieu sang" xfId="1949"/>
    <cellStyle name="3_Yen Na - Yen Tinh  du an 30 -10-2006- Theo 51 bu may" xfId="1950"/>
    <cellStyle name="3_Yen Na - Yen Tinh Theo 51 bu may Ghep" xfId="1951"/>
    <cellStyle name="3_Yen Na - Yen Tinh Theo 51 -TV NA Ghep" xfId="1952"/>
    <cellStyle name="3_Yen Na-Yen Tinh 07" xfId="1953"/>
    <cellStyle name="3_ÿÿÿÿÿ" xfId="1954"/>
    <cellStyle name="3_ÿÿÿÿÿ_1" xfId="1955"/>
    <cellStyle name="3_ÿÿÿÿÿ_1_5. Du toan dien chieu sang" xfId="1956"/>
    <cellStyle name="4" xfId="1957"/>
    <cellStyle name="4_0D5B6000" xfId="1958"/>
    <cellStyle name="4_6.Bang_luong_moi_XDCB" xfId="1959"/>
    <cellStyle name="4_7 noi 48 goi C5 9 vi na" xfId="1960"/>
    <cellStyle name="4_A che do KS +chi BQL" xfId="1961"/>
    <cellStyle name="4_BANG CAM COC GPMB 8km" xfId="1962"/>
    <cellStyle name="4_BANG CAM COC GPMB 8km_5. Du toan dien chieu sang" xfId="1963"/>
    <cellStyle name="4_Bang tong hop khoi luong" xfId="1964"/>
    <cellStyle name="4_BC thang" xfId="1965"/>
    <cellStyle name="4_BC thang 2" xfId="1966"/>
    <cellStyle name="4_BC thang_TONG HOP QUYET TOAN THANH PHO 2013" xfId="1967"/>
    <cellStyle name="4_Book1" xfId="1968"/>
    <cellStyle name="4_Book1_02-07 Tuyen chinh" xfId="1969"/>
    <cellStyle name="4_Book1_02-07Tuyen Nhanh" xfId="1970"/>
    <cellStyle name="4_Book1_1" xfId="1971"/>
    <cellStyle name="4_Book1_1_5. Du toan dien chieu sang" xfId="1972"/>
    <cellStyle name="4_Book1_1_Phụ luc goi 5" xfId="1973"/>
    <cellStyle name="4_Book1_1_Phụ luc goi 5 2" xfId="1974"/>
    <cellStyle name="4_Book1_1_Phụ luc goi 5_TONG HOP QUYET TOAN THANH PHO 2013" xfId="1975"/>
    <cellStyle name="4_Book1_Ban chuyen trach 29 (dieu chinh)" xfId="1976"/>
    <cellStyle name="4_Book1_Ban chuyen trach 29 (dieu chinh)_BHYT nguoi ngheo" xfId="1977"/>
    <cellStyle name="4_Book1_Ban chuyen trach 29 (dieu chinh)_DT 2015 (chinh thuc)" xfId="1978"/>
    <cellStyle name="4_Book1_ban chuyen trach 29 bo sung cho huyen ( DC theo QDUBND tinh theo doi)" xfId="1979"/>
    <cellStyle name="4_Book1_ban chuyen trach 29 bo sung cho huyen ( DC theo QDUBND tinh theo doi)_BHYT nguoi ngheo" xfId="1980"/>
    <cellStyle name="4_Book1_ban chuyen trach 29 bo sung cho huyen ( DC theo QDUBND tinh theo doi)_DT 2015 (chinh thuc)" xfId="1981"/>
    <cellStyle name="4_Book1_Bang noi suy KL dao dat da" xfId="1982"/>
    <cellStyle name="4_Book1_BC thang" xfId="1983"/>
    <cellStyle name="4_Book1_bo sung du toan  hong linh" xfId="1984"/>
    <cellStyle name="4_Book1_Book1" xfId="1985"/>
    <cellStyle name="4_Book1_Book1_5. Du toan dien chieu sang" xfId="1986"/>
    <cellStyle name="4_Book1_Cau Hoa Son Km 1+441.06 (14-12-2006)" xfId="1987"/>
    <cellStyle name="4_Book1_Cau Hoa Son Km 1+441.06 (22-10-2006)" xfId="1988"/>
    <cellStyle name="4_Book1_Cau Hoa Son Km 1+441.06 (24-10-2006)" xfId="1989"/>
    <cellStyle name="4_Book1_Cau Nam Tot(ngay 2-10-2006)" xfId="1990"/>
    <cellStyle name="4_Book1_CAU XOP XANG II(su­a)" xfId="1991"/>
    <cellStyle name="4_Book1_CAU XOP XANG II(su­a)_5. Du toan dien chieu sang" xfId="1992"/>
    <cellStyle name="4_Book1_Dieu phoi dat goi 1" xfId="1993"/>
    <cellStyle name="4_Book1_Dieu phoi dat goi 2" xfId="1994"/>
    <cellStyle name="4_Book1_DT 27-9-2006 nop SKH" xfId="1995"/>
    <cellStyle name="4_Book1_DT Kha thi ngay 11-2-06" xfId="1996"/>
    <cellStyle name="4_Book1_DT Kha thi ngay 11-2-06_5. Du toan dien chieu sang" xfId="1997"/>
    <cellStyle name="4_Book1_DT ngay 04-01-2006" xfId="1998"/>
    <cellStyle name="4_Book1_DT ngay 11-4-2006" xfId="1999"/>
    <cellStyle name="4_Book1_DT ngay 15-11-05" xfId="2000"/>
    <cellStyle name="4_Book1_DT ngay 15-11-05_5. Du toan dien chieu sang" xfId="2001"/>
    <cellStyle name="4_Book1_DT theo DM24" xfId="2002"/>
    <cellStyle name="4_Book1_DT Yen Na - Yen Tinh Theo 51 bu may CT8" xfId="2003"/>
    <cellStyle name="4_Book1_Du toan KT-TCsua theo TT 03 - YC 471" xfId="2004"/>
    <cellStyle name="4_Book1_Du toan nam 2014 (chinh thuc)" xfId="2005"/>
    <cellStyle name="4_Book1_Du toan nam 2014 (chinh thuc)_BHYT nguoi ngheo" xfId="2006"/>
    <cellStyle name="4_Book1_Du toan nam 2014 (chinh thuc)_DT 2015 (chinh thuc)" xfId="2007"/>
    <cellStyle name="4_Book1_Du toan Phuong lam" xfId="2008"/>
    <cellStyle name="4_Book1_Du toan Phuong lam_5. Du toan dien chieu sang" xfId="2009"/>
    <cellStyle name="4_Book1_Du toan QL 27 (23-12-2005)" xfId="2010"/>
    <cellStyle name="4_Book1_DuAnKT ngay 11-2-2006" xfId="2011"/>
    <cellStyle name="4_Book1_Goi 1" xfId="2012"/>
    <cellStyle name="4_Book1_Goi thau so 2 (20-6-2006)" xfId="2013"/>
    <cellStyle name="4_Book1_Goi thau so 2 (20-6-2006)_5. Du toan dien chieu sang" xfId="2014"/>
    <cellStyle name="4_Book1_Goi02(25-05-2006)" xfId="2015"/>
    <cellStyle name="4_Book1_K C N - HUNG DONG L.NHUA" xfId="2016"/>
    <cellStyle name="4_Book1_K C N - HUNG DONG L.NHUA_5. Du toan dien chieu sang" xfId="2017"/>
    <cellStyle name="4_Book1_Khoi Luong Hoang Truong - Hoang Phu" xfId="2018"/>
    <cellStyle name="4_Book1_Khoi Luong Hoang Truong - Hoang Phu_5. Du toan dien chieu sang" xfId="2019"/>
    <cellStyle name="4_Book1_KLdao chuan" xfId="2020"/>
    <cellStyle name="4_Book1_KLdao chuan 2" xfId="2021"/>
    <cellStyle name="4_Book1_KLdao chuan_TONG HOP QUYET TOAN THANH PHO 2013" xfId="2022"/>
    <cellStyle name="4_Book1_Muong TL" xfId="2023"/>
    <cellStyle name="4_Book1_Sua -  Nam Cam 07" xfId="2024"/>
    <cellStyle name="4_Book1_T4-nhanh1(17-6)" xfId="2025"/>
    <cellStyle name="4_Book1_TH BHXH 2015" xfId="2026"/>
    <cellStyle name="4_Book1_TH chenh lech Quy Luong 2014 (Phuc)" xfId="2027"/>
    <cellStyle name="4_Book1_TH chenh lech Quy Luong 2014 (Phuc)_BHYT nguoi ngheo" xfId="2028"/>
    <cellStyle name="4_Book1_TH chenh lech Quy Luong 2014 (Phuc)_DT 2015 (chinh thuc)" xfId="2029"/>
    <cellStyle name="4_Book1_THU NS den 21.12.2014" xfId="2030"/>
    <cellStyle name="4_Book1_Tong muc KT 20-11 Tan Huong Tuyen2" xfId="2031"/>
    <cellStyle name="4_Book1_Tuyen so 1-Km0+00 - Km0+852.56" xfId="2032"/>
    <cellStyle name="4_Book1_TV sua ngay 02-08-06" xfId="2033"/>
    <cellStyle name="4_Book1_xop nhi Gia Q4( 7-3-07)" xfId="2034"/>
    <cellStyle name="4_Book1_Yen Na-Yen Tinh 07" xfId="2035"/>
    <cellStyle name="4_Book1_Yen Na-Yen tinh 11" xfId="2036"/>
    <cellStyle name="4_Book1_ÿÿÿÿÿ" xfId="2037"/>
    <cellStyle name="4_C" xfId="2038"/>
    <cellStyle name="4_Cao Son - DTTKchinh TT 03, 04" xfId="2039"/>
    <cellStyle name="4_Cau Hoi 115" xfId="2040"/>
    <cellStyle name="4_Cau Hua Trai (TT 04)" xfId="2041"/>
    <cellStyle name="4_Cau Nam Tot(ngay 2-10-2006)" xfId="2042"/>
    <cellStyle name="4_Cau Thanh Ha 1" xfId="2043"/>
    <cellStyle name="4_Cau thuy dien Ban La (Cu Anh)" xfId="2044"/>
    <cellStyle name="4_Cau thuy dien Ban La (Cu Anh) 2" xfId="2045"/>
    <cellStyle name="4_Cau thuy dien Ban La (Cu Anh)_1009030 TW chi vong II pan bo lua ra (update dan so-thuy loi phi 30-9-2010)(bac ninh-quang ngai)final chinh Da Nang" xfId="2046"/>
    <cellStyle name="4_Cau thuy dien Ban La (Cu Anh)_1009030 TW chi vong II pan bo lua ra (update dan so-thuy loi phi 30-9-2010)(bac ninh-quang ngai)final chinh Da Nang_CQ XAC DINH MAT BANG 2016 (Quảng Trị)" xfId="2047"/>
    <cellStyle name="4_Cau thuy dien Ban La (Cu Anh)_1009030 TW chi vong II pan bo lua ra (update dan so-thuy loi phi 30-9-2010)(bac ninh-quang ngai)final chinh Da Nang_CQ XAC DINH MAT BANG 2016 Thanh Hoa" xfId="2048"/>
    <cellStyle name="4_Cau thuy dien Ban La (Cu Anh)_108 - CBCC xa - nam 2015 - Kim dot 2" xfId="2049"/>
    <cellStyle name="4_Cau thuy dien Ban La (Cu Anh)_160505 BIEU CHI NSDP TREN DAU DAN (BAO GÔM BSCMT)" xfId="2050"/>
    <cellStyle name="4_Cau thuy dien Ban La (Cu Anh)_5. Du toan dien chieu sang" xfId="2051"/>
    <cellStyle name="4_Cau thuy dien Ban La (Cu Anh)_bao cao chi xdcb 6 thang dau nam" xfId="2052"/>
    <cellStyle name="4_Cau thuy dien Ban La (Cu Anh)_BIEU 2 ngay 11 10" xfId="2053"/>
    <cellStyle name="4_Cau thuy dien Ban La (Cu Anh)_Bieu moi lam" xfId="2054"/>
    <cellStyle name="4_Cau thuy dien Ban La (Cu Anh)_BIEU SO 2 NGAY 4 10" xfId="2055"/>
    <cellStyle name="4_Cau thuy dien Ban La (Cu Anh)_M 20" xfId="2056"/>
    <cellStyle name="4_Cau thuy dien Ban La (Cu Anh)_M 6" xfId="2057"/>
    <cellStyle name="4_Cau thuy dien Ban La (Cu Anh)_M 7" xfId="2058"/>
    <cellStyle name="4_Cau thuy dien Ban La (Cu Anh)_M TH" xfId="2059"/>
    <cellStyle name="4_Cau thuy dien Ban La (Cu Anh)_Phụ luc goi 5" xfId="2060"/>
    <cellStyle name="4_Cau thuy dien Ban La (Cu Anh)_Phụ luc goi 5 2" xfId="2061"/>
    <cellStyle name="4_Cau thuy dien Ban La (Cu Anh)_Phụ luc goi 5_TONG HOP QUYET TOAN THANH PHO 2013" xfId="2062"/>
    <cellStyle name="4_Cau thuy dien Ban La (Cu Anh)_T-Bao cao chi 6 thang" xfId="2063"/>
    <cellStyle name="4_Cau thuy dien Ban La (Cu Anh)_TONG HOP QUYET TOAN THANH PHO 2013" xfId="2064"/>
    <cellStyle name="4_CAU XOP XANG II(su­a)" xfId="2065"/>
    <cellStyle name="4_Chau Thon - Tan Xuan (KCS 8-12-06)" xfId="2066"/>
    <cellStyle name="4_Chi phi KS" xfId="2067"/>
    <cellStyle name="4_cong" xfId="2068"/>
    <cellStyle name="4_cuong sua 9.10" xfId="2069"/>
    <cellStyle name="4_Dakt-Cau tinh Hua Phan" xfId="2070"/>
    <cellStyle name="4_DIEN" xfId="2071"/>
    <cellStyle name="4_Dieu phoi dat goi 1" xfId="2072"/>
    <cellStyle name="4_Dieu phoi dat goi 1_5. Du toan dien chieu sang" xfId="2073"/>
    <cellStyle name="4_Dieu phoi dat goi 2" xfId="2074"/>
    <cellStyle name="4_Dieu phoi dat goi 2_5. Du toan dien chieu sang" xfId="2075"/>
    <cellStyle name="4_Dinh muc thiet ke" xfId="2076"/>
    <cellStyle name="4_DONGIA" xfId="2077"/>
    <cellStyle name="4_DT Kha thi ngay 11-2-06" xfId="2078"/>
    <cellStyle name="4_DT KS Cam LAc-10-05-07" xfId="2079"/>
    <cellStyle name="4_DT KT ngay 10-9-2005" xfId="2080"/>
    <cellStyle name="4_DT ngay 04-01-2006" xfId="2081"/>
    <cellStyle name="4_DT ngay 04-01-2006_5. Du toan dien chieu sang" xfId="2082"/>
    <cellStyle name="4_DT ngay 11-4-2006" xfId="2083"/>
    <cellStyle name="4_DT ngay 11-4-2006_5. Du toan dien chieu sang" xfId="2084"/>
    <cellStyle name="4_DT ngay 15-11-05" xfId="2085"/>
    <cellStyle name="4_DT R1 duyet" xfId="2086"/>
    <cellStyle name="4_DT theo DM24" xfId="2087"/>
    <cellStyle name="4_DT Yen Na - Yen Tinh Theo 51 bu may CT8" xfId="2088"/>
    <cellStyle name="4_Dtdchinh2397" xfId="2089"/>
    <cellStyle name="4_Dtdchinh2397 2" xfId="2090"/>
    <cellStyle name="4_Dtdchinh2397_Phụ luc goi 5" xfId="2091"/>
    <cellStyle name="4_Dtdchinh2397_TONG HOP QUYET TOAN THANH PHO 2013" xfId="2092"/>
    <cellStyle name="4_DTXL goi 11(20-9-05)" xfId="2093"/>
    <cellStyle name="4_du toan" xfId="2094"/>
    <cellStyle name="4_du toan (03-11-05)" xfId="2095"/>
    <cellStyle name="4_Du toan (12-05-2005) Tham dinh" xfId="2096"/>
    <cellStyle name="4_Du toan (12-05-2005) Tham dinh_5. Du toan dien chieu sang" xfId="2097"/>
    <cellStyle name="4_Du toan (23-05-2005) Tham dinh" xfId="2098"/>
    <cellStyle name="4_Du toan (23-05-2005) Tham dinh_5. Du toan dien chieu sang" xfId="2099"/>
    <cellStyle name="4_Du toan (5 - 04 - 2004)" xfId="2100"/>
    <cellStyle name="4_Du toan (5 - 04 - 2004)_5. Du toan dien chieu sang" xfId="2101"/>
    <cellStyle name="4_Du toan (6-3-2005)" xfId="2102"/>
    <cellStyle name="4_Du toan (Ban A)" xfId="2103"/>
    <cellStyle name="4_Du toan (Ban A)_5. Du toan dien chieu sang" xfId="2104"/>
    <cellStyle name="4_Du toan (ngay 13 - 07 - 2004)" xfId="2105"/>
    <cellStyle name="4_Du toan (ngay 13 - 07 - 2004)_5. Du toan dien chieu sang" xfId="2106"/>
    <cellStyle name="4_Du toan (ngay 25-9-06)" xfId="2107"/>
    <cellStyle name="4_Du toan 558 (Km17+508.12 - Km 22)" xfId="2108"/>
    <cellStyle name="4_Du toan 558 (Km17+508.12 - Km 22) 2" xfId="2109"/>
    <cellStyle name="4_Du toan 558 (Km17+508.12 - Km 22)_1009030 TW chi vong II pan bo lua ra (update dan so-thuy loi phi 30-9-2010)(bac ninh-quang ngai)final chinh Da Nang" xfId="2110"/>
    <cellStyle name="4_Du toan 558 (Km17+508.12 - Km 22)_1009030 TW chi vong II pan bo lua ra (update dan so-thuy loi phi 30-9-2010)(bac ninh-quang ngai)final chinh Da Nang_CQ XAC DINH MAT BANG 2016 (Quảng Trị)" xfId="2111"/>
    <cellStyle name="4_Du toan 558 (Km17+508.12 - Km 22)_1009030 TW chi vong II pan bo lua ra (update dan so-thuy loi phi 30-9-2010)(bac ninh-quang ngai)final chinh Da Nang_CQ XAC DINH MAT BANG 2016 Thanh Hoa" xfId="2112"/>
    <cellStyle name="4_Du toan 558 (Km17+508.12 - Km 22)_108 - CBCC xa - nam 2015 - Kim dot 2" xfId="2113"/>
    <cellStyle name="4_Du toan 558 (Km17+508.12 - Km 22)_160505 BIEU CHI NSDP TREN DAU DAN (BAO GÔM BSCMT)" xfId="2114"/>
    <cellStyle name="4_Du toan 558 (Km17+508.12 - Km 22)_5. Du toan dien chieu sang" xfId="2115"/>
    <cellStyle name="4_Du toan 558 (Km17+508.12 - Km 22)_bao cao chi xdcb 6 thang dau nam" xfId="2116"/>
    <cellStyle name="4_Du toan 558 (Km17+508.12 - Km 22)_BIEU 2 ngay 11 10" xfId="2117"/>
    <cellStyle name="4_Du toan 558 (Km17+508.12 - Km 22)_Bieu moi lam" xfId="2118"/>
    <cellStyle name="4_Du toan 558 (Km17+508.12 - Km 22)_BIEU SO 2 NGAY 4 10" xfId="2119"/>
    <cellStyle name="4_Du toan 558 (Km17+508.12 - Km 22)_M 20" xfId="2120"/>
    <cellStyle name="4_Du toan 558 (Km17+508.12 - Km 22)_M 6" xfId="2121"/>
    <cellStyle name="4_Du toan 558 (Km17+508.12 - Km 22)_M 7" xfId="2122"/>
    <cellStyle name="4_Du toan 558 (Km17+508.12 - Km 22)_M TH" xfId="2123"/>
    <cellStyle name="4_Du toan 558 (Km17+508.12 - Km 22)_Phụ luc goi 5" xfId="2124"/>
    <cellStyle name="4_Du toan 558 (Km17+508.12 - Km 22)_Phụ luc goi 5 2" xfId="2125"/>
    <cellStyle name="4_Du toan 558 (Km17+508.12 - Km 22)_Phụ luc goi 5_TONG HOP QUYET TOAN THANH PHO 2013" xfId="2126"/>
    <cellStyle name="4_Du toan 558 (Km17+508.12 - Km 22)_T-Bao cao chi 6 thang" xfId="2127"/>
    <cellStyle name="4_Du toan 558 (Km17+508.12 - Km 22)_TONG HOP QUYET TOAN THANH PHO 2013" xfId="2128"/>
    <cellStyle name="4_Du toan bo sung (11-2004)" xfId="2129"/>
    <cellStyle name="4_Du toan Cang Vung Ang (Tham tra 3-11-06)" xfId="2130"/>
    <cellStyle name="4_Du toan Cang Vung Ang ngay 09-8-06 " xfId="2131"/>
    <cellStyle name="4_Du toan dieu chin theo don gia moi (1-2-2007)" xfId="2132"/>
    <cellStyle name="4_Du toan Goi 1" xfId="2133"/>
    <cellStyle name="4_Du toan Goi 1_5. Du toan dien chieu sang" xfId="2134"/>
    <cellStyle name="4_du toan goi 12" xfId="2135"/>
    <cellStyle name="4_Du toan Goi 2" xfId="2136"/>
    <cellStyle name="4_Du toan Goi 2_5. Du toan dien chieu sang" xfId="2137"/>
    <cellStyle name="4_Du toan Huong Lam - Ban Giang (ngay28-11-06)" xfId="2138"/>
    <cellStyle name="4_Du toan KT-TCsua theo TT 03 - YC 471" xfId="2139"/>
    <cellStyle name="4_Du toan KT-TCsua theo TT 03 - YC 471_5. Du toan dien chieu sang" xfId="2140"/>
    <cellStyle name="4_Du toan ngay (28-10-2005)" xfId="2141"/>
    <cellStyle name="4_Du toan ngay (28-10-2005)_5. Du toan dien chieu sang" xfId="2142"/>
    <cellStyle name="4_Du toan ngay 1-9-2004 (version 1)" xfId="2143"/>
    <cellStyle name="4_Du toan ngay 1-9-2004 (version 1)_5. Du toan dien chieu sang" xfId="2144"/>
    <cellStyle name="4_Du toan Phuong lam" xfId="2145"/>
    <cellStyle name="4_Du toan QL 27 (23-12-2005)" xfId="2146"/>
    <cellStyle name="4_Du toan QL 27 (23-12-2005)_5. Du toan dien chieu sang" xfId="2147"/>
    <cellStyle name="4_DuAnKT ngay 11-2-2006" xfId="2148"/>
    <cellStyle name="4_DuAnKT ngay 11-2-2006_5. Du toan dien chieu sang" xfId="2149"/>
    <cellStyle name="4_DUONGNOIVUNG-QTHANG-QLUU" xfId="2150"/>
    <cellStyle name="4_Dutoan xuatban" xfId="2151"/>
    <cellStyle name="4_Dutoan xuatbanlan2" xfId="2152"/>
    <cellStyle name="4_Dutoan(SGTL)" xfId="2153"/>
    <cellStyle name="4_Duyet DT-KTTC(GDI)QD so 790" xfId="2154"/>
    <cellStyle name="4_Gia goi 1" xfId="2155"/>
    <cellStyle name="4_Gia_VL cau-JIBIC-Ha-tinh" xfId="2156"/>
    <cellStyle name="4_Gia_VL cau-JIBIC-Ha-tinh_5. Du toan dien chieu sang" xfId="2157"/>
    <cellStyle name="4_Gia_VLQL48_duyet " xfId="2158"/>
    <cellStyle name="4_Gia_VLQL48_duyet _5. Du toan dien chieu sang" xfId="2159"/>
    <cellStyle name="4_Gia_VLQL48_duyet _Phụ luc goi 5" xfId="2160"/>
    <cellStyle name="4_Gia_VLQL48_duyet _Phụ luc goi 5 2" xfId="2161"/>
    <cellStyle name="4_Gia_VLQL48_duyet _Phụ luc goi 5_TONG HOP QUYET TOAN THANH PHO 2013" xfId="2162"/>
    <cellStyle name="4_goi 1" xfId="2163"/>
    <cellStyle name="4_Goi 1 (TT04)" xfId="2164"/>
    <cellStyle name="4_goi 1 duyet theo luong mo (an)" xfId="2165"/>
    <cellStyle name="4_Goi 1_1" xfId="2166"/>
    <cellStyle name="4_Goi 1_1_5. Du toan dien chieu sang" xfId="2167"/>
    <cellStyle name="4_Goi so 1" xfId="2168"/>
    <cellStyle name="4_Goi thau so 2 (20-6-2006)" xfId="2169"/>
    <cellStyle name="4_Goi02(25-05-2006)" xfId="2170"/>
    <cellStyle name="4_Goi02(25-05-2006)_5. Du toan dien chieu sang" xfId="2171"/>
    <cellStyle name="4_Goi1N206" xfId="2172"/>
    <cellStyle name="4_Goi1N206_5. Du toan dien chieu sang" xfId="2173"/>
    <cellStyle name="4_Goi2N206" xfId="2174"/>
    <cellStyle name="4_Goi2N206_5. Du toan dien chieu sang" xfId="2175"/>
    <cellStyle name="4_Goi4N216" xfId="2176"/>
    <cellStyle name="4_Goi4N216_5. Du toan dien chieu sang" xfId="2177"/>
    <cellStyle name="4_Goi5N216" xfId="2178"/>
    <cellStyle name="4_Goi5N216_5. Du toan dien chieu sang" xfId="2179"/>
    <cellStyle name="4_Hoi Song" xfId="2180"/>
    <cellStyle name="4_HT-LO" xfId="2181"/>
    <cellStyle name="4_HT-LO_5. Du toan dien chieu sang" xfId="2182"/>
    <cellStyle name="4_Khoi luong" xfId="2183"/>
    <cellStyle name="4_Khoi luong doan 1" xfId="2184"/>
    <cellStyle name="4_Khoi luong doan 1_5. Du toan dien chieu sang" xfId="2185"/>
    <cellStyle name="4_Khoi luong doan 2" xfId="2186"/>
    <cellStyle name="4_Khoi luong goi 1-QL4D" xfId="2187"/>
    <cellStyle name="4_Khoi Luong Hoang Truong - Hoang Phu" xfId="2188"/>
    <cellStyle name="4_Khoi Luong Hoang Truong - Hoang Phu_5. Du toan dien chieu sang" xfId="2189"/>
    <cellStyle name="4_Khoi luong QL8B" xfId="2190"/>
    <cellStyle name="4_Khoi luong_5. Du toan dien chieu sang" xfId="2191"/>
    <cellStyle name="4_KL" xfId="2192"/>
    <cellStyle name="4_KL goi 1" xfId="2193"/>
    <cellStyle name="4_KL goi 1 2" xfId="2194"/>
    <cellStyle name="4_KL goi 1_TONG HOP QUYET TOAN THANH PHO 2013" xfId="2195"/>
    <cellStyle name="4_Kl6-6-05" xfId="2196"/>
    <cellStyle name="4_Kldoan3" xfId="2197"/>
    <cellStyle name="4_Klnutgiao" xfId="2198"/>
    <cellStyle name="4_KLPA2s" xfId="2199"/>
    <cellStyle name="4_KlQdinhduyet" xfId="2200"/>
    <cellStyle name="4_KlQdinhduyet_5. Du toan dien chieu sang" xfId="2201"/>
    <cellStyle name="4_KlQdinhduyet_Phụ luc goi 5" xfId="2202"/>
    <cellStyle name="4_KlQdinhduyet_Phụ luc goi 5 2" xfId="2203"/>
    <cellStyle name="4_KlQdinhduyet_Phụ luc goi 5_TONG HOP QUYET TOAN THANH PHO 2013" xfId="2204"/>
    <cellStyle name="4_KlQL4goi5KCS" xfId="2205"/>
    <cellStyle name="4_Kltayth" xfId="2206"/>
    <cellStyle name="4_KltaythQDduyet" xfId="2207"/>
    <cellStyle name="4_Kluong4-2004" xfId="2208"/>
    <cellStyle name="4_Kluong4-2004_5. Du toan dien chieu sang" xfId="2209"/>
    <cellStyle name="4_Km329-Km350 (7-6)" xfId="2210"/>
    <cellStyle name="4_Km4-Km8+800" xfId="2211"/>
    <cellStyle name="4_Km4-Km8+800 2" xfId="2212"/>
    <cellStyle name="4_Km4-Km8+800_TONG HOP QUYET TOAN THANH PHO 2013" xfId="2213"/>
    <cellStyle name="4_Long_Lien_Phuong_BVTC" xfId="2214"/>
    <cellStyle name="4_Luong A6" xfId="2215"/>
    <cellStyle name="4_maugiacotaluy" xfId="2216"/>
    <cellStyle name="4_My Thanh Son Thanh" xfId="2217"/>
    <cellStyle name="4_Nhom I" xfId="2218"/>
    <cellStyle name="4_Nhom I_5. Du toan dien chieu sang" xfId="2219"/>
    <cellStyle name="4_Project N.Du" xfId="2220"/>
    <cellStyle name="4_Project N.Du.dien" xfId="2221"/>
    <cellStyle name="4_Project N.Du_5. Du toan dien chieu sang" xfId="2222"/>
    <cellStyle name="4_Project QL4" xfId="2223"/>
    <cellStyle name="4_Project QL4 goi 7" xfId="2224"/>
    <cellStyle name="4_Project QL4 goi 7_5. Du toan dien chieu sang" xfId="2225"/>
    <cellStyle name="4_Project QL4 goi5" xfId="2226"/>
    <cellStyle name="4_Project QL4 goi8" xfId="2227"/>
    <cellStyle name="4_QL1A-SUA2005" xfId="2228"/>
    <cellStyle name="4_QL1A-SUA2005_5. Du toan dien chieu sang" xfId="2229"/>
    <cellStyle name="4_Sheet1" xfId="2230"/>
    <cellStyle name="4_SuoiTon" xfId="2231"/>
    <cellStyle name="4_SuoiTon_5. Du toan dien chieu sang" xfId="2232"/>
    <cellStyle name="4_t" xfId="2233"/>
    <cellStyle name="4_Tay THoa" xfId="2234"/>
    <cellStyle name="4_Tay THoa_5. Du toan dien chieu sang" xfId="2235"/>
    <cellStyle name="4_TDT VINH - DUYET (CAU+DUONG)" xfId="2236"/>
    <cellStyle name="4_Tham tra (8-11)1" xfId="2237"/>
    <cellStyle name="4_THKLsua_cuoi" xfId="2238"/>
    <cellStyle name="4_Tinh KLHC goi 1" xfId="2239"/>
    <cellStyle name="4_tmthiet ke" xfId="2240"/>
    <cellStyle name="4_tmthiet ke1" xfId="2241"/>
    <cellStyle name="4_Tong hop DT dieu chinh duong 38-95" xfId="2242"/>
    <cellStyle name="4_Tong hop khoi luong duong 557 (30-5-2006)" xfId="2243"/>
    <cellStyle name="4_tong hop kl nen mat" xfId="2244"/>
    <cellStyle name="4_Tong muc dau tu" xfId="2245"/>
    <cellStyle name="4_Tong muc KT 20-11 Tan Huong Tuyen2" xfId="2246"/>
    <cellStyle name="4_TT C1 QL7-ql482" xfId="2247"/>
    <cellStyle name="4_Tuyen so 1-Km0+00 - Km0+852.56" xfId="2248"/>
    <cellStyle name="4_Tuyen so 1-Km0+00 - Km0+852.56_5. Du toan dien chieu sang" xfId="2249"/>
    <cellStyle name="4_TV sua ngay 02-08-06" xfId="2250"/>
    <cellStyle name="4_VatLieu 3 cau -NA" xfId="2251"/>
    <cellStyle name="4_VatLieu 3 cau -NA_5. Du toan dien chieu sang" xfId="2252"/>
    <cellStyle name="4_Yen Na - Yen Tinh  du an 30 -10-2006- Theo 51 bu may" xfId="2253"/>
    <cellStyle name="4_Yen Na - Yen Tinh Theo 51 bu may Ghep" xfId="2254"/>
    <cellStyle name="4_Yen Na - Yen Tinh Theo 51 -TV NA Ghep" xfId="2255"/>
    <cellStyle name="4_Yen Na-Yen Tinh 07" xfId="2256"/>
    <cellStyle name="4_ÿÿÿÿÿ" xfId="2257"/>
    <cellStyle name="4_ÿÿÿÿÿ_1" xfId="2258"/>
    <cellStyle name="4_ÿÿÿÿÿ_1_5. Du toan dien chieu sang" xfId="2259"/>
    <cellStyle name="40% - Accent1 2" xfId="2260"/>
    <cellStyle name="40% - Accent2 2" xfId="2261"/>
    <cellStyle name="40% - Accent3 2" xfId="2262"/>
    <cellStyle name="40% - Accent4 2" xfId="2263"/>
    <cellStyle name="40% - Accent5 2" xfId="2264"/>
    <cellStyle name="40% - Accent6 2" xfId="2265"/>
    <cellStyle name="40% - Nh?n1" xfId="2266"/>
    <cellStyle name="40% - Nh?n2" xfId="2267"/>
    <cellStyle name="40% - Nh?n3" xfId="2268"/>
    <cellStyle name="40% - Nh?n4" xfId="2269"/>
    <cellStyle name="40% - Nh?n5" xfId="2270"/>
    <cellStyle name="40% - Nh?n6" xfId="2271"/>
    <cellStyle name="40% - Nhấn1" xfId="2272"/>
    <cellStyle name="40% - Nhấn2" xfId="2273"/>
    <cellStyle name="40% - Nhấn3" xfId="2274"/>
    <cellStyle name="40% - Nhấn4" xfId="2275"/>
    <cellStyle name="40% - Nhấn5" xfId="2276"/>
    <cellStyle name="40% - Nhấn6" xfId="2277"/>
    <cellStyle name="52" xfId="2278"/>
    <cellStyle name="6" xfId="2279"/>
    <cellStyle name="6_2. BANG THKP TONG DU TOAN HM 1" xfId="2280"/>
    <cellStyle name="6_2013" xfId="2281"/>
    <cellStyle name="6_2013 2" xfId="2282"/>
    <cellStyle name="6_4A_TH" xfId="2283"/>
    <cellStyle name="6_4A_TH 2" xfId="2284"/>
    <cellStyle name="6_B8" xfId="2285"/>
    <cellStyle name="6_B8 2" xfId="2286"/>
    <cellStyle name="6_Ban chuyen trach 29 (dieu chinh)" xfId="2287"/>
    <cellStyle name="6_Ban chuyen trach 29 (dieu chinh)_DT 2015 (chinh thuc)" xfId="2288"/>
    <cellStyle name="6_bo sung du toan  hong linh" xfId="2289"/>
    <cellStyle name="6_Book1" xfId="2290"/>
    <cellStyle name="6_Book1 2" xfId="2291"/>
    <cellStyle name="6_Book1_1" xfId="2292"/>
    <cellStyle name="6_Book1_1 2" xfId="2293"/>
    <cellStyle name="6_Book1_1_TONG HOP QUYET TOAN THANH PHO 2013" xfId="2294"/>
    <cellStyle name="6_Book1_TONG HOP QUYET TOAN THANH PHO 2013" xfId="2295"/>
    <cellStyle name="6_Book1_Tuyen (21-7-11)-doan 1" xfId="2296"/>
    <cellStyle name="6_Book1_Tuyen (21-7-11)-doan 1 2" xfId="2297"/>
    <cellStyle name="6_Book1_Tuyen (21-7-11)-doan 1_TONG HOP QUYET TOAN THANH PHO 2013" xfId="2298"/>
    <cellStyle name="6_Cong trinh co y kien LD_Dang_NN_2011-Tay nguyen-9-10" xfId="2299"/>
    <cellStyle name="6_Du toan du thau Cautreo" xfId="2300"/>
    <cellStyle name="6_Du toan du thau Cautreo 2" xfId="2301"/>
    <cellStyle name="6_Du toan du thau Cautreo_TONG HOP QUYET TOAN THANH PHO 2013" xfId="2302"/>
    <cellStyle name="6_Giam DT2016 (ND108)" xfId="2303"/>
    <cellStyle name="6_PHU LUC CHIEU SANG(13.6.2013)" xfId="2304"/>
    <cellStyle name="6_Phụ luc goi 5" xfId="2305"/>
    <cellStyle name="6_Sheet1" xfId="2306"/>
    <cellStyle name="6_TABMIS 16.12.10" xfId="2307"/>
    <cellStyle name="6_TABMIS chuyen nguon" xfId="2308"/>
    <cellStyle name="6_T-Bao cao chi 6 thang" xfId="2309"/>
    <cellStyle name="6_T-Bao cao chi 6 thang 2" xfId="2310"/>
    <cellStyle name="6_TDT 3 xa VA chinh thuc" xfId="2311"/>
    <cellStyle name="6_TDT 3 xa VA chinh thuc 2" xfId="2312"/>
    <cellStyle name="6_TDT 3 xa VA chinh thuc_TONG HOP QUYET TOAN THANH PHO 2013" xfId="2313"/>
    <cellStyle name="6_TDT-TMDT 3 xa VA dich" xfId="2314"/>
    <cellStyle name="6_TDT-TMDT 3 xa VA dich 2" xfId="2315"/>
    <cellStyle name="6_TDT-TMDT 3 xa VA dich_TONG HOP QUYET TOAN THANH PHO 2013" xfId="2316"/>
    <cellStyle name="6_TH BHXH 2015" xfId="2317"/>
    <cellStyle name="6_TH chenh lech Quy Luong 2014 (Phuc)" xfId="2318"/>
    <cellStyle name="6_TH chenh lech Quy Luong 2014 (Phuc)_DT 2015 (chinh thuc)" xfId="2319"/>
    <cellStyle name="6_thanh toan cau tran (dot 7)-" xfId="2320"/>
    <cellStyle name="6_thanh_toan_cau_tran_dot_12" xfId="2321"/>
    <cellStyle name="6_thanh_toandot_14" xfId="2322"/>
    <cellStyle name="6_TN - Ho tro khac 2011" xfId="2323"/>
    <cellStyle name="6_TONG HOP QUYET TOAN THANH PHO 2013" xfId="2324"/>
    <cellStyle name="6_TONG HOP QUYET TOAN THANH PHO 2013 2" xfId="2325"/>
    <cellStyle name="6_Tuyen (20-6-11 PA 2)" xfId="2326"/>
    <cellStyle name="6_Tuyen (20-6-11 PA 2) 2" xfId="2327"/>
    <cellStyle name="6_Tuyen (20-6-11 PA 2)_TONG HOP QUYET TOAN THANH PHO 2013" xfId="2328"/>
    <cellStyle name="6_" xfId="2329"/>
    <cellStyle name="60% - Accent1 2" xfId="2330"/>
    <cellStyle name="60% - Accent2 2" xfId="2331"/>
    <cellStyle name="60% - Accent3 2" xfId="2332"/>
    <cellStyle name="60% - Accent4 2" xfId="2333"/>
    <cellStyle name="60% - Accent5 2" xfId="2334"/>
    <cellStyle name="60% - Accent6 2" xfId="2335"/>
    <cellStyle name="60% - Nh?n1" xfId="2336"/>
    <cellStyle name="60% - Nh?n2" xfId="2337"/>
    <cellStyle name="60% - Nh?n3" xfId="2338"/>
    <cellStyle name="60% - Nh?n4" xfId="2339"/>
    <cellStyle name="60% - Nh?n5" xfId="2340"/>
    <cellStyle name="60% - Nh?n6" xfId="2341"/>
    <cellStyle name="60% - Nhấn1" xfId="2342"/>
    <cellStyle name="60% - Nhấn2" xfId="2343"/>
    <cellStyle name="60% - Nhấn3" xfId="2344"/>
    <cellStyle name="60% - Nhấn4" xfId="2345"/>
    <cellStyle name="60% - Nhấn5" xfId="2346"/>
    <cellStyle name="60% - Nhấn6" xfId="2347"/>
    <cellStyle name="9" xfId="2348"/>
    <cellStyle name="a" xfId="2349"/>
    <cellStyle name="Ä?¸¶ [0]_¿?¹°Åë" xfId="2350"/>
    <cellStyle name="A?¸¶ [0]_INQUIRY ¿µ¾÷AßAø " xfId="2351"/>
    <cellStyle name="Ä?¸¶ [0]_laroux" xfId="2352"/>
    <cellStyle name="Ä?¸¶_¿?¹°Åë" xfId="2353"/>
    <cellStyle name="A?¸¶_INQUIRY ¿µ¾÷AßAø " xfId="2354"/>
    <cellStyle name="Ä?¸¶_laroux" xfId="2355"/>
    <cellStyle name="_x0001_Å»_x001e_´ " xfId="2356"/>
    <cellStyle name="_x0001_Å»_x001e_´_" xfId="2357"/>
    <cellStyle name="Accent1 2" xfId="2358"/>
    <cellStyle name="Accent2 2" xfId="2359"/>
    <cellStyle name="Accent3 2" xfId="2360"/>
    <cellStyle name="Accent4 2" xfId="2361"/>
    <cellStyle name="Accent5 2" xfId="2362"/>
    <cellStyle name="Accent6 2" xfId="2363"/>
    <cellStyle name="ÅëÈ­" xfId="2364"/>
    <cellStyle name="ÅëÈ­ [0]" xfId="2365"/>
    <cellStyle name="AeE­ [0]_INQUIRY ¿?¾÷AßAø " xfId="2366"/>
    <cellStyle name="ÅëÈ­ [0]_L601CPT" xfId="2367"/>
    <cellStyle name="ÅëÈ­_      " xfId="2368"/>
    <cellStyle name="AeE­_INQUIRY ¿?¾÷AßAø " xfId="2369"/>
    <cellStyle name="ÅëÈ­_L601CPT" xfId="2370"/>
    <cellStyle name="APPEAR" xfId="2371"/>
    <cellStyle name="args.style" xfId="2372"/>
    <cellStyle name="args.style 2" xfId="2373"/>
    <cellStyle name="arial" xfId="2374"/>
    <cellStyle name="at" xfId="2375"/>
    <cellStyle name="ÄÞ¸¶ [0]" xfId="2376"/>
    <cellStyle name="ÄÞ¸¶ [0] 2" xfId="2377"/>
    <cellStyle name="AÞ¸¶ [0]_INQUIRY ¿?¾÷AßAø " xfId="2378"/>
    <cellStyle name="ÄÞ¸¶ [0]_L601CPT" xfId="2379"/>
    <cellStyle name="ÄÞ¸¶_      " xfId="2380"/>
    <cellStyle name="AÞ¸¶_INQUIRY ¿?¾÷AßAø " xfId="2381"/>
    <cellStyle name="ÄÞ¸¶_L601CPT" xfId="2382"/>
    <cellStyle name="AutoFormat Options" xfId="2383"/>
    <cellStyle name="AutoFormat Options 2" xfId="2384"/>
    <cellStyle name="AutoFormat Options 3" xfId="2385"/>
    <cellStyle name="AutoFormat Options_Thành phố-Nhu cau CCTL 2016" xfId="2386"/>
    <cellStyle name="Bad 2" xfId="2387"/>
    <cellStyle name="Bangchu" xfId="2388"/>
    <cellStyle name="Bi?nh th???ng_Works-Seperate" xfId="2389"/>
    <cellStyle name="BILL제목" xfId="2390"/>
    <cellStyle name="Bình Thường_Sheet1" xfId="2391"/>
    <cellStyle name="Body" xfId="2392"/>
    <cellStyle name="Body 2" xfId="2393"/>
    <cellStyle name="Body 3" xfId="2394"/>
    <cellStyle name="Body_Phụ lục trình thực hienj các chính sách" xfId="2395"/>
    <cellStyle name="book" xfId="2396"/>
    <cellStyle name="C?AØ_¿?¾÷CoE² " xfId="2397"/>
    <cellStyle name="C~1" xfId="2398"/>
    <cellStyle name="Ç¥ÁØ_      " xfId="2399"/>
    <cellStyle name="C￥AØ_¿μ¾÷CoE² " xfId="2400"/>
    <cellStyle name="Ç¥ÁØ_±¸¹Ì´ëÃ¥" xfId="2401"/>
    <cellStyle name="C￥AØ_≫c¾÷ºIº° AN°e " xfId="2402"/>
    <cellStyle name="Ç¥ÁØ_MARSHALL TEST" xfId="2403"/>
    <cellStyle name="C￥AØ_Sheet1_¿μ¾÷CoE² " xfId="2404"/>
    <cellStyle name="Ç¥ÁØ_ÿÿÿÿÿÿ_4_ÃÑÇÕ°è " xfId="2405"/>
    <cellStyle name="Calc Currency (0)" xfId="2406"/>
    <cellStyle name="Calc Currency (0) 2" xfId="2407"/>
    <cellStyle name="Calc Currency (0) 3" xfId="2408"/>
    <cellStyle name="Calc Currency (0) 4" xfId="2409"/>
    <cellStyle name="Calc Currency (0) 5" xfId="2410"/>
    <cellStyle name="Calc Currency (0) 6" xfId="2411"/>
    <cellStyle name="Calc Currency (0) 7" xfId="2412"/>
    <cellStyle name="Calc Currency (0)_Bien ban" xfId="2413"/>
    <cellStyle name="Calc Currency (2)" xfId="2414"/>
    <cellStyle name="Calc Currency (2) 2" xfId="2415"/>
    <cellStyle name="Calc Currency (2) 3" xfId="2416"/>
    <cellStyle name="Calc Currency (2)_Thành phố-Nhu cau CCTL 2016" xfId="2417"/>
    <cellStyle name="Calc Percent (0)" xfId="2418"/>
    <cellStyle name="Calc Percent (0) 2" xfId="2419"/>
    <cellStyle name="Calc Percent (0) 3" xfId="2420"/>
    <cellStyle name="Calc Percent (0)_Thành phố-Nhu cau CCTL 2016" xfId="2421"/>
    <cellStyle name="Calc Percent (1)" xfId="2422"/>
    <cellStyle name="Calc Percent (1) 2" xfId="2423"/>
    <cellStyle name="Calc Percent (1) 3" xfId="2424"/>
    <cellStyle name="Calc Percent (1)_Thành phố-Nhu cau CCTL 2016" xfId="2425"/>
    <cellStyle name="Calc Percent (2)" xfId="2426"/>
    <cellStyle name="Calc Percent (2) 2" xfId="2427"/>
    <cellStyle name="Calc Percent (2) 3" xfId="2428"/>
    <cellStyle name="Calc Percent (2)_ra soat phan cap 1 (cuoi in ra)" xfId="2429"/>
    <cellStyle name="Calc Units (0)" xfId="2430"/>
    <cellStyle name="Calc Units (0) 2" xfId="2431"/>
    <cellStyle name="Calc Units (0) 3" xfId="2432"/>
    <cellStyle name="Calc Units (0)_Thành phố-Nhu cau CCTL 2016" xfId="2433"/>
    <cellStyle name="Calc Units (1)" xfId="2434"/>
    <cellStyle name="Calc Units (1) 2" xfId="2435"/>
    <cellStyle name="Calc Units (1) 3" xfId="2436"/>
    <cellStyle name="Calc Units (1)_Thành phố-Nhu cau CCTL 2016" xfId="2437"/>
    <cellStyle name="Calc Units (2)" xfId="2438"/>
    <cellStyle name="Calc Units (2) 2" xfId="2439"/>
    <cellStyle name="Calc Units (2) 3" xfId="2440"/>
    <cellStyle name="Calc Units (2)_Thành phố-Nhu cau CCTL 2016" xfId="2441"/>
    <cellStyle name="Calculation 2" xfId="2442"/>
    <cellStyle name="category" xfId="2443"/>
    <cellStyle name="CC1" xfId="2444"/>
    <cellStyle name="CC2" xfId="2445"/>
    <cellStyle name="CC2 2" xfId="2446"/>
    <cellStyle name="CC2 3" xfId="2447"/>
    <cellStyle name="CC2 4" xfId="2448"/>
    <cellStyle name="Cerrency_Sheet2_XANGDAU" xfId="2449"/>
    <cellStyle name="chchuyen" xfId="2450"/>
    <cellStyle name="chchuyen 2" xfId="2451"/>
    <cellStyle name="chchuyen 3" xfId="2452"/>
    <cellStyle name="chchuyen 4" xfId="2453"/>
    <cellStyle name="Check Cell 2" xfId="2454"/>
    <cellStyle name="Chi phÝ kh¸c_Book1" xfId="2455"/>
    <cellStyle name="chu" xfId="2456"/>
    <cellStyle name="CHUONG" xfId="2457"/>
    <cellStyle name="Comma" xfId="1" builtinId="3"/>
    <cellStyle name="Comma  - Style1" xfId="2458"/>
    <cellStyle name="Comma  - Style1 2" xfId="2459"/>
    <cellStyle name="Comma  - Style1 3" xfId="2460"/>
    <cellStyle name="Comma  - Style1_Phụ lục trình thực hienj các chính sách" xfId="2461"/>
    <cellStyle name="Comma  - Style2" xfId="2462"/>
    <cellStyle name="Comma  - Style2 2" xfId="2463"/>
    <cellStyle name="Comma  - Style2 3" xfId="2464"/>
    <cellStyle name="Comma  - Style2_Phụ lục trình thực hienj các chính sách" xfId="2465"/>
    <cellStyle name="Comma  - Style3" xfId="2466"/>
    <cellStyle name="Comma  - Style3 2" xfId="2467"/>
    <cellStyle name="Comma  - Style3 3" xfId="2468"/>
    <cellStyle name="Comma  - Style3_Phụ lục trình thực hienj các chính sách" xfId="2469"/>
    <cellStyle name="Comma  - Style4" xfId="2470"/>
    <cellStyle name="Comma  - Style4 2" xfId="2471"/>
    <cellStyle name="Comma  - Style4 3" xfId="2472"/>
    <cellStyle name="Comma  - Style4_Phụ lục trình thực hienj các chính sách" xfId="2473"/>
    <cellStyle name="Comma  - Style5" xfId="2474"/>
    <cellStyle name="Comma  - Style5 2" xfId="2475"/>
    <cellStyle name="Comma  - Style5 3" xfId="2476"/>
    <cellStyle name="Comma  - Style5_Phụ lục trình thực hienj các chính sách" xfId="2477"/>
    <cellStyle name="Comma  - Style6" xfId="2478"/>
    <cellStyle name="Comma  - Style6 2" xfId="2479"/>
    <cellStyle name="Comma  - Style6 3" xfId="2480"/>
    <cellStyle name="Comma  - Style6_Phụ lục trình thực hienj các chính sách" xfId="2481"/>
    <cellStyle name="Comma  - Style7" xfId="2482"/>
    <cellStyle name="Comma  - Style7 2" xfId="2483"/>
    <cellStyle name="Comma  - Style7 3" xfId="2484"/>
    <cellStyle name="Comma  - Style7_Phụ lục trình thực hienj các chính sách" xfId="2485"/>
    <cellStyle name="Comma  - Style8" xfId="2486"/>
    <cellStyle name="Comma  - Style8 2" xfId="2487"/>
    <cellStyle name="Comma  - Style8 3" xfId="2488"/>
    <cellStyle name="Comma  - Style8_Phụ lục trình thực hienj các chính sách" xfId="2489"/>
    <cellStyle name="Comma [0] 2" xfId="2490"/>
    <cellStyle name="Comma [0] 2 2" xfId="2491"/>
    <cellStyle name="Comma [0] 2 3" xfId="2492"/>
    <cellStyle name="Comma [0] 3" xfId="2493"/>
    <cellStyle name="Comma [0] 3 2" xfId="2494"/>
    <cellStyle name="Comma [0] 4" xfId="2495"/>
    <cellStyle name="Comma [0] 4 2" xfId="2496"/>
    <cellStyle name="Comma [0] 5" xfId="2497"/>
    <cellStyle name="Comma [0] 6" xfId="2498"/>
    <cellStyle name="Comma [00]" xfId="2499"/>
    <cellStyle name="Comma [00] 2" xfId="2500"/>
    <cellStyle name="Comma [00] 3" xfId="2501"/>
    <cellStyle name="Comma [00]_Thành phố-Nhu cau CCTL 2016" xfId="2502"/>
    <cellStyle name="Comma [1]" xfId="2503"/>
    <cellStyle name="Comma [3]" xfId="2504"/>
    <cellStyle name="Comma [3] 2" xfId="2505"/>
    <cellStyle name="Comma [4]" xfId="2506"/>
    <cellStyle name="Comma [4] 2" xfId="2507"/>
    <cellStyle name="Comma [4] 3" xfId="2508"/>
    <cellStyle name="Comma [4] 4" xfId="2509"/>
    <cellStyle name="Comma 10" xfId="2510"/>
    <cellStyle name="Comma 10 2" xfId="2511"/>
    <cellStyle name="Comma 10 3" xfId="2512"/>
    <cellStyle name="Comma 10 4" xfId="2513"/>
    <cellStyle name="Comma 11" xfId="2514"/>
    <cellStyle name="Comma 11 2" xfId="2515"/>
    <cellStyle name="Comma 12" xfId="2516"/>
    <cellStyle name="Comma 12 2" xfId="2517"/>
    <cellStyle name="Comma 12_140817 20 DP" xfId="2518"/>
    <cellStyle name="Comma 13" xfId="2519"/>
    <cellStyle name="Comma 14" xfId="2520"/>
    <cellStyle name="Comma 14 2" xfId="2521"/>
    <cellStyle name="Comma 15" xfId="2522"/>
    <cellStyle name="Comma 16" xfId="2523"/>
    <cellStyle name="Comma 17" xfId="2524"/>
    <cellStyle name="Comma 17 2" xfId="2525"/>
    <cellStyle name="Comma 18" xfId="2526"/>
    <cellStyle name="Comma 19" xfId="2527"/>
    <cellStyle name="Comma 19 2" xfId="2528"/>
    <cellStyle name="Comma 2" xfId="2529"/>
    <cellStyle name="Comma 2 2" xfId="2530"/>
    <cellStyle name="Comma 2 2 2" xfId="2531"/>
    <cellStyle name="Comma 2 2 3" xfId="2532"/>
    <cellStyle name="Comma 2 2_Phụ lục trình thực hienj các chính sách" xfId="2533"/>
    <cellStyle name="Comma 2 3" xfId="2534"/>
    <cellStyle name="Comma 2 3 2" xfId="2535"/>
    <cellStyle name="Comma 2 4" xfId="2536"/>
    <cellStyle name="Comma 2 4 2" xfId="2537"/>
    <cellStyle name="Comma 2 5" xfId="2538"/>
    <cellStyle name="Comma 2 6" xfId="2539"/>
    <cellStyle name="Comma 2_131021 TDT VON DAU TU 2014 (CT MTQG) GUI TONG HOP" xfId="2540"/>
    <cellStyle name="Comma 20" xfId="2541"/>
    <cellStyle name="Comma 21" xfId="2542"/>
    <cellStyle name="Comma 21 2" xfId="2543"/>
    <cellStyle name="Comma 22" xfId="2544"/>
    <cellStyle name="Comma 23" xfId="2545"/>
    <cellStyle name="Comma 23 2" xfId="2546"/>
    <cellStyle name="Comma 24" xfId="2547"/>
    <cellStyle name="Comma 25" xfId="2548"/>
    <cellStyle name="Comma 26" xfId="5553"/>
    <cellStyle name="Comma 27" xfId="5555"/>
    <cellStyle name="Comma 28" xfId="5557"/>
    <cellStyle name="Comma 3" xfId="2549"/>
    <cellStyle name="Comma 3 2" xfId="2550"/>
    <cellStyle name="Comma 3 2 2" xfId="2551"/>
    <cellStyle name="Comma 3 3" xfId="2552"/>
    <cellStyle name="Comma 3 4" xfId="2553"/>
    <cellStyle name="Comma 3_160505 BIEU CHI NSDP TREN DAU DAN (BAO GÔM BSCMT)" xfId="2554"/>
    <cellStyle name="Comma 4" xfId="2555"/>
    <cellStyle name="Comma 4 2" xfId="2556"/>
    <cellStyle name="Comma 4 3" xfId="2557"/>
    <cellStyle name="Comma 4 4" xfId="2558"/>
    <cellStyle name="Comma 5" xfId="2559"/>
    <cellStyle name="Comma 5 2" xfId="2560"/>
    <cellStyle name="Comma 5 3" xfId="2561"/>
    <cellStyle name="Comma 6" xfId="2562"/>
    <cellStyle name="Comma 6 2" xfId="2563"/>
    <cellStyle name="Comma 6 3" xfId="2564"/>
    <cellStyle name="Comma 7" xfId="2565"/>
    <cellStyle name="Comma 7 2" xfId="2566"/>
    <cellStyle name="Comma 7 3" xfId="2567"/>
    <cellStyle name="Comma 7 4" xfId="2568"/>
    <cellStyle name="Comma 8" xfId="2569"/>
    <cellStyle name="Comma 8 2" xfId="2570"/>
    <cellStyle name="Comma 8 3" xfId="2571"/>
    <cellStyle name="Comma 8 4" xfId="2572"/>
    <cellStyle name="Comma 8 5" xfId="2573"/>
    <cellStyle name="Comma 9" xfId="2574"/>
    <cellStyle name="Comma 9 2" xfId="2575"/>
    <cellStyle name="Comma 9 3" xfId="2576"/>
    <cellStyle name="comma zerodec" xfId="2577"/>
    <cellStyle name="comma zerodec 2" xfId="2578"/>
    <cellStyle name="Comma0" xfId="2579"/>
    <cellStyle name="Comma0 - Modelo1" xfId="2580"/>
    <cellStyle name="Comma0 - Style1" xfId="2581"/>
    <cellStyle name="Comma0 2" xfId="2582"/>
    <cellStyle name="Comma1 - Modelo2" xfId="2583"/>
    <cellStyle name="Comma1 - Style2" xfId="2584"/>
    <cellStyle name="Comma12" xfId="2585"/>
    <cellStyle name="Comma12 2" xfId="2586"/>
    <cellStyle name="Comma12 3" xfId="2587"/>
    <cellStyle name="Comma12 4" xfId="2588"/>
    <cellStyle name="Comma4" xfId="2589"/>
    <cellStyle name="Comma4 2" xfId="2590"/>
    <cellStyle name="Comma4 3" xfId="2591"/>
    <cellStyle name="Comma4 4" xfId="2592"/>
    <cellStyle name="Command" xfId="2593"/>
    <cellStyle name="cong" xfId="2594"/>
    <cellStyle name="Copied" xfId="2595"/>
    <cellStyle name="COST1" xfId="2596"/>
    <cellStyle name="Co聭ma_Sheet1" xfId="2597"/>
    <cellStyle name="Cࡵrrency_Sheet1_PRODUCTĠ" xfId="2598"/>
    <cellStyle name="_x0001_CS_x0006_RMO[" xfId="2599"/>
    <cellStyle name="_x0001_CS_x0006_RMO_" xfId="2600"/>
    <cellStyle name="CT1" xfId="2601"/>
    <cellStyle name="CT2" xfId="2602"/>
    <cellStyle name="CT4" xfId="2603"/>
    <cellStyle name="CT5" xfId="2604"/>
    <cellStyle name="ct7" xfId="2605"/>
    <cellStyle name="ct8" xfId="2606"/>
    <cellStyle name="cth1" xfId="2607"/>
    <cellStyle name="Cthuc" xfId="2608"/>
    <cellStyle name="Cthuc1" xfId="2609"/>
    <cellStyle name="CUOC" xfId="2610"/>
    <cellStyle name="Curr⁢£_x000a__x0008__x000c__x000a_ဠ" xfId="2611"/>
    <cellStyle name="Currency [0] 2" xfId="2612"/>
    <cellStyle name="Currency [00]" xfId="2613"/>
    <cellStyle name="Currency [00] 2" xfId="2614"/>
    <cellStyle name="Currency [00] 3" xfId="2615"/>
    <cellStyle name="Currency [00]_Thành phố-Nhu cau CCTL 2016" xfId="2616"/>
    <cellStyle name="Currency 2" xfId="2617"/>
    <cellStyle name="Currency 3" xfId="2618"/>
    <cellStyle name="Currency0" xfId="2619"/>
    <cellStyle name="Currency0 2" xfId="2620"/>
    <cellStyle name="Currency0 3" xfId="2621"/>
    <cellStyle name="Currency0 4" xfId="2622"/>
    <cellStyle name="Currency0 5" xfId="2623"/>
    <cellStyle name="Currency0 6" xfId="2624"/>
    <cellStyle name="Currency0 7" xfId="2625"/>
    <cellStyle name="Currency0_chi cuc_bieu mau tuoi he thu 2012 (cho Cty)" xfId="2626"/>
    <cellStyle name="Currency1" xfId="2627"/>
    <cellStyle name="Currency1 2" xfId="2628"/>
    <cellStyle name="Currency1_Bieu bang TLP 2016 huyện Lộc Hà 2" xfId="2629"/>
    <cellStyle name="d" xfId="2630"/>
    <cellStyle name="d%" xfId="2631"/>
    <cellStyle name="d_bo sung du toan  hong linh" xfId="2632"/>
    <cellStyle name="d_NHU CAU VA NGUON THUC HIEN CCTL CAP XA" xfId="2633"/>
    <cellStyle name="d_PHU LUC CHIEU SANG(13.6.2013)" xfId="2634"/>
    <cellStyle name="d_Phụ luc goi 5" xfId="2635"/>
    <cellStyle name="d_Sheet1" xfId="2636"/>
    <cellStyle name="d_TH BHXH 2015" xfId="2637"/>
    <cellStyle name="d_Thành phố-Nhu cau CCTL 2016" xfId="2638"/>
    <cellStyle name="d_THU NS den 21.12.2014" xfId="2639"/>
    <cellStyle name="D1" xfId="2640"/>
    <cellStyle name="d1 2" xfId="2641"/>
    <cellStyle name="d1 3" xfId="2642"/>
    <cellStyle name="D1_Thành phố-Nhu cau CCTL 2016" xfId="2643"/>
    <cellStyle name="Date" xfId="2644"/>
    <cellStyle name="Date 2" xfId="2645"/>
    <cellStyle name="Date Short" xfId="2646"/>
    <cellStyle name="Date_Bao Cao Kiem Tra  trung bay Ke milk-yomilk CK 2" xfId="2647"/>
    <cellStyle name="Dấu phẩy_Sheet1" xfId="2648"/>
    <cellStyle name="Đầu ra" xfId="2649"/>
    <cellStyle name="Đầu vào" xfId="2650"/>
    <cellStyle name="DAUDE" xfId="2651"/>
    <cellStyle name="Đề mục 1" xfId="2652"/>
    <cellStyle name="Đề mục 2" xfId="2653"/>
    <cellStyle name="Đề mục 3" xfId="2654"/>
    <cellStyle name="Đề mục 4" xfId="2655"/>
    <cellStyle name="DELTA" xfId="2656"/>
    <cellStyle name="Dezimal [0]_35ERI8T2gbIEMixb4v26icuOo" xfId="2657"/>
    <cellStyle name="Dezimal_35ERI8T2gbIEMixb4v26icuOo" xfId="2658"/>
    <cellStyle name="Dg" xfId="2659"/>
    <cellStyle name="Dg 2" xfId="2660"/>
    <cellStyle name="Dgia" xfId="2661"/>
    <cellStyle name="Dgia 2" xfId="2662"/>
    <cellStyle name="Dia" xfId="2663"/>
    <cellStyle name="_x0001_dÏÈ¹ " xfId="2664"/>
    <cellStyle name="_x0001_dÏÈ¹_" xfId="2665"/>
    <cellStyle name="Dollar (zero dec)" xfId="2666"/>
    <cellStyle name="Dollar (zero dec) 2" xfId="2667"/>
    <cellStyle name="Dollar (zero dec)_Bieu bang TLP 2016 huyện Lộc Hà 2" xfId="2668"/>
    <cellStyle name="Don gia" xfId="2669"/>
    <cellStyle name="Don gia 2" xfId="2670"/>
    <cellStyle name="DuToanBXD" xfId="2671"/>
    <cellStyle name="Dziesi?tny [0]_Invoices2001Slovakia" xfId="2672"/>
    <cellStyle name="Dziesi?tny_Invoices2001Slovakia" xfId="2673"/>
    <cellStyle name="Dziesietny [0]_Invoices2001Slovakia" xfId="2674"/>
    <cellStyle name="Dziesiętny [0]_Invoices2001Slovakia" xfId="2675"/>
    <cellStyle name="Dziesietny [0]_Invoices2001Slovakia 2" xfId="2676"/>
    <cellStyle name="Dziesiętny [0]_Invoices2001Slovakia 2" xfId="2677"/>
    <cellStyle name="Dziesietny [0]_Invoices2001Slovakia 3" xfId="2678"/>
    <cellStyle name="Dziesiętny [0]_Invoices2001Slovakia 3" xfId="2679"/>
    <cellStyle name="Dziesietny [0]_Invoices2001Slovakia 4" xfId="2680"/>
    <cellStyle name="Dziesiętny [0]_Invoices2001Slovakia 4" xfId="2681"/>
    <cellStyle name="Dziesietny [0]_Invoices2001Slovakia 5" xfId="2682"/>
    <cellStyle name="Dziesiętny [0]_Invoices2001Slovakia 5" xfId="2683"/>
    <cellStyle name="Dziesietny [0]_Invoices2001Slovakia 6" xfId="2684"/>
    <cellStyle name="Dziesiętny [0]_Invoices2001Slovakia 6" xfId="2685"/>
    <cellStyle name="Dziesietny [0]_Invoices2001Slovakia 7" xfId="2686"/>
    <cellStyle name="Dziesiętny [0]_Invoices2001Slovakia 7" xfId="2687"/>
    <cellStyle name="Dziesietny [0]_Invoices2001Slovakia 8" xfId="2688"/>
    <cellStyle name="Dziesiętny [0]_Invoices2001Slovakia 8" xfId="2689"/>
    <cellStyle name="Dziesietny [0]_Invoices2001Slovakia 9" xfId="2690"/>
    <cellStyle name="Dziesiętny [0]_Invoices2001Slovakia 9" xfId="2691"/>
    <cellStyle name="Dziesietny [0]_Invoices2001Slovakia_01_Nha so 1_Dien" xfId="2692"/>
    <cellStyle name="Dziesiętny [0]_Invoices2001Slovakia_01_Nha so 1_Dien" xfId="2693"/>
    <cellStyle name="Dziesietny [0]_Invoices2001Slovakia_10_Nha so 10_Dien1" xfId="2694"/>
    <cellStyle name="Dziesiętny [0]_Invoices2001Slovakia_10_Nha so 10_Dien1" xfId="2695"/>
    <cellStyle name="Dziesietny [0]_Invoices2001Slovakia_2013" xfId="2696"/>
    <cellStyle name="Dziesiętny [0]_Invoices2001Slovakia_Book1" xfId="2697"/>
    <cellStyle name="Dziesietny [0]_Invoices2001Slovakia_Book1_1" xfId="2698"/>
    <cellStyle name="Dziesiętny [0]_Invoices2001Slovakia_Book1_1" xfId="2699"/>
    <cellStyle name="Dziesietny [0]_Invoices2001Slovakia_Book1_1_Book1" xfId="2700"/>
    <cellStyle name="Dziesiętny [0]_Invoices2001Slovakia_Book1_1_Book1" xfId="2701"/>
    <cellStyle name="Dziesietny [0]_Invoices2001Slovakia_Book1_2" xfId="2702"/>
    <cellStyle name="Dziesiętny [0]_Invoices2001Slovakia_Book1_2" xfId="2703"/>
    <cellStyle name="Dziesietny [0]_Invoices2001Slovakia_Book1_Bieu bang TLP 2016 huyện Lộc Hà 2" xfId="2704"/>
    <cellStyle name="Dziesiętny [0]_Invoices2001Slovakia_Book1_Bieu bang TLP 2016 huyện Lộc Hà 2" xfId="2705"/>
    <cellStyle name="Dziesietny [0]_Invoices2001Slovakia_Book1_Nhu cau von ung truoc 2011 Tha h Hoa + Nge An gui TW" xfId="2706"/>
    <cellStyle name="Dziesiętny [0]_Invoices2001Slovakia_Book1_Nhu cau von ung truoc 2011 Tha h Hoa + Nge An gui TW" xfId="2707"/>
    <cellStyle name="Dziesietny [0]_Invoices2001Slovakia_Book1_Phu luc cong dau kenh TP Ha Tinh - trinh UBND tinh" xfId="2708"/>
    <cellStyle name="Dziesiętny [0]_Invoices2001Slovakia_Book1_Phu luc cong dau kenh TP Ha Tinh - trinh UBND tinh" xfId="2709"/>
    <cellStyle name="Dziesietny [0]_Invoices2001Slovakia_Book1_Tong hop Cac tuyen(9-1-06)" xfId="2710"/>
    <cellStyle name="Dziesiętny [0]_Invoices2001Slovakia_Book1_Tong hop Cac tuyen(9-1-06)" xfId="2711"/>
    <cellStyle name="Dziesietny [0]_Invoices2001Slovakia_Book1_Tong hop Cac tuyen(9-1-06) 2" xfId="2712"/>
    <cellStyle name="Dziesiętny [0]_Invoices2001Slovakia_Book1_Tong hop Cac tuyen(9-1-06) 2" xfId="2713"/>
    <cellStyle name="Dziesietny [0]_Invoices2001Slovakia_Book1_Tong hop Cac tuyen(9-1-06) 3" xfId="2714"/>
    <cellStyle name="Dziesiętny [0]_Invoices2001Slovakia_Book1_Tong hop Cac tuyen(9-1-06) 3" xfId="2715"/>
    <cellStyle name="Dziesietny [0]_Invoices2001Slovakia_Book1_Tong hop Cac tuyen(9-1-06)_5. Du toan dien chieu sang" xfId="2716"/>
    <cellStyle name="Dziesiętny [0]_Invoices2001Slovakia_Book1_Tong hop Cac tuyen(9-1-06)_5. Du toan dien chieu sang" xfId="2717"/>
    <cellStyle name="Dziesietny [0]_Invoices2001Slovakia_Book1_Tong hop Cac tuyen(9-1-06)_Bieu bang TLP 2016 huyện Lộc Hà 2" xfId="2718"/>
    <cellStyle name="Dziesiętny [0]_Invoices2001Slovakia_Book1_Tong hop Cac tuyen(9-1-06)_Bieu bang TLP 2016 huyện Lộc Hà 2" xfId="2719"/>
    <cellStyle name="Dziesietny [0]_Invoices2001Slovakia_Book1_Tong hop Cac tuyen(9-1-06)_Book1" xfId="2720"/>
    <cellStyle name="Dziesiętny [0]_Invoices2001Slovakia_Book1_Tong hop Cac tuyen(9-1-06)_Book1" xfId="2721"/>
    <cellStyle name="Dziesietny [0]_Invoices2001Slovakia_Book1_Tong hop Cac tuyen(9-1-06)_PL bien phap cong trinh 22.9.2016" xfId="2722"/>
    <cellStyle name="Dziesiętny [0]_Invoices2001Slovakia_Book1_Tong hop Cac tuyen(9-1-06)_PL bien phap cong trinh 22.9.2016" xfId="2723"/>
    <cellStyle name="Dziesietny [0]_Invoices2001Slovakia_Book1_Tong hop Cac tuyen(9-1-06)_TLP 2016 sửa lại gui STC 21.9.2016" xfId="2724"/>
    <cellStyle name="Dziesiętny [0]_Invoices2001Slovakia_Book1_Tong hop Cac tuyen(9-1-06)_TLP 2016 sửa lại gui STC 21.9.2016" xfId="2725"/>
    <cellStyle name="Dziesietny [0]_Invoices2001Slovakia_Book1_ung truoc 2011 NSTW Thanh Hoa + Nge An gui Thu 12-5" xfId="2726"/>
    <cellStyle name="Dziesiętny [0]_Invoices2001Slovakia_Book1_ung truoc 2011 NSTW Thanh Hoa + Nge An gui Thu 12-5" xfId="2727"/>
    <cellStyle name="Dziesietny [0]_Invoices2001Slovakia_d-uong+TDT" xfId="2728"/>
    <cellStyle name="Dziesiętny [0]_Invoices2001Slovakia_Nhµ ®Ó xe" xfId="2729"/>
    <cellStyle name="Dziesietny [0]_Invoices2001Slovakia_Nha bao ve(28-7-05)" xfId="2730"/>
    <cellStyle name="Dziesiętny [0]_Invoices2001Slovakia_Nha bao ve(28-7-05)" xfId="2731"/>
    <cellStyle name="Dziesietny [0]_Invoices2001Slovakia_NHA de xe nguyen du" xfId="2732"/>
    <cellStyle name="Dziesiętny [0]_Invoices2001Slovakia_NHA de xe nguyen du" xfId="2733"/>
    <cellStyle name="Dziesietny [0]_Invoices2001Slovakia_Nhalamviec VTC(25-1-05)" xfId="2734"/>
    <cellStyle name="Dziesiętny [0]_Invoices2001Slovakia_Nhalamviec VTC(25-1-05)" xfId="2735"/>
    <cellStyle name="Dziesietny [0]_Invoices2001Slovakia_NHU CAU VA NGUON THUC HIEN CCTL CAP XA" xfId="2736"/>
    <cellStyle name="Dziesiętny [0]_Invoices2001Slovakia_Phu luc cong dau kenh TP Ha Tinh - trinh UBND tinh" xfId="2737"/>
    <cellStyle name="Dziesietny [0]_Invoices2001Slovakia_PL bien phap cong trinh 22.9.2016" xfId="2738"/>
    <cellStyle name="Dziesiętny [0]_Invoices2001Slovakia_TDT KHANH HOA" xfId="2739"/>
    <cellStyle name="Dziesietny [0]_Invoices2001Slovakia_TDT KHANH HOA_Tong hop Cac tuyen(9-1-06)" xfId="2740"/>
    <cellStyle name="Dziesiętny [0]_Invoices2001Slovakia_TDT KHANH HOA_Tong hop Cac tuyen(9-1-06)" xfId="2741"/>
    <cellStyle name="Dziesietny [0]_Invoices2001Slovakia_TDT KHANH HOA_Tong hop Cac tuyen(9-1-06) 2" xfId="2742"/>
    <cellStyle name="Dziesiętny [0]_Invoices2001Slovakia_TDT KHANH HOA_Tong hop Cac tuyen(9-1-06) 2" xfId="2743"/>
    <cellStyle name="Dziesietny [0]_Invoices2001Slovakia_TDT KHANH HOA_Tong hop Cac tuyen(9-1-06) 3" xfId="2744"/>
    <cellStyle name="Dziesiętny [0]_Invoices2001Slovakia_TDT KHANH HOA_Tong hop Cac tuyen(9-1-06) 3" xfId="2745"/>
    <cellStyle name="Dziesietny [0]_Invoices2001Slovakia_TDT KHANH HOA_Tong hop Cac tuyen(9-1-06)_5. Du toan dien chieu sang" xfId="2746"/>
    <cellStyle name="Dziesiętny [0]_Invoices2001Slovakia_TDT KHANH HOA_Tong hop Cac tuyen(9-1-06)_5. Du toan dien chieu sang" xfId="2747"/>
    <cellStyle name="Dziesietny [0]_Invoices2001Slovakia_TDT KHANH HOA_Tong hop Cac tuyen(9-1-06)_Bieu bang TLP 2016 huyện Lộc Hà 2" xfId="2748"/>
    <cellStyle name="Dziesiętny [0]_Invoices2001Slovakia_TDT KHANH HOA_Tong hop Cac tuyen(9-1-06)_Bieu bang TLP 2016 huyện Lộc Hà 2" xfId="2749"/>
    <cellStyle name="Dziesietny [0]_Invoices2001Slovakia_TDT KHANH HOA_Tong hop Cac tuyen(9-1-06)_Book1" xfId="2750"/>
    <cellStyle name="Dziesiętny [0]_Invoices2001Slovakia_TDT KHANH HOA_Tong hop Cac tuyen(9-1-06)_Book1" xfId="2751"/>
    <cellStyle name="Dziesietny [0]_Invoices2001Slovakia_TDT KHANH HOA_Tong hop Cac tuyen(9-1-06)_PL bien phap cong trinh 22.9.2016" xfId="2752"/>
    <cellStyle name="Dziesiętny [0]_Invoices2001Slovakia_TDT KHANH HOA_Tong hop Cac tuyen(9-1-06)_PL bien phap cong trinh 22.9.2016" xfId="2753"/>
    <cellStyle name="Dziesietny [0]_Invoices2001Slovakia_TDT KHANH HOA_Tong hop Cac tuyen(9-1-06)_TLP 2016 sửa lại gui STC 21.9.2016" xfId="2754"/>
    <cellStyle name="Dziesiętny [0]_Invoices2001Slovakia_TDT KHANH HOA_Tong hop Cac tuyen(9-1-06)_TLP 2016 sửa lại gui STC 21.9.2016" xfId="2755"/>
    <cellStyle name="Dziesietny [0]_Invoices2001Slovakia_TDT quangngai" xfId="2756"/>
    <cellStyle name="Dziesiętny [0]_Invoices2001Slovakia_TDT quangngai" xfId="2757"/>
    <cellStyle name="Dziesietny [0]_Invoices2001Slovakia_TH BHXH 2015" xfId="2758"/>
    <cellStyle name="Dziesietny_Invoices2001Slovakia" xfId="2759"/>
    <cellStyle name="Dziesiętny_Invoices2001Slovakia" xfId="2760"/>
    <cellStyle name="Dziesietny_Invoices2001Slovakia 2" xfId="2761"/>
    <cellStyle name="Dziesiętny_Invoices2001Slovakia 2" xfId="2762"/>
    <cellStyle name="Dziesietny_Invoices2001Slovakia 3" xfId="2763"/>
    <cellStyle name="Dziesiętny_Invoices2001Slovakia 3" xfId="2764"/>
    <cellStyle name="Dziesietny_Invoices2001Slovakia 4" xfId="2765"/>
    <cellStyle name="Dziesiętny_Invoices2001Slovakia 4" xfId="2766"/>
    <cellStyle name="Dziesietny_Invoices2001Slovakia 5" xfId="2767"/>
    <cellStyle name="Dziesiętny_Invoices2001Slovakia 5" xfId="2768"/>
    <cellStyle name="Dziesietny_Invoices2001Slovakia 6" xfId="2769"/>
    <cellStyle name="Dziesiętny_Invoices2001Slovakia 6" xfId="2770"/>
    <cellStyle name="Dziesietny_Invoices2001Slovakia 7" xfId="2771"/>
    <cellStyle name="Dziesiętny_Invoices2001Slovakia 7" xfId="2772"/>
    <cellStyle name="Dziesietny_Invoices2001Slovakia 8" xfId="2773"/>
    <cellStyle name="Dziesiętny_Invoices2001Slovakia 8" xfId="2774"/>
    <cellStyle name="Dziesietny_Invoices2001Slovakia 9" xfId="2775"/>
    <cellStyle name="Dziesiętny_Invoices2001Slovakia 9" xfId="2776"/>
    <cellStyle name="Dziesietny_Invoices2001Slovakia_01_Nha so 1_Dien" xfId="2777"/>
    <cellStyle name="Dziesiętny_Invoices2001Slovakia_01_Nha so 1_Dien" xfId="2778"/>
    <cellStyle name="Dziesietny_Invoices2001Slovakia_10_Nha so 10_Dien1" xfId="2779"/>
    <cellStyle name="Dziesiętny_Invoices2001Slovakia_10_Nha so 10_Dien1" xfId="2780"/>
    <cellStyle name="Dziesietny_Invoices2001Slovakia_2013" xfId="2781"/>
    <cellStyle name="Dziesiętny_Invoices2001Slovakia_Book1" xfId="2782"/>
    <cellStyle name="Dziesietny_Invoices2001Slovakia_Book1_1" xfId="2783"/>
    <cellStyle name="Dziesiętny_Invoices2001Slovakia_Book1_1" xfId="2784"/>
    <cellStyle name="Dziesietny_Invoices2001Slovakia_Book1_1_Book1" xfId="2785"/>
    <cellStyle name="Dziesiętny_Invoices2001Slovakia_Book1_1_Book1" xfId="2786"/>
    <cellStyle name="Dziesietny_Invoices2001Slovakia_Book1_2" xfId="2787"/>
    <cellStyle name="Dziesiętny_Invoices2001Slovakia_Book1_2" xfId="2788"/>
    <cellStyle name="Dziesietny_Invoices2001Slovakia_Book1_Bieu bang TLP 2016 huyện Lộc Hà 2" xfId="2789"/>
    <cellStyle name="Dziesiętny_Invoices2001Slovakia_Book1_Bieu bang TLP 2016 huyện Lộc Hà 2" xfId="2790"/>
    <cellStyle name="Dziesietny_Invoices2001Slovakia_Book1_Nhu cau von ung truoc 2011 Tha h Hoa + Nge An gui TW" xfId="2791"/>
    <cellStyle name="Dziesiętny_Invoices2001Slovakia_Book1_Nhu cau von ung truoc 2011 Tha h Hoa + Nge An gui TW" xfId="2792"/>
    <cellStyle name="Dziesietny_Invoices2001Slovakia_Book1_Phu luc cong dau kenh TP Ha Tinh - trinh UBND tinh" xfId="2793"/>
    <cellStyle name="Dziesiętny_Invoices2001Slovakia_Book1_Phu luc cong dau kenh TP Ha Tinh - trinh UBND tinh" xfId="2794"/>
    <cellStyle name="Dziesietny_Invoices2001Slovakia_Book1_Tong hop Cac tuyen(9-1-06)" xfId="2795"/>
    <cellStyle name="Dziesiętny_Invoices2001Slovakia_Book1_Tong hop Cac tuyen(9-1-06)" xfId="2796"/>
    <cellStyle name="Dziesietny_Invoices2001Slovakia_Book1_Tong hop Cac tuyen(9-1-06) 2" xfId="2797"/>
    <cellStyle name="Dziesiętny_Invoices2001Slovakia_Book1_Tong hop Cac tuyen(9-1-06) 2" xfId="2798"/>
    <cellStyle name="Dziesietny_Invoices2001Slovakia_Book1_Tong hop Cac tuyen(9-1-06) 3" xfId="2799"/>
    <cellStyle name="Dziesiętny_Invoices2001Slovakia_Book1_Tong hop Cac tuyen(9-1-06) 3" xfId="2800"/>
    <cellStyle name="Dziesietny_Invoices2001Slovakia_Book1_Tong hop Cac tuyen(9-1-06)_5. Du toan dien chieu sang" xfId="2801"/>
    <cellStyle name="Dziesiętny_Invoices2001Slovakia_Book1_Tong hop Cac tuyen(9-1-06)_5. Du toan dien chieu sang" xfId="2802"/>
    <cellStyle name="Dziesietny_Invoices2001Slovakia_Book1_Tong hop Cac tuyen(9-1-06)_Bieu bang TLP 2016 huyện Lộc Hà 2" xfId="2803"/>
    <cellStyle name="Dziesiętny_Invoices2001Slovakia_Book1_Tong hop Cac tuyen(9-1-06)_Bieu bang TLP 2016 huyện Lộc Hà 2" xfId="2804"/>
    <cellStyle name="Dziesietny_Invoices2001Slovakia_Book1_Tong hop Cac tuyen(9-1-06)_Book1" xfId="2805"/>
    <cellStyle name="Dziesiętny_Invoices2001Slovakia_Book1_Tong hop Cac tuyen(9-1-06)_Book1" xfId="2806"/>
    <cellStyle name="Dziesietny_Invoices2001Slovakia_Book1_Tong hop Cac tuyen(9-1-06)_PL bien phap cong trinh 22.9.2016" xfId="2807"/>
    <cellStyle name="Dziesiętny_Invoices2001Slovakia_Book1_Tong hop Cac tuyen(9-1-06)_PL bien phap cong trinh 22.9.2016" xfId="2808"/>
    <cellStyle name="Dziesietny_Invoices2001Slovakia_Book1_Tong hop Cac tuyen(9-1-06)_TLP 2016 sửa lại gui STC 21.9.2016" xfId="2809"/>
    <cellStyle name="Dziesiętny_Invoices2001Slovakia_Book1_Tong hop Cac tuyen(9-1-06)_TLP 2016 sửa lại gui STC 21.9.2016" xfId="2810"/>
    <cellStyle name="Dziesietny_Invoices2001Slovakia_Book1_ung truoc 2011 NSTW Thanh Hoa + Nge An gui Thu 12-5" xfId="2811"/>
    <cellStyle name="Dziesiętny_Invoices2001Slovakia_Book1_ung truoc 2011 NSTW Thanh Hoa + Nge An gui Thu 12-5" xfId="2812"/>
    <cellStyle name="Dziesietny_Invoices2001Slovakia_d-uong+TDT" xfId="2813"/>
    <cellStyle name="Dziesiętny_Invoices2001Slovakia_Nhµ ®Ó xe" xfId="2814"/>
    <cellStyle name="Dziesietny_Invoices2001Slovakia_Nha bao ve(28-7-05)" xfId="2815"/>
    <cellStyle name="Dziesiętny_Invoices2001Slovakia_Nha bao ve(28-7-05)" xfId="2816"/>
    <cellStyle name="Dziesietny_Invoices2001Slovakia_NHA de xe nguyen du" xfId="2817"/>
    <cellStyle name="Dziesiętny_Invoices2001Slovakia_NHA de xe nguyen du" xfId="2818"/>
    <cellStyle name="Dziesietny_Invoices2001Slovakia_Nhalamviec VTC(25-1-05)" xfId="2819"/>
    <cellStyle name="Dziesiętny_Invoices2001Slovakia_Nhalamviec VTC(25-1-05)" xfId="2820"/>
    <cellStyle name="Dziesietny_Invoices2001Slovakia_NHU CAU VA NGUON THUC HIEN CCTL CAP XA" xfId="2821"/>
    <cellStyle name="Dziesiętny_Invoices2001Slovakia_Phu luc cong dau kenh TP Ha Tinh - trinh UBND tinh" xfId="2822"/>
    <cellStyle name="Dziesietny_Invoices2001Slovakia_PL bien phap cong trinh 22.9.2016" xfId="2823"/>
    <cellStyle name="Dziesiętny_Invoices2001Slovakia_TDT KHANH HOA" xfId="2824"/>
    <cellStyle name="Dziesietny_Invoices2001Slovakia_TDT KHANH HOA_Tong hop Cac tuyen(9-1-06)" xfId="2825"/>
    <cellStyle name="Dziesiętny_Invoices2001Slovakia_TDT KHANH HOA_Tong hop Cac tuyen(9-1-06)" xfId="2826"/>
    <cellStyle name="Dziesietny_Invoices2001Slovakia_TDT KHANH HOA_Tong hop Cac tuyen(9-1-06) 2" xfId="2827"/>
    <cellStyle name="Dziesiętny_Invoices2001Slovakia_TDT KHANH HOA_Tong hop Cac tuyen(9-1-06) 2" xfId="2828"/>
    <cellStyle name="Dziesietny_Invoices2001Slovakia_TDT KHANH HOA_Tong hop Cac tuyen(9-1-06) 3" xfId="2829"/>
    <cellStyle name="Dziesiętny_Invoices2001Slovakia_TDT KHANH HOA_Tong hop Cac tuyen(9-1-06) 3" xfId="2830"/>
    <cellStyle name="Dziesietny_Invoices2001Slovakia_TDT KHANH HOA_Tong hop Cac tuyen(9-1-06)_5. Du toan dien chieu sang" xfId="2831"/>
    <cellStyle name="Dziesiętny_Invoices2001Slovakia_TDT KHANH HOA_Tong hop Cac tuyen(9-1-06)_5. Du toan dien chieu sang" xfId="2832"/>
    <cellStyle name="Dziesietny_Invoices2001Slovakia_TDT KHANH HOA_Tong hop Cac tuyen(9-1-06)_Bieu bang TLP 2016 huyện Lộc Hà 2" xfId="2833"/>
    <cellStyle name="Dziesiętny_Invoices2001Slovakia_TDT KHANH HOA_Tong hop Cac tuyen(9-1-06)_Bieu bang TLP 2016 huyện Lộc Hà 2" xfId="2834"/>
    <cellStyle name="Dziesietny_Invoices2001Slovakia_TDT KHANH HOA_Tong hop Cac tuyen(9-1-06)_Book1" xfId="2835"/>
    <cellStyle name="Dziesiętny_Invoices2001Slovakia_TDT KHANH HOA_Tong hop Cac tuyen(9-1-06)_Book1" xfId="2836"/>
    <cellStyle name="Dziesietny_Invoices2001Slovakia_TDT KHANH HOA_Tong hop Cac tuyen(9-1-06)_PL bien phap cong trinh 22.9.2016" xfId="2837"/>
    <cellStyle name="Dziesiętny_Invoices2001Slovakia_TDT KHANH HOA_Tong hop Cac tuyen(9-1-06)_PL bien phap cong trinh 22.9.2016" xfId="2838"/>
    <cellStyle name="Dziesietny_Invoices2001Slovakia_TDT KHANH HOA_Tong hop Cac tuyen(9-1-06)_TLP 2016 sửa lại gui STC 21.9.2016" xfId="2839"/>
    <cellStyle name="Dziesiętny_Invoices2001Slovakia_TDT KHANH HOA_Tong hop Cac tuyen(9-1-06)_TLP 2016 sửa lại gui STC 21.9.2016" xfId="2840"/>
    <cellStyle name="Dziesietny_Invoices2001Slovakia_TDT quangngai" xfId="2841"/>
    <cellStyle name="Dziesiętny_Invoices2001Slovakia_TDT quangngai" xfId="2842"/>
    <cellStyle name="Dziesietny_Invoices2001Slovakia_TH BHXH 2015" xfId="2843"/>
    <cellStyle name="e" xfId="2844"/>
    <cellStyle name="e 2" xfId="2845"/>
    <cellStyle name="eeee" xfId="2846"/>
    <cellStyle name="eeee 2" xfId="2847"/>
    <cellStyle name="EN CO.," xfId="2848"/>
    <cellStyle name="Encabez1" xfId="2849"/>
    <cellStyle name="Encabez2" xfId="2850"/>
    <cellStyle name="Enter Currency (0)" xfId="2851"/>
    <cellStyle name="Enter Currency (0) 2" xfId="2852"/>
    <cellStyle name="Enter Currency (0) 3" xfId="2853"/>
    <cellStyle name="Enter Currency (0) 4" xfId="2854"/>
    <cellStyle name="Enter Currency (0) 5" xfId="2855"/>
    <cellStyle name="Enter Currency (0) 6" xfId="2856"/>
    <cellStyle name="Enter Currency (0) 7" xfId="2857"/>
    <cellStyle name="Enter Currency (0)_Bien ban" xfId="2858"/>
    <cellStyle name="Enter Currency (2)" xfId="2859"/>
    <cellStyle name="Enter Currency (2) 2" xfId="2860"/>
    <cellStyle name="Enter Currency (2) 3" xfId="2861"/>
    <cellStyle name="Enter Currency (2)_Thành phố-Nhu cau CCTL 2016" xfId="2862"/>
    <cellStyle name="Enter Units (0)" xfId="2863"/>
    <cellStyle name="Enter Units (0) 2" xfId="2864"/>
    <cellStyle name="Enter Units (0) 3" xfId="2865"/>
    <cellStyle name="Enter Units (0)_Thành phố-Nhu cau CCTL 2016" xfId="2866"/>
    <cellStyle name="Enter Units (1)" xfId="2867"/>
    <cellStyle name="Enter Units (1) 2" xfId="2868"/>
    <cellStyle name="Enter Units (1) 3" xfId="2869"/>
    <cellStyle name="Enter Units (1)_Thành phố-Nhu cau CCTL 2016" xfId="2870"/>
    <cellStyle name="Enter Units (2)" xfId="2871"/>
    <cellStyle name="Enter Units (2) 2" xfId="2872"/>
    <cellStyle name="Enter Units (2) 3" xfId="2873"/>
    <cellStyle name="Enter Units (2)_Thành phố-Nhu cau CCTL 2016" xfId="2874"/>
    <cellStyle name="Entered" xfId="2875"/>
    <cellStyle name="entry" xfId="2876"/>
    <cellStyle name="Euro" xfId="2877"/>
    <cellStyle name="Euro 2" xfId="2878"/>
    <cellStyle name="Euro 3" xfId="2879"/>
    <cellStyle name="Euro_Bieu bang TLP 2016 huyện Lộc Hà 2" xfId="2880"/>
    <cellStyle name="Excel Built-in Normal" xfId="2881"/>
    <cellStyle name="Explanatory Text 2" xfId="2882"/>
    <cellStyle name="f" xfId="2883"/>
    <cellStyle name="f 2" xfId="2884"/>
    <cellStyle name="F2" xfId="2885"/>
    <cellStyle name="F3" xfId="2886"/>
    <cellStyle name="F4" xfId="2887"/>
    <cellStyle name="F5" xfId="2888"/>
    <cellStyle name="F6" xfId="2889"/>
    <cellStyle name="F7" xfId="2890"/>
    <cellStyle name="F8" xfId="2891"/>
    <cellStyle name="Fijo" xfId="2892"/>
    <cellStyle name="Financiero" xfId="2893"/>
    <cellStyle name="Fixed" xfId="2894"/>
    <cellStyle name="Fixed 2" xfId="2895"/>
    <cellStyle name="Font Britannic16" xfId="2896"/>
    <cellStyle name="Font Britannic16 2" xfId="2897"/>
    <cellStyle name="Font Britannic16 3" xfId="2898"/>
    <cellStyle name="Font Britannic16_Thành phố-Nhu cau CCTL 2016" xfId="2899"/>
    <cellStyle name="Font Britannic18" xfId="2900"/>
    <cellStyle name="Font CenturyCond 18" xfId="2901"/>
    <cellStyle name="Font Cond20" xfId="2902"/>
    <cellStyle name="Font Lucida sans16" xfId="2903"/>
    <cellStyle name="Font LucidaSans16" xfId="2904"/>
    <cellStyle name="Font NewCenturyCond18" xfId="2905"/>
    <cellStyle name="Font NewCenturyCond18 2" xfId="2906"/>
    <cellStyle name="Font NewCenturyCond18 3" xfId="2907"/>
    <cellStyle name="Font NewCenturyCond18_Thành phố-Nhu cau CCTL 2016" xfId="2908"/>
    <cellStyle name="Font Ottawa14" xfId="2909"/>
    <cellStyle name="Font Ottawa16" xfId="2910"/>
    <cellStyle name="Font Ottawa16 2" xfId="2911"/>
    <cellStyle name="Font Ottawa16 3" xfId="2912"/>
    <cellStyle name="Font Ottawa16_Thành phố-Nhu cau CCTL 2016" xfId="2913"/>
    <cellStyle name="Formulas" xfId="2914"/>
    <cellStyle name="Ghi chú" xfId="2915"/>
    <cellStyle name="gia" xfId="2916"/>
    <cellStyle name="GIA-MOI" xfId="2917"/>
    <cellStyle name="Good 2" xfId="2918"/>
    <cellStyle name="Grey" xfId="2919"/>
    <cellStyle name="Group" xfId="2920"/>
    <cellStyle name="H" xfId="2921"/>
    <cellStyle name="H_Baocao" xfId="2922"/>
    <cellStyle name="H_D-A-VU" xfId="2923"/>
    <cellStyle name="H_D-A-VU_Baocao" xfId="2924"/>
    <cellStyle name="H_D-A-VU_KHAN DAI B MO RONG23-12" xfId="2925"/>
    <cellStyle name="H_D-A-VU_Khoai TT03 can Loc" xfId="2926"/>
    <cellStyle name="H_D-A-VU_NcongQ2" xfId="2927"/>
    <cellStyle name="H_D-A-VU_NcongQ2_Duong CMT8" xfId="2928"/>
    <cellStyle name="H_D-A-VU_NcongQ2_KHAN DAI B MO RONG23-12" xfId="2929"/>
    <cellStyle name="H_D-A-VU_Nha Lam viec chinh" xfId="2930"/>
    <cellStyle name="H_D-A-VU_NhancongQ4-04" xfId="2931"/>
    <cellStyle name="H_D-A-VU_NLV khoiPBan" xfId="2932"/>
    <cellStyle name="H_D-A-VU_SonLa" xfId="2933"/>
    <cellStyle name="H_D-A-VU_TBA 560kVA" xfId="2934"/>
    <cellStyle name="H_HSTHAU" xfId="2935"/>
    <cellStyle name="H_HSTHAU_Baocao" xfId="2936"/>
    <cellStyle name="H_HSTHAU_KHAN DAI B MO RONG23-12" xfId="2937"/>
    <cellStyle name="H_HSTHAU_Khoai TT03 can Loc" xfId="2938"/>
    <cellStyle name="H_HSTHAU_NcongQ2" xfId="2939"/>
    <cellStyle name="H_HSTHAU_NcongQ2_Duong CMT8" xfId="2940"/>
    <cellStyle name="H_HSTHAU_NcongQ2_KHAN DAI B MO RONG23-12" xfId="2941"/>
    <cellStyle name="H_HSTHAU_Nha Lam viec chinh" xfId="2942"/>
    <cellStyle name="H_HSTHAU_NhancongQ4-04" xfId="2943"/>
    <cellStyle name="H_HSTHAU_NLV khoiPBan" xfId="2944"/>
    <cellStyle name="H_HSTHAU_SonLa" xfId="2945"/>
    <cellStyle name="H_HSTHAU_TBA 560kVA" xfId="2946"/>
    <cellStyle name="H_KHAN DAI B MO RONG23-12" xfId="2947"/>
    <cellStyle name="H_Khoai TT03 can Loc" xfId="2948"/>
    <cellStyle name="H_NcongQ2" xfId="2949"/>
    <cellStyle name="H_NcongQ2_Duong CMT8" xfId="2950"/>
    <cellStyle name="H_NcongQ2_KHAN DAI B MO RONG23-12" xfId="2951"/>
    <cellStyle name="H_Nha Lam viec chinh" xfId="2952"/>
    <cellStyle name="H_NhancongQ4-04" xfId="2953"/>
    <cellStyle name="H_NLV khoiPBan" xfId="2954"/>
    <cellStyle name="H_PHU LUC CHIEU SANG(13.6.2013)" xfId="2955"/>
    <cellStyle name="H_Sheet1" xfId="2956"/>
    <cellStyle name="H_SonLa" xfId="2957"/>
    <cellStyle name="H_TBA 560kVA" xfId="2958"/>
    <cellStyle name="ha" xfId="2959"/>
    <cellStyle name="HAI" xfId="2960"/>
    <cellStyle name="Head 1" xfId="2961"/>
    <cellStyle name="Head 1 2" xfId="2962"/>
    <cellStyle name="Head 1 3" xfId="2963"/>
    <cellStyle name="Head 1_Phụ lục trình thực hienj các chính sách" xfId="2964"/>
    <cellStyle name="HEADER" xfId="2965"/>
    <cellStyle name="Header1" xfId="2966"/>
    <cellStyle name="Header2" xfId="2967"/>
    <cellStyle name="Heading 1 2" xfId="2968"/>
    <cellStyle name="Heading 1 2 2" xfId="2969"/>
    <cellStyle name="Heading 1 3" xfId="2970"/>
    <cellStyle name="Heading 2 2" xfId="2971"/>
    <cellStyle name="Heading 2 2 2" xfId="2972"/>
    <cellStyle name="Heading 2 3" xfId="2973"/>
    <cellStyle name="Heading 3 2" xfId="2974"/>
    <cellStyle name="Heading 4 2" xfId="2975"/>
    <cellStyle name="Heading1" xfId="2976"/>
    <cellStyle name="HEADING1 2" xfId="2977"/>
    <cellStyle name="HEADING1 3" xfId="2978"/>
    <cellStyle name="Heading1_Thành phố-Nhu cau CCTL 2016" xfId="2979"/>
    <cellStyle name="Heading2" xfId="2980"/>
    <cellStyle name="HEADING2 2" xfId="2981"/>
    <cellStyle name="HEADING2 3" xfId="2982"/>
    <cellStyle name="HEADING2 4" xfId="2983"/>
    <cellStyle name="HEADING2 5" xfId="2984"/>
    <cellStyle name="HEADING2 6" xfId="2985"/>
    <cellStyle name="HEADING2 7" xfId="2986"/>
    <cellStyle name="HEADING2_Bien ban" xfId="2987"/>
    <cellStyle name="HEADINGS" xfId="2988"/>
    <cellStyle name="HEADINGSTOP" xfId="2989"/>
    <cellStyle name="headoption" xfId="2990"/>
    <cellStyle name="headoption 2" xfId="2991"/>
    <cellStyle name="headoption 3" xfId="2992"/>
    <cellStyle name="headoption_Thành phố-Nhu cau CCTL 2016" xfId="2993"/>
    <cellStyle name="HIDE" xfId="2994"/>
    <cellStyle name="Hoa-Scholl" xfId="2995"/>
    <cellStyle name="huong" xfId="2996"/>
    <cellStyle name="HUY" xfId="2997"/>
    <cellStyle name="Hyperlink 2" xfId="2998"/>
    <cellStyle name="i phÝ kh¸c_B¶ng 2" xfId="2999"/>
    <cellStyle name="I.3" xfId="3000"/>
    <cellStyle name="I.3 2" xfId="3001"/>
    <cellStyle name="i·0" xfId="3002"/>
    <cellStyle name="i·0 2" xfId="3003"/>
    <cellStyle name="i·0 3" xfId="3004"/>
    <cellStyle name="i·0_Thành phố-Nhu cau CCTL 2016" xfId="3005"/>
    <cellStyle name="_x0001_í½?" xfId="3006"/>
    <cellStyle name="ï-¾È»ê_BiÓu TB" xfId="3007"/>
    <cellStyle name="_x0001_íå_x001b_ô " xfId="3008"/>
    <cellStyle name="_x0001_íå_x001b_ô_" xfId="3009"/>
    <cellStyle name="Input [yellow]" xfId="3010"/>
    <cellStyle name="Input 2" xfId="3011"/>
    <cellStyle name="Input 3" xfId="3012"/>
    <cellStyle name="Input Cells" xfId="3013"/>
    <cellStyle name="ion" xfId="3014"/>
    <cellStyle name="k" xfId="3015"/>
    <cellStyle name="k_TONG HOP KINH PHI" xfId="3016"/>
    <cellStyle name="k_ÿÿÿÿÿ" xfId="3017"/>
    <cellStyle name="k_ÿÿÿÿÿ_1" xfId="3018"/>
    <cellStyle name="k_ÿÿÿÿÿ_2" xfId="3019"/>
    <cellStyle name="kh¸c_Bang Chi tieu" xfId="3020"/>
    <cellStyle name="khanh" xfId="3021"/>
    <cellStyle name="khanh 2" xfId="3022"/>
    <cellStyle name="khung" xfId="3023"/>
    <cellStyle name="Ki?m tra Ô" xfId="3024"/>
    <cellStyle name="Kiểm tra Ô" xfId="3025"/>
    <cellStyle name="Kien1" xfId="3026"/>
    <cellStyle name="Kiểu 1" xfId="3027"/>
    <cellStyle name="Kiểu 2" xfId="3028"/>
    <cellStyle name="Kiểu 3" xfId="3029"/>
    <cellStyle name="Kiểu 4" xfId="3030"/>
    <cellStyle name="KL" xfId="3031"/>
    <cellStyle name="KLBXUNG" xfId="3032"/>
    <cellStyle name="Ledger 17 x 11 in" xfId="3033"/>
    <cellStyle name="Ledger 17 x 11 in 2" xfId="3034"/>
    <cellStyle name="left" xfId="3035"/>
    <cellStyle name="Lien hypertexte" xfId="3036"/>
    <cellStyle name="Line" xfId="3037"/>
    <cellStyle name="linh" xfId="3038"/>
    <cellStyle name="Link Currency (0)" xfId="3039"/>
    <cellStyle name="Link Currency (0) 2" xfId="3040"/>
    <cellStyle name="Link Currency (0) 3" xfId="3041"/>
    <cellStyle name="Link Currency (0) 4" xfId="3042"/>
    <cellStyle name="Link Currency (0) 5" xfId="3043"/>
    <cellStyle name="Link Currency (0) 6" xfId="3044"/>
    <cellStyle name="Link Currency (0) 7" xfId="3045"/>
    <cellStyle name="Link Currency (0)_Bien ban" xfId="3046"/>
    <cellStyle name="Link Currency (2)" xfId="3047"/>
    <cellStyle name="Link Currency (2) 2" xfId="3048"/>
    <cellStyle name="Link Currency (2) 3" xfId="3049"/>
    <cellStyle name="Link Currency (2)_Thành phố-Nhu cau CCTL 2016" xfId="3050"/>
    <cellStyle name="Link Units (0)" xfId="3051"/>
    <cellStyle name="Link Units (0) 2" xfId="3052"/>
    <cellStyle name="Link Units (0) 3" xfId="3053"/>
    <cellStyle name="Link Units (0)_Thành phố-Nhu cau CCTL 2016" xfId="3054"/>
    <cellStyle name="Link Units (1)" xfId="3055"/>
    <cellStyle name="Link Units (1) 2" xfId="3056"/>
    <cellStyle name="Link Units (1) 3" xfId="3057"/>
    <cellStyle name="Link Units (1)_Thành phố-Nhu cau CCTL 2016" xfId="3058"/>
    <cellStyle name="Link Units (2)" xfId="3059"/>
    <cellStyle name="Link Units (2) 2" xfId="3060"/>
    <cellStyle name="Link Units (2) 3" xfId="3061"/>
    <cellStyle name="Link Units (2)_Thành phố-Nhu cau CCTL 2016" xfId="3062"/>
    <cellStyle name="Linked Cell 2" xfId="3063"/>
    <cellStyle name="Linked Cells" xfId="3064"/>
    <cellStyle name="Loai CBDT" xfId="3065"/>
    <cellStyle name="Loai CT" xfId="3066"/>
    <cellStyle name="Loai GD" xfId="3067"/>
    <cellStyle name="luc" xfId="3068"/>
    <cellStyle name="luc2" xfId="3069"/>
    <cellStyle name="Luong" xfId="3070"/>
    <cellStyle name="MACRO" xfId="3071"/>
    <cellStyle name="manhcuong" xfId="3072"/>
    <cellStyle name="MARK" xfId="3073"/>
    <cellStyle name="MAU" xfId="3074"/>
    <cellStyle name="Migliaia (0)_CALPREZZ" xfId="3075"/>
    <cellStyle name="Migliaia_ PESO ELETTR." xfId="3076"/>
    <cellStyle name="Millares [0]_10 AVERIAS MASIVAS + ANT" xfId="3077"/>
    <cellStyle name="Millares_Well Timing" xfId="3078"/>
    <cellStyle name="Milliers [0]_      " xfId="3079"/>
    <cellStyle name="Milliers_      " xfId="3080"/>
    <cellStyle name="Môc" xfId="3081"/>
    <cellStyle name="Môc 2" xfId="3082"/>
    <cellStyle name="Môc 2 2" xfId="3083"/>
    <cellStyle name="Môc 2 3" xfId="3084"/>
    <cellStyle name="Môc 2 4" xfId="3085"/>
    <cellStyle name="Môc 3" xfId="3086"/>
    <cellStyle name="Môc 4" xfId="3087"/>
    <cellStyle name="Môc 5" xfId="3088"/>
    <cellStyle name="Model" xfId="3089"/>
    <cellStyle name="Moeda [0]_aola" xfId="3090"/>
    <cellStyle name="Moeda_aola" xfId="3091"/>
    <cellStyle name="moi" xfId="3092"/>
    <cellStyle name="moi 2" xfId="3093"/>
    <cellStyle name="moi 3" xfId="3094"/>
    <cellStyle name="moi_Phụ lục trình thực hienj các chính sách" xfId="3095"/>
    <cellStyle name="Mon?aire [0]_!!!GO" xfId="3096"/>
    <cellStyle name="Mon?aire_!!!GO" xfId="3097"/>
    <cellStyle name="Moneda [0]_Well Timing" xfId="3098"/>
    <cellStyle name="Moneda_Well Timing" xfId="3099"/>
    <cellStyle name="Monétaire [0]_      " xfId="3100"/>
    <cellStyle name="Monétaire_      " xfId="3101"/>
    <cellStyle name="Mon騁aire [0]_AR1194" xfId="3102"/>
    <cellStyle name="Mon騁aire_AR1194" xfId="3103"/>
    <cellStyle name="n" xfId="3104"/>
    <cellStyle name="n1" xfId="3105"/>
    <cellStyle name="Neutral 2" xfId="3106"/>
    <cellStyle name="New" xfId="3107"/>
    <cellStyle name="New 2" xfId="3108"/>
    <cellStyle name="New Times Roman" xfId="3109"/>
    <cellStyle name="New Times Roman 2" xfId="3110"/>
    <cellStyle name="New_5. Du toan dien chieu sang" xfId="3111"/>
    <cellStyle name="nga" xfId="3112"/>
    <cellStyle name="Nh?n1" xfId="3113"/>
    <cellStyle name="Nh?n2" xfId="3114"/>
    <cellStyle name="Nh?n3" xfId="3115"/>
    <cellStyle name="Nh?n4" xfId="3116"/>
    <cellStyle name="Nh?n5" xfId="3117"/>
    <cellStyle name="Nh?n6" xfId="3118"/>
    <cellStyle name="Nhấn1" xfId="3119"/>
    <cellStyle name="Nhấn2" xfId="3120"/>
    <cellStyle name="Nhấn3" xfId="3121"/>
    <cellStyle name="Nhấn4" xfId="3122"/>
    <cellStyle name="Nhấn5" xfId="3123"/>
    <cellStyle name="Nhấn6" xfId="3124"/>
    <cellStyle name="No" xfId="3125"/>
    <cellStyle name="No 2" xfId="3126"/>
    <cellStyle name="no dec" xfId="3127"/>
    <cellStyle name="No_090213  Schedule for 2nd evaluation_Tuan B" xfId="3128"/>
    <cellStyle name="ÑONVÒ" xfId="3129"/>
    <cellStyle name="Normal" xfId="0" builtinId="0"/>
    <cellStyle name="Normal - ??1" xfId="3130"/>
    <cellStyle name="Normal - Style1" xfId="3131"/>
    <cellStyle name="Normal - Style1 2" xfId="3132"/>
    <cellStyle name="Normal - Style1 3" xfId="3133"/>
    <cellStyle name="Normal - Style1_Phụ lục trình thực hienj các chính sách" xfId="3134"/>
    <cellStyle name="Normal - 유형1" xfId="3135"/>
    <cellStyle name="Normal - 유형1 2" xfId="3136"/>
    <cellStyle name="Normal - 유형1 3" xfId="3137"/>
    <cellStyle name="Normal - 유형1_Thành phố-Nhu cau CCTL 2016" xfId="3138"/>
    <cellStyle name="Normal 10" xfId="2"/>
    <cellStyle name="Normal 10 2" xfId="8"/>
    <cellStyle name="Normal 11" xfId="6"/>
    <cellStyle name="Normal 11 2" xfId="3139"/>
    <cellStyle name="Normal 11 3" xfId="3140"/>
    <cellStyle name="Normal 11 3 2" xfId="3141"/>
    <cellStyle name="Normal 11 4" xfId="3142"/>
    <cellStyle name="Normal 11_Dự thảo Biểu UBND huyện.1" xfId="3143"/>
    <cellStyle name="Normal 12" xfId="3144"/>
    <cellStyle name="Normal 12 2" xfId="3145"/>
    <cellStyle name="Normal 12 3" xfId="3146"/>
    <cellStyle name="Normal 12 4" xfId="3147"/>
    <cellStyle name="Normal 13" xfId="3148"/>
    <cellStyle name="Normal 13 2" xfId="3149"/>
    <cellStyle name="Normal 14" xfId="4"/>
    <cellStyle name="Normal 14 2" xfId="3150"/>
    <cellStyle name="Normal 14 3" xfId="3151"/>
    <cellStyle name="Normal 15" xfId="3152"/>
    <cellStyle name="Normal 15 2" xfId="3153"/>
    <cellStyle name="Normal 16" xfId="3154"/>
    <cellStyle name="Normal 16 2" xfId="3155"/>
    <cellStyle name="Normal 17" xfId="3156"/>
    <cellStyle name="Normal 17 2" xfId="3157"/>
    <cellStyle name="Normal 18" xfId="3158"/>
    <cellStyle name="Normal 18 2" xfId="3159"/>
    <cellStyle name="Normal 19" xfId="3160"/>
    <cellStyle name="Normal 19 2" xfId="3161"/>
    <cellStyle name="Normal 19 3" xfId="3162"/>
    <cellStyle name="Normal 2" xfId="7"/>
    <cellStyle name="Normal 2 2" xfId="5"/>
    <cellStyle name="Normal 2 2 2" xfId="3163"/>
    <cellStyle name="Normal 2 2 3" xfId="3164"/>
    <cellStyle name="Normal 2 2 4" xfId="3165"/>
    <cellStyle name="Normal 2 2_CQ XAC DINH MAT BANG 2016 (Quảng Trị)" xfId="3166"/>
    <cellStyle name="Normal 2 3" xfId="3167"/>
    <cellStyle name="Normal 2 3 2" xfId="3168"/>
    <cellStyle name="Normal 2 3_Phụ lục trình thực hienj các chính sách" xfId="3169"/>
    <cellStyle name="Normal 2 4" xfId="3170"/>
    <cellStyle name="Normal 2 4 2" xfId="3171"/>
    <cellStyle name="Normal 2 5" xfId="3172"/>
    <cellStyle name="Normal 2 6" xfId="3173"/>
    <cellStyle name="Normal 2 7" xfId="3174"/>
    <cellStyle name="Normal 2_1- DT8a+DT8b-lam DT2014" xfId="3175"/>
    <cellStyle name="Normal 20" xfId="3176"/>
    <cellStyle name="Normal 20 2" xfId="3177"/>
    <cellStyle name="Normal 21" xfId="3178"/>
    <cellStyle name="Normal 21 2" xfId="3179"/>
    <cellStyle name="Normal 22" xfId="3180"/>
    <cellStyle name="Normal 22 2" xfId="3181"/>
    <cellStyle name="Normal 23" xfId="3182"/>
    <cellStyle name="Normal 23 2" xfId="3183"/>
    <cellStyle name="Normal 24" xfId="3184"/>
    <cellStyle name="Normal 24 2" xfId="3185"/>
    <cellStyle name="Normal 25" xfId="3186"/>
    <cellStyle name="Normal 25 2" xfId="3187"/>
    <cellStyle name="Normal 26" xfId="3188"/>
    <cellStyle name="Normal 26 2" xfId="3189"/>
    <cellStyle name="Normal 27" xfId="3190"/>
    <cellStyle name="Normal 27 2" xfId="3191"/>
    <cellStyle name="Normal 28" xfId="3192"/>
    <cellStyle name="Normal 28 2" xfId="3193"/>
    <cellStyle name="Normal 29" xfId="3194"/>
    <cellStyle name="Normal 29 2" xfId="3195"/>
    <cellStyle name="Normal 3" xfId="3196"/>
    <cellStyle name="Normal 3 2" xfId="3197"/>
    <cellStyle name="Normal 3 3" xfId="3198"/>
    <cellStyle name="Normal 3 4" xfId="3199"/>
    <cellStyle name="Normal 3 4 2" xfId="3200"/>
    <cellStyle name="Normal 3 8" xfId="3201"/>
    <cellStyle name="Normal 3_160413  CHI TIEU DAN SO - CO CAU VUNG" xfId="3202"/>
    <cellStyle name="Normal 30" xfId="3203"/>
    <cellStyle name="Normal 30 2" xfId="3204"/>
    <cellStyle name="Normal 31" xfId="3205"/>
    <cellStyle name="Normal 31 2" xfId="3206"/>
    <cellStyle name="Normal 32" xfId="3207"/>
    <cellStyle name="Normal 32 2" xfId="3208"/>
    <cellStyle name="Normal 33" xfId="3209"/>
    <cellStyle name="Normal 33 2" xfId="3210"/>
    <cellStyle name="Normal 34" xfId="3211"/>
    <cellStyle name="Normal 34 2" xfId="3212"/>
    <cellStyle name="Normal 35" xfId="3213"/>
    <cellStyle name="Normal 35 2" xfId="3214"/>
    <cellStyle name="Normal 36" xfId="3215"/>
    <cellStyle name="Normal 36 2" xfId="3216"/>
    <cellStyle name="Normal 37" xfId="3217"/>
    <cellStyle name="Normal 37 2" xfId="3218"/>
    <cellStyle name="Normal 38" xfId="3219"/>
    <cellStyle name="Normal 38 2" xfId="3220"/>
    <cellStyle name="Normal 39" xfId="3221"/>
    <cellStyle name="Normal 4" xfId="3222"/>
    <cellStyle name="Normal 4 2" xfId="3223"/>
    <cellStyle name="Normal 4 2 2" xfId="3224"/>
    <cellStyle name="Normal 4 3" xfId="3225"/>
    <cellStyle name="Normal 4 3 2" xfId="3226"/>
    <cellStyle name="Normal 4 3_2. Cac chinh sach an sinh DT2012, XD DT2013 (Q.H)" xfId="3227"/>
    <cellStyle name="Normal 4 4" xfId="3228"/>
    <cellStyle name="Normal 4_130114 Tong hop DT 2013 - HDND thong qua" xfId="3229"/>
    <cellStyle name="Normal 40" xfId="3230"/>
    <cellStyle name="Normal 41" xfId="3231"/>
    <cellStyle name="Normal 42" xfId="3232"/>
    <cellStyle name="Normal 43" xfId="3233"/>
    <cellStyle name="Normal 44" xfId="5554"/>
    <cellStyle name="Normal 45" xfId="3234"/>
    <cellStyle name="Normal 46" xfId="3235"/>
    <cellStyle name="Normal 47" xfId="3236"/>
    <cellStyle name="Normal 48" xfId="3237"/>
    <cellStyle name="Normal 49" xfId="3238"/>
    <cellStyle name="Normal 5" xfId="3239"/>
    <cellStyle name="Normal 5 2" xfId="3240"/>
    <cellStyle name="Normal 5 2 2" xfId="3241"/>
    <cellStyle name="Normal 5 3" xfId="3242"/>
    <cellStyle name="Normal 5 4" xfId="3243"/>
    <cellStyle name="Normal 5_A141023- Bieu giao thu NSNN nam 2015 (638.600)" xfId="3244"/>
    <cellStyle name="Normal 50" xfId="5556"/>
    <cellStyle name="Normal 6" xfId="3245"/>
    <cellStyle name="Normal 6 2" xfId="3246"/>
    <cellStyle name="Normal 6 2 2" xfId="3247"/>
    <cellStyle name="Normal 6 3" xfId="3248"/>
    <cellStyle name="Normal 6_131021 TDT VON DAU TU 2014 (CT MTQG) GUI TONG HOP" xfId="3249"/>
    <cellStyle name="Normal 7" xfId="3250"/>
    <cellStyle name="Normal 7 2" xfId="3251"/>
    <cellStyle name="Normal 7 3" xfId="3252"/>
    <cellStyle name="Normal 7_1. DU TOAN CHI 2014_KHOI QH-PX (duthao).9.10(hop LC)-sua" xfId="3253"/>
    <cellStyle name="Normal 8" xfId="3254"/>
    <cellStyle name="Normal 8 2" xfId="3255"/>
    <cellStyle name="Normal 8 3" xfId="3256"/>
    <cellStyle name="Normal 8_Thành phố-Nhu cau CCTL 2016" xfId="3257"/>
    <cellStyle name="Normal 9" xfId="3258"/>
    <cellStyle name="Normal 9 2" xfId="3259"/>
    <cellStyle name="Normal 9 2 2" xfId="3260"/>
    <cellStyle name="Normal 9 2_DT 2015 (chinh thuc)" xfId="3261"/>
    <cellStyle name="Normal 9 3" xfId="3262"/>
    <cellStyle name="Normal 9_BAO CAÁO TONG HOP NTM" xfId="3263"/>
    <cellStyle name="Normal⌒£_x000a__x0007__x000c__x000a_ဠ" xfId="3264"/>
    <cellStyle name="Normal1" xfId="3265"/>
    <cellStyle name="Normal1 2" xfId="3266"/>
    <cellStyle name="Normal8" xfId="3267"/>
    <cellStyle name="Normale_ PESO ELETTR." xfId="3268"/>
    <cellStyle name="Normalny_Cennik obowiazuje od 06-08-2001 r (1)" xfId="3269"/>
    <cellStyle name="Norm_x0005_SummaryInformation" xfId="3270"/>
    <cellStyle name="Note 2" xfId="3271"/>
    <cellStyle name="NWM" xfId="3272"/>
    <cellStyle name="Ô ????c n?i k?t" xfId="3273"/>
    <cellStyle name="Ô Được nối kết" xfId="3274"/>
    <cellStyle name="Ò_x000d_Normal_123569" xfId="3275"/>
    <cellStyle name="Œ…‹aO‚e [0.00]_Contract&amp;Report" xfId="3276"/>
    <cellStyle name="Œ…‹aO‚e_Contract&amp;Report" xfId="3277"/>
    <cellStyle name="Œ…‹æ_Ø‚è [0.00]_ÆÂ__" xfId="3278"/>
    <cellStyle name="Œ…‹æØ‚è [0.00]_        " xfId="3279"/>
    <cellStyle name="Œ…‹æØ‚è_        " xfId="3280"/>
    <cellStyle name="oft Excel]_x000a__x000a_Comment=open=/f ‚ðw’è‚·‚é‚ÆAƒ†[ƒU[’è‹`ŠÖ”‚ðŠÖ”“\‚è•t‚¯‚Ìˆê——‚É“o˜^‚·‚é‚±‚Æ‚ª‚Å‚«‚Ü‚·B_x000a__x000a_Maximized" xfId="3281"/>
    <cellStyle name="oft Excel]_x000a__x000a_Comment=open=/f ‚ðŽw’è‚·‚é‚ÆAƒ†[ƒU[’è‹`ŠÖ”‚ðŠÖ”“\‚è•t‚¯‚Ìˆê——‚É“o˜^‚·‚é‚±‚Æ‚ª‚Å‚«‚Ü‚·B_x000a__x000a_Maximized" xfId="3282"/>
    <cellStyle name="oft Excel]_x000a__x000a_Comment=The open=/f lines load custom functions into the Paste Function list._x000a__x000a_Maximized=2_x000a__x000a_Basics=1_x000a__x000a_A" xfId="3283"/>
    <cellStyle name="oft Excel]_x000a__x000a_Comment=The open=/f lines load custom functions into the Paste Function list._x000a__x000a_Maximized=3_x000a__x000a_Basics=1_x000a__x000a_A" xfId="3284"/>
    <cellStyle name="oft Excel]_x000d__x000a_Comment=open=/f ‚ðw’è‚·‚é‚ÆAƒ†[ƒU[’è‹`ŠÖ”‚ðŠÖ”“\‚è•t‚¯‚Ìˆê——‚É“o˜^‚·‚é‚±‚Æ‚ª‚Å‚«‚Ü‚·B_x000d__x000a_Maximized" xfId="3285"/>
    <cellStyle name="oft Excel]_x000d__x000a_Comment=open=/f ‚ðŽw’è‚·‚é‚ÆAƒ†[ƒU[’è‹`ŠÖ”‚ðŠÖ”“\‚è•t‚¯‚Ìˆê——‚É“o˜^‚·‚é‚±‚Æ‚ª‚Å‚«‚Ü‚·B_x000d__x000a_Maximized" xfId="3286"/>
    <cellStyle name="oft Excel]_x000d__x000a_Comment=The open=/f lines load custom functions into the Paste Function list._x000d__x000a_Maximized=2_x000d__x000a_Basics=1_x000d__x000a_A" xfId="3287"/>
    <cellStyle name="oft Excel]_x000d__x000a_Comment=The open=/f lines load custom functions into the Paste Function list._x000d__x000a_Maximized=3_x000d__x000a_Basics=1_x000d__x000a_A" xfId="3288"/>
    <cellStyle name="omma [0]_Mktg Prog" xfId="3289"/>
    <cellStyle name="ormal_Sheet1_1" xfId="3290"/>
    <cellStyle name="Output 2" xfId="3291"/>
    <cellStyle name="p" xfId="3292"/>
    <cellStyle name="paint" xfId="3293"/>
    <cellStyle name="Pattern" xfId="3294"/>
    <cellStyle name="Pattern 2" xfId="3295"/>
    <cellStyle name="Pattern 3" xfId="3296"/>
    <cellStyle name="Pattern_Thành phố-Nhu cau CCTL 2016" xfId="3297"/>
    <cellStyle name="per.style" xfId="3298"/>
    <cellStyle name="per.style 2" xfId="3299"/>
    <cellStyle name="Percent" xfId="3" builtinId="5"/>
    <cellStyle name="Percent [0]" xfId="3300"/>
    <cellStyle name="Percent [0] 2" xfId="3301"/>
    <cellStyle name="Percent [0] 3" xfId="3302"/>
    <cellStyle name="Percent [0]_Thành phố-Nhu cau CCTL 2016" xfId="3303"/>
    <cellStyle name="Percent [00]" xfId="3304"/>
    <cellStyle name="Percent [00] 2" xfId="3305"/>
    <cellStyle name="Percent [00] 3" xfId="3306"/>
    <cellStyle name="Percent [00]_Thành phố-Nhu cau CCTL 2016" xfId="3307"/>
    <cellStyle name="Percent [2]" xfId="3308"/>
    <cellStyle name="Percent [2] 2" xfId="3309"/>
    <cellStyle name="Percent 10" xfId="3310"/>
    <cellStyle name="Percent 2" xfId="3311"/>
    <cellStyle name="Percent 2 2" xfId="3312"/>
    <cellStyle name="Percent 2 3" xfId="3313"/>
    <cellStyle name="Percent 2_Bieu kem de cuong" xfId="3314"/>
    <cellStyle name="Percent 3" xfId="3315"/>
    <cellStyle name="Percent 4" xfId="3316"/>
    <cellStyle name="Percent 4 2" xfId="3317"/>
    <cellStyle name="Percent 5" xfId="3318"/>
    <cellStyle name="Percent 6" xfId="3319"/>
    <cellStyle name="Percent 6 2" xfId="3320"/>
    <cellStyle name="PERCENTAGE" xfId="3321"/>
    <cellStyle name="PERCENTAGE 2" xfId="3322"/>
    <cellStyle name="Phong" xfId="3323"/>
    <cellStyle name="PrePop Currency (0)" xfId="3324"/>
    <cellStyle name="PrePop Currency (0) 2" xfId="3325"/>
    <cellStyle name="PrePop Currency (0) 3" xfId="3326"/>
    <cellStyle name="PrePop Currency (0) 4" xfId="3327"/>
    <cellStyle name="PrePop Currency (0) 5" xfId="3328"/>
    <cellStyle name="PrePop Currency (0) 6" xfId="3329"/>
    <cellStyle name="PrePop Currency (0) 7" xfId="3330"/>
    <cellStyle name="PrePop Currency (0)_Bien ban" xfId="3331"/>
    <cellStyle name="PrePop Currency (2)" xfId="3332"/>
    <cellStyle name="PrePop Currency (2) 2" xfId="3333"/>
    <cellStyle name="PrePop Currency (2) 3" xfId="3334"/>
    <cellStyle name="PrePop Currency (2)_Thành phố-Nhu cau CCTL 2016" xfId="3335"/>
    <cellStyle name="PrePop Units (0)" xfId="3336"/>
    <cellStyle name="PrePop Units (0) 2" xfId="3337"/>
    <cellStyle name="PrePop Units (0) 3" xfId="3338"/>
    <cellStyle name="PrePop Units (0)_Thành phố-Nhu cau CCTL 2016" xfId="3339"/>
    <cellStyle name="PrePop Units (1)" xfId="3340"/>
    <cellStyle name="PrePop Units (1) 2" xfId="3341"/>
    <cellStyle name="PrePop Units (1) 3" xfId="3342"/>
    <cellStyle name="PrePop Units (1)_Thành phố-Nhu cau CCTL 2016" xfId="3343"/>
    <cellStyle name="PrePop Units (2)" xfId="3344"/>
    <cellStyle name="PrePop Units (2) 2" xfId="3345"/>
    <cellStyle name="PrePop Units (2) 3" xfId="3346"/>
    <cellStyle name="PrePop Units (2)_Thành phố-Nhu cau CCTL 2016" xfId="3347"/>
    <cellStyle name="price" xfId="3348"/>
    <cellStyle name="pricing" xfId="3349"/>
    <cellStyle name="pricing 2" xfId="3350"/>
    <cellStyle name="pricing 3" xfId="3351"/>
    <cellStyle name="pricing_Thành phố-Nhu cau CCTL 2016" xfId="3352"/>
    <cellStyle name="PSChar" xfId="3353"/>
    <cellStyle name="PSChar 2" xfId="3354"/>
    <cellStyle name="PSHeading" xfId="3355"/>
    <cellStyle name="QG" xfId="3356"/>
    <cellStyle name="QG 2" xfId="3357"/>
    <cellStyle name="QUANG" xfId="3358"/>
    <cellStyle name="QUANG 2" xfId="3359"/>
    <cellStyle name="Quantity" xfId="3360"/>
    <cellStyle name="Quantity 2" xfId="3361"/>
    <cellStyle name="Quantity_Bieu bang TLP 2016 huyện Lộc Hà 2" xfId="3362"/>
    <cellStyle name="regstoresfromspecstores" xfId="3363"/>
    <cellStyle name="revised" xfId="3364"/>
    <cellStyle name="RevList" xfId="3365"/>
    <cellStyle name="rlink_tiªn l­în_x001b_Hyperlink_TONG HOP KINH PHI" xfId="3366"/>
    <cellStyle name="rmal_ADAdot" xfId="3367"/>
    <cellStyle name="s" xfId="3368"/>
    <cellStyle name="S—_x0008_" xfId="3369"/>
    <cellStyle name="s 2" xfId="3370"/>
    <cellStyle name="S—_x0008_ 2" xfId="3371"/>
    <cellStyle name="s 3" xfId="3372"/>
    <cellStyle name="S—_x0008_ 3" xfId="3373"/>
    <cellStyle name="s 4" xfId="3374"/>
    <cellStyle name="s 5" xfId="3375"/>
    <cellStyle name="s 6" xfId="3376"/>
    <cellStyle name="s]_x000a__x000a_spooler=yes_x000a__x000a_load=_x000a__x000a_Beep=yes_x000a__x000a_NullPort=None_x000a__x000a_BorderWidth=3_x000a__x000a_CursorBlinkRate=1200_x000a__x000a_DoubleClickSpeed=452_x000a__x000a_Programs=co" xfId="3377"/>
    <cellStyle name="s]_x000d__x000a_spooler=yes_x000d__x000a_load=_x000d__x000a_Beep=yes_x000d__x000a_NullPort=None_x000d__x000a_BorderWidth=3_x000d__x000a_CursorBlinkRate=1200_x000d__x000a_DoubleClickSpeed=452_x000d__x000a_Programs=co" xfId="3378"/>
    <cellStyle name="S—_x0008__160505 BIEU CHI NSDP TREN DAU DAN (BAO GÔM BSCMT)" xfId="3379"/>
    <cellStyle name="s_Gửi Tr.phong DT136 2016" xfId="3380"/>
    <cellStyle name="S—_x0008__Gửi Tr.phong DT136 2016" xfId="3381"/>
    <cellStyle name="s1" xfId="3382"/>
    <cellStyle name="s1 2" xfId="3383"/>
    <cellStyle name="s1 3" xfId="3384"/>
    <cellStyle name="s1 4" xfId="3385"/>
    <cellStyle name="SAPBEXaggData" xfId="3386"/>
    <cellStyle name="SAPBEXaggDataEmph" xfId="3387"/>
    <cellStyle name="SAPBEXaggItem" xfId="3388"/>
    <cellStyle name="SAPBEXchaText" xfId="3389"/>
    <cellStyle name="SAPBEXexcBad7" xfId="3390"/>
    <cellStyle name="SAPBEXexcBad8" xfId="3391"/>
    <cellStyle name="SAPBEXexcBad9" xfId="3392"/>
    <cellStyle name="SAPBEXexcCritical4" xfId="3393"/>
    <cellStyle name="SAPBEXexcCritical5" xfId="3394"/>
    <cellStyle name="SAPBEXexcCritical6" xfId="3395"/>
    <cellStyle name="SAPBEXexcGood1" xfId="3396"/>
    <cellStyle name="SAPBEXexcGood2" xfId="3397"/>
    <cellStyle name="SAPBEXexcGood3" xfId="3398"/>
    <cellStyle name="SAPBEXfilterDrill" xfId="3399"/>
    <cellStyle name="SAPBEXfilterItem" xfId="3400"/>
    <cellStyle name="SAPBEXfilterText" xfId="3401"/>
    <cellStyle name="SAPBEXformats" xfId="3402"/>
    <cellStyle name="SAPBEXheaderItem" xfId="3403"/>
    <cellStyle name="SAPBEXheaderItem 2" xfId="3404"/>
    <cellStyle name="SAPBEXheaderText" xfId="3405"/>
    <cellStyle name="SAPBEXheaderText 2" xfId="3406"/>
    <cellStyle name="SAPBEXresData" xfId="3407"/>
    <cellStyle name="SAPBEXresDataEmph" xfId="3408"/>
    <cellStyle name="SAPBEXresItem" xfId="3409"/>
    <cellStyle name="SAPBEXstdData" xfId="3410"/>
    <cellStyle name="SAPBEXstdDataEmph" xfId="3411"/>
    <cellStyle name="SAPBEXstdItem" xfId="3412"/>
    <cellStyle name="SAPBEXtitle" xfId="3413"/>
    <cellStyle name="SAPBEXundefined" xfId="3414"/>
    <cellStyle name="_x0001_sç?" xfId="3415"/>
    <cellStyle name="section" xfId="3416"/>
    <cellStyle name="Separador de milhares [0]_Person" xfId="3417"/>
    <cellStyle name="Separador de milhares_Person" xfId="3418"/>
    <cellStyle name="serJet 1200 Series PCL 6" xfId="3419"/>
    <cellStyle name="SHADEDSTORES" xfId="3420"/>
    <cellStyle name="Siêu nối kết_BANG SO LIEU TONG HOP CAC HO DAN" xfId="3421"/>
    <cellStyle name="so" xfId="3422"/>
    <cellStyle name="SO%" xfId="3423"/>
    <cellStyle name="songuyen" xfId="3424"/>
    <cellStyle name="specstores" xfId="3425"/>
    <cellStyle name="Standard" xfId="3426"/>
    <cellStyle name="STT" xfId="3427"/>
    <cellStyle name="STTDG" xfId="3428"/>
    <cellStyle name="style" xfId="3429"/>
    <cellStyle name="Style 1" xfId="3430"/>
    <cellStyle name="Style 1 2" xfId="3431"/>
    <cellStyle name="Style 1 3" xfId="3432"/>
    <cellStyle name="Style 1_HEAD ORDER FOR MARCH- CONFIRMED&amp;Calculation" xfId="3433"/>
    <cellStyle name="Style 10" xfId="3434"/>
    <cellStyle name="Style 100" xfId="3435"/>
    <cellStyle name="Style 101" xfId="3436"/>
    <cellStyle name="Style 102" xfId="3437"/>
    <cellStyle name="Style 103" xfId="3438"/>
    <cellStyle name="Style 104" xfId="3439"/>
    <cellStyle name="Style 105" xfId="3440"/>
    <cellStyle name="Style 106" xfId="3441"/>
    <cellStyle name="Style 107" xfId="3442"/>
    <cellStyle name="Style 108" xfId="3443"/>
    <cellStyle name="Style 109" xfId="3444"/>
    <cellStyle name="Style 11" xfId="3445"/>
    <cellStyle name="Style 110" xfId="3446"/>
    <cellStyle name="Style 111" xfId="3447"/>
    <cellStyle name="Style 112" xfId="3448"/>
    <cellStyle name="Style 113" xfId="3449"/>
    <cellStyle name="Style 114" xfId="3450"/>
    <cellStyle name="Style 115" xfId="3451"/>
    <cellStyle name="Style 116" xfId="3452"/>
    <cellStyle name="Style 117" xfId="3453"/>
    <cellStyle name="Style 118" xfId="3454"/>
    <cellStyle name="Style 119" xfId="3455"/>
    <cellStyle name="Style 12" xfId="3456"/>
    <cellStyle name="Style 120" xfId="3457"/>
    <cellStyle name="Style 121" xfId="3458"/>
    <cellStyle name="Style 122" xfId="3459"/>
    <cellStyle name="Style 123" xfId="3460"/>
    <cellStyle name="Style 124" xfId="3461"/>
    <cellStyle name="Style 125" xfId="3462"/>
    <cellStyle name="Style 126" xfId="3463"/>
    <cellStyle name="Style 127" xfId="3464"/>
    <cellStyle name="Style 128" xfId="3465"/>
    <cellStyle name="Style 129" xfId="3466"/>
    <cellStyle name="Style 13" xfId="3467"/>
    <cellStyle name="Style 130" xfId="3468"/>
    <cellStyle name="Style 131" xfId="3469"/>
    <cellStyle name="Style 132" xfId="3470"/>
    <cellStyle name="Style 133" xfId="3471"/>
    <cellStyle name="Style 134" xfId="3472"/>
    <cellStyle name="Style 135" xfId="3473"/>
    <cellStyle name="Style 136" xfId="3474"/>
    <cellStyle name="Style 137" xfId="3475"/>
    <cellStyle name="Style 138" xfId="3476"/>
    <cellStyle name="Style 139" xfId="3477"/>
    <cellStyle name="Style 14" xfId="3478"/>
    <cellStyle name="Style 140" xfId="3479"/>
    <cellStyle name="Style 141" xfId="3480"/>
    <cellStyle name="Style 142" xfId="3481"/>
    <cellStyle name="Style 143" xfId="3482"/>
    <cellStyle name="Style 144" xfId="3483"/>
    <cellStyle name="Style 145" xfId="3484"/>
    <cellStyle name="Style 146" xfId="3485"/>
    <cellStyle name="Style 147" xfId="3486"/>
    <cellStyle name="Style 148" xfId="3487"/>
    <cellStyle name="Style 149" xfId="3488"/>
    <cellStyle name="Style 15" xfId="3489"/>
    <cellStyle name="Style 150" xfId="3490"/>
    <cellStyle name="Style 151" xfId="3491"/>
    <cellStyle name="Style 152" xfId="3492"/>
    <cellStyle name="Style 153" xfId="3493"/>
    <cellStyle name="Style 154" xfId="3494"/>
    <cellStyle name="Style 155" xfId="3495"/>
    <cellStyle name="Style 156" xfId="3496"/>
    <cellStyle name="Style 157" xfId="3497"/>
    <cellStyle name="Style 158" xfId="3498"/>
    <cellStyle name="Style 159" xfId="3499"/>
    <cellStyle name="Style 16" xfId="3500"/>
    <cellStyle name="Style 160" xfId="3501"/>
    <cellStyle name="Style 161" xfId="3502"/>
    <cellStyle name="Style 162" xfId="3503"/>
    <cellStyle name="Style 163" xfId="3504"/>
    <cellStyle name="Style 164" xfId="3505"/>
    <cellStyle name="Style 165" xfId="3506"/>
    <cellStyle name="Style 166" xfId="3507"/>
    <cellStyle name="Style 167" xfId="3508"/>
    <cellStyle name="Style 168" xfId="3509"/>
    <cellStyle name="Style 169" xfId="3510"/>
    <cellStyle name="Style 17" xfId="3511"/>
    <cellStyle name="Style 170" xfId="3512"/>
    <cellStyle name="Style 171" xfId="3513"/>
    <cellStyle name="Style 172" xfId="3514"/>
    <cellStyle name="Style 173" xfId="3515"/>
    <cellStyle name="Style 174" xfId="3516"/>
    <cellStyle name="Style 175" xfId="3517"/>
    <cellStyle name="Style 176" xfId="3518"/>
    <cellStyle name="Style 177" xfId="3519"/>
    <cellStyle name="Style 178" xfId="3520"/>
    <cellStyle name="Style 179" xfId="3521"/>
    <cellStyle name="Style 18" xfId="3522"/>
    <cellStyle name="Style 18 2" xfId="3523"/>
    <cellStyle name="Style 180" xfId="3524"/>
    <cellStyle name="Style 181" xfId="3525"/>
    <cellStyle name="Style 182" xfId="3526"/>
    <cellStyle name="Style 183" xfId="3527"/>
    <cellStyle name="Style 184" xfId="3528"/>
    <cellStyle name="Style 185" xfId="3529"/>
    <cellStyle name="Style 186" xfId="3530"/>
    <cellStyle name="Style 187" xfId="3531"/>
    <cellStyle name="Style 188" xfId="3532"/>
    <cellStyle name="Style 189" xfId="3533"/>
    <cellStyle name="Style 19" xfId="3534"/>
    <cellStyle name="Style 19 2" xfId="3535"/>
    <cellStyle name="Style 190" xfId="3536"/>
    <cellStyle name="Style 191" xfId="3537"/>
    <cellStyle name="Style 192" xfId="3538"/>
    <cellStyle name="Style 193" xfId="3539"/>
    <cellStyle name="Style 194" xfId="3540"/>
    <cellStyle name="Style 195" xfId="3541"/>
    <cellStyle name="Style 196" xfId="3542"/>
    <cellStyle name="Style 197" xfId="3543"/>
    <cellStyle name="Style 198" xfId="3544"/>
    <cellStyle name="Style 199" xfId="3545"/>
    <cellStyle name="Style 2" xfId="3546"/>
    <cellStyle name="Style 2 2" xfId="3547"/>
    <cellStyle name="Style 2 3" xfId="3548"/>
    <cellStyle name="Style 2_Thành phố-Nhu cau CCTL 2016" xfId="3549"/>
    <cellStyle name="Style 20" xfId="3550"/>
    <cellStyle name="Style 200" xfId="3551"/>
    <cellStyle name="Style 201" xfId="3552"/>
    <cellStyle name="Style 202" xfId="3553"/>
    <cellStyle name="Style 203" xfId="3554"/>
    <cellStyle name="Style 204" xfId="3555"/>
    <cellStyle name="Style 205" xfId="3556"/>
    <cellStyle name="Style 206" xfId="3557"/>
    <cellStyle name="Style 207" xfId="3558"/>
    <cellStyle name="Style 208" xfId="3559"/>
    <cellStyle name="Style 209" xfId="3560"/>
    <cellStyle name="Style 21" xfId="3561"/>
    <cellStyle name="Style 210" xfId="3562"/>
    <cellStyle name="Style 211" xfId="3563"/>
    <cellStyle name="Style 22" xfId="3564"/>
    <cellStyle name="Style 23" xfId="3565"/>
    <cellStyle name="Style 23 2" xfId="3566"/>
    <cellStyle name="Style 24" xfId="3567"/>
    <cellStyle name="Style 24 2" xfId="3568"/>
    <cellStyle name="Style 25" xfId="3569"/>
    <cellStyle name="Style 26" xfId="3570"/>
    <cellStyle name="Style 27" xfId="3571"/>
    <cellStyle name="Style 28" xfId="3572"/>
    <cellStyle name="Style 29" xfId="3573"/>
    <cellStyle name="Style 3" xfId="3574"/>
    <cellStyle name="Style 3 2" xfId="3575"/>
    <cellStyle name="Style 3 3" xfId="3576"/>
    <cellStyle name="Style 3_ra soat phan cap 1 (cuoi in ra)" xfId="3577"/>
    <cellStyle name="Style 30" xfId="3578"/>
    <cellStyle name="Style 30 2" xfId="3579"/>
    <cellStyle name="Style 31" xfId="3580"/>
    <cellStyle name="Style 31 2" xfId="3581"/>
    <cellStyle name="Style 32" xfId="3582"/>
    <cellStyle name="Style 33" xfId="3583"/>
    <cellStyle name="Style 34" xfId="3584"/>
    <cellStyle name="Style 35" xfId="3585"/>
    <cellStyle name="Style 35 2" xfId="3586"/>
    <cellStyle name="Style 36" xfId="3587"/>
    <cellStyle name="Style 37" xfId="3588"/>
    <cellStyle name="Style 38" xfId="3589"/>
    <cellStyle name="Style 39" xfId="3590"/>
    <cellStyle name="Style 4" xfId="3591"/>
    <cellStyle name="Style 4 2" xfId="3592"/>
    <cellStyle name="Style 4 3" xfId="3593"/>
    <cellStyle name="Style 4_Thành phố-Nhu cau CCTL 2016" xfId="3594"/>
    <cellStyle name="Style 40" xfId="3595"/>
    <cellStyle name="Style 41" xfId="3596"/>
    <cellStyle name="Style 42" xfId="3597"/>
    <cellStyle name="Style 43" xfId="3598"/>
    <cellStyle name="Style 44" xfId="3599"/>
    <cellStyle name="Style 45" xfId="3600"/>
    <cellStyle name="Style 46" xfId="3601"/>
    <cellStyle name="Style 47" xfId="3602"/>
    <cellStyle name="Style 48" xfId="3603"/>
    <cellStyle name="Style 49" xfId="3604"/>
    <cellStyle name="Style 5" xfId="3605"/>
    <cellStyle name="Style 50" xfId="3606"/>
    <cellStyle name="Style 51" xfId="3607"/>
    <cellStyle name="Style 52" xfId="3608"/>
    <cellStyle name="Style 53" xfId="3609"/>
    <cellStyle name="Style 54" xfId="3610"/>
    <cellStyle name="Style 55" xfId="3611"/>
    <cellStyle name="Style 56" xfId="3612"/>
    <cellStyle name="Style 57" xfId="3613"/>
    <cellStyle name="Style 58" xfId="3614"/>
    <cellStyle name="Style 59" xfId="3615"/>
    <cellStyle name="Style 6" xfId="3616"/>
    <cellStyle name="Style 60" xfId="3617"/>
    <cellStyle name="Style 61" xfId="3618"/>
    <cellStyle name="Style 62" xfId="3619"/>
    <cellStyle name="Style 63" xfId="3620"/>
    <cellStyle name="Style 64" xfId="3621"/>
    <cellStyle name="Style 65" xfId="3622"/>
    <cellStyle name="Style 66" xfId="3623"/>
    <cellStyle name="Style 67" xfId="3624"/>
    <cellStyle name="Style 68" xfId="3625"/>
    <cellStyle name="Style 69" xfId="3626"/>
    <cellStyle name="Style 7" xfId="3627"/>
    <cellStyle name="Style 7 2" xfId="3628"/>
    <cellStyle name="Style 70" xfId="3629"/>
    <cellStyle name="Style 71" xfId="3630"/>
    <cellStyle name="Style 72" xfId="3631"/>
    <cellStyle name="Style 73" xfId="3632"/>
    <cellStyle name="Style 74" xfId="3633"/>
    <cellStyle name="Style 75" xfId="3634"/>
    <cellStyle name="Style 76" xfId="3635"/>
    <cellStyle name="Style 77" xfId="3636"/>
    <cellStyle name="Style 78" xfId="3637"/>
    <cellStyle name="Style 79" xfId="3638"/>
    <cellStyle name="Style 8" xfId="3639"/>
    <cellStyle name="Style 8 2" xfId="3640"/>
    <cellStyle name="Style 80" xfId="3641"/>
    <cellStyle name="Style 81" xfId="3642"/>
    <cellStyle name="Style 82" xfId="3643"/>
    <cellStyle name="Style 83" xfId="3644"/>
    <cellStyle name="Style 84" xfId="3645"/>
    <cellStyle name="Style 85" xfId="3646"/>
    <cellStyle name="Style 86" xfId="3647"/>
    <cellStyle name="Style 87" xfId="3648"/>
    <cellStyle name="Style 88" xfId="3649"/>
    <cellStyle name="Style 89" xfId="3650"/>
    <cellStyle name="Style 9" xfId="3651"/>
    <cellStyle name="Style 90" xfId="3652"/>
    <cellStyle name="Style 91" xfId="3653"/>
    <cellStyle name="Style 92" xfId="3654"/>
    <cellStyle name="Style 93" xfId="3655"/>
    <cellStyle name="Style 94" xfId="3656"/>
    <cellStyle name="Style 95" xfId="3657"/>
    <cellStyle name="Style 96" xfId="3658"/>
    <cellStyle name="Style 97" xfId="3659"/>
    <cellStyle name="Style 98" xfId="3660"/>
    <cellStyle name="Style 99" xfId="3661"/>
    <cellStyle name="Style Date" xfId="3662"/>
    <cellStyle name="style_1" xfId="3663"/>
    <cellStyle name="Style1" xfId="3664"/>
    <cellStyle name="Style2" xfId="3665"/>
    <cellStyle name="Style3" xfId="3666"/>
    <cellStyle name="Style4" xfId="3667"/>
    <cellStyle name="Style5" xfId="3668"/>
    <cellStyle name="Style6" xfId="3669"/>
    <cellStyle name="Style7" xfId="3670"/>
    <cellStyle name="subhead" xfId="3671"/>
    <cellStyle name="Subtotal" xfId="3672"/>
    <cellStyle name="symbol" xfId="3673"/>
    <cellStyle name="T" xfId="3674"/>
    <cellStyle name="T 2" xfId="3675"/>
    <cellStyle name="T?ng" xfId="3676"/>
    <cellStyle name="T?t" xfId="3677"/>
    <cellStyle name="T_ M 15" xfId="3678"/>
    <cellStyle name="T_ M 15_M 20" xfId="3679"/>
    <cellStyle name="T_ M 15_M 20 2" xfId="3680"/>
    <cellStyle name="T_ M 15_M 6" xfId="3681"/>
    <cellStyle name="T_ M 15_M 6 2" xfId="3682"/>
    <cellStyle name="T_ M 15_M 7" xfId="3683"/>
    <cellStyle name="T_ M 15_M 7 2" xfId="3684"/>
    <cellStyle name="T_ M 15_M TH" xfId="3685"/>
    <cellStyle name="T_ M 15_M TH 2" xfId="3686"/>
    <cellStyle name="T_ M 15_T-Bao cao chi 6 thang" xfId="3687"/>
    <cellStyle name="T_ M 15_T-Bao cao chi 6 thang 2" xfId="3688"/>
    <cellStyle name="T_01-2005" xfId="3689"/>
    <cellStyle name="T_0D5B6000" xfId="3690"/>
    <cellStyle name="T_0D5B6000 2" xfId="3691"/>
    <cellStyle name="T_0D5B6000_TONG HOP QUYET TOAN THANH PHO 2013" xfId="3692"/>
    <cellStyle name="T_1. BoQ 1 to 17_DS" xfId="3693"/>
    <cellStyle name="T_1. BoQ 1 to 33_AnDuong" xfId="3694"/>
    <cellStyle name="T_1. BoQ 1 to 34_AnDuong" xfId="3695"/>
    <cellStyle name="T_1. BoQ 1 to 38_NguLao_23 Sep 09" xfId="3696"/>
    <cellStyle name="T_1. BoQ 1 to 38_NguLao_Final" xfId="3697"/>
    <cellStyle name="T_1. BoQ 1 to 42_DS" xfId="3698"/>
    <cellStyle name="T_1. BoQ 1 to 42_KimSon" xfId="3699"/>
    <cellStyle name="T_1. BoQ 1 to 42_NguLao" xfId="3700"/>
    <cellStyle name="T_1. DuToan_AnDuong_Eng_23 Sep 09" xfId="3701"/>
    <cellStyle name="T_1.Tong hop mot so noi dung can doi DT2010" xfId="3702"/>
    <cellStyle name="T_1.Tong hop mot so noi dung can doi DT2010 2" xfId="3703"/>
    <cellStyle name="T_1.Tong hop mot so noi dung can doi DT2010 2 2" xfId="3704"/>
    <cellStyle name="T_1.Tong hop mot so noi dung can doi DT2010 2 2_Thành phố-Nhu cau CCTL 2016" xfId="3705"/>
    <cellStyle name="T_1.Tong hop mot so noi dung can doi DT2010 2_1. DU TOAN CHI 2014_KHOI QH-PX (duthao).10.10" xfId="3706"/>
    <cellStyle name="T_1.Tong hop mot so noi dung can doi DT2010 2_1. DU TOAN CHI 2014_KHOI QH-PX (duthao).10.10_Thành phố-Nhu cau CCTL 2016" xfId="3707"/>
    <cellStyle name="T_1.Tong hop mot so noi dung can doi DT2010 2_1. DU TOAN CHI 2014_KHOI QH-PX (duthao).9.10(hop LC)-sua" xfId="3708"/>
    <cellStyle name="T_1.Tong hop mot so noi dung can doi DT2010 2_1. DU TOAN CHI 2014_KHOI QH-PX (duthao).9.10(hop LC)-sua_Thành phố-Nhu cau CCTL 2016" xfId="3709"/>
    <cellStyle name="T_1.Tong hop mot so noi dung can doi DT2010 2_2. Cac chinh sach an sinh DT2012, XD DT2013 (Q.H)" xfId="3710"/>
    <cellStyle name="T_1.Tong hop mot so noi dung can doi DT2010 2_2. Cac chinh sach an sinh DT2012, XD DT2013 (Q.H)_Thành phố-Nhu cau CCTL 2016" xfId="3711"/>
    <cellStyle name="T_1.Tong hop mot so noi dung can doi DT2010 2_4. Cac Phu luc co so tinh DT_2012 (ngocthu)" xfId="3712"/>
    <cellStyle name="T_1.Tong hop mot so noi dung can doi DT2010 2_4. Cac Phu luc co so tinh DT_2012 (ngocthu)_Thành phố-Nhu cau CCTL 2016" xfId="3713"/>
    <cellStyle name="T_1.Tong hop mot so noi dung can doi DT2010 2_4. Cac Phu luc co so tinh DT_2012 (ngocthu)-a" xfId="3714"/>
    <cellStyle name="T_1.Tong hop mot so noi dung can doi DT2010 2_4. Cac Phu luc co so tinh DT_2012 (ngocthu)-a_Thành phố-Nhu cau CCTL 2016" xfId="3715"/>
    <cellStyle name="T_1.Tong hop mot so noi dung can doi DT2010 2_4. Cac Phu luc co so tinh DT_2012 (ngocthu)-chinhthuc" xfId="3716"/>
    <cellStyle name="T_1.Tong hop mot so noi dung can doi DT2010 2_4. Cac Phu luc co so tinh DT_2012 (ngocthu)-chinhthuc_Thành phố-Nhu cau CCTL 2016" xfId="3717"/>
    <cellStyle name="T_1.Tong hop mot so noi dung can doi DT2010 2_4.BIEU MAU CAC PHU LUC CO SO TINH DT_2012 (ngocthu)" xfId="3718"/>
    <cellStyle name="T_1.Tong hop mot so noi dung can doi DT2010 2_4.BIEU MAU CAC PHU LUC CO SO TINH DT_2012 (ngocthu).a" xfId="3719"/>
    <cellStyle name="T_1.Tong hop mot so noi dung can doi DT2010 2_4.BIEU MAU CAC PHU LUC CO SO TINH DT_2012 (ngocthu).a_Thành phố-Nhu cau CCTL 2016" xfId="3720"/>
    <cellStyle name="T_1.Tong hop mot so noi dung can doi DT2010 2_4.BIEU MAU CAC PHU LUC CO SO TINH DT_2012 (ngocthu)_Thành phố-Nhu cau CCTL 2016" xfId="3721"/>
    <cellStyle name="T_1.Tong hop mot so noi dung can doi DT2010 2_BIEU MAU CAC PHU LUC CO SO TINH DT_2011" xfId="3722"/>
    <cellStyle name="T_1.Tong hop mot so noi dung can doi DT2010 2_BIEU MAU CAC PHU LUC CO SO TINH DT_2011_Thành phố-Nhu cau CCTL 2016" xfId="3723"/>
    <cellStyle name="T_1.Tong hop mot so noi dung can doi DT2010 2_BIEU MAU CAC PHU LUC CO SO TINH DT_2012" xfId="3724"/>
    <cellStyle name="T_1.Tong hop mot so noi dung can doi DT2010 2_BIEU MAU CAC PHU LUC CO SO TINH DT_2012_Thành phố-Nhu cau CCTL 2016" xfId="3725"/>
    <cellStyle name="T_1.Tong hop mot so noi dung can doi DT2010 2_BIEU MAU XAY DUNG DU TOAN 2013 (DU THAO n)" xfId="3726"/>
    <cellStyle name="T_1.Tong hop mot so noi dung can doi DT2010 2_BIEU MAU XAY DUNG DU TOAN 2013 (DU THAO n)_Thành phố-Nhu cau CCTL 2016" xfId="3727"/>
    <cellStyle name="T_1.Tong hop mot so noi dung can doi DT2010 2_Book1" xfId="3728"/>
    <cellStyle name="T_1.Tong hop mot so noi dung can doi DT2010 2_Book1_Thành phố-Nhu cau CCTL 2016" xfId="3729"/>
    <cellStyle name="T_1.Tong hop mot so noi dung can doi DT2010 2_Book3" xfId="3730"/>
    <cellStyle name="T_1.Tong hop mot so noi dung can doi DT2010 2_Book3_Thành phố-Nhu cau CCTL 2016" xfId="3731"/>
    <cellStyle name="T_1.Tong hop mot so noi dung can doi DT2010 2_Co so tinh su nghiep giao duc (chinh thuc)" xfId="3732"/>
    <cellStyle name="T_1.Tong hop mot so noi dung can doi DT2010 2_Co so tinh su nghiep giao duc (chinh thuc)_Thành phố-Nhu cau CCTL 2016" xfId="3733"/>
    <cellStyle name="T_1.Tong hop mot so noi dung can doi DT2010 2_DU TOAN 2012_KHOI QH-PX (02-12-2011) QUYNH" xfId="3734"/>
    <cellStyle name="T_1.Tong hop mot so noi dung can doi DT2010 2_DU TOAN 2012_KHOI QH-PX (02-12-2011) QUYNH_Thành phố-Nhu cau CCTL 2016" xfId="3735"/>
    <cellStyle name="T_1.Tong hop mot so noi dung can doi DT2010 2_DU TOAN 2012_KHOI QH-PX (30-11-2011)" xfId="3736"/>
    <cellStyle name="T_1.Tong hop mot so noi dung can doi DT2010 2_DU TOAN 2012_KHOI QH-PX (30-11-2011)_Thành phố-Nhu cau CCTL 2016" xfId="3737"/>
    <cellStyle name="T_1.Tong hop mot so noi dung can doi DT2010 2_DU TOAN 2012_KHOI QH-PX (Ngay 08-12-2011)" xfId="3738"/>
    <cellStyle name="T_1.Tong hop mot so noi dung can doi DT2010 2_DU TOAN 2012_KHOI QH-PX (Ngay 08-12-2011)_Thành phố-Nhu cau CCTL 2016" xfId="3739"/>
    <cellStyle name="T_1.Tong hop mot so noi dung can doi DT2010 2_DU TOAN 2012_KHOI QH-PX (Ngay 17-11-2011)" xfId="3740"/>
    <cellStyle name="T_1.Tong hop mot so noi dung can doi DT2010 2_DU TOAN 2012_KHOI QH-PX (Ngay 17-11-2011)_Thành phố-Nhu cau CCTL 2016" xfId="3741"/>
    <cellStyle name="T_1.Tong hop mot so noi dung can doi DT2010 2_DU TOAN 2012_KHOI QH-PX (Ngay 28-11-2011)" xfId="3742"/>
    <cellStyle name="T_1.Tong hop mot so noi dung can doi DT2010 2_DU TOAN 2012_KHOI QH-PX (Ngay 28-11-2011)_Thành phố-Nhu cau CCTL 2016" xfId="3743"/>
    <cellStyle name="T_1.Tong hop mot so noi dung can doi DT2010 2_DU TOAN CHI 2012_KHOI QH-PX (08-12-2011)" xfId="3744"/>
    <cellStyle name="T_1.Tong hop mot so noi dung can doi DT2010 2_DU TOAN CHI 2012_KHOI QH-PX (08-12-2011)_Thành phố-Nhu cau CCTL 2016" xfId="3745"/>
    <cellStyle name="T_1.Tong hop mot so noi dung can doi DT2010 2_DU TOAN CHI 2012_KHOI QH-PX (13-12-2011-Hoan chinh theo y kien anh Dung)" xfId="3746"/>
    <cellStyle name="T_1.Tong hop mot so noi dung can doi DT2010 2_DU TOAN CHI 2012_KHOI QH-PX (13-12-2011-Hoan chinh theo y kien anh Dung)_Thành phố-Nhu cau CCTL 2016" xfId="3747"/>
    <cellStyle name="T_1.Tong hop mot so noi dung can doi DT2010 2_So lieu co ban" xfId="3748"/>
    <cellStyle name="T_1.Tong hop mot so noi dung can doi DT2010 2_So lieu co ban_Thành phố-Nhu cau CCTL 2016" xfId="3749"/>
    <cellStyle name="T_1.Tong hop mot so noi dung can doi DT2010 2_Thành phố-Nhu cau CCTL 2016" xfId="3750"/>
    <cellStyle name="T_1.Tong hop mot so noi dung can doi DT2010_2. Cac chinh sach an sinh DT2012, XD DT2013 (Q.H)" xfId="3751"/>
    <cellStyle name="T_1.Tong hop mot so noi dung can doi DT2010_2. Cac chinh sach an sinh DT2012, XD DT2013 (Q.H)_Thành phố-Nhu cau CCTL 2016" xfId="3752"/>
    <cellStyle name="T_1.Tong hop mot so noi dung can doi DT2010_4. Cac Phu luc co so tinh DT_2012 (ngocthu)" xfId="3753"/>
    <cellStyle name="T_1.Tong hop mot so noi dung can doi DT2010_4. Cac Phu luc co so tinh DT_2012 (ngocthu)_Thành phố-Nhu cau CCTL 2016" xfId="3754"/>
    <cellStyle name="T_1.Tong hop mot so noi dung can doi DT2010_4. Cac Phu luc co so tinh DT_2012 (ngocthu)-a" xfId="3755"/>
    <cellStyle name="T_1.Tong hop mot so noi dung can doi DT2010_4. Cac Phu luc co so tinh DT_2012 (ngocthu)-a_Thành phố-Nhu cau CCTL 2016" xfId="3756"/>
    <cellStyle name="T_1.Tong hop mot so noi dung can doi DT2010_4. Cac Phu luc co so tinh DT_2012 (ngocthu)-chinhthuc" xfId="3757"/>
    <cellStyle name="T_1.Tong hop mot so noi dung can doi DT2010_4. Cac Phu luc co so tinh DT_2012 (ngocthu)-chinhthuc_Thành phố-Nhu cau CCTL 2016" xfId="3758"/>
    <cellStyle name="T_1.Tong hop mot so noi dung can doi DT2010_4.BIEU MAU CAC PHU LUC CO SO TINH DT_2012 (ngocthu)" xfId="3759"/>
    <cellStyle name="T_1.Tong hop mot so noi dung can doi DT2010_4.BIEU MAU CAC PHU LUC CO SO TINH DT_2012 (ngocthu).a" xfId="3760"/>
    <cellStyle name="T_1.Tong hop mot so noi dung can doi DT2010_4.BIEU MAU CAC PHU LUC CO SO TINH DT_2012 (ngocthu).a_Thành phố-Nhu cau CCTL 2016" xfId="3761"/>
    <cellStyle name="T_1.Tong hop mot so noi dung can doi DT2010_4.BIEU MAU CAC PHU LUC CO SO TINH DT_2012 (ngocthu)_Thành phố-Nhu cau CCTL 2016" xfId="3762"/>
    <cellStyle name="T_1.Tong hop mot so noi dung can doi DT2010_BIEU MAU CAC PHU LUC CO SO TINH DT_2011" xfId="3763"/>
    <cellStyle name="T_1.Tong hop mot so noi dung can doi DT2010_BIEU MAU CAC PHU LUC CO SO TINH DT_2011_Thành phố-Nhu cau CCTL 2016" xfId="3764"/>
    <cellStyle name="T_1.Tong hop mot so noi dung can doi DT2010_BIEU MAU CAC PHU LUC CO SO TINH DT_2012" xfId="3765"/>
    <cellStyle name="T_1.Tong hop mot so noi dung can doi DT2010_BIEU MAU CAC PHU LUC CO SO TINH DT_2012_Thành phố-Nhu cau CCTL 2016" xfId="3766"/>
    <cellStyle name="T_1.Tong hop mot so noi dung can doi DT2010_BIEU MAU XAY DUNG DU TOAN 2013 (DU THAO n)" xfId="3767"/>
    <cellStyle name="T_1.Tong hop mot so noi dung can doi DT2010_BIEU MAU XAY DUNG DU TOAN 2013 (DU THAO n)_Thành phố-Nhu cau CCTL 2016" xfId="3768"/>
    <cellStyle name="T_1.Tong hop mot so noi dung can doi DT2010_Book3" xfId="3769"/>
    <cellStyle name="T_1.Tong hop mot so noi dung can doi DT2010_Book3_Thành phố-Nhu cau CCTL 2016" xfId="3770"/>
    <cellStyle name="T_1.Tong hop mot so noi dung can doi DT2010_Co so tinh su nghiep giao duc (chinh thuc)" xfId="3771"/>
    <cellStyle name="T_1.Tong hop mot so noi dung can doi DT2010_Co so tinh su nghiep giao duc (chinh thuc)_Thành phố-Nhu cau CCTL 2016" xfId="3772"/>
    <cellStyle name="T_1.Tong hop mot so noi dung can doi DT2010_So lieu co ban" xfId="3773"/>
    <cellStyle name="T_1.Tong hop mot so noi dung can doi DT2010_So lieu co ban_Thành phố-Nhu cau CCTL 2016" xfId="3774"/>
    <cellStyle name="T_1.Tong hop mot so noi dung can doi DT2010_Thành phố-Nhu cau CCTL 2016" xfId="3775"/>
    <cellStyle name="T_10012010-moi CHUAN 2012- bao cao  CONG VAN STCĐ" xfId="3776"/>
    <cellStyle name="T_10012010-moi CHUAN 2012- bao cao  CONG VAN STCĐ_T-Bao cao chi 6 thang" xfId="3777"/>
    <cellStyle name="T_10012010-moi CHUAN 2012- bao cao  CONG VAN STCĐ_T-Bao cao chi 6 thang 2" xfId="3778"/>
    <cellStyle name="T_2. Cost Estimate &amp; Financial, Economic Analysis_KimSon_Vie_26 Dec 09" xfId="3779"/>
    <cellStyle name="T_2. DuToan_DoSon_Eng_23 Sep 09" xfId="3780"/>
    <cellStyle name="T_2013" xfId="3781"/>
    <cellStyle name="T_2013- cctl dua vao du toan 2014" xfId="3782"/>
    <cellStyle name="T_2013- cctl dua vao du toan 2014_T-Bao cao chi 6 thang" xfId="3783"/>
    <cellStyle name="T_2013- cctl dua vao du toan 2014_T-Bao cao chi 6 thang 2" xfId="3784"/>
    <cellStyle name="T_4. Ho phun- Phan XD - Tham tra lan 2" xfId="3785"/>
    <cellStyle name="T_5. Du toan dien chieu sang" xfId="3786"/>
    <cellStyle name="T_50-BB Vung tau 2011" xfId="3787"/>
    <cellStyle name="T_50-BB Vung tau 2011_120907 Thu tang them 4500" xfId="3788"/>
    <cellStyle name="T_50-BB Vung tau 2011_120907 Thu tang them 4500_CQ XAC DINH MAT BANG 2016 (Quảng Trị)" xfId="3789"/>
    <cellStyle name="T_50-BB Vung tau 2011_120907 Thu tang them 4500_CQ XAC DINH MAT BANG 2016 Thanh Hoa" xfId="3790"/>
    <cellStyle name="T_50-BB Vung tau 2011_27-8Tong hop PA uoc 2012-DT 2013 -PA 420.000 ty-490.000 ty chuyen doi" xfId="3791"/>
    <cellStyle name="T_50-BB Vung tau 2011_27-8Tong hop PA uoc 2012-DT 2013 -PA 420.000 ty-490.000 ty chuyen doi_CQ XAC DINH MAT BANG 2016 (Quảng Trị)" xfId="3792"/>
    <cellStyle name="T_50-BB Vung tau 2011_27-8Tong hop PA uoc 2012-DT 2013 -PA 420.000 ty-490.000 ty chuyen doi_CQ XAC DINH MAT BANG 2016 Thanh Hoa" xfId="3793"/>
    <cellStyle name="T_50-BB Vung tau 2011_CQ XAC DINH MAT BANG 2016 (Quảng Trị)" xfId="3794"/>
    <cellStyle name="T_50-BB Vung tau 2011_CQ XAC DINH MAT BANG 2016 Thanh Hoa" xfId="3795"/>
    <cellStyle name="T_Analysis Transport" xfId="3796"/>
    <cellStyle name="T_Analysis Transport_Bieu bang TLP 2016 huyện Lộc Hà 2" xfId="3797"/>
    <cellStyle name="T_Analysis Transport_PL bien phap cong trinh 22.9.2016" xfId="3798"/>
    <cellStyle name="T_Analysis Transport_TLP 2016 sửa lại gui STC 21.9.2016" xfId="3799"/>
    <cellStyle name="T_AP GIA XA BAO NHAI" xfId="3800"/>
    <cellStyle name="T_Ba0107" xfId="3801"/>
    <cellStyle name="T_Ban chuyen trach 29 (dieu chinh)" xfId="3802"/>
    <cellStyle name="T_Ban chuyen trach 29 (dieu chinh)_BHYT nguoi ngheo" xfId="3803"/>
    <cellStyle name="T_Ban chuyen trach 29 (dieu chinh)_bo sung du toan  hong linh" xfId="3804"/>
    <cellStyle name="T_Ban chuyen trach 29 (dieu chinh)_DT 2015 (chinh thuc)" xfId="3805"/>
    <cellStyle name="T_Ban chuyen trach 29 (dieu chinh)_TH BHXH 2015" xfId="3806"/>
    <cellStyle name="T_ban chuyen trach 29 bo sung cho huyen ( DC theo QDUBND tinh theo doi)" xfId="3807"/>
    <cellStyle name="T_ban chuyen trach 29 bo sung cho huyen ( DC theo QDUBND tinh theo doi)_BHYT nguoi ngheo" xfId="3808"/>
    <cellStyle name="T_ban chuyen trach 29 bo sung cho huyen ( DC theo QDUBND tinh theo doi)_bo sung du toan  hong linh" xfId="3809"/>
    <cellStyle name="T_ban chuyen trach 29 bo sung cho huyen ( DC theo QDUBND tinh theo doi)_DT 2015 (chinh thuc)" xfId="3810"/>
    <cellStyle name="T_ban chuyen trach 29 bo sung cho huyen ( DC theo QDUBND tinh theo doi)_TH BHXH 2015" xfId="3811"/>
    <cellStyle name="T_Bang ke tra tien Tieu DA GPMB QL70" xfId="3812"/>
    <cellStyle name="T_Bang T.hop KLuong bonglang" xfId="3813"/>
    <cellStyle name="T_Bangtheodoicongviec" xfId="3814"/>
    <cellStyle name="T_Bangtheodoicongviec_Thành phố-Nhu cau CCTL 2016" xfId="3815"/>
    <cellStyle name="T_bao cao" xfId="3816"/>
    <cellStyle name="T_bao cao chi xdcb 6 thang dau nam" xfId="3817"/>
    <cellStyle name="T_Bao cao kttb milk yomilkYAO-mien bac" xfId="3818"/>
    <cellStyle name="T_Bao cao kttb milk yomilkYAO-mien bac_Analysis Transport" xfId="3819"/>
    <cellStyle name="T_Bao cao kttb milk yomilkYAO-mien bac_Analysis Transport_Bieu bang TLP 2016 huyện Lộc Hà 2" xfId="3820"/>
    <cellStyle name="T_Bao cao kttb milk yomilkYAO-mien bac_Analysis Transport_PL bien phap cong trinh 22.9.2016" xfId="3821"/>
    <cellStyle name="T_Bao cao kttb milk yomilkYAO-mien bac_Analysis Transport_TLP 2016 sửa lại gui STC 21.9.2016" xfId="3822"/>
    <cellStyle name="T_Bao cao kttb milk yomilkYAO-mien bac_Bieu bang TLP 2016 huyện Lộc Hà 2" xfId="3823"/>
    <cellStyle name="T_Bao cao kttb milk yomilkYAO-mien bac_Budget schedule 1H08_Acc dept" xfId="3824"/>
    <cellStyle name="T_Bao cao kttb milk yomilkYAO-mien bac_Budget schedule 1H08_Acc dept_Bieu bang TLP 2016 huyện Lộc Hà 2" xfId="3825"/>
    <cellStyle name="T_Bao cao kttb milk yomilkYAO-mien bac_Budget schedule 1H08_Acc dept_PL bien phap cong trinh 22.9.2016" xfId="3826"/>
    <cellStyle name="T_Bao cao kttb milk yomilkYAO-mien bac_Budget schedule 1H08_Acc dept_TLP 2016 sửa lại gui STC 21.9.2016" xfId="3827"/>
    <cellStyle name="T_Bao cao kttb milk yomilkYAO-mien bac_Calculate Plan 2008" xfId="3828"/>
    <cellStyle name="T_Bao cao kttb milk yomilkYAO-mien bac_Calculate Plan 2008_Bieu bang TLP 2016 huyện Lộc Hà 2" xfId="3829"/>
    <cellStyle name="T_Bao cao kttb milk yomilkYAO-mien bac_Calculate Plan 2008_PL bien phap cong trinh 22.9.2016" xfId="3830"/>
    <cellStyle name="T_Bao cao kttb milk yomilkYAO-mien bac_Calculate Plan 2008_TLP 2016 sửa lại gui STC 21.9.2016" xfId="3831"/>
    <cellStyle name="T_Bao cao kttb milk yomilkYAO-mien bac_PL bien phap cong trinh 22.9.2016" xfId="3832"/>
    <cellStyle name="T_Bao cao kttb milk yomilkYAO-mien bac_Purchase moi - 090504" xfId="3833"/>
    <cellStyle name="T_Bao cao kttb milk yomilkYAO-mien bac_Purchase moi - 090504_Bieu bang TLP 2016 huyện Lộc Hà 2" xfId="3834"/>
    <cellStyle name="T_Bao cao kttb milk yomilkYAO-mien bac_Purchase moi - 090504_PL bien phap cong trinh 22.9.2016" xfId="3835"/>
    <cellStyle name="T_Bao cao kttb milk yomilkYAO-mien bac_Purchase moi - 090504_TLP 2016 sửa lại gui STC 21.9.2016" xfId="3836"/>
    <cellStyle name="T_Bao cao kttb milk yomilkYAO-mien bac_ra soat phan cap 1 (cuoi in ra)" xfId="3837"/>
    <cellStyle name="T_Bao cao kttb milk yomilkYAO-mien bac_Report preparation" xfId="3838"/>
    <cellStyle name="T_Bao cao kttb milk yomilkYAO-mien bac_Report preparation_Bieu bang TLP 2016 huyện Lộc Hà 2" xfId="3839"/>
    <cellStyle name="T_Bao cao kttb milk yomilkYAO-mien bac_Report preparation_PL bien phap cong trinh 22.9.2016" xfId="3840"/>
    <cellStyle name="T_Bao cao kttb milk yomilkYAO-mien bac_Report preparation_TLP 2016 sửa lại gui STC 21.9.2016" xfId="3841"/>
    <cellStyle name="T_Bao cao kttb milk yomilkYAO-mien bac_Sale result 2008" xfId="3842"/>
    <cellStyle name="T_Bao cao kttb milk yomilkYAO-mien bac_Sale result 2008_Bieu bang TLP 2016 huyện Lộc Hà 2" xfId="3843"/>
    <cellStyle name="T_Bao cao kttb milk yomilkYAO-mien bac_Sale result 2008_PL bien phap cong trinh 22.9.2016" xfId="3844"/>
    <cellStyle name="T_Bao cao kttb milk yomilkYAO-mien bac_Sale result 2008_TLP 2016 sửa lại gui STC 21.9.2016" xfId="3845"/>
    <cellStyle name="T_Bao cao kttb milk yomilkYAO-mien bac_TLP 2016 sửa lại gui STC 21.9.2016" xfId="3846"/>
    <cellStyle name="T_Bao cao so lieu kiem toan nam 2007 sua" xfId="3847"/>
    <cellStyle name="T_Bao cao so lieu kiem toan nam 2007 sua_CQ XAC DINH MAT BANG 2016 (Quảng Trị)" xfId="3848"/>
    <cellStyle name="T_Bao cao so lieu kiem toan nam 2007 sua_CQ XAC DINH MAT BANG 2016 Thanh Hoa" xfId="3849"/>
    <cellStyle name="T_Bao cao thang G1" xfId="3850"/>
    <cellStyle name="T_bao cao_CQ XAC DINH MAT BANG 2016 (Quảng Trị)" xfId="3851"/>
    <cellStyle name="T_bao cao_CQ XAC DINH MAT BANG 2016 Thanh Hoa" xfId="3852"/>
    <cellStyle name="T_bb ck 2 mien Bac" xfId="3853"/>
    <cellStyle name="T_bb ck 2 mien Bac_Bieu bang TLP 2016 huyện Lộc Hà 2" xfId="3854"/>
    <cellStyle name="T_bb ck 2 mien Bac_PL bien phap cong trinh 22.9.2016" xfId="3855"/>
    <cellStyle name="T_bb ck 2 mien Bac_Purchase moi - 090504" xfId="3856"/>
    <cellStyle name="T_bb ck 2 mien Bac_Purchase moi - 090504_Bieu bang TLP 2016 huyện Lộc Hà 2" xfId="3857"/>
    <cellStyle name="T_bb ck 2 mien Bac_Purchase moi - 090504_PL bien phap cong trinh 22.9.2016" xfId="3858"/>
    <cellStyle name="T_bb ck 2 mien Bac_Purchase moi - 090504_TLP 2016 sửa lại gui STC 21.9.2016" xfId="3859"/>
    <cellStyle name="T_bb ck 2 mien Bac_TLP 2016 sửa lại gui STC 21.9.2016" xfId="3860"/>
    <cellStyle name="T_BBTNG-06" xfId="3861"/>
    <cellStyle name="T_BBTNG-06_CQ XAC DINH MAT BANG 2016 (Quảng Trị)" xfId="3862"/>
    <cellStyle name="T_BBTNG-06_CQ XAC DINH MAT BANG 2016 Thanh Hoa" xfId="3863"/>
    <cellStyle name="T_BC CTMT-2008 Ttinh" xfId="3864"/>
    <cellStyle name="T_BC CTMT-2008 Ttinh_CQ XAC DINH MAT BANG 2016 (Quảng Trị)" xfId="3865"/>
    <cellStyle name="T_BC CTMT-2008 Ttinh_CQ XAC DINH MAT BANG 2016 Thanh Hoa" xfId="3866"/>
    <cellStyle name="T_bc KB den ngay 15122010" xfId="3867"/>
    <cellStyle name="T_bc KB den ngay 15122010_Thành phố-Nhu cau CCTL 2016" xfId="3868"/>
    <cellStyle name="T_bc_km_ngay" xfId="3869"/>
    <cellStyle name="T_bc_km_ngay_Analysis Transport" xfId="3870"/>
    <cellStyle name="T_bc_km_ngay_Analysis Transport_Bieu bang TLP 2016 huyện Lộc Hà 2" xfId="3871"/>
    <cellStyle name="T_bc_km_ngay_Analysis Transport_PL bien phap cong trinh 22.9.2016" xfId="3872"/>
    <cellStyle name="T_bc_km_ngay_Analysis Transport_TLP 2016 sửa lại gui STC 21.9.2016" xfId="3873"/>
    <cellStyle name="T_bc_km_ngay_Bieu bang TLP 2016 huyện Lộc Hà 2" xfId="3874"/>
    <cellStyle name="T_bc_km_ngay_Budget schedule 1H08_Acc dept" xfId="3875"/>
    <cellStyle name="T_bc_km_ngay_Budget schedule 1H08_Acc dept_Bieu bang TLP 2016 huyện Lộc Hà 2" xfId="3876"/>
    <cellStyle name="T_bc_km_ngay_Budget schedule 1H08_Acc dept_PL bien phap cong trinh 22.9.2016" xfId="3877"/>
    <cellStyle name="T_bc_km_ngay_Budget schedule 1H08_Acc dept_TLP 2016 sửa lại gui STC 21.9.2016" xfId="3878"/>
    <cellStyle name="T_bc_km_ngay_Calculate Plan 2008" xfId="3879"/>
    <cellStyle name="T_bc_km_ngay_Calculate Plan 2008_Bieu bang TLP 2016 huyện Lộc Hà 2" xfId="3880"/>
    <cellStyle name="T_bc_km_ngay_Calculate Plan 2008_PL bien phap cong trinh 22.9.2016" xfId="3881"/>
    <cellStyle name="T_bc_km_ngay_Calculate Plan 2008_TLP 2016 sửa lại gui STC 21.9.2016" xfId="3882"/>
    <cellStyle name="T_bc_km_ngay_PL bien phap cong trinh 22.9.2016" xfId="3883"/>
    <cellStyle name="T_bc_km_ngay_Purchase moi - 090504" xfId="3884"/>
    <cellStyle name="T_bc_km_ngay_Purchase moi - 090504_Bieu bang TLP 2016 huyện Lộc Hà 2" xfId="3885"/>
    <cellStyle name="T_bc_km_ngay_Purchase moi - 090504_PL bien phap cong trinh 22.9.2016" xfId="3886"/>
    <cellStyle name="T_bc_km_ngay_Purchase moi - 090504_TLP 2016 sửa lại gui STC 21.9.2016" xfId="3887"/>
    <cellStyle name="T_bc_km_ngay_ra soat phan cap 1 (cuoi in ra)" xfId="3888"/>
    <cellStyle name="T_bc_km_ngay_Report preparation" xfId="3889"/>
    <cellStyle name="T_bc_km_ngay_Report preparation_Bieu bang TLP 2016 huyện Lộc Hà 2" xfId="3890"/>
    <cellStyle name="T_bc_km_ngay_Report preparation_PL bien phap cong trinh 22.9.2016" xfId="3891"/>
    <cellStyle name="T_bc_km_ngay_Report preparation_TLP 2016 sửa lại gui STC 21.9.2016" xfId="3892"/>
    <cellStyle name="T_bc_km_ngay_Sale result 2008" xfId="3893"/>
    <cellStyle name="T_bc_km_ngay_Sale result 2008_Bieu bang TLP 2016 huyện Lộc Hà 2" xfId="3894"/>
    <cellStyle name="T_bc_km_ngay_Sale result 2008_PL bien phap cong trinh 22.9.2016" xfId="3895"/>
    <cellStyle name="T_bc_km_ngay_Sale result 2008_TLP 2016 sửa lại gui STC 21.9.2016" xfId="3896"/>
    <cellStyle name="T_bc_km_ngay_TLP 2016 sửa lại gui STC 21.9.2016" xfId="3897"/>
    <cellStyle name="T_BenxuatXM2" xfId="3898"/>
    <cellStyle name="T_BenxuatXM2_Thành phố-Nhu cau CCTL 2016" xfId="3899"/>
    <cellStyle name="T_Bien ban" xfId="3900"/>
    <cellStyle name="T_bieu 10" xfId="3901"/>
    <cellStyle name="T_Bieu bang TLP 2016 huyện Lộc Hà 2" xfId="3902"/>
    <cellStyle name="T_Bieu kem cv 1454 ( Ca Mau)" xfId="3903"/>
    <cellStyle name="T_Bieu kem cv 1454 ( Ca Mau)_CQ XAC DINH MAT BANG 2016 (Quảng Trị)" xfId="3904"/>
    <cellStyle name="T_Bieu kem cv 1454 ( Ca Mau)_CQ XAC DINH MAT BANG 2016 Thanh Hoa" xfId="3905"/>
    <cellStyle name="T_Bieu mau danh muc du an thuoc CTMTQG nam 2008" xfId="3906"/>
    <cellStyle name="T_Bieu mau danh muc du an thuoc CTMTQG nam 2008_CQ XAC DINH MAT BANG 2016 (Quảng Trị)" xfId="3907"/>
    <cellStyle name="T_Bieu mau danh muc du an thuoc CTMTQG nam 2008_CQ XAC DINH MAT BANG 2016 Thanh Hoa" xfId="3908"/>
    <cellStyle name="T_Bieu tong hop nhu cau ung 2011 da chon loc -Mien nui" xfId="3909"/>
    <cellStyle name="T_Bieu tong hop nhu cau ung 2011 da chon loc -Mien nui_CQ XAC DINH MAT BANG 2016 (Quảng Trị)" xfId="3910"/>
    <cellStyle name="T_Bieu tong hop nhu cau ung 2011 da chon loc -Mien nui_CQ XAC DINH MAT BANG 2016 Thanh Hoa" xfId="3911"/>
    <cellStyle name="T_bo sung du toan  hong linh" xfId="3912"/>
    <cellStyle name="T_Bo sung TT 09 Duong Bac Ngam - Bac Ha sua" xfId="3913"/>
    <cellStyle name="T_Bo2107" xfId="3914"/>
    <cellStyle name="T_Book1" xfId="3915"/>
    <cellStyle name="T_Book1 (9)" xfId="3916"/>
    <cellStyle name="T_Book1 (9)_Bieu bang TLP 2016 huyện Lộc Hà 2" xfId="3917"/>
    <cellStyle name="T_Book1 (9)_PL bien phap cong trinh 22.9.2016" xfId="3918"/>
    <cellStyle name="T_Book1 (9)_TLP 2016 sửa lại gui STC 21.9.2016" xfId="3919"/>
    <cellStyle name="T_Book1 (version 1)" xfId="3920"/>
    <cellStyle name="T_Book1 2" xfId="3921"/>
    <cellStyle name="T_Book1 3" xfId="3922"/>
    <cellStyle name="T_Book1 4" xfId="3923"/>
    <cellStyle name="T_Book1 5" xfId="3924"/>
    <cellStyle name="T_Book1 6" xfId="3925"/>
    <cellStyle name="T_Book1 7" xfId="3926"/>
    <cellStyle name="T_Book1 8" xfId="3927"/>
    <cellStyle name="T_Book1 9" xfId="3928"/>
    <cellStyle name="T_Book1_1" xfId="3929"/>
    <cellStyle name="T_Book1_1 2" xfId="3930"/>
    <cellStyle name="T_Book1_1 3" xfId="3931"/>
    <cellStyle name="T_Book1_1_5. Du toan dien chieu sang" xfId="3932"/>
    <cellStyle name="T_Book1_1_Ban chuyen trach 29 (dieu chinh)" xfId="3933"/>
    <cellStyle name="T_Book1_1_Ban chuyen trach 29 (dieu chinh)_BHYT nguoi ngheo" xfId="3934"/>
    <cellStyle name="T_Book1_1_Ban chuyen trach 29 (dieu chinh)_bo sung du toan  hong linh" xfId="3935"/>
    <cellStyle name="T_Book1_1_Ban chuyen trach 29 (dieu chinh)_DT 2015 (chinh thuc)" xfId="3936"/>
    <cellStyle name="T_Book1_1_Ban chuyen trach 29 (dieu chinh)_TH BHXH 2015" xfId="3937"/>
    <cellStyle name="T_Book1_1_ban chuyen trach 29 bo sung cho huyen ( DC theo QDUBND tinh theo doi)" xfId="3938"/>
    <cellStyle name="T_Book1_1_ban chuyen trach 29 bo sung cho huyen ( DC theo QDUBND tinh theo doi)_BHYT nguoi ngheo" xfId="3939"/>
    <cellStyle name="T_Book1_1_ban chuyen trach 29 bo sung cho huyen ( DC theo QDUBND tinh theo doi)_bo sung du toan  hong linh" xfId="3940"/>
    <cellStyle name="T_Book1_1_ban chuyen trach 29 bo sung cho huyen ( DC theo QDUBND tinh theo doi)_DT 2015 (chinh thuc)" xfId="3941"/>
    <cellStyle name="T_Book1_1_ban chuyen trach 29 bo sung cho huyen ( DC theo QDUBND tinh theo doi)_TH BHXH 2015" xfId="3942"/>
    <cellStyle name="T_Book1_1_Bang Gia" xfId="3943"/>
    <cellStyle name="T_Book1_1_Bien ban" xfId="3944"/>
    <cellStyle name="T_Book1_1_Bieu tong hop nhu cau ung 2011 da chon loc -Mien nui" xfId="3945"/>
    <cellStyle name="T_Book1_1_Bieu tong hop nhu cau ung 2011 da chon loc -Mien nui_CQ XAC DINH MAT BANG 2016 (Quảng Trị)" xfId="3946"/>
    <cellStyle name="T_Book1_1_Bieu tong hop nhu cau ung 2011 da chon loc -Mien nui_CQ XAC DINH MAT BANG 2016 Thanh Hoa" xfId="3947"/>
    <cellStyle name="T_Book1_1_bo sung du toan  hong linh" xfId="3948"/>
    <cellStyle name="T_Book1_1_Book1" xfId="3949"/>
    <cellStyle name="T_Book1_1_Book1 2" xfId="3950"/>
    <cellStyle name="T_Book1_1_Book1_Phu luc cong dau kenh TP Ha Tinh - trinh UBND tinh" xfId="3951"/>
    <cellStyle name="T_Book1_1_Book1_Phụ luc goi 5" xfId="3952"/>
    <cellStyle name="T_Book1_1_Book1_TONG HOP QUYET TOAN THANH PHO 2013" xfId="3953"/>
    <cellStyle name="T_Book1_1_CPK" xfId="3954"/>
    <cellStyle name="T_Book1_1_CPK_CQ XAC DINH MAT BANG 2016 (Quảng Trị)" xfId="3955"/>
    <cellStyle name="T_Book1_1_CPK_CQ XAC DINH MAT BANG 2016 Thanh Hoa" xfId="3956"/>
    <cellStyle name="T_Book1_1_CQ XAC DINH MAT BANG 2016 (Quảng Trị)" xfId="3957"/>
    <cellStyle name="T_Book1_1_CQ XAC DINH MAT BANG 2016 Thanh Hoa" xfId="3958"/>
    <cellStyle name="T_Book1_1_dieu chinh theo TT so03 -TB234 ngay 8-4" xfId="3959"/>
    <cellStyle name="T_Book1_1_du toan 2008" xfId="3960"/>
    <cellStyle name="T_Book1_1_Du toan nam 2014 (chinh thuc)" xfId="3961"/>
    <cellStyle name="T_Book1_1_Du toan nam 2014 (chinh thuc)_BHYT nguoi ngheo" xfId="3962"/>
    <cellStyle name="T_Book1_1_Du toan nam 2014 (chinh thuc)_bo sung du toan  hong linh" xfId="3963"/>
    <cellStyle name="T_Book1_1_Du toan nam 2014 (chinh thuc)_DT 2015 (chinh thuc)" xfId="3964"/>
    <cellStyle name="T_Book1_1_Du toan nam 2014 (chinh thuc)_TH BHXH 2015" xfId="3965"/>
    <cellStyle name="T_Book1_1_Duong Xuan Quang - Thai Nien(408)" xfId="3966"/>
    <cellStyle name="T_Book1_1_IPC No.01 ADB5 (IN)- QB04TL10" xfId="3967"/>
    <cellStyle name="T_Book1_1_Khoi luong" xfId="3968"/>
    <cellStyle name="T_Book1_1_Khoi luong QL8B" xfId="3969"/>
    <cellStyle name="T_Book1_1_Khoi luong QL8B 2" xfId="3970"/>
    <cellStyle name="T_Book1_1_Khoi luong QL8B_TONG HOP QUYET TOAN THANH PHO 2013" xfId="3971"/>
    <cellStyle name="T_Book1_1_KLNMD" xfId="3972"/>
    <cellStyle name="T_Book1_1_Luy ke von ung nam 2011 -Thoa gui ngay 12-8-2012" xfId="3973"/>
    <cellStyle name="T_Book1_1_Luy ke von ung nam 2011 -Thoa gui ngay 12-8-2012_CQ XAC DINH MAT BANG 2016 (Quảng Trị)" xfId="3974"/>
    <cellStyle name="T_Book1_1_Luy ke von ung nam 2011 -Thoa gui ngay 12-8-2012_CQ XAC DINH MAT BANG 2016 Thanh Hoa" xfId="3975"/>
    <cellStyle name="T_Book1_1_NHU CAU VA NGUON THUC HIEN CCTL CAP XA" xfId="3976"/>
    <cellStyle name="T_Book1_1_PHU LUC CHIEU SANG(13.6.2013)" xfId="3977"/>
    <cellStyle name="T_Book1_1_Phu luc cong dau kenh TP Ha Tinh - trinh UBND tinh" xfId="3978"/>
    <cellStyle name="T_Book1_1_Phụ luc goi 5" xfId="3979"/>
    <cellStyle name="T_Book1_1_QL70 lan 3.da t dinh" xfId="3980"/>
    <cellStyle name="T_Book1_1_QUYET TOAN 6(1).5-NA" xfId="3981"/>
    <cellStyle name="T_Book1_1_Sheet1" xfId="3982"/>
    <cellStyle name="T_Book1_1_TDT dieu chinh4.08 (GP-ST)" xfId="3983"/>
    <cellStyle name="T_Book1_1_TDT dieu chinh4.08Xq-Tn" xfId="3984"/>
    <cellStyle name="T_Book1_1_TH BHXH 2015" xfId="3985"/>
    <cellStyle name="T_Book1_1_TH chenh lech Quy Luong 2014 (Phuc)" xfId="3986"/>
    <cellStyle name="T_Book1_1_TH chenh lech Quy Luong 2014 (Phuc)_BHYT nguoi ngheo" xfId="3987"/>
    <cellStyle name="T_Book1_1_TH chenh lech Quy Luong 2014 (Phuc)_bo sung du toan  hong linh" xfId="3988"/>
    <cellStyle name="T_Book1_1_TH chenh lech Quy Luong 2014 (Phuc)_DT 2015 (chinh thuc)" xfId="3989"/>
    <cellStyle name="T_Book1_1_TH chenh lech Quy Luong 2014 (Phuc)_TH BHXH 2015" xfId="3990"/>
    <cellStyle name="T_Book1_1_Thành phố-Nhu cau CCTL 2016" xfId="3991"/>
    <cellStyle name="T_Book1_1_Thiet bi" xfId="3992"/>
    <cellStyle name="T_Book1_1_Thiet bi_CQ XAC DINH MAT BANG 2016 (Quảng Trị)" xfId="3993"/>
    <cellStyle name="T_Book1_1_Thiet bi_CQ XAC DINH MAT BANG 2016 Thanh Hoa" xfId="3994"/>
    <cellStyle name="T_Book1_1_THU NS den 21.12.2014" xfId="3995"/>
    <cellStyle name="T_Book1_1_Tong hop" xfId="3996"/>
    <cellStyle name="T_Book1_1_TONG HOP QUYET TOAN THANH PHO 2013" xfId="3997"/>
    <cellStyle name="T_Book1_1_Tuyen (20-6-11 PA 2)" xfId="3998"/>
    <cellStyle name="T_Book1_1_Tuyen (20-6-11 PA 2) 2" xfId="3999"/>
    <cellStyle name="T_Book1_1_Tuyen (20-6-11 PA 2)_TONG HOP QUYET TOAN THANH PHO 2013" xfId="4000"/>
    <cellStyle name="T_Book1_1_Tuyen (21-7-11)-doan 1" xfId="4001"/>
    <cellStyle name="T_Book1_1_Tuyen (21-7-11)-doan 1 2" xfId="4002"/>
    <cellStyle name="T_Book1_1_Tuyen (21-7-11)-doan 1_TONG HOP QUYET TOAN THANH PHO 2013" xfId="4003"/>
    <cellStyle name="T_Book1_2" xfId="4004"/>
    <cellStyle name="T_Book1_2 2" xfId="4005"/>
    <cellStyle name="T_Book1_2_Ban chuyen trach 29 (dieu chinh)" xfId="4006"/>
    <cellStyle name="T_Book1_2_Ban chuyen trach 29 (dieu chinh)_BHYT nguoi ngheo" xfId="4007"/>
    <cellStyle name="T_Book1_2_Ban chuyen trach 29 (dieu chinh)_bo sung du toan  hong linh" xfId="4008"/>
    <cellStyle name="T_Book1_2_Ban chuyen trach 29 (dieu chinh)_DT 2015 (chinh thuc)" xfId="4009"/>
    <cellStyle name="T_Book1_2_Ban chuyen trach 29 (dieu chinh)_TH BHXH 2015" xfId="4010"/>
    <cellStyle name="T_Book1_2_ban chuyen trach 29 bo sung cho huyen ( DC theo QDUBND tinh theo doi)" xfId="4011"/>
    <cellStyle name="T_Book1_2_ban chuyen trach 29 bo sung cho huyen ( DC theo QDUBND tinh theo doi)_BHYT nguoi ngheo" xfId="4012"/>
    <cellStyle name="T_Book1_2_ban chuyen trach 29 bo sung cho huyen ( DC theo QDUBND tinh theo doi)_bo sung du toan  hong linh" xfId="4013"/>
    <cellStyle name="T_Book1_2_ban chuyen trach 29 bo sung cho huyen ( DC theo QDUBND tinh theo doi)_DT 2015 (chinh thuc)" xfId="4014"/>
    <cellStyle name="T_Book1_2_ban chuyen trach 29 bo sung cho huyen ( DC theo QDUBND tinh theo doi)_TH BHXH 2015" xfId="4015"/>
    <cellStyle name="T_Book1_2_bo sung du toan  hong linh" xfId="4016"/>
    <cellStyle name="T_Book1_2_Du toan nam 2014 (chinh thuc)" xfId="4017"/>
    <cellStyle name="T_Book1_2_Du toan nam 2014 (chinh thuc)_BHYT nguoi ngheo" xfId="4018"/>
    <cellStyle name="T_Book1_2_Du toan nam 2014 (chinh thuc)_bo sung du toan  hong linh" xfId="4019"/>
    <cellStyle name="T_Book1_2_Du toan nam 2014 (chinh thuc)_DT 2015 (chinh thuc)" xfId="4020"/>
    <cellStyle name="T_Book1_2_Du toan nam 2014 (chinh thuc)_TH BHXH 2015" xfId="4021"/>
    <cellStyle name="T_Book1_2_Duong Xuan Quang - Thai Nien(408)" xfId="4022"/>
    <cellStyle name="T_Book1_2_Khoi luong" xfId="4023"/>
    <cellStyle name="T_Book1_2_PHU LUC CHIEU SANG(13.6.2013)" xfId="4024"/>
    <cellStyle name="T_Book1_2_Phu luc cong dau kenh TP Ha Tinh - trinh UBND tinh" xfId="4025"/>
    <cellStyle name="T_Book1_2_Phụ luc goi 5" xfId="4026"/>
    <cellStyle name="T_Book1_2_Phụ luc goi 5 2" xfId="4027"/>
    <cellStyle name="T_Book1_2_Phụ luc goi 5_TONG HOP QUYET TOAN THANH PHO 2013" xfId="4028"/>
    <cellStyle name="T_Book1_2_QUYET TOAN 6(1).5-NA" xfId="4029"/>
    <cellStyle name="T_Book1_2_Sheet1" xfId="4030"/>
    <cellStyle name="T_Book1_2_TDT dieu chinh4.08 (GP-ST)" xfId="4031"/>
    <cellStyle name="T_Book1_2_TDT dieu chinh4.08Xq-Tn" xfId="4032"/>
    <cellStyle name="T_Book1_2_TH BHXH 2015" xfId="4033"/>
    <cellStyle name="T_Book1_2_TH chenh lech Quy Luong 2014 (Phuc)" xfId="4034"/>
    <cellStyle name="T_Book1_2_TH chenh lech Quy Luong 2014 (Phuc)_BHYT nguoi ngheo" xfId="4035"/>
    <cellStyle name="T_Book1_2_TH chenh lech Quy Luong 2014 (Phuc)_bo sung du toan  hong linh" xfId="4036"/>
    <cellStyle name="T_Book1_2_TH chenh lech Quy Luong 2014 (Phuc)_DT 2015 (chinh thuc)" xfId="4037"/>
    <cellStyle name="T_Book1_2_TH chenh lech Quy Luong 2014 (Phuc)_TH BHXH 2015" xfId="4038"/>
    <cellStyle name="T_Book1_2_THU NS den 21.12.2014" xfId="4039"/>
    <cellStyle name="T_Book1_2_Tong hop" xfId="4040"/>
    <cellStyle name="T_Book1_2_TONG HOP QUYET TOAN THANH PHO 2013" xfId="4041"/>
    <cellStyle name="T_Book1_3" xfId="4042"/>
    <cellStyle name="T_Book1_3_PHU LUC CHIEU SANG(13.6.2013)" xfId="4043"/>
    <cellStyle name="T_Book1_3_Phụ luc goi 5" xfId="4044"/>
    <cellStyle name="T_Book1_3_Sheet1" xfId="4045"/>
    <cellStyle name="T_Book1_5. Du toan dien chieu sang" xfId="4046"/>
    <cellStyle name="T_Book1_Ba0107" xfId="4047"/>
    <cellStyle name="T_Book1_Ba0107_Bo2107" xfId="4048"/>
    <cellStyle name="T_Book1_Ba0107_Chu_dieu11-08" xfId="4049"/>
    <cellStyle name="T_Book1_Ban chuyen trach 29 (dieu chinh)" xfId="4050"/>
    <cellStyle name="T_Book1_Ban chuyen trach 29 (dieu chinh)_BHYT nguoi ngheo" xfId="4051"/>
    <cellStyle name="T_Book1_Ban chuyen trach 29 (dieu chinh)_bo sung du toan  hong linh" xfId="4052"/>
    <cellStyle name="T_Book1_Ban chuyen trach 29 (dieu chinh)_DT 2015 (chinh thuc)" xfId="4053"/>
    <cellStyle name="T_Book1_Ban chuyen trach 29 (dieu chinh)_TH BHXH 2015" xfId="4054"/>
    <cellStyle name="T_Book1_ban chuyen trach 29 bo sung cho huyen ( DC theo QDUBND tinh theo doi)" xfId="4055"/>
    <cellStyle name="T_Book1_ban chuyen trach 29 bo sung cho huyen ( DC theo QDUBND tinh theo doi)_BHYT nguoi ngheo" xfId="4056"/>
    <cellStyle name="T_Book1_ban chuyen trach 29 bo sung cho huyen ( DC theo QDUBND tinh theo doi)_bo sung du toan  hong linh" xfId="4057"/>
    <cellStyle name="T_Book1_ban chuyen trach 29 bo sung cho huyen ( DC theo QDUBND tinh theo doi)_DT 2015 (chinh thuc)" xfId="4058"/>
    <cellStyle name="T_Book1_ban chuyen trach 29 bo sung cho huyen ( DC theo QDUBND tinh theo doi)_TH BHXH 2015" xfId="4059"/>
    <cellStyle name="T_Book1_Bang Gia" xfId="4060"/>
    <cellStyle name="T_Book1_Bang Gia_thanh toan cau tran (dot 7)-" xfId="4061"/>
    <cellStyle name="T_Book1_Bang Gia_thanh_toan_cau_tran_dot_12" xfId="4062"/>
    <cellStyle name="T_Book1_Bang Gia_thanh_toandot_14" xfId="4063"/>
    <cellStyle name="T_Book1_bao cao chi xdcb 6 thang dau nam" xfId="4064"/>
    <cellStyle name="T_Book1_bao cao chi xdcb 6 thang dau nam 2" xfId="4065"/>
    <cellStyle name="T_Book1_Bao cao sơ TC" xfId="4066"/>
    <cellStyle name="T_Book1_BC NQ11-CP - chinh sua lai" xfId="4067"/>
    <cellStyle name="T_Book1_BC NQ11-CP - chinh sua lai_CQ XAC DINH MAT BANG 2016 (Quảng Trị)" xfId="4068"/>
    <cellStyle name="T_Book1_BC NQ11-CP - chinh sua lai_CQ XAC DINH MAT BANG 2016 Thanh Hoa" xfId="4069"/>
    <cellStyle name="T_Book1_BC NQ11-CP-Quynh sau bieu so3" xfId="4070"/>
    <cellStyle name="T_Book1_BC NQ11-CP-Quynh sau bieu so3_CQ XAC DINH MAT BANG 2016 (Quảng Trị)" xfId="4071"/>
    <cellStyle name="T_Book1_BC NQ11-CP-Quynh sau bieu so3_CQ XAC DINH MAT BANG 2016 Thanh Hoa" xfId="4072"/>
    <cellStyle name="T_Book1_BC_NQ11-CP_-_Thao_sua_lai" xfId="4073"/>
    <cellStyle name="T_Book1_BC_NQ11-CP_-_Thao_sua_lai_CQ XAC DINH MAT BANG 2016 (Quảng Trị)" xfId="4074"/>
    <cellStyle name="T_Book1_BC_NQ11-CP_-_Thao_sua_lai_CQ XAC DINH MAT BANG 2016 Thanh Hoa" xfId="4075"/>
    <cellStyle name="T_Book1_Bien ban" xfId="4076"/>
    <cellStyle name="T_Book1_Bieu bang TLP 2016 huyện Lộc Hà 2" xfId="4077"/>
    <cellStyle name="T_Book1_Bieu mau danh muc du an thuoc CTMTQG nam 2008" xfId="4078"/>
    <cellStyle name="T_Book1_Bieu mau danh muc du an thuoc CTMTQG nam 2008_CQ XAC DINH MAT BANG 2016 (Quảng Trị)" xfId="4079"/>
    <cellStyle name="T_Book1_Bieu mau danh muc du an thuoc CTMTQG nam 2008_CQ XAC DINH MAT BANG 2016 Thanh Hoa" xfId="4080"/>
    <cellStyle name="T_Book1_Bieu tong hop nhu cau ung 2011 da chon loc -Mien nui" xfId="4081"/>
    <cellStyle name="T_Book1_Bieu tong hop nhu cau ung 2011 da chon loc -Mien nui_CQ XAC DINH MAT BANG 2016 (Quảng Trị)" xfId="4082"/>
    <cellStyle name="T_Book1_Bieu tong hop nhu cau ung 2011 da chon loc -Mien nui_CQ XAC DINH MAT BANG 2016 Thanh Hoa" xfId="4083"/>
    <cellStyle name="T_Book1_bo sung du toan  hong linh" xfId="4084"/>
    <cellStyle name="T_Book1_Bo sung TT 09 Duong Bac Ngam - Bac Ha sua" xfId="4085"/>
    <cellStyle name="T_Book1_Bo2107" xfId="4086"/>
    <cellStyle name="T_Book1_Book1" xfId="4087"/>
    <cellStyle name="T_Book1_Book1 2" xfId="4088"/>
    <cellStyle name="T_Book1_Book1_1" xfId="4089"/>
    <cellStyle name="T_Book1_Book1_1 2" xfId="4090"/>
    <cellStyle name="T_Book1_Book1_1_5. Du toan dien chieu sang" xfId="4091"/>
    <cellStyle name="T_Book1_Book1_1_PHU LUC CHIEU SANG(13.6.2013)" xfId="4092"/>
    <cellStyle name="T_Book1_Book1_1_Phụ luc goi 5" xfId="4093"/>
    <cellStyle name="T_Book1_Book1_1_Sheet1" xfId="4094"/>
    <cellStyle name="T_Book1_Book1_1_TONG HOP QUYET TOAN THANH PHO 2013" xfId="4095"/>
    <cellStyle name="T_Book1_Book1_5. Du toan dien chieu sang" xfId="4096"/>
    <cellStyle name="T_Book1_Book1_Ban chuyen trach 29 (dieu chinh)" xfId="4097"/>
    <cellStyle name="T_Book1_Book1_Ban chuyen trach 29 (dieu chinh)_BHYT nguoi ngheo" xfId="4098"/>
    <cellStyle name="T_Book1_Book1_Ban chuyen trach 29 (dieu chinh)_bo sung du toan  hong linh" xfId="4099"/>
    <cellStyle name="T_Book1_Book1_Ban chuyen trach 29 (dieu chinh)_DT 2015 (chinh thuc)" xfId="4100"/>
    <cellStyle name="T_Book1_Book1_Ban chuyen trach 29 (dieu chinh)_TH BHXH 2015" xfId="4101"/>
    <cellStyle name="T_Book1_Book1_ban chuyen trach 29 bo sung cho huyen ( DC theo QDUBND tinh theo doi)" xfId="4102"/>
    <cellStyle name="T_Book1_Book1_ban chuyen trach 29 bo sung cho huyen ( DC theo QDUBND tinh theo doi)_BHYT nguoi ngheo" xfId="4103"/>
    <cellStyle name="T_Book1_Book1_ban chuyen trach 29 bo sung cho huyen ( DC theo QDUBND tinh theo doi)_bo sung du toan  hong linh" xfId="4104"/>
    <cellStyle name="T_Book1_Book1_ban chuyen trach 29 bo sung cho huyen ( DC theo QDUBND tinh theo doi)_DT 2015 (chinh thuc)" xfId="4105"/>
    <cellStyle name="T_Book1_Book1_ban chuyen trach 29 bo sung cho huyen ( DC theo QDUBND tinh theo doi)_TH BHXH 2015" xfId="4106"/>
    <cellStyle name="T_Book1_Book1_bo sung du toan  hong linh" xfId="4107"/>
    <cellStyle name="T_Book1_Book1_Book1" xfId="4108"/>
    <cellStyle name="T_Book1_Book1_Book1 2" xfId="4109"/>
    <cellStyle name="T_Book1_Book1_Book1_TONG HOP QUYET TOAN THANH PHO 2013" xfId="4110"/>
    <cellStyle name="T_Book1_Book1_CQ XAC DINH MAT BANG 2016 (Quảng Trị)" xfId="4111"/>
    <cellStyle name="T_Book1_Book1_CQ XAC DINH MAT BANG 2016 Thanh Hoa" xfId="4112"/>
    <cellStyle name="T_Book1_Book1_DCG TT09 G2 3.12.2007" xfId="4113"/>
    <cellStyle name="T_Book1_Book1_DCG TT09 G2 3.12.2007 2" xfId="4114"/>
    <cellStyle name="T_Book1_Book1_DCG TT09 G2 3.12.2007_TONG HOP QUYET TOAN THANH PHO 2013" xfId="4115"/>
    <cellStyle name="T_Book1_Book1_Du toan nam 2014 (chinh thuc)" xfId="4116"/>
    <cellStyle name="T_Book1_Book1_Du toan nam 2014 (chinh thuc)_BHYT nguoi ngheo" xfId="4117"/>
    <cellStyle name="T_Book1_Book1_Du toan nam 2014 (chinh thuc)_bo sung du toan  hong linh" xfId="4118"/>
    <cellStyle name="T_Book1_Book1_Du toan nam 2014 (chinh thuc)_DT 2015 (chinh thuc)" xfId="4119"/>
    <cellStyle name="T_Book1_Book1_Du toan nam 2014 (chinh thuc)_TH BHXH 2015" xfId="4120"/>
    <cellStyle name="T_Book1_Book1_Goi 2 in20.4" xfId="4121"/>
    <cellStyle name="T_Book1_Book1_Khoi luong" xfId="4122"/>
    <cellStyle name="T_Book1_Book1_PHU LUC CHIEU SANG(13.6.2013)" xfId="4123"/>
    <cellStyle name="T_Book1_Book1_Phu luc cong dau kenh TP Ha Tinh - trinh UBND tinh" xfId="4124"/>
    <cellStyle name="T_Book1_Book1_Phụ luc goi 5" xfId="4125"/>
    <cellStyle name="T_Book1_Book1_Sheet1" xfId="4126"/>
    <cellStyle name="T_Book1_Book1_Sheet1_1" xfId="4127"/>
    <cellStyle name="T_Book1_Book1_TH BHXH 2015" xfId="4128"/>
    <cellStyle name="T_Book1_Book1_TH chenh lech Quy Luong 2014 (Phuc)" xfId="4129"/>
    <cellStyle name="T_Book1_Book1_TH chenh lech Quy Luong 2014 (Phuc)_BHYT nguoi ngheo" xfId="4130"/>
    <cellStyle name="T_Book1_Book1_TH chenh lech Quy Luong 2014 (Phuc)_bo sung du toan  hong linh" xfId="4131"/>
    <cellStyle name="T_Book1_Book1_TH chenh lech Quy Luong 2014 (Phuc)_DT 2015 (chinh thuc)" xfId="4132"/>
    <cellStyle name="T_Book1_Book1_TH chenh lech Quy Luong 2014 (Phuc)_TH BHXH 2015" xfId="4133"/>
    <cellStyle name="T_Book1_Book1_THU NS den 21.12.2014" xfId="4134"/>
    <cellStyle name="T_Book1_Book1_Tong hop" xfId="4135"/>
    <cellStyle name="T_Book1_Book1_TONG HOP QUYET TOAN THANH PHO 2013" xfId="4136"/>
    <cellStyle name="T_Book1_Book1_Tuyen (20-6-11 PA 2)" xfId="4137"/>
    <cellStyle name="T_Book1_Book1_Tuyen (20-6-11 PA 2) 2" xfId="4138"/>
    <cellStyle name="T_Book1_Book1_Tuyen (20-6-11 PA 2)_TONG HOP QUYET TOAN THANH PHO 2013" xfId="4139"/>
    <cellStyle name="T_Book1_Book1_Tuyen (21-7-11)-doan 1" xfId="4140"/>
    <cellStyle name="T_Book1_Book1_Tuyen (21-7-11)-doan 1 2" xfId="4141"/>
    <cellStyle name="T_Book1_Book1_Tuyen (21-7-11)-doan 1_TONG HOP QUYET TOAN THANH PHO 2013" xfId="4142"/>
    <cellStyle name="T_Book1_Book2" xfId="4143"/>
    <cellStyle name="T_Book1_Budget schedule 1H08_Acc dept" xfId="4144"/>
    <cellStyle name="T_Book1_Budget schedule 1H08_Acc dept_Bieu bang TLP 2016 huyện Lộc Hà 2" xfId="4145"/>
    <cellStyle name="T_Book1_Budget schedule 1H08_Acc dept_PL bien phap cong trinh 22.9.2016" xfId="4146"/>
    <cellStyle name="T_Book1_Budget schedule 1H08_Acc dept_TLP 2016 sửa lại gui STC 21.9.2016" xfId="4147"/>
    <cellStyle name="T_Book1_Cau ha loi HD Truongthinh" xfId="4148"/>
    <cellStyle name="T_Book1_Chu_dieu11-08" xfId="4149"/>
    <cellStyle name="T_Book1_Cong trinh co y kien LD_Dang_NN_2011-Tay nguyen-9-10" xfId="4150"/>
    <cellStyle name="T_Book1_Cong trinh co y kien LD_Dang_NN_2011-Tay nguyen-9-10_CQ XAC DINH MAT BANG 2016 (Quảng Trị)" xfId="4151"/>
    <cellStyle name="T_Book1_Cong trinh co y kien LD_Dang_NN_2011-Tay nguyen-9-10_CQ XAC DINH MAT BANG 2016 Thanh Hoa" xfId="4152"/>
    <cellStyle name="T_Book1_CPK" xfId="4153"/>
    <cellStyle name="T_Book1_CPK_CQ XAC DINH MAT BANG 2016 (Quảng Trị)" xfId="4154"/>
    <cellStyle name="T_Book1_CPK_CQ XAC DINH MAT BANG 2016 Thanh Hoa" xfId="4155"/>
    <cellStyle name="T_Book1_CQ XAC DINH MAT BANG 2016 (Quảng Trị)" xfId="4156"/>
    <cellStyle name="T_Book1_CQ XAC DINH MAT BANG 2016 Thanh Hoa" xfId="4157"/>
    <cellStyle name="T_Book1_DCG TT09 G2 3.12.2007" xfId="4158"/>
    <cellStyle name="T_Book1_DCG TT09 G2 3.12.2007 2" xfId="4159"/>
    <cellStyle name="T_Book1_DCG TT09 G2 3.12.2007_TONG HOP QUYET TOAN THANH PHO 2013" xfId="4160"/>
    <cellStyle name="T_Book1_DIỆN TÍCH HỢP ĐỒNG 2015 (23-1-15) (oke)" xfId="4161"/>
    <cellStyle name="T_Book1_dieu chinh theo TT so03 -TB234 ngay 8-4" xfId="4162"/>
    <cellStyle name="T_Book1_DT_BO2907" xfId="4163"/>
    <cellStyle name="T_Book1_DTduong-goi1" xfId="4164"/>
    <cellStyle name="T_Book1_DTGiangChaChai22.7sua" xfId="4165"/>
    <cellStyle name="T_Book1_Du an khoi cong moi nam 2010" xfId="4166"/>
    <cellStyle name="T_Book1_Du an khoi cong moi nam 2010_CQ XAC DINH MAT BANG 2016 (Quảng Trị)" xfId="4167"/>
    <cellStyle name="T_Book1_Du an khoi cong moi nam 2010_CQ XAC DINH MAT BANG 2016 Thanh Hoa" xfId="4168"/>
    <cellStyle name="T_Book1_du toan 2008" xfId="4169"/>
    <cellStyle name="T_Book1_Du toan 371" xfId="4170"/>
    <cellStyle name="T_Book1_Du toan chieu sang Thinh Lang" xfId="4171"/>
    <cellStyle name="T_Book1_Du toan Hoa Binh" xfId="4172"/>
    <cellStyle name="T_Book1_Du toan nam 2014 (chinh thuc)" xfId="4173"/>
    <cellStyle name="T_Book1_Du toan nam 2014 (chinh thuc)_BHYT nguoi ngheo" xfId="4174"/>
    <cellStyle name="T_Book1_Du toan nam 2014 (chinh thuc)_bo sung du toan  hong linh" xfId="4175"/>
    <cellStyle name="T_Book1_Du toan nam 2014 (chinh thuc)_DT 2015 (chinh thuc)" xfId="4176"/>
    <cellStyle name="T_Book1_Du toan nam 2014 (chinh thuc)_TH BHXH 2015" xfId="4177"/>
    <cellStyle name="T_Book1_dung-hung nguyen" xfId="4178"/>
    <cellStyle name="T_Book1_Duong Po Ngang - Coc LaySua1.07" xfId="4179"/>
    <cellStyle name="T_Book1_Duong Xuan Quang - Thai Nien(408)" xfId="4180"/>
    <cellStyle name="T_Book1_DuongBL(HM LK Q1.07)" xfId="4181"/>
    <cellStyle name="T_Book1_DuongBL(HM LK Q1.07)_Thành phố-Nhu cau CCTL 2016" xfId="4182"/>
    <cellStyle name="T_Book1_dutoanLCSP04-km0-5-goi1 (Ban 5 sua 24-8)" xfId="4183"/>
    <cellStyle name="T_Book1_DZ 0,4kV &amp; CONGTO con sa" xfId="4184"/>
    <cellStyle name="T_Book1_DZ10" xfId="4185"/>
    <cellStyle name="T_Book1_DZ22(10)_976E18.1" xfId="4186"/>
    <cellStyle name="T_Book1_Gia goi 1" xfId="4187"/>
    <cellStyle name="T_Book1_Gia goi 1 2" xfId="4188"/>
    <cellStyle name="T_Book1_Gia goi 1_TONG HOP QUYET TOAN THANH PHO 2013" xfId="4189"/>
    <cellStyle name="T_Book1_Goi 2 in20.4" xfId="4190"/>
    <cellStyle name="T_Book1_Goi 2 in20.4 2" xfId="4191"/>
    <cellStyle name="T_Book1_Goi 2 in20.4_TONG HOP QUYET TOAN THANH PHO 2013" xfId="4192"/>
    <cellStyle name="T_Book1_H. Nam Dan 1 " xfId="4193"/>
    <cellStyle name="T_Book1_Hang Tom goi9 9-07(Cau 12 sua)" xfId="4194"/>
    <cellStyle name="T_Book1_IPC No.01 ADB5 (IN)- QB04TL10" xfId="4195"/>
    <cellStyle name="T_Book1_Ket qua phan bo von nam 2008" xfId="4196"/>
    <cellStyle name="T_Book1_Ket qua phan bo von nam 2008_CQ XAC DINH MAT BANG 2016 (Quảng Trị)" xfId="4197"/>
    <cellStyle name="T_Book1_Ket qua phan bo von nam 2008_CQ XAC DINH MAT BANG 2016 Thanh Hoa" xfId="4198"/>
    <cellStyle name="T_Book1_KH XDCB_2008 lan 2 sua ngay 10-11" xfId="4199"/>
    <cellStyle name="T_Book1_KH XDCB_2008 lan 2 sua ngay 10-11_CQ XAC DINH MAT BANG 2016 (Quảng Trị)" xfId="4200"/>
    <cellStyle name="T_Book1_KH XDCB_2008 lan 2 sua ngay 10-11_CQ XAC DINH MAT BANG 2016 Thanh Hoa" xfId="4201"/>
    <cellStyle name="T_Book1_Khoi luong" xfId="4202"/>
    <cellStyle name="T_Book1_Khoi luong chinh Hang Tom" xfId="4203"/>
    <cellStyle name="T_Book1_Khoi luong QL8B" xfId="4204"/>
    <cellStyle name="T_Book1_Khoi luong QL8B 2" xfId="4205"/>
    <cellStyle name="T_Book1_Khoi luong QL8B_TONG HOP QUYET TOAN THANH PHO 2013" xfId="4206"/>
    <cellStyle name="T_Book1_KLNMD" xfId="4207"/>
    <cellStyle name="T_Book1_Luy ke von ung nam 2011 -Thoa gui ngay 12-8-2012" xfId="4208"/>
    <cellStyle name="T_Book1_Luy ke von ung nam 2011 -Thoa gui ngay 12-8-2012_CQ XAC DINH MAT BANG 2016 (Quảng Trị)" xfId="4209"/>
    <cellStyle name="T_Book1_Luy ke von ung nam 2011 -Thoa gui ngay 12-8-2012_CQ XAC DINH MAT BANG 2016 Thanh Hoa" xfId="4210"/>
    <cellStyle name="T_Book1_M 20" xfId="4211"/>
    <cellStyle name="T_Book1_M 20 2" xfId="4212"/>
    <cellStyle name="T_Book1_M 6" xfId="4213"/>
    <cellStyle name="T_Book1_M 6 2" xfId="4214"/>
    <cellStyle name="T_Book1_M 7" xfId="4215"/>
    <cellStyle name="T_Book1_M 7 2" xfId="4216"/>
    <cellStyle name="T_Book1_M TH" xfId="4217"/>
    <cellStyle name="T_Book1_M TH 2" xfId="4218"/>
    <cellStyle name="T_Book1_NHU CAU VA NGUON THUC HIEN CCTL CAP XA" xfId="4219"/>
    <cellStyle name="T_Book1_Nhu cau von ung truoc 2011 Tha h Hoa + Nge An gui TW" xfId="4220"/>
    <cellStyle name="T_Book1_Nhu cau von ung truoc 2011 Tha h Hoa + Nge An gui TW_CQ XAC DINH MAT BANG 2016 (Quảng Trị)" xfId="4221"/>
    <cellStyle name="T_Book1_Nhu cau von ung truoc 2011 Tha h Hoa + Nge An gui TW_CQ XAC DINH MAT BANG 2016 Thanh Hoa" xfId="4222"/>
    <cellStyle name="T_Book1_PHU LUC CHIEU SANG(13.6.2013)" xfId="4223"/>
    <cellStyle name="T_Book1_Phụ luc goi 5" xfId="4224"/>
    <cellStyle name="T_Book1_phu luc tong ket tinh hinh TH giai doan 03-10 (ngay 30)" xfId="4225"/>
    <cellStyle name="T_Book1_phu luc tong ket tinh hinh TH giai doan 03-10 (ngay 30)_CQ XAC DINH MAT BANG 2016 (Quảng Trị)" xfId="4226"/>
    <cellStyle name="T_Book1_phu luc tong ket tinh hinh TH giai doan 03-10 (ngay 30)_CQ XAC DINH MAT BANG 2016 Thanh Hoa" xfId="4227"/>
    <cellStyle name="T_Book1_PL bien phap cong trinh 22.9.2016" xfId="4228"/>
    <cellStyle name="T_Book1_Purchase moi - 090504" xfId="4229"/>
    <cellStyle name="T_Book1_Purchase moi - 090504_Bieu bang TLP 2016 huyện Lộc Hà 2" xfId="4230"/>
    <cellStyle name="T_Book1_Purchase moi - 090504_PL bien phap cong trinh 22.9.2016" xfId="4231"/>
    <cellStyle name="T_Book1_Purchase moi - 090504_TLP 2016 sửa lại gui STC 21.9.2016" xfId="4232"/>
    <cellStyle name="T_Book1_QL4 (211-217) TB gia 31-8-2006 sua NC-coma" xfId="4233"/>
    <cellStyle name="T_Book1_QL70_TC_Km188-197-in" xfId="4234"/>
    <cellStyle name="T_Book1_QUYET TOAN 6(1).5-NA" xfId="4235"/>
    <cellStyle name="T_Book1_ra soat phan cap 1 (cuoi in ra)" xfId="4236"/>
    <cellStyle name="T_Book1_Report preparation" xfId="4237"/>
    <cellStyle name="T_Book1_Report preparation_Bieu bang TLP 2016 huyện Lộc Hà 2" xfId="4238"/>
    <cellStyle name="T_Book1_Report preparation_PL bien phap cong trinh 22.9.2016" xfId="4239"/>
    <cellStyle name="T_Book1_Report preparation_TLP 2016 sửa lại gui STC 21.9.2016" xfId="4240"/>
    <cellStyle name="T_Book1_SĐT Công ty - Cụm, trạm" xfId="4241"/>
    <cellStyle name="T_Book1_Sheet1" xfId="4242"/>
    <cellStyle name="T_Book1_Sheet1_1" xfId="4243"/>
    <cellStyle name="T_Book1_Sua chua cum tuyen" xfId="4244"/>
    <cellStyle name="T_Book1_TABMIS 16.12.10" xfId="4245"/>
    <cellStyle name="T_Book1_TABMIS 16.12.10_Thành phố-Nhu cau CCTL 2016" xfId="4246"/>
    <cellStyle name="T_Book1_TABMIS chuyen nguon" xfId="4247"/>
    <cellStyle name="T_Book1_TABMIS chuyen nguon_Thành phố-Nhu cau CCTL 2016" xfId="4248"/>
    <cellStyle name="T_Book1_T-Bao cao chi 6 thang" xfId="4249"/>
    <cellStyle name="T_Book1_T-Bao cao chi 6 thang 2" xfId="4250"/>
    <cellStyle name="T_Book1_TD Khoi luong (TT05)G4" xfId="4251"/>
    <cellStyle name="T_Book1_TDT dieu chinh4.08 (GP-ST)" xfId="4252"/>
    <cellStyle name="T_Book1_TDT dieu chinh4.08Xq-Tn" xfId="4253"/>
    <cellStyle name="T_Book1_TH BHXH 2015" xfId="4254"/>
    <cellStyle name="T_Book1_TH chenh lech Quy Luong 2014 (Phuc)" xfId="4255"/>
    <cellStyle name="T_Book1_TH chenh lech Quy Luong 2014 (Phuc)_BHYT nguoi ngheo" xfId="4256"/>
    <cellStyle name="T_Book1_TH chenh lech Quy Luong 2014 (Phuc)_bo sung du toan  hong linh" xfId="4257"/>
    <cellStyle name="T_Book1_TH chenh lech Quy Luong 2014 (Phuc)_DT 2015 (chinh thuc)" xfId="4258"/>
    <cellStyle name="T_Book1_TH chenh lech Quy Luong 2014 (Phuc)_TH BHXH 2015" xfId="4259"/>
    <cellStyle name="T_Book1_TH Ket qua thao luan nam 2015 - Vong 1- TCT (Nhan)" xfId="4260"/>
    <cellStyle name="T_Book1_TH Ket qua thao luan nam 2015 - Vong 1- TCT (Nhan)_CQ XAC DINH MAT BANG 2016 (Quảng Trị)" xfId="4261"/>
    <cellStyle name="T_Book1_TH Ket qua thao luan nam 2015 - Vong 1- TCT (Nhan)_CQ XAC DINH MAT BANG 2016 Thanh Hoa" xfId="4262"/>
    <cellStyle name="T_Book1_TH ung tren 70%-Ra soat phap ly-8-6 (dung de chuyen vao vu TH)" xfId="4263"/>
    <cellStyle name="T_Book1_TH ung tren 70%-Ra soat phap ly-8-6 (dung de chuyen vao vu TH)_CQ XAC DINH MAT BANG 2016 (Quảng Trị)" xfId="4264"/>
    <cellStyle name="T_Book1_TH ung tren 70%-Ra soat phap ly-8-6 (dung de chuyen vao vu TH)_CQ XAC DINH MAT BANG 2016 Thanh Hoa" xfId="4265"/>
    <cellStyle name="T_Book1_TH y kien LD_KH 2010 Ca Nuoc 22-9-2011-Gui ca Vu" xfId="4266"/>
    <cellStyle name="T_Book1_TH y kien LD_KH 2010 Ca Nuoc 22-9-2011-Gui ca Vu_CQ XAC DINH MAT BANG 2016 (Quảng Trị)" xfId="4267"/>
    <cellStyle name="T_Book1_TH y kien LD_KH 2010 Ca Nuoc 22-9-2011-Gui ca Vu_CQ XAC DINH MAT BANG 2016 Thanh Hoa" xfId="4268"/>
    <cellStyle name="T_Book1_Thành phố-Nhu cau CCTL 2016" xfId="4269"/>
    <cellStyle name="T_Book1_thanh toan cau tran (dot 7)-" xfId="4270"/>
    <cellStyle name="T_Book1_thanh toan dot 5" xfId="4271"/>
    <cellStyle name="T_Book1_thanh_toan_cau_tran_dot_12" xfId="4272"/>
    <cellStyle name="T_Book1_thanh_toandot_14" xfId="4273"/>
    <cellStyle name="T_Book1_Thiet bi" xfId="4274"/>
    <cellStyle name="T_Book1_Thiet bi_CQ XAC DINH MAT BANG 2016 (Quảng Trị)" xfId="4275"/>
    <cellStyle name="T_Book1_Thiet bi_CQ XAC DINH MAT BANG 2016 Thanh Hoa" xfId="4276"/>
    <cellStyle name="T_Book1_THU NS den 21.12.2014" xfId="4277"/>
    <cellStyle name="T_Book1_TLP 2016 sửa lại gui STC 21.9.2016" xfId="4278"/>
    <cellStyle name="T_Book1_TN - Ho tro khac 2011" xfId="4279"/>
    <cellStyle name="T_Book1_TN - Ho tro khac 2011_CQ XAC DINH MAT BANG 2016 (Quảng Trị)" xfId="4280"/>
    <cellStyle name="T_Book1_TN - Ho tro khac 2011_CQ XAC DINH MAT BANG 2016 Thanh Hoa" xfId="4281"/>
    <cellStyle name="T_Book1_Tong hop" xfId="4282"/>
    <cellStyle name="T_Book1_TT Giai doan 1" xfId="4283"/>
    <cellStyle name="T_Book1_ung truoc 2011 NSTW Thanh Hoa + Nge An gui Thu 12-5" xfId="4284"/>
    <cellStyle name="T_Book1_ung truoc 2011 NSTW Thanh Hoa + Nge An gui Thu 12-5_CQ XAC DINH MAT BANG 2016 (Quảng Trị)" xfId="4285"/>
    <cellStyle name="T_Book1_ung truoc 2011 NSTW Thanh Hoa + Nge An gui Thu 12-5_CQ XAC DINH MAT BANG 2016 Thanh Hoa" xfId="4286"/>
    <cellStyle name="T_Book1_" xfId="4287"/>
    <cellStyle name="T_Book1__Thành phố-Nhu cau CCTL 2016" xfId="4288"/>
    <cellStyle name="T_Book2" xfId="4289"/>
    <cellStyle name="T_Book2_PHU LUC CHIEU SANG(13.6.2013)" xfId="4290"/>
    <cellStyle name="T_Book2_Sheet1" xfId="4291"/>
    <cellStyle name="T_Budget schedule 1H08_Acc dept" xfId="4292"/>
    <cellStyle name="T_Budget schedule 1H08_Acc dept_Bieu bang TLP 2016 huyện Lộc Hà 2" xfId="4293"/>
    <cellStyle name="T_Budget schedule 1H08_Acc dept_PL bien phap cong trinh 22.9.2016" xfId="4294"/>
    <cellStyle name="T_Budget schedule 1H08_Acc dept_TLP 2016 sửa lại gui STC 21.9.2016" xfId="4295"/>
    <cellStyle name="T_Cac bao cao TB  Milk-Yomilk-co Ke- CK 1-Vinh Thang" xfId="4296"/>
    <cellStyle name="T_Cac bao cao TB  Milk-Yomilk-co Ke- CK 1-Vinh Thang_Bieu bang TLP 2016 huyện Lộc Hà 2" xfId="4297"/>
    <cellStyle name="T_Cac bao cao TB  Milk-Yomilk-co Ke- CK 1-Vinh Thang_Budget schedule 1H08_Acc dept" xfId="4298"/>
    <cellStyle name="T_Cac bao cao TB  Milk-Yomilk-co Ke- CK 1-Vinh Thang_Budget schedule 1H08_Acc dept_Bieu bang TLP 2016 huyện Lộc Hà 2" xfId="4299"/>
    <cellStyle name="T_Cac bao cao TB  Milk-Yomilk-co Ke- CK 1-Vinh Thang_Budget schedule 1H08_Acc dept_PL bien phap cong trinh 22.9.2016" xfId="4300"/>
    <cellStyle name="T_Cac bao cao TB  Milk-Yomilk-co Ke- CK 1-Vinh Thang_Budget schedule 1H08_Acc dept_TLP 2016 sửa lại gui STC 21.9.2016" xfId="4301"/>
    <cellStyle name="T_Cac bao cao TB  Milk-Yomilk-co Ke- CK 1-Vinh Thang_PL bien phap cong trinh 22.9.2016" xfId="4302"/>
    <cellStyle name="T_Cac bao cao TB  Milk-Yomilk-co Ke- CK 1-Vinh Thang_Purchase moi - 090504" xfId="4303"/>
    <cellStyle name="T_Cac bao cao TB  Milk-Yomilk-co Ke- CK 1-Vinh Thang_Purchase moi - 090504_Bieu bang TLP 2016 huyện Lộc Hà 2" xfId="4304"/>
    <cellStyle name="T_Cac bao cao TB  Milk-Yomilk-co Ke- CK 1-Vinh Thang_Purchase moi - 090504_PL bien phap cong trinh 22.9.2016" xfId="4305"/>
    <cellStyle name="T_Cac bao cao TB  Milk-Yomilk-co Ke- CK 1-Vinh Thang_Purchase moi - 090504_TLP 2016 sửa lại gui STC 21.9.2016" xfId="4306"/>
    <cellStyle name="T_Cac bao cao TB  Milk-Yomilk-co Ke- CK 1-Vinh Thang_ra soat phan cap 1 (cuoi in ra)" xfId="4307"/>
    <cellStyle name="T_Cac bao cao TB  Milk-Yomilk-co Ke- CK 1-Vinh Thang_Report preparation" xfId="4308"/>
    <cellStyle name="T_Cac bao cao TB  Milk-Yomilk-co Ke- CK 1-Vinh Thang_Report preparation_Bieu bang TLP 2016 huyện Lộc Hà 2" xfId="4309"/>
    <cellStyle name="T_Cac bao cao TB  Milk-Yomilk-co Ke- CK 1-Vinh Thang_Report preparation_PL bien phap cong trinh 22.9.2016" xfId="4310"/>
    <cellStyle name="T_Cac bao cao TB  Milk-Yomilk-co Ke- CK 1-Vinh Thang_Report preparation_TLP 2016 sửa lại gui STC 21.9.2016" xfId="4311"/>
    <cellStyle name="T_Cac bao cao TB  Milk-Yomilk-co Ke- CK 1-Vinh Thang_TLP 2016 sửa lại gui STC 21.9.2016" xfId="4312"/>
    <cellStyle name="T_Calculate Plan 2008" xfId="4313"/>
    <cellStyle name="T_Calculate Plan 2008_Bieu bang TLP 2016 huyện Lộc Hà 2" xfId="4314"/>
    <cellStyle name="T_Calculate Plan 2008_PL bien phap cong trinh 22.9.2016" xfId="4315"/>
    <cellStyle name="T_Calculate Plan 2008_TLP 2016 sửa lại gui STC 21.9.2016" xfId="4316"/>
    <cellStyle name="T_Calculation of Annex 4_22.10.06" xfId="4317"/>
    <cellStyle name="T_Calculation of Annex 4_22.10.06_1. BoQ 1 to 17_DS" xfId="4318"/>
    <cellStyle name="T_Calculation of Annex 4_22.10.06_1. BoQ 1 to 33_AnDuong" xfId="4319"/>
    <cellStyle name="T_Calculation of Annex 4_22.10.06_1. BoQ 1 to 34_AnDuong" xfId="4320"/>
    <cellStyle name="T_Calculation of Annex 4_22.10.06_1. BoQ 1 to 38_NguLao_23 Sep 09" xfId="4321"/>
    <cellStyle name="T_Calculation of Annex 4_22.10.06_1. BoQ 1 to 38_NguLao_Final" xfId="4322"/>
    <cellStyle name="T_Calculation of Annex 4_22.10.06_1. BoQ 1 to 42_KimSon" xfId="4323"/>
    <cellStyle name="T_Calculation of Annex 4_22.10.06_1. BoQ 1 to 42_NguLao" xfId="4324"/>
    <cellStyle name="T_Calculation of Annex 4_22.10.06_1. DuToan_AnDuong_Eng_23 Sep 09" xfId="4325"/>
    <cellStyle name="T_Calculation of Annex 4_22.10.06_2. DuToan_DoSon_Eng_23 Sep 09" xfId="4326"/>
    <cellStyle name="T_Cao do mong cong, phai tuyen" xfId="4327"/>
    <cellStyle name="T_Cao do mong cong, phai tuyen 2" xfId="4328"/>
    <cellStyle name="T_Cao do mong cong, phai tuyen_NHU CAU VA NGUON THUC HIEN CCTL CAP XA" xfId="4329"/>
    <cellStyle name="T_Cao do mong cong, phai tuyen_Thành phố-Nhu cau CCTL 2016" xfId="4330"/>
    <cellStyle name="T_Cao do mong cong, phai tuyen_TONG HOP QUYET TOAN THANH PHO 2013" xfId="4331"/>
    <cellStyle name="T_Cau ha loi HD Truongthinh" xfId="4332"/>
    <cellStyle name="T_Cau ha loi HD Truongthinh 2" xfId="4333"/>
    <cellStyle name="T_Cau ha loi HD Truongthinh_TONG HOP QUYET TOAN THANH PHO 2013" xfId="4334"/>
    <cellStyle name="T_Cau Phu Phuong" xfId="4335"/>
    <cellStyle name="T_Cau Phu Phuong 2" xfId="4336"/>
    <cellStyle name="T_Cau Phu Phuong_5. Du toan dien chieu sang" xfId="4337"/>
    <cellStyle name="T_Cau Phu Phuong_TONG HOP QUYET TOAN THANH PHO 2013" xfId="4338"/>
    <cellStyle name="T_CDKT" xfId="4339"/>
    <cellStyle name="T_CDKT 2" xfId="4340"/>
    <cellStyle name="T_CDKT_Bang Gia" xfId="4341"/>
    <cellStyle name="T_CDKT_Bang Gia_thanh toan cau tran (dot 7)-" xfId="4342"/>
    <cellStyle name="T_CDKT_Bang Gia_thanh_toan_cau_tran_dot_12" xfId="4343"/>
    <cellStyle name="T_CDKT_Bang Gia_thanh_toandot_14" xfId="4344"/>
    <cellStyle name="T_CDKT_Book1" xfId="4345"/>
    <cellStyle name="T_CDKT_KLNMD" xfId="4346"/>
    <cellStyle name="T_CDKT_Phụ luc goi 5" xfId="4347"/>
    <cellStyle name="T_CDKT_thanh toan cau tran (dot 7)-" xfId="4348"/>
    <cellStyle name="T_CDKT_thanh_toan_cau_tran_dot_12" xfId="4349"/>
    <cellStyle name="T_CDKT_thanh_toandot_14" xfId="4350"/>
    <cellStyle name="T_CDKT_TONG HOP QUYET TOAN THANH PHO 2013" xfId="4351"/>
    <cellStyle name="T_cham diem Milk chu ky2-ANH MINH" xfId="4352"/>
    <cellStyle name="T_cham diem Milk chu ky2-ANH MINH_Analysis Transport" xfId="4353"/>
    <cellStyle name="T_cham diem Milk chu ky2-ANH MINH_Analysis Transport_Bieu bang TLP 2016 huyện Lộc Hà 2" xfId="4354"/>
    <cellStyle name="T_cham diem Milk chu ky2-ANH MINH_Analysis Transport_PL bien phap cong trinh 22.9.2016" xfId="4355"/>
    <cellStyle name="T_cham diem Milk chu ky2-ANH MINH_Analysis Transport_TLP 2016 sửa lại gui STC 21.9.2016" xfId="4356"/>
    <cellStyle name="T_cham diem Milk chu ky2-ANH MINH_Bieu bang TLP 2016 huyện Lộc Hà 2" xfId="4357"/>
    <cellStyle name="T_cham diem Milk chu ky2-ANH MINH_Budget schedule 1H08_Acc dept" xfId="4358"/>
    <cellStyle name="T_cham diem Milk chu ky2-ANH MINH_Budget schedule 1H08_Acc dept_Bieu bang TLP 2016 huyện Lộc Hà 2" xfId="4359"/>
    <cellStyle name="T_cham diem Milk chu ky2-ANH MINH_Budget schedule 1H08_Acc dept_PL bien phap cong trinh 22.9.2016" xfId="4360"/>
    <cellStyle name="T_cham diem Milk chu ky2-ANH MINH_Budget schedule 1H08_Acc dept_TLP 2016 sửa lại gui STC 21.9.2016" xfId="4361"/>
    <cellStyle name="T_cham diem Milk chu ky2-ANH MINH_Calculate Plan 2008" xfId="4362"/>
    <cellStyle name="T_cham diem Milk chu ky2-ANH MINH_Calculate Plan 2008_Bieu bang TLP 2016 huyện Lộc Hà 2" xfId="4363"/>
    <cellStyle name="T_cham diem Milk chu ky2-ANH MINH_Calculate Plan 2008_PL bien phap cong trinh 22.9.2016" xfId="4364"/>
    <cellStyle name="T_cham diem Milk chu ky2-ANH MINH_Calculate Plan 2008_TLP 2016 sửa lại gui STC 21.9.2016" xfId="4365"/>
    <cellStyle name="T_cham diem Milk chu ky2-ANH MINH_PL bien phap cong trinh 22.9.2016" xfId="4366"/>
    <cellStyle name="T_cham diem Milk chu ky2-ANH MINH_Purchase moi - 090504" xfId="4367"/>
    <cellStyle name="T_cham diem Milk chu ky2-ANH MINH_Purchase moi - 090504_Bieu bang TLP 2016 huyện Lộc Hà 2" xfId="4368"/>
    <cellStyle name="T_cham diem Milk chu ky2-ANH MINH_Purchase moi - 090504_PL bien phap cong trinh 22.9.2016" xfId="4369"/>
    <cellStyle name="T_cham diem Milk chu ky2-ANH MINH_Purchase moi - 090504_TLP 2016 sửa lại gui STC 21.9.2016" xfId="4370"/>
    <cellStyle name="T_cham diem Milk chu ky2-ANH MINH_ra soat phan cap 1 (cuoi in ra)" xfId="4371"/>
    <cellStyle name="T_cham diem Milk chu ky2-ANH MINH_Report preparation" xfId="4372"/>
    <cellStyle name="T_cham diem Milk chu ky2-ANH MINH_Report preparation_Bieu bang TLP 2016 huyện Lộc Hà 2" xfId="4373"/>
    <cellStyle name="T_cham diem Milk chu ky2-ANH MINH_Report preparation_PL bien phap cong trinh 22.9.2016" xfId="4374"/>
    <cellStyle name="T_cham diem Milk chu ky2-ANH MINH_Report preparation_TLP 2016 sửa lại gui STC 21.9.2016" xfId="4375"/>
    <cellStyle name="T_cham diem Milk chu ky2-ANH MINH_Sale result 2008" xfId="4376"/>
    <cellStyle name="T_cham diem Milk chu ky2-ANH MINH_Sale result 2008_Bieu bang TLP 2016 huyện Lộc Hà 2" xfId="4377"/>
    <cellStyle name="T_cham diem Milk chu ky2-ANH MINH_Sale result 2008_PL bien phap cong trinh 22.9.2016" xfId="4378"/>
    <cellStyle name="T_cham diem Milk chu ky2-ANH MINH_Sale result 2008_TLP 2016 sửa lại gui STC 21.9.2016" xfId="4379"/>
    <cellStyle name="T_cham diem Milk chu ky2-ANH MINH_TLP 2016 sửa lại gui STC 21.9.2016" xfId="4380"/>
    <cellStyle name="T_cham trung bay ck 1 m.Bac milk co ke 2" xfId="4381"/>
    <cellStyle name="T_cham trung bay ck 1 m.Bac milk co ke 2_Analysis Transport" xfId="4382"/>
    <cellStyle name="T_cham trung bay ck 1 m.Bac milk co ke 2_Analysis Transport_Bieu bang TLP 2016 huyện Lộc Hà 2" xfId="4383"/>
    <cellStyle name="T_cham trung bay ck 1 m.Bac milk co ke 2_Analysis Transport_PL bien phap cong trinh 22.9.2016" xfId="4384"/>
    <cellStyle name="T_cham trung bay ck 1 m.Bac milk co ke 2_Analysis Transport_TLP 2016 sửa lại gui STC 21.9.2016" xfId="4385"/>
    <cellStyle name="T_cham trung bay ck 1 m.Bac milk co ke 2_Bieu bang TLP 2016 huyện Lộc Hà 2" xfId="4386"/>
    <cellStyle name="T_cham trung bay ck 1 m.Bac milk co ke 2_Budget schedule 1H08_Acc dept" xfId="4387"/>
    <cellStyle name="T_cham trung bay ck 1 m.Bac milk co ke 2_Budget schedule 1H08_Acc dept_Bieu bang TLP 2016 huyện Lộc Hà 2" xfId="4388"/>
    <cellStyle name="T_cham trung bay ck 1 m.Bac milk co ke 2_Budget schedule 1H08_Acc dept_PL bien phap cong trinh 22.9.2016" xfId="4389"/>
    <cellStyle name="T_cham trung bay ck 1 m.Bac milk co ke 2_Budget schedule 1H08_Acc dept_TLP 2016 sửa lại gui STC 21.9.2016" xfId="4390"/>
    <cellStyle name="T_cham trung bay ck 1 m.Bac milk co ke 2_Calculate Plan 2008" xfId="4391"/>
    <cellStyle name="T_cham trung bay ck 1 m.Bac milk co ke 2_Calculate Plan 2008_Bieu bang TLP 2016 huyện Lộc Hà 2" xfId="4392"/>
    <cellStyle name="T_cham trung bay ck 1 m.Bac milk co ke 2_Calculate Plan 2008_PL bien phap cong trinh 22.9.2016" xfId="4393"/>
    <cellStyle name="T_cham trung bay ck 1 m.Bac milk co ke 2_Calculate Plan 2008_TLP 2016 sửa lại gui STC 21.9.2016" xfId="4394"/>
    <cellStyle name="T_cham trung bay ck 1 m.Bac milk co ke 2_PL bien phap cong trinh 22.9.2016" xfId="4395"/>
    <cellStyle name="T_cham trung bay ck 1 m.Bac milk co ke 2_Purchase moi - 090504" xfId="4396"/>
    <cellStyle name="T_cham trung bay ck 1 m.Bac milk co ke 2_Purchase moi - 090504_Bieu bang TLP 2016 huyện Lộc Hà 2" xfId="4397"/>
    <cellStyle name="T_cham trung bay ck 1 m.Bac milk co ke 2_Purchase moi - 090504_PL bien phap cong trinh 22.9.2016" xfId="4398"/>
    <cellStyle name="T_cham trung bay ck 1 m.Bac milk co ke 2_Purchase moi - 090504_TLP 2016 sửa lại gui STC 21.9.2016" xfId="4399"/>
    <cellStyle name="T_cham trung bay ck 1 m.Bac milk co ke 2_ra soat phan cap 1 (cuoi in ra)" xfId="4400"/>
    <cellStyle name="T_cham trung bay ck 1 m.Bac milk co ke 2_Report preparation" xfId="4401"/>
    <cellStyle name="T_cham trung bay ck 1 m.Bac milk co ke 2_Report preparation_Bieu bang TLP 2016 huyện Lộc Hà 2" xfId="4402"/>
    <cellStyle name="T_cham trung bay ck 1 m.Bac milk co ke 2_Report preparation_PL bien phap cong trinh 22.9.2016" xfId="4403"/>
    <cellStyle name="T_cham trung bay ck 1 m.Bac milk co ke 2_Report preparation_TLP 2016 sửa lại gui STC 21.9.2016" xfId="4404"/>
    <cellStyle name="T_cham trung bay ck 1 m.Bac milk co ke 2_Sale result 2008" xfId="4405"/>
    <cellStyle name="T_cham trung bay ck 1 m.Bac milk co ke 2_Sale result 2008_Bieu bang TLP 2016 huyện Lộc Hà 2" xfId="4406"/>
    <cellStyle name="T_cham trung bay ck 1 m.Bac milk co ke 2_Sale result 2008_PL bien phap cong trinh 22.9.2016" xfId="4407"/>
    <cellStyle name="T_cham trung bay ck 1 m.Bac milk co ke 2_Sale result 2008_TLP 2016 sửa lại gui STC 21.9.2016" xfId="4408"/>
    <cellStyle name="T_cham trung bay ck 1 m.Bac milk co ke 2_TLP 2016 sửa lại gui STC 21.9.2016" xfId="4409"/>
    <cellStyle name="T_cham trung bay yao smart milk ck 2 mien Bac" xfId="4410"/>
    <cellStyle name="T_cham trung bay yao smart milk ck 2 mien Bac_Bieu bang TLP 2016 huyện Lộc Hà 2" xfId="4411"/>
    <cellStyle name="T_cham trung bay yao smart milk ck 2 mien Bac_Budget schedule 1H08_Acc dept" xfId="4412"/>
    <cellStyle name="T_cham trung bay yao smart milk ck 2 mien Bac_Budget schedule 1H08_Acc dept_Bieu bang TLP 2016 huyện Lộc Hà 2" xfId="4413"/>
    <cellStyle name="T_cham trung bay yao smart milk ck 2 mien Bac_Budget schedule 1H08_Acc dept_PL bien phap cong trinh 22.9.2016" xfId="4414"/>
    <cellStyle name="T_cham trung bay yao smart milk ck 2 mien Bac_Budget schedule 1H08_Acc dept_TLP 2016 sửa lại gui STC 21.9.2016" xfId="4415"/>
    <cellStyle name="T_cham trung bay yao smart milk ck 2 mien Bac_PL bien phap cong trinh 22.9.2016" xfId="4416"/>
    <cellStyle name="T_cham trung bay yao smart milk ck 2 mien Bac_Purchase moi - 090504" xfId="4417"/>
    <cellStyle name="T_cham trung bay yao smart milk ck 2 mien Bac_Purchase moi - 090504_Bieu bang TLP 2016 huyện Lộc Hà 2" xfId="4418"/>
    <cellStyle name="T_cham trung bay yao smart milk ck 2 mien Bac_Purchase moi - 090504_PL bien phap cong trinh 22.9.2016" xfId="4419"/>
    <cellStyle name="T_cham trung bay yao smart milk ck 2 mien Bac_Purchase moi - 090504_TLP 2016 sửa lại gui STC 21.9.2016" xfId="4420"/>
    <cellStyle name="T_cham trung bay yao smart milk ck 2 mien Bac_ra soat phan cap 1 (cuoi in ra)" xfId="4421"/>
    <cellStyle name="T_cham trung bay yao smart milk ck 2 mien Bac_Report preparation" xfId="4422"/>
    <cellStyle name="T_cham trung bay yao smart milk ck 2 mien Bac_Report preparation_Bieu bang TLP 2016 huyện Lộc Hà 2" xfId="4423"/>
    <cellStyle name="T_cham trung bay yao smart milk ck 2 mien Bac_Report preparation_PL bien phap cong trinh 22.9.2016" xfId="4424"/>
    <cellStyle name="T_cham trung bay yao smart milk ck 2 mien Bac_Report preparation_TLP 2016 sửa lại gui STC 21.9.2016" xfId="4425"/>
    <cellStyle name="T_cham trung bay yao smart milk ck 2 mien Bac_TLP 2016 sửa lại gui STC 21.9.2016" xfId="4426"/>
    <cellStyle name="T_Chi tiet Du toan 2010 TP_ chinh 14.12.09" xfId="4427"/>
    <cellStyle name="T_Chi tiet Du toan 2010 TP_ chinh 14.12.09 2" xfId="4428"/>
    <cellStyle name="T_Chi tiet Du toan 2010 TP_ chinh 14.12.09 2_Thành phố-Nhu cau CCTL 2016" xfId="4429"/>
    <cellStyle name="T_Chi tiet Du toan 2010 TP_ chinh 14.12.09_1. DU TOAN CHI 2014_KHOI QH-PX (duthao).10.10" xfId="4430"/>
    <cellStyle name="T_Chi tiet Du toan 2010 TP_ chinh 14.12.09_1. DU TOAN CHI 2014_KHOI QH-PX (duthao).10.10_Thành phố-Nhu cau CCTL 2016" xfId="4431"/>
    <cellStyle name="T_Chi tiet Du toan 2010 TP_ chinh 14.12.09_1. DU TOAN CHI 2014_KHOI QH-PX (duthao).9.10(hop LC)-sua" xfId="4432"/>
    <cellStyle name="T_Chi tiet Du toan 2010 TP_ chinh 14.12.09_1. DU TOAN CHI 2014_KHOI QH-PX (duthao).9.10(hop LC)-sua_Thành phố-Nhu cau CCTL 2016" xfId="4433"/>
    <cellStyle name="T_Chi tiet Du toan 2010 TP_ chinh 14.12.09_2. Cac chinh sach an sinh DT2012, XD DT2013 (Q.H)" xfId="4434"/>
    <cellStyle name="T_Chi tiet Du toan 2010 TP_ chinh 14.12.09_2. Cac chinh sach an sinh DT2012, XD DT2013 (Q.H)_Thành phố-Nhu cau CCTL 2016" xfId="4435"/>
    <cellStyle name="T_Chi tiet Du toan 2010 TP_ chinh 14.12.09_4. Cac Phu luc co so tinh DT_2012 (ngocthu)" xfId="4436"/>
    <cellStyle name="T_Chi tiet Du toan 2010 TP_ chinh 14.12.09_4. Cac Phu luc co so tinh DT_2012 (ngocthu)_Thành phố-Nhu cau CCTL 2016" xfId="4437"/>
    <cellStyle name="T_Chi tiet Du toan 2010 TP_ chinh 14.12.09_4. Cac Phu luc co so tinh DT_2012 (ngocthu)-a" xfId="4438"/>
    <cellStyle name="T_Chi tiet Du toan 2010 TP_ chinh 14.12.09_4. Cac Phu luc co so tinh DT_2012 (ngocthu)-a_Thành phố-Nhu cau CCTL 2016" xfId="4439"/>
    <cellStyle name="T_Chi tiet Du toan 2010 TP_ chinh 14.12.09_4. Cac Phu luc co so tinh DT_2012 (ngocthu)-chinhthuc" xfId="4440"/>
    <cellStyle name="T_Chi tiet Du toan 2010 TP_ chinh 14.12.09_4. Cac Phu luc co so tinh DT_2012 (ngocthu)-chinhthuc_Thành phố-Nhu cau CCTL 2016" xfId="4441"/>
    <cellStyle name="T_Chi tiet Du toan 2010 TP_ chinh 14.12.09_4.BIEU MAU CAC PHU LUC CO SO TINH DT_2012 (ngocthu)" xfId="4442"/>
    <cellStyle name="T_Chi tiet Du toan 2010 TP_ chinh 14.12.09_4.BIEU MAU CAC PHU LUC CO SO TINH DT_2012 (ngocthu).a" xfId="4443"/>
    <cellStyle name="T_Chi tiet Du toan 2010 TP_ chinh 14.12.09_4.BIEU MAU CAC PHU LUC CO SO TINH DT_2012 (ngocthu).a_Thành phố-Nhu cau CCTL 2016" xfId="4444"/>
    <cellStyle name="T_Chi tiet Du toan 2010 TP_ chinh 14.12.09_4.BIEU MAU CAC PHU LUC CO SO TINH DT_2012 (ngocthu)_Thành phố-Nhu cau CCTL 2016" xfId="4445"/>
    <cellStyle name="T_Chi tiet Du toan 2010 TP_ chinh 14.12.09_BIEU MAU CAC PHU LUC CO SO TINH DT_2011" xfId="4446"/>
    <cellStyle name="T_Chi tiet Du toan 2010 TP_ chinh 14.12.09_BIEU MAU CAC PHU LUC CO SO TINH DT_2011_Thành phố-Nhu cau CCTL 2016" xfId="4447"/>
    <cellStyle name="T_Chi tiet Du toan 2010 TP_ chinh 14.12.09_BIEU MAU CAC PHU LUC CO SO TINH DT_2012" xfId="4448"/>
    <cellStyle name="T_Chi tiet Du toan 2010 TP_ chinh 14.12.09_BIEU MAU CAC PHU LUC CO SO TINH DT_2012_Thành phố-Nhu cau CCTL 2016" xfId="4449"/>
    <cellStyle name="T_Chi tiet Du toan 2010 TP_ chinh 14.12.09_BIEU MAU XAY DUNG DU TOAN 2013 (DU THAO n)" xfId="4450"/>
    <cellStyle name="T_Chi tiet Du toan 2010 TP_ chinh 14.12.09_BIEU MAU XAY DUNG DU TOAN 2013 (DU THAO n)_Thành phố-Nhu cau CCTL 2016" xfId="4451"/>
    <cellStyle name="T_Chi tiet Du toan 2010 TP_ chinh 14.12.09_Book1" xfId="4452"/>
    <cellStyle name="T_Chi tiet Du toan 2010 TP_ chinh 14.12.09_Book1_Thành phố-Nhu cau CCTL 2016" xfId="4453"/>
    <cellStyle name="T_Chi tiet Du toan 2010 TP_ chinh 14.12.09_Book3" xfId="4454"/>
    <cellStyle name="T_Chi tiet Du toan 2010 TP_ chinh 14.12.09_Book3_Thành phố-Nhu cau CCTL 2016" xfId="4455"/>
    <cellStyle name="T_Chi tiet Du toan 2010 TP_ chinh 14.12.09_Co so tinh su nghiep giao duc (chinh thuc)" xfId="4456"/>
    <cellStyle name="T_Chi tiet Du toan 2010 TP_ chinh 14.12.09_Co so tinh su nghiep giao duc (chinh thuc)_Thành phố-Nhu cau CCTL 2016" xfId="4457"/>
    <cellStyle name="T_Chi tiet Du toan 2010 TP_ chinh 14.12.09_DU TOAN 2012_KHOI QH-PX (02-12-2011) QUYNH" xfId="4458"/>
    <cellStyle name="T_Chi tiet Du toan 2010 TP_ chinh 14.12.09_DU TOAN 2012_KHOI QH-PX (02-12-2011) QUYNH_Thành phố-Nhu cau CCTL 2016" xfId="4459"/>
    <cellStyle name="T_Chi tiet Du toan 2010 TP_ chinh 14.12.09_DU TOAN 2012_KHOI QH-PX (30-11-2011)" xfId="4460"/>
    <cellStyle name="T_Chi tiet Du toan 2010 TP_ chinh 14.12.09_DU TOAN 2012_KHOI QH-PX (30-11-2011)_Thành phố-Nhu cau CCTL 2016" xfId="4461"/>
    <cellStyle name="T_Chi tiet Du toan 2010 TP_ chinh 14.12.09_DU TOAN 2012_KHOI QH-PX (Ngay 08-12-2011)" xfId="4462"/>
    <cellStyle name="T_Chi tiet Du toan 2010 TP_ chinh 14.12.09_DU TOAN 2012_KHOI QH-PX (Ngay 08-12-2011)_Thành phố-Nhu cau CCTL 2016" xfId="4463"/>
    <cellStyle name="T_Chi tiet Du toan 2010 TP_ chinh 14.12.09_DU TOAN 2012_KHOI QH-PX (Ngay 17-11-2011)" xfId="4464"/>
    <cellStyle name="T_Chi tiet Du toan 2010 TP_ chinh 14.12.09_DU TOAN 2012_KHOI QH-PX (Ngay 17-11-2011)_Thành phố-Nhu cau CCTL 2016" xfId="4465"/>
    <cellStyle name="T_Chi tiet Du toan 2010 TP_ chinh 14.12.09_DU TOAN 2012_KHOI QH-PX (Ngay 28-11-2011)" xfId="4466"/>
    <cellStyle name="T_Chi tiet Du toan 2010 TP_ chinh 14.12.09_DU TOAN 2012_KHOI QH-PX (Ngay 28-11-2011)_Thành phố-Nhu cau CCTL 2016" xfId="4467"/>
    <cellStyle name="T_Chi tiet Du toan 2010 TP_ chinh 14.12.09_DU TOAN CHI 2012_KHOI QH-PX (08-12-2011)" xfId="4468"/>
    <cellStyle name="T_Chi tiet Du toan 2010 TP_ chinh 14.12.09_DU TOAN CHI 2012_KHOI QH-PX (08-12-2011)_Thành phố-Nhu cau CCTL 2016" xfId="4469"/>
    <cellStyle name="T_Chi tiet Du toan 2010 TP_ chinh 14.12.09_DU TOAN CHI 2012_KHOI QH-PX (13-12-2011-Hoan chinh theo y kien anh Dung)" xfId="4470"/>
    <cellStyle name="T_Chi tiet Du toan 2010 TP_ chinh 14.12.09_DU TOAN CHI 2012_KHOI QH-PX (13-12-2011-Hoan chinh theo y kien anh Dung)_Thành phố-Nhu cau CCTL 2016" xfId="4471"/>
    <cellStyle name="T_Chi tiet Du toan 2010 TP_ chinh 14.12.09_So lieu co ban" xfId="4472"/>
    <cellStyle name="T_Chi tiet Du toan 2010 TP_ chinh 14.12.09_So lieu co ban_Thành phố-Nhu cau CCTL 2016" xfId="4473"/>
    <cellStyle name="T_Chi tiet Du toan 2010 TP_ chinh 14.12.09_Thành phố-Nhu cau CCTL 2016" xfId="4474"/>
    <cellStyle name="T_Chi tiet Du toan 2010 TP_ chinh 18.12.09_UB sua" xfId="4475"/>
    <cellStyle name="T_Chi tiet Du toan 2010 TP_ chinh 18.12.09_UB sua 2" xfId="4476"/>
    <cellStyle name="T_Chi tiet Du toan 2010 TP_ chinh 18.12.09_UB sua 2_Thành phố-Nhu cau CCTL 2016" xfId="4477"/>
    <cellStyle name="T_Chi tiet Du toan 2010 TP_ chinh 18.12.09_UB sua_1. DU TOAN CHI 2014_KHOI QH-PX (duthao).10.10" xfId="4478"/>
    <cellStyle name="T_Chi tiet Du toan 2010 TP_ chinh 18.12.09_UB sua_1. DU TOAN CHI 2014_KHOI QH-PX (duthao).10.10_Thành phố-Nhu cau CCTL 2016" xfId="4479"/>
    <cellStyle name="T_Chi tiet Du toan 2010 TP_ chinh 18.12.09_UB sua_1. DU TOAN CHI 2014_KHOI QH-PX (duthao).9.10(hop LC)-sua" xfId="4480"/>
    <cellStyle name="T_Chi tiet Du toan 2010 TP_ chinh 18.12.09_UB sua_1. DU TOAN CHI 2014_KHOI QH-PX (duthao).9.10(hop LC)-sua_Thành phố-Nhu cau CCTL 2016" xfId="4481"/>
    <cellStyle name="T_Chi tiet Du toan 2010 TP_ chinh 18.12.09_UB sua_2. Cac chinh sach an sinh DT2012, XD DT2013 (Q.H)" xfId="4482"/>
    <cellStyle name="T_Chi tiet Du toan 2010 TP_ chinh 18.12.09_UB sua_2. Cac chinh sach an sinh DT2012, XD DT2013 (Q.H)_Thành phố-Nhu cau CCTL 2016" xfId="4483"/>
    <cellStyle name="T_Chi tiet Du toan 2010 TP_ chinh 18.12.09_UB sua_4. Cac Phu luc co so tinh DT_2012 (ngocthu)" xfId="4484"/>
    <cellStyle name="T_Chi tiet Du toan 2010 TP_ chinh 18.12.09_UB sua_4. Cac Phu luc co so tinh DT_2012 (ngocthu)_Thành phố-Nhu cau CCTL 2016" xfId="4485"/>
    <cellStyle name="T_Chi tiet Du toan 2010 TP_ chinh 18.12.09_UB sua_4. Cac Phu luc co so tinh DT_2012 (ngocthu)-a" xfId="4486"/>
    <cellStyle name="T_Chi tiet Du toan 2010 TP_ chinh 18.12.09_UB sua_4. Cac Phu luc co so tinh DT_2012 (ngocthu)-a_Thành phố-Nhu cau CCTL 2016" xfId="4487"/>
    <cellStyle name="T_Chi tiet Du toan 2010 TP_ chinh 18.12.09_UB sua_4. Cac Phu luc co so tinh DT_2012 (ngocthu)-chinhthuc" xfId="4488"/>
    <cellStyle name="T_Chi tiet Du toan 2010 TP_ chinh 18.12.09_UB sua_4. Cac Phu luc co so tinh DT_2012 (ngocthu)-chinhthuc_Thành phố-Nhu cau CCTL 2016" xfId="4489"/>
    <cellStyle name="T_Chi tiet Du toan 2010 TP_ chinh 18.12.09_UB sua_4.BIEU MAU CAC PHU LUC CO SO TINH DT_2012 (ngocthu)" xfId="4490"/>
    <cellStyle name="T_Chi tiet Du toan 2010 TP_ chinh 18.12.09_UB sua_4.BIEU MAU CAC PHU LUC CO SO TINH DT_2012 (ngocthu).a" xfId="4491"/>
    <cellStyle name="T_Chi tiet Du toan 2010 TP_ chinh 18.12.09_UB sua_4.BIEU MAU CAC PHU LUC CO SO TINH DT_2012 (ngocthu).a_Thành phố-Nhu cau CCTL 2016" xfId="4492"/>
    <cellStyle name="T_Chi tiet Du toan 2010 TP_ chinh 18.12.09_UB sua_4.BIEU MAU CAC PHU LUC CO SO TINH DT_2012 (ngocthu)_Thành phố-Nhu cau CCTL 2016" xfId="4493"/>
    <cellStyle name="T_Chi tiet Du toan 2010 TP_ chinh 18.12.09_UB sua_BIEU MAU CAC PHU LUC CO SO TINH DT_2011" xfId="4494"/>
    <cellStyle name="T_Chi tiet Du toan 2010 TP_ chinh 18.12.09_UB sua_BIEU MAU CAC PHU LUC CO SO TINH DT_2011_Thành phố-Nhu cau CCTL 2016" xfId="4495"/>
    <cellStyle name="T_Chi tiet Du toan 2010 TP_ chinh 18.12.09_UB sua_BIEU MAU CAC PHU LUC CO SO TINH DT_2012" xfId="4496"/>
    <cellStyle name="T_Chi tiet Du toan 2010 TP_ chinh 18.12.09_UB sua_BIEU MAU CAC PHU LUC CO SO TINH DT_2012_Thành phố-Nhu cau CCTL 2016" xfId="4497"/>
    <cellStyle name="T_Chi tiet Du toan 2010 TP_ chinh 18.12.09_UB sua_BIEU MAU XAY DUNG DU TOAN 2013 (DU THAO n)" xfId="4498"/>
    <cellStyle name="T_Chi tiet Du toan 2010 TP_ chinh 18.12.09_UB sua_BIEU MAU XAY DUNG DU TOAN 2013 (DU THAO n)_Thành phố-Nhu cau CCTL 2016" xfId="4499"/>
    <cellStyle name="T_Chi tiet Du toan 2010 TP_ chinh 18.12.09_UB sua_Book1" xfId="4500"/>
    <cellStyle name="T_Chi tiet Du toan 2010 TP_ chinh 18.12.09_UB sua_Book1_Thành phố-Nhu cau CCTL 2016" xfId="4501"/>
    <cellStyle name="T_Chi tiet Du toan 2010 TP_ chinh 18.12.09_UB sua_Book3" xfId="4502"/>
    <cellStyle name="T_Chi tiet Du toan 2010 TP_ chinh 18.12.09_UB sua_Book3_Thành phố-Nhu cau CCTL 2016" xfId="4503"/>
    <cellStyle name="T_Chi tiet Du toan 2010 TP_ chinh 18.12.09_UB sua_Co so tinh su nghiep giao duc (chinh thuc)" xfId="4504"/>
    <cellStyle name="T_Chi tiet Du toan 2010 TP_ chinh 18.12.09_UB sua_Co so tinh su nghiep giao duc (chinh thuc)_Thành phố-Nhu cau CCTL 2016" xfId="4505"/>
    <cellStyle name="T_Chi tiet Du toan 2010 TP_ chinh 18.12.09_UB sua_DU TOAN 2012_KHOI QH-PX (02-12-2011) QUYNH" xfId="4506"/>
    <cellStyle name="T_Chi tiet Du toan 2010 TP_ chinh 18.12.09_UB sua_DU TOAN 2012_KHOI QH-PX (02-12-2011) QUYNH_Thành phố-Nhu cau CCTL 2016" xfId="4507"/>
    <cellStyle name="T_Chi tiet Du toan 2010 TP_ chinh 18.12.09_UB sua_DU TOAN 2012_KHOI QH-PX (30-11-2011)" xfId="4508"/>
    <cellStyle name="T_Chi tiet Du toan 2010 TP_ chinh 18.12.09_UB sua_DU TOAN 2012_KHOI QH-PX (30-11-2011)_Thành phố-Nhu cau CCTL 2016" xfId="4509"/>
    <cellStyle name="T_Chi tiet Du toan 2010 TP_ chinh 18.12.09_UB sua_DU TOAN 2012_KHOI QH-PX (Ngay 08-12-2011)" xfId="4510"/>
    <cellStyle name="T_Chi tiet Du toan 2010 TP_ chinh 18.12.09_UB sua_DU TOAN 2012_KHOI QH-PX (Ngay 08-12-2011)_Thành phố-Nhu cau CCTL 2016" xfId="4511"/>
    <cellStyle name="T_Chi tiet Du toan 2010 TP_ chinh 18.12.09_UB sua_DU TOAN 2012_KHOI QH-PX (Ngay 17-11-2011)" xfId="4512"/>
    <cellStyle name="T_Chi tiet Du toan 2010 TP_ chinh 18.12.09_UB sua_DU TOAN 2012_KHOI QH-PX (Ngay 17-11-2011)_Thành phố-Nhu cau CCTL 2016" xfId="4513"/>
    <cellStyle name="T_Chi tiet Du toan 2010 TP_ chinh 18.12.09_UB sua_DU TOAN 2012_KHOI QH-PX (Ngay 28-11-2011)" xfId="4514"/>
    <cellStyle name="T_Chi tiet Du toan 2010 TP_ chinh 18.12.09_UB sua_DU TOAN 2012_KHOI QH-PX (Ngay 28-11-2011)_Thành phố-Nhu cau CCTL 2016" xfId="4515"/>
    <cellStyle name="T_Chi tiet Du toan 2010 TP_ chinh 18.12.09_UB sua_DU TOAN CHI 2012_KHOI QH-PX (08-12-2011)" xfId="4516"/>
    <cellStyle name="T_Chi tiet Du toan 2010 TP_ chinh 18.12.09_UB sua_DU TOAN CHI 2012_KHOI QH-PX (08-12-2011)_Thành phố-Nhu cau CCTL 2016" xfId="4517"/>
    <cellStyle name="T_Chi tiet Du toan 2010 TP_ chinh 18.12.09_UB sua_DU TOAN CHI 2012_KHOI QH-PX (13-12-2011-Hoan chinh theo y kien anh Dung)" xfId="4518"/>
    <cellStyle name="T_Chi tiet Du toan 2010 TP_ chinh 18.12.09_UB sua_DU TOAN CHI 2012_KHOI QH-PX (13-12-2011-Hoan chinh theo y kien anh Dung)_Thành phố-Nhu cau CCTL 2016" xfId="4519"/>
    <cellStyle name="T_Chi tiet Du toan 2010 TP_ chinh 18.12.09_UB sua_So lieu co ban" xfId="4520"/>
    <cellStyle name="T_Chi tiet Du toan 2010 TP_ chinh 18.12.09_UB sua_So lieu co ban_Thành phố-Nhu cau CCTL 2016" xfId="4521"/>
    <cellStyle name="T_Chi tiet Du toan 2010 TP_ chinh 18.12.09_UB sua_Thành phố-Nhu cau CCTL 2016" xfId="4522"/>
    <cellStyle name="T_CHU THANH" xfId="4523"/>
    <cellStyle name="T_Chu_dieu11-08" xfId="4524"/>
    <cellStyle name="T_Chuan bi dau tu nam 2008" xfId="4525"/>
    <cellStyle name="T_Chuan bi dau tu nam 2008_CQ XAC DINH MAT BANG 2016 (Quảng Trị)" xfId="4526"/>
    <cellStyle name="T_Chuan bi dau tu nam 2008_CQ XAC DINH MAT BANG 2016 Thanh Hoa" xfId="4527"/>
    <cellStyle name="T_CHUYEN TUAN PHU CAP DANG UY VIEN" xfId="4528"/>
    <cellStyle name="T_CHUYEN TUAN PHU CAP DANG UY VIEN 2" xfId="4529"/>
    <cellStyle name="T_CHUYEN TUAN PHU CAP DANG UY VIEN 2_Thành phố-Nhu cau CCTL 2016" xfId="4530"/>
    <cellStyle name="T_CHUYEN TUAN PHU CAP DANG UY VIEN_1. DU TOAN CHI 2014_KHOI QH-PX (duthao).10.10" xfId="4531"/>
    <cellStyle name="T_CHUYEN TUAN PHU CAP DANG UY VIEN_1. DU TOAN CHI 2014_KHOI QH-PX (duthao).10.10_Thành phố-Nhu cau CCTL 2016" xfId="4532"/>
    <cellStyle name="T_CHUYEN TUAN PHU CAP DANG UY VIEN_1. DU TOAN CHI 2014_KHOI QH-PX (duthao).9.10(hop LC)-sua" xfId="4533"/>
    <cellStyle name="T_CHUYEN TUAN PHU CAP DANG UY VIEN_1. DU TOAN CHI 2014_KHOI QH-PX (duthao).9.10(hop LC)-sua_Thành phố-Nhu cau CCTL 2016" xfId="4534"/>
    <cellStyle name="T_CHUYEN TUAN PHU CAP DANG UY VIEN_2. Cac chinh sach an sinh DT2012, XD DT2013 (Q.H)" xfId="4535"/>
    <cellStyle name="T_CHUYEN TUAN PHU CAP DANG UY VIEN_2. Cac chinh sach an sinh DT2012, XD DT2013 (Q.H)_Thành phố-Nhu cau CCTL 2016" xfId="4536"/>
    <cellStyle name="T_CHUYEN TUAN PHU CAP DANG UY VIEN_4. Cac Phu luc co so tinh DT_2012 (ngocthu)" xfId="4537"/>
    <cellStyle name="T_CHUYEN TUAN PHU CAP DANG UY VIEN_4. Cac Phu luc co so tinh DT_2012 (ngocthu)_Thành phố-Nhu cau CCTL 2016" xfId="4538"/>
    <cellStyle name="T_CHUYEN TUAN PHU CAP DANG UY VIEN_4. Cac Phu luc co so tinh DT_2012 (ngocthu)-a" xfId="4539"/>
    <cellStyle name="T_CHUYEN TUAN PHU CAP DANG UY VIEN_4. Cac Phu luc co so tinh DT_2012 (ngocthu)-a_Thành phố-Nhu cau CCTL 2016" xfId="4540"/>
    <cellStyle name="T_CHUYEN TUAN PHU CAP DANG UY VIEN_4. Cac Phu luc co so tinh DT_2012 (ngocthu)-chinhthuc" xfId="4541"/>
    <cellStyle name="T_CHUYEN TUAN PHU CAP DANG UY VIEN_4. Cac Phu luc co so tinh DT_2012 (ngocthu)-chinhthuc_Thành phố-Nhu cau CCTL 2016" xfId="4542"/>
    <cellStyle name="T_CHUYEN TUAN PHU CAP DANG UY VIEN_4.BIEU MAU CAC PHU LUC CO SO TINH DT_2012 (ngocthu)" xfId="4543"/>
    <cellStyle name="T_CHUYEN TUAN PHU CAP DANG UY VIEN_4.BIEU MAU CAC PHU LUC CO SO TINH DT_2012 (ngocthu).a" xfId="4544"/>
    <cellStyle name="T_CHUYEN TUAN PHU CAP DANG UY VIEN_4.BIEU MAU CAC PHU LUC CO SO TINH DT_2012 (ngocthu).a_Thành phố-Nhu cau CCTL 2016" xfId="4545"/>
    <cellStyle name="T_CHUYEN TUAN PHU CAP DANG UY VIEN_4.BIEU MAU CAC PHU LUC CO SO TINH DT_2012 (ngocthu)_Thành phố-Nhu cau CCTL 2016" xfId="4546"/>
    <cellStyle name="T_CHUYEN TUAN PHU CAP DANG UY VIEN_BIEU MAU CAC PHU LUC CO SO TINH DT_2011" xfId="4547"/>
    <cellStyle name="T_CHUYEN TUAN PHU CAP DANG UY VIEN_BIEU MAU CAC PHU LUC CO SO TINH DT_2011_Thành phố-Nhu cau CCTL 2016" xfId="4548"/>
    <cellStyle name="T_CHUYEN TUAN PHU CAP DANG UY VIEN_BIEU MAU CAC PHU LUC CO SO TINH DT_2012" xfId="4549"/>
    <cellStyle name="T_CHUYEN TUAN PHU CAP DANG UY VIEN_BIEU MAU CAC PHU LUC CO SO TINH DT_2012_Thành phố-Nhu cau CCTL 2016" xfId="4550"/>
    <cellStyle name="T_CHUYEN TUAN PHU CAP DANG UY VIEN_BIEU MAU XAY DUNG DU TOAN 2013 (DU THAO n)" xfId="4551"/>
    <cellStyle name="T_CHUYEN TUAN PHU CAP DANG UY VIEN_BIEU MAU XAY DUNG DU TOAN 2013 (DU THAO n)_Thành phố-Nhu cau CCTL 2016" xfId="4552"/>
    <cellStyle name="T_CHUYEN TUAN PHU CAP DANG UY VIEN_Book1" xfId="4553"/>
    <cellStyle name="T_CHUYEN TUAN PHU CAP DANG UY VIEN_Book1_Thành phố-Nhu cau CCTL 2016" xfId="4554"/>
    <cellStyle name="T_CHUYEN TUAN PHU CAP DANG UY VIEN_Book3" xfId="4555"/>
    <cellStyle name="T_CHUYEN TUAN PHU CAP DANG UY VIEN_Book3_Thành phố-Nhu cau CCTL 2016" xfId="4556"/>
    <cellStyle name="T_CHUYEN TUAN PHU CAP DANG UY VIEN_Co so tinh su nghiep giao duc (chinh thuc)" xfId="4557"/>
    <cellStyle name="T_CHUYEN TUAN PHU CAP DANG UY VIEN_Co so tinh su nghiep giao duc (chinh thuc)_Thành phố-Nhu cau CCTL 2016" xfId="4558"/>
    <cellStyle name="T_CHUYEN TUAN PHU CAP DANG UY VIEN_DU TOAN 2012_KHOI QH-PX (02-12-2011) QUYNH" xfId="4559"/>
    <cellStyle name="T_CHUYEN TUAN PHU CAP DANG UY VIEN_DU TOAN 2012_KHOI QH-PX (02-12-2011) QUYNH_Thành phố-Nhu cau CCTL 2016" xfId="4560"/>
    <cellStyle name="T_CHUYEN TUAN PHU CAP DANG UY VIEN_DU TOAN 2012_KHOI QH-PX (30-11-2011)" xfId="4561"/>
    <cellStyle name="T_CHUYEN TUAN PHU CAP DANG UY VIEN_DU TOAN 2012_KHOI QH-PX (30-11-2011)_Thành phố-Nhu cau CCTL 2016" xfId="4562"/>
    <cellStyle name="T_CHUYEN TUAN PHU CAP DANG UY VIEN_DU TOAN 2012_KHOI QH-PX (Ngay 08-12-2011)" xfId="4563"/>
    <cellStyle name="T_CHUYEN TUAN PHU CAP DANG UY VIEN_DU TOAN 2012_KHOI QH-PX (Ngay 08-12-2011)_Thành phố-Nhu cau CCTL 2016" xfId="4564"/>
    <cellStyle name="T_CHUYEN TUAN PHU CAP DANG UY VIEN_DU TOAN 2012_KHOI QH-PX (Ngay 17-11-2011)" xfId="4565"/>
    <cellStyle name="T_CHUYEN TUAN PHU CAP DANG UY VIEN_DU TOAN 2012_KHOI QH-PX (Ngay 17-11-2011)_Thành phố-Nhu cau CCTL 2016" xfId="4566"/>
    <cellStyle name="T_CHUYEN TUAN PHU CAP DANG UY VIEN_DU TOAN 2012_KHOI QH-PX (Ngay 28-11-2011)" xfId="4567"/>
    <cellStyle name="T_CHUYEN TUAN PHU CAP DANG UY VIEN_DU TOAN 2012_KHOI QH-PX (Ngay 28-11-2011)_Thành phố-Nhu cau CCTL 2016" xfId="4568"/>
    <cellStyle name="T_CHUYEN TUAN PHU CAP DANG UY VIEN_DU TOAN CHI 2012_KHOI QH-PX (08-12-2011)" xfId="4569"/>
    <cellStyle name="T_CHUYEN TUAN PHU CAP DANG UY VIEN_DU TOAN CHI 2012_KHOI QH-PX (08-12-2011)_Thành phố-Nhu cau CCTL 2016" xfId="4570"/>
    <cellStyle name="T_CHUYEN TUAN PHU CAP DANG UY VIEN_DU TOAN CHI 2012_KHOI QH-PX (13-12-2011-Hoan chinh theo y kien anh Dung)" xfId="4571"/>
    <cellStyle name="T_CHUYEN TUAN PHU CAP DANG UY VIEN_DU TOAN CHI 2012_KHOI QH-PX (13-12-2011-Hoan chinh theo y kien anh Dung)_Thành phố-Nhu cau CCTL 2016" xfId="4572"/>
    <cellStyle name="T_CHUYEN TUAN PHU CAP DANG UY VIEN_So lieu co ban" xfId="4573"/>
    <cellStyle name="T_CHUYEN TUAN PHU CAP DANG UY VIEN_So lieu co ban_Thành phố-Nhu cau CCTL 2016" xfId="4574"/>
    <cellStyle name="T_CHUYEN TUAN PHU CAP DANG UY VIEN_Thành phố-Nhu cau CCTL 2016" xfId="4575"/>
    <cellStyle name="T_Copy of Bao cao  XDCB 7 thang nam 2008_So KH&amp;DT SUA" xfId="4576"/>
    <cellStyle name="T_Copy of Bao cao  XDCB 7 thang nam 2008_So KH&amp;DT SUA_CQ XAC DINH MAT BANG 2016 (Quảng Trị)" xfId="4577"/>
    <cellStyle name="T_Copy of Bao cao  XDCB 7 thang nam 2008_So KH&amp;DT SUA_CQ XAC DINH MAT BANG 2016 Thanh Hoa" xfId="4578"/>
    <cellStyle name="T_CPK" xfId="4579"/>
    <cellStyle name="T_CPK_CQ XAC DINH MAT BANG 2016 (Quảng Trị)" xfId="4580"/>
    <cellStyle name="T_CPK_CQ XAC DINH MAT BANG 2016 Thanh Hoa" xfId="4581"/>
    <cellStyle name="T_CQ XAC DINH MAT BANG 2016 (Quảng Trị)" xfId="4582"/>
    <cellStyle name="T_CQ XAC DINH MAT BANG 2016 Thanh Hoa" xfId="4583"/>
    <cellStyle name="T_CtBa_2905" xfId="4584"/>
    <cellStyle name="T_CtBa_2905_Bo2107" xfId="4585"/>
    <cellStyle name="T_CtBa_2905_Chu_dieu11-08" xfId="4586"/>
    <cellStyle name="T_CTMTQG 2008" xfId="4587"/>
    <cellStyle name="T_CTMTQG 2008_Bieu mau danh muc du an thuoc CTMTQG nam 2008" xfId="4588"/>
    <cellStyle name="T_CTMTQG 2008_Bieu mau danh muc du an thuoc CTMTQG nam 2008_CQ XAC DINH MAT BANG 2016 (Quảng Trị)" xfId="4589"/>
    <cellStyle name="T_CTMTQG 2008_Bieu mau danh muc du an thuoc CTMTQG nam 2008_CQ XAC DINH MAT BANG 2016 Thanh Hoa" xfId="4590"/>
    <cellStyle name="T_CTMTQG 2008_CQ XAC DINH MAT BANG 2016 (Quảng Trị)" xfId="4591"/>
    <cellStyle name="T_CTMTQG 2008_CQ XAC DINH MAT BANG 2016 Thanh Hoa" xfId="4592"/>
    <cellStyle name="T_CTMTQG 2008_Hi-Tong hop KQ phan bo KH nam 08- LD fong giao 15-11-08" xfId="4593"/>
    <cellStyle name="T_CTMTQG 2008_Hi-Tong hop KQ phan bo KH nam 08- LD fong giao 15-11-08_CQ XAC DINH MAT BANG 2016 (Quảng Trị)" xfId="4594"/>
    <cellStyle name="T_CTMTQG 2008_Hi-Tong hop KQ phan bo KH nam 08- LD fong giao 15-11-08_CQ XAC DINH MAT BANG 2016 Thanh Hoa" xfId="4595"/>
    <cellStyle name="T_CTMTQG 2008_Ket qua thuc hien nam 2008" xfId="4596"/>
    <cellStyle name="T_CTMTQG 2008_Ket qua thuc hien nam 2008_CQ XAC DINH MAT BANG 2016 (Quảng Trị)" xfId="4597"/>
    <cellStyle name="T_CTMTQG 2008_Ket qua thuc hien nam 2008_CQ XAC DINH MAT BANG 2016 Thanh Hoa" xfId="4598"/>
    <cellStyle name="T_CTMTQG 2008_KH XDCB_2008 lan 1" xfId="4599"/>
    <cellStyle name="T_CTMTQG 2008_KH XDCB_2008 lan 1 sua ngay 27-10" xfId="4600"/>
    <cellStyle name="T_CTMTQG 2008_KH XDCB_2008 lan 1 sua ngay 27-10_CQ XAC DINH MAT BANG 2016 (Quảng Trị)" xfId="4601"/>
    <cellStyle name="T_CTMTQG 2008_KH XDCB_2008 lan 1 sua ngay 27-10_CQ XAC DINH MAT BANG 2016 Thanh Hoa" xfId="4602"/>
    <cellStyle name="T_CTMTQG 2008_KH XDCB_2008 lan 1_CQ XAC DINH MAT BANG 2016 (Quảng Trị)" xfId="4603"/>
    <cellStyle name="T_CTMTQG 2008_KH XDCB_2008 lan 1_CQ XAC DINH MAT BANG 2016 Thanh Hoa" xfId="4604"/>
    <cellStyle name="T_CTMTQG 2008_KH XDCB_2008 lan 2 sua ngay 10-11" xfId="4605"/>
    <cellStyle name="T_CTMTQG 2008_KH XDCB_2008 lan 2 sua ngay 10-11_CQ XAC DINH MAT BANG 2016 (Quảng Trị)" xfId="4606"/>
    <cellStyle name="T_CTMTQG 2008_KH XDCB_2008 lan 2 sua ngay 10-11_CQ XAC DINH MAT BANG 2016 Thanh Hoa" xfId="4607"/>
    <cellStyle name="T_cuong sua 9.10" xfId="4608"/>
    <cellStyle name="T_CVDS km 663+273 duyet" xfId="4609"/>
    <cellStyle name="T_CVDSvaDB km 652+852" xfId="4610"/>
    <cellStyle name="T_danh sach chua nop bcao trung bay sua chua  tinh den 1-3-06" xfId="4611"/>
    <cellStyle name="T_danh sach chua nop bcao trung bay sua chua  tinh den 1-3-06_Bieu bang TLP 2016 huyện Lộc Hà 2" xfId="4612"/>
    <cellStyle name="T_danh sach chua nop bcao trung bay sua chua  tinh den 1-3-06_Budget schedule 1H08_Acc dept" xfId="4613"/>
    <cellStyle name="T_danh sach chua nop bcao trung bay sua chua  tinh den 1-3-06_Budget schedule 1H08_Acc dept_Bieu bang TLP 2016 huyện Lộc Hà 2" xfId="4614"/>
    <cellStyle name="T_danh sach chua nop bcao trung bay sua chua  tinh den 1-3-06_Budget schedule 1H08_Acc dept_PL bien phap cong trinh 22.9.2016" xfId="4615"/>
    <cellStyle name="T_danh sach chua nop bcao trung bay sua chua  tinh den 1-3-06_Budget schedule 1H08_Acc dept_TLP 2016 sửa lại gui STC 21.9.2016" xfId="4616"/>
    <cellStyle name="T_danh sach chua nop bcao trung bay sua chua  tinh den 1-3-06_PL bien phap cong trinh 22.9.2016" xfId="4617"/>
    <cellStyle name="T_danh sach chua nop bcao trung bay sua chua  tinh den 1-3-06_Purchase moi - 090504" xfId="4618"/>
    <cellStyle name="T_danh sach chua nop bcao trung bay sua chua  tinh den 1-3-06_Purchase moi - 090504_Bieu bang TLP 2016 huyện Lộc Hà 2" xfId="4619"/>
    <cellStyle name="T_danh sach chua nop bcao trung bay sua chua  tinh den 1-3-06_Purchase moi - 090504_PL bien phap cong trinh 22.9.2016" xfId="4620"/>
    <cellStyle name="T_danh sach chua nop bcao trung bay sua chua  tinh den 1-3-06_Purchase moi - 090504_TLP 2016 sửa lại gui STC 21.9.2016" xfId="4621"/>
    <cellStyle name="T_danh sach chua nop bcao trung bay sua chua  tinh den 1-3-06_ra soat phan cap 1 (cuoi in ra)" xfId="4622"/>
    <cellStyle name="T_danh sach chua nop bcao trung bay sua chua  tinh den 1-3-06_Report preparation" xfId="4623"/>
    <cellStyle name="T_danh sach chua nop bcao trung bay sua chua  tinh den 1-3-06_Report preparation_Bieu bang TLP 2016 huyện Lộc Hà 2" xfId="4624"/>
    <cellStyle name="T_danh sach chua nop bcao trung bay sua chua  tinh den 1-3-06_Report preparation_PL bien phap cong trinh 22.9.2016" xfId="4625"/>
    <cellStyle name="T_danh sach chua nop bcao trung bay sua chua  tinh den 1-3-06_Report preparation_TLP 2016 sửa lại gui STC 21.9.2016" xfId="4626"/>
    <cellStyle name="T_danh sach chua nop bcao trung bay sua chua  tinh den 1-3-06_TLP 2016 sửa lại gui STC 21.9.2016" xfId="4627"/>
    <cellStyle name="T_Danh sach KH TB MilkYomilk Yao  Smart chu ky 2-Vinh Thang" xfId="4628"/>
    <cellStyle name="T_Danh sach KH TB MilkYomilk Yao  Smart chu ky 2-Vinh Thang_Bieu bang TLP 2016 huyện Lộc Hà 2" xfId="4629"/>
    <cellStyle name="T_Danh sach KH TB MilkYomilk Yao  Smart chu ky 2-Vinh Thang_Budget schedule 1H08_Acc dept" xfId="4630"/>
    <cellStyle name="T_Danh sach KH TB MilkYomilk Yao  Smart chu ky 2-Vinh Thang_Budget schedule 1H08_Acc dept_Bieu bang TLP 2016 huyện Lộc Hà 2" xfId="4631"/>
    <cellStyle name="T_Danh sach KH TB MilkYomilk Yao  Smart chu ky 2-Vinh Thang_Budget schedule 1H08_Acc dept_PL bien phap cong trinh 22.9.2016" xfId="4632"/>
    <cellStyle name="T_Danh sach KH TB MilkYomilk Yao  Smart chu ky 2-Vinh Thang_Budget schedule 1H08_Acc dept_TLP 2016 sửa lại gui STC 21.9.2016" xfId="4633"/>
    <cellStyle name="T_Danh sach KH TB MilkYomilk Yao  Smart chu ky 2-Vinh Thang_PL bien phap cong trinh 22.9.2016" xfId="4634"/>
    <cellStyle name="T_Danh sach KH TB MilkYomilk Yao  Smart chu ky 2-Vinh Thang_Purchase moi - 090504" xfId="4635"/>
    <cellStyle name="T_Danh sach KH TB MilkYomilk Yao  Smart chu ky 2-Vinh Thang_Purchase moi - 090504_Bieu bang TLP 2016 huyện Lộc Hà 2" xfId="4636"/>
    <cellStyle name="T_Danh sach KH TB MilkYomilk Yao  Smart chu ky 2-Vinh Thang_Purchase moi - 090504_PL bien phap cong trinh 22.9.2016" xfId="4637"/>
    <cellStyle name="T_Danh sach KH TB MilkYomilk Yao  Smart chu ky 2-Vinh Thang_Purchase moi - 090504_TLP 2016 sửa lại gui STC 21.9.2016" xfId="4638"/>
    <cellStyle name="T_Danh sach KH TB MilkYomilk Yao  Smart chu ky 2-Vinh Thang_ra soat phan cap 1 (cuoi in ra)" xfId="4639"/>
    <cellStyle name="T_Danh sach KH TB MilkYomilk Yao  Smart chu ky 2-Vinh Thang_Report preparation" xfId="4640"/>
    <cellStyle name="T_Danh sach KH TB MilkYomilk Yao  Smart chu ky 2-Vinh Thang_Report preparation_Bieu bang TLP 2016 huyện Lộc Hà 2" xfId="4641"/>
    <cellStyle name="T_Danh sach KH TB MilkYomilk Yao  Smart chu ky 2-Vinh Thang_Report preparation_PL bien phap cong trinh 22.9.2016" xfId="4642"/>
    <cellStyle name="T_Danh sach KH TB MilkYomilk Yao  Smart chu ky 2-Vinh Thang_Report preparation_TLP 2016 sửa lại gui STC 21.9.2016" xfId="4643"/>
    <cellStyle name="T_Danh sach KH TB MilkYomilk Yao  Smart chu ky 2-Vinh Thang_TLP 2016 sửa lại gui STC 21.9.2016" xfId="4644"/>
    <cellStyle name="T_Danh sach KH trung bay MilkYomilk co ke chu ky 2-Vinh Thang" xfId="4645"/>
    <cellStyle name="T_Danh sach KH trung bay MilkYomilk co ke chu ky 2-Vinh Thang_Bieu bang TLP 2016 huyện Lộc Hà 2" xfId="4646"/>
    <cellStyle name="T_Danh sach KH trung bay MilkYomilk co ke chu ky 2-Vinh Thang_Budget schedule 1H08_Acc dept" xfId="4647"/>
    <cellStyle name="T_Danh sach KH trung bay MilkYomilk co ke chu ky 2-Vinh Thang_Budget schedule 1H08_Acc dept_Bieu bang TLP 2016 huyện Lộc Hà 2" xfId="4648"/>
    <cellStyle name="T_Danh sach KH trung bay MilkYomilk co ke chu ky 2-Vinh Thang_Budget schedule 1H08_Acc dept_PL bien phap cong trinh 22.9.2016" xfId="4649"/>
    <cellStyle name="T_Danh sach KH trung bay MilkYomilk co ke chu ky 2-Vinh Thang_Budget schedule 1H08_Acc dept_TLP 2016 sửa lại gui STC 21.9.2016" xfId="4650"/>
    <cellStyle name="T_Danh sach KH trung bay MilkYomilk co ke chu ky 2-Vinh Thang_PL bien phap cong trinh 22.9.2016" xfId="4651"/>
    <cellStyle name="T_Danh sach KH trung bay MilkYomilk co ke chu ky 2-Vinh Thang_Purchase moi - 090504" xfId="4652"/>
    <cellStyle name="T_Danh sach KH trung bay MilkYomilk co ke chu ky 2-Vinh Thang_Purchase moi - 090504_Bieu bang TLP 2016 huyện Lộc Hà 2" xfId="4653"/>
    <cellStyle name="T_Danh sach KH trung bay MilkYomilk co ke chu ky 2-Vinh Thang_Purchase moi - 090504_PL bien phap cong trinh 22.9.2016" xfId="4654"/>
    <cellStyle name="T_Danh sach KH trung bay MilkYomilk co ke chu ky 2-Vinh Thang_Purchase moi - 090504_TLP 2016 sửa lại gui STC 21.9.2016" xfId="4655"/>
    <cellStyle name="T_Danh sach KH trung bay MilkYomilk co ke chu ky 2-Vinh Thang_ra soat phan cap 1 (cuoi in ra)" xfId="4656"/>
    <cellStyle name="T_Danh sach KH trung bay MilkYomilk co ke chu ky 2-Vinh Thang_Report preparation" xfId="4657"/>
    <cellStyle name="T_Danh sach KH trung bay MilkYomilk co ke chu ky 2-Vinh Thang_Report preparation_Bieu bang TLP 2016 huyện Lộc Hà 2" xfId="4658"/>
    <cellStyle name="T_Danh sach KH trung bay MilkYomilk co ke chu ky 2-Vinh Thang_Report preparation_PL bien phap cong trinh 22.9.2016" xfId="4659"/>
    <cellStyle name="T_Danh sach KH trung bay MilkYomilk co ke chu ky 2-Vinh Thang_Report preparation_TLP 2016 sửa lại gui STC 21.9.2016" xfId="4660"/>
    <cellStyle name="T_Danh sach KH trung bay MilkYomilk co ke chu ky 2-Vinh Thang_TLP 2016 sửa lại gui STC 21.9.2016" xfId="4661"/>
    <cellStyle name="T_danh sach Thi cu kem TT" xfId="4662"/>
    <cellStyle name="T_DCG TT09 G2 3.12.2007" xfId="4663"/>
    <cellStyle name="T_DCG TT09 G2 3.12.2007 2" xfId="4664"/>
    <cellStyle name="T_DCG TT09 G2 3.12.2007_TONG HOP QUYET TOAN THANH PHO 2013" xfId="4665"/>
    <cellStyle name="T_DCKS-Tram Ha Tay-trinh" xfId="4666"/>
    <cellStyle name="T_DCKS-Tram Ha Tay-trinh 2" xfId="4667"/>
    <cellStyle name="T_DCKS-Tram Ha Tay-trinh_TONG HOP QUYET TOAN THANH PHO 2013" xfId="4668"/>
    <cellStyle name="T_DDK-04" xfId="4669"/>
    <cellStyle name="T_De_cuong_chi phi KSTK" xfId="4670"/>
    <cellStyle name="T_denbu" xfId="4671"/>
    <cellStyle name="T_denbu 2" xfId="4672"/>
    <cellStyle name="T_denbu_5. Du toan dien chieu sang" xfId="4673"/>
    <cellStyle name="T_denbu_TONG HOP QUYET TOAN THANH PHO 2013" xfId="4674"/>
    <cellStyle name="T_DIỆN TÍCH HỢP ĐỒNG 2015 (23-1-15) (oke)" xfId="4675"/>
    <cellStyle name="T_dieu chinh theo TT so03 -TB234 ngay 8-4" xfId="4676"/>
    <cellStyle name="T_Don gia Goi thau so 1 (872)" xfId="4677"/>
    <cellStyle name="T_downPP XD DINH MUC 2010-(19.5.2010)" xfId="4678"/>
    <cellStyle name="T_downPP XD DINH MUC 2010-(19.5.2010) 2" xfId="4679"/>
    <cellStyle name="T_downPP XD DINH MUC 2010-(19.5.2010) 2_Thành phố-Nhu cau CCTL 2016" xfId="4680"/>
    <cellStyle name="T_downPP XD DINH MUC 2010-(19.5.2010)_1. DU TOAN CHI 2014_KHOI QH-PX (duthao).10.10" xfId="4681"/>
    <cellStyle name="T_downPP XD DINH MUC 2010-(19.5.2010)_1. DU TOAN CHI 2014_KHOI QH-PX (duthao).10.10_Thành phố-Nhu cau CCTL 2016" xfId="4682"/>
    <cellStyle name="T_downPP XD DINH MUC 2010-(19.5.2010)_1. DU TOAN CHI 2014_KHOI QH-PX (duthao).9.10(hop LC)-sua" xfId="4683"/>
    <cellStyle name="T_downPP XD DINH MUC 2010-(19.5.2010)_1. DU TOAN CHI 2014_KHOI QH-PX (duthao).9.10(hop LC)-sua_Thành phố-Nhu cau CCTL 2016" xfId="4684"/>
    <cellStyle name="T_downPP XD DINH MUC 2010-(19.5.2010)_2. Cac chinh sach an sinh DT2012, XD DT2013 (Q.H)" xfId="4685"/>
    <cellStyle name="T_downPP XD DINH MUC 2010-(19.5.2010)_2. Cac chinh sach an sinh DT2012, XD DT2013 (Q.H)_Thành phố-Nhu cau CCTL 2016" xfId="4686"/>
    <cellStyle name="T_downPP XD DINH MUC 2010-(19.5.2010)_4. Cac Phu luc co so tinh DT_2012 (ngocthu)" xfId="4687"/>
    <cellStyle name="T_downPP XD DINH MUC 2010-(19.5.2010)_4. Cac Phu luc co so tinh DT_2012 (ngocthu)_Thành phố-Nhu cau CCTL 2016" xfId="4688"/>
    <cellStyle name="T_downPP XD DINH MUC 2010-(19.5.2010)_4. Cac Phu luc co so tinh DT_2012 (ngocthu)-a" xfId="4689"/>
    <cellStyle name="T_downPP XD DINH MUC 2010-(19.5.2010)_4. Cac Phu luc co so tinh DT_2012 (ngocthu)-a_Thành phố-Nhu cau CCTL 2016" xfId="4690"/>
    <cellStyle name="T_downPP XD DINH MUC 2010-(19.5.2010)_4. Cac Phu luc co so tinh DT_2012 (ngocthu)-chinhthuc" xfId="4691"/>
    <cellStyle name="T_downPP XD DINH MUC 2010-(19.5.2010)_4. Cac Phu luc co so tinh DT_2012 (ngocthu)-chinhthuc_Thành phố-Nhu cau CCTL 2016" xfId="4692"/>
    <cellStyle name="T_downPP XD DINH MUC 2010-(19.5.2010)_4.BIEU MAU CAC PHU LUC CO SO TINH DT_2012 (ngocthu)" xfId="4693"/>
    <cellStyle name="T_downPP XD DINH MUC 2010-(19.5.2010)_4.BIEU MAU CAC PHU LUC CO SO TINH DT_2012 (ngocthu).a" xfId="4694"/>
    <cellStyle name="T_downPP XD DINH MUC 2010-(19.5.2010)_4.BIEU MAU CAC PHU LUC CO SO TINH DT_2012 (ngocthu).a_Thành phố-Nhu cau CCTL 2016" xfId="4695"/>
    <cellStyle name="T_downPP XD DINH MUC 2010-(19.5.2010)_4.BIEU MAU CAC PHU LUC CO SO TINH DT_2012 (ngocthu)_Thành phố-Nhu cau CCTL 2016" xfId="4696"/>
    <cellStyle name="T_downPP XD DINH MUC 2010-(19.5.2010)_BIEU MAU CAC PHU LUC CO SO TINH DT_2011" xfId="4697"/>
    <cellStyle name="T_downPP XD DINH MUC 2010-(19.5.2010)_BIEU MAU CAC PHU LUC CO SO TINH DT_2011_Thành phố-Nhu cau CCTL 2016" xfId="4698"/>
    <cellStyle name="T_downPP XD DINH MUC 2010-(19.5.2010)_BIEU MAU CAC PHU LUC CO SO TINH DT_2012" xfId="4699"/>
    <cellStyle name="T_downPP XD DINH MUC 2010-(19.5.2010)_BIEU MAU CAC PHU LUC CO SO TINH DT_2012_Thành phố-Nhu cau CCTL 2016" xfId="4700"/>
    <cellStyle name="T_downPP XD DINH MUC 2010-(19.5.2010)_BIEU MAU XAY DUNG DU TOAN 2013 (DU THAO n)" xfId="4701"/>
    <cellStyle name="T_downPP XD DINH MUC 2010-(19.5.2010)_BIEU MAU XAY DUNG DU TOAN 2013 (DU THAO n)_Thành phố-Nhu cau CCTL 2016" xfId="4702"/>
    <cellStyle name="T_downPP XD DINH MUC 2010-(19.5.2010)_Book1" xfId="4703"/>
    <cellStyle name="T_downPP XD DINH MUC 2010-(19.5.2010)_Book1_Thành phố-Nhu cau CCTL 2016" xfId="4704"/>
    <cellStyle name="T_downPP XD DINH MUC 2010-(19.5.2010)_Book3" xfId="4705"/>
    <cellStyle name="T_downPP XD DINH MUC 2010-(19.5.2010)_Book3_Thành phố-Nhu cau CCTL 2016" xfId="4706"/>
    <cellStyle name="T_downPP XD DINH MUC 2010-(19.5.2010)_Co so tinh su nghiep giao duc (chinh thuc)" xfId="4707"/>
    <cellStyle name="T_downPP XD DINH MUC 2010-(19.5.2010)_Co so tinh su nghiep giao duc (chinh thuc)_Thành phố-Nhu cau CCTL 2016" xfId="4708"/>
    <cellStyle name="T_downPP XD DINH MUC 2010-(19.5.2010)_DU TOAN 2012_KHOI QH-PX (02-12-2011) QUYNH" xfId="4709"/>
    <cellStyle name="T_downPP XD DINH MUC 2010-(19.5.2010)_DU TOAN 2012_KHOI QH-PX (02-12-2011) QUYNH_Thành phố-Nhu cau CCTL 2016" xfId="4710"/>
    <cellStyle name="T_downPP XD DINH MUC 2010-(19.5.2010)_DU TOAN 2012_KHOI QH-PX (30-11-2011)" xfId="4711"/>
    <cellStyle name="T_downPP XD DINH MUC 2010-(19.5.2010)_DU TOAN 2012_KHOI QH-PX (30-11-2011)_Thành phố-Nhu cau CCTL 2016" xfId="4712"/>
    <cellStyle name="T_downPP XD DINH MUC 2010-(19.5.2010)_DU TOAN 2012_KHOI QH-PX (Ngay 08-12-2011)" xfId="4713"/>
    <cellStyle name="T_downPP XD DINH MUC 2010-(19.5.2010)_DU TOAN 2012_KHOI QH-PX (Ngay 08-12-2011)_Thành phố-Nhu cau CCTL 2016" xfId="4714"/>
    <cellStyle name="T_downPP XD DINH MUC 2010-(19.5.2010)_DU TOAN 2012_KHOI QH-PX (Ngay 17-11-2011)" xfId="4715"/>
    <cellStyle name="T_downPP XD DINH MUC 2010-(19.5.2010)_DU TOAN 2012_KHOI QH-PX (Ngay 17-11-2011)_Thành phố-Nhu cau CCTL 2016" xfId="4716"/>
    <cellStyle name="T_downPP XD DINH MUC 2010-(19.5.2010)_DU TOAN 2012_KHOI QH-PX (Ngay 28-11-2011)" xfId="4717"/>
    <cellStyle name="T_downPP XD DINH MUC 2010-(19.5.2010)_DU TOAN 2012_KHOI QH-PX (Ngay 28-11-2011)_Thành phố-Nhu cau CCTL 2016" xfId="4718"/>
    <cellStyle name="T_downPP XD DINH MUC 2010-(19.5.2010)_DU TOAN CHI 2012_KHOI QH-PX (08-12-2011)" xfId="4719"/>
    <cellStyle name="T_downPP XD DINH MUC 2010-(19.5.2010)_DU TOAN CHI 2012_KHOI QH-PX (08-12-2011)_Thành phố-Nhu cau CCTL 2016" xfId="4720"/>
    <cellStyle name="T_downPP XD DINH MUC 2010-(19.5.2010)_DU TOAN CHI 2012_KHOI QH-PX (13-12-2011-Hoan chinh theo y kien anh Dung)" xfId="4721"/>
    <cellStyle name="T_downPP XD DINH MUC 2010-(19.5.2010)_DU TOAN CHI 2012_KHOI QH-PX (13-12-2011-Hoan chinh theo y kien anh Dung)_Thành phố-Nhu cau CCTL 2016" xfId="4722"/>
    <cellStyle name="T_downPP XD DINH MUC 2010-(19.5.2010)_So lieu co ban" xfId="4723"/>
    <cellStyle name="T_downPP XD DINH MUC 2010-(19.5.2010)_So lieu co ban_Thành phố-Nhu cau CCTL 2016" xfId="4724"/>
    <cellStyle name="T_downPP XD DINH MUC 2010-(19.5.2010)_Thành phố-Nhu cau CCTL 2016" xfId="4725"/>
    <cellStyle name="T_DS CB, GV tiep nhan , thuyên chuyển 2012-2013" xfId="4726"/>
    <cellStyle name="T_DS CB, GV tiep nhan , thuyên chuyển 2012-2013_T-Bao cao chi 6 thang" xfId="4727"/>
    <cellStyle name="T_DS CB, GV tiep nhan , thuyên chuyển 2012-2013_T-Bao cao chi 6 thang 2" xfId="4728"/>
    <cellStyle name="T_DSACH MILK YO MILK CK 2 M.BAC" xfId="4729"/>
    <cellStyle name="T_DSACH MILK YO MILK CK 2 M.BAC_Analysis Transport" xfId="4730"/>
    <cellStyle name="T_DSACH MILK YO MILK CK 2 M.BAC_Analysis Transport_Bieu bang TLP 2016 huyện Lộc Hà 2" xfId="4731"/>
    <cellStyle name="T_DSACH MILK YO MILK CK 2 M.BAC_Analysis Transport_PL bien phap cong trinh 22.9.2016" xfId="4732"/>
    <cellStyle name="T_DSACH MILK YO MILK CK 2 M.BAC_Analysis Transport_TLP 2016 sửa lại gui STC 21.9.2016" xfId="4733"/>
    <cellStyle name="T_DSACH MILK YO MILK CK 2 M.BAC_Bieu bang TLP 2016 huyện Lộc Hà 2" xfId="4734"/>
    <cellStyle name="T_DSACH MILK YO MILK CK 2 M.BAC_Budget schedule 1H08_Acc dept" xfId="4735"/>
    <cellStyle name="T_DSACH MILK YO MILK CK 2 M.BAC_Budget schedule 1H08_Acc dept_Bieu bang TLP 2016 huyện Lộc Hà 2" xfId="4736"/>
    <cellStyle name="T_DSACH MILK YO MILK CK 2 M.BAC_Budget schedule 1H08_Acc dept_PL bien phap cong trinh 22.9.2016" xfId="4737"/>
    <cellStyle name="T_DSACH MILK YO MILK CK 2 M.BAC_Budget schedule 1H08_Acc dept_TLP 2016 sửa lại gui STC 21.9.2016" xfId="4738"/>
    <cellStyle name="T_DSACH MILK YO MILK CK 2 M.BAC_Calculate Plan 2008" xfId="4739"/>
    <cellStyle name="T_DSACH MILK YO MILK CK 2 M.BAC_Calculate Plan 2008_Bieu bang TLP 2016 huyện Lộc Hà 2" xfId="4740"/>
    <cellStyle name="T_DSACH MILK YO MILK CK 2 M.BAC_Calculate Plan 2008_PL bien phap cong trinh 22.9.2016" xfId="4741"/>
    <cellStyle name="T_DSACH MILK YO MILK CK 2 M.BAC_Calculate Plan 2008_TLP 2016 sửa lại gui STC 21.9.2016" xfId="4742"/>
    <cellStyle name="T_DSACH MILK YO MILK CK 2 M.BAC_PL bien phap cong trinh 22.9.2016" xfId="4743"/>
    <cellStyle name="T_DSACH MILK YO MILK CK 2 M.BAC_Purchase moi - 090504" xfId="4744"/>
    <cellStyle name="T_DSACH MILK YO MILK CK 2 M.BAC_Purchase moi - 090504_Bieu bang TLP 2016 huyện Lộc Hà 2" xfId="4745"/>
    <cellStyle name="T_DSACH MILK YO MILK CK 2 M.BAC_Purchase moi - 090504_PL bien phap cong trinh 22.9.2016" xfId="4746"/>
    <cellStyle name="T_DSACH MILK YO MILK CK 2 M.BAC_Purchase moi - 090504_TLP 2016 sửa lại gui STC 21.9.2016" xfId="4747"/>
    <cellStyle name="T_DSACH MILK YO MILK CK 2 M.BAC_ra soat phan cap 1 (cuoi in ra)" xfId="4748"/>
    <cellStyle name="T_DSACH MILK YO MILK CK 2 M.BAC_Report preparation" xfId="4749"/>
    <cellStyle name="T_DSACH MILK YO MILK CK 2 M.BAC_Report preparation_Bieu bang TLP 2016 huyện Lộc Hà 2" xfId="4750"/>
    <cellStyle name="T_DSACH MILK YO MILK CK 2 M.BAC_Report preparation_PL bien phap cong trinh 22.9.2016" xfId="4751"/>
    <cellStyle name="T_DSACH MILK YO MILK CK 2 M.BAC_Report preparation_TLP 2016 sửa lại gui STC 21.9.2016" xfId="4752"/>
    <cellStyle name="T_DSACH MILK YO MILK CK 2 M.BAC_Sale result 2008" xfId="4753"/>
    <cellStyle name="T_DSACH MILK YO MILK CK 2 M.BAC_Sale result 2008_Bieu bang TLP 2016 huyện Lộc Hà 2" xfId="4754"/>
    <cellStyle name="T_DSACH MILK YO MILK CK 2 M.BAC_Sale result 2008_PL bien phap cong trinh 22.9.2016" xfId="4755"/>
    <cellStyle name="T_DSACH MILK YO MILK CK 2 M.BAC_Sale result 2008_TLP 2016 sửa lại gui STC 21.9.2016" xfId="4756"/>
    <cellStyle name="T_DSACH MILK YO MILK CK 2 M.BAC_TLP 2016 sửa lại gui STC 21.9.2016" xfId="4757"/>
    <cellStyle name="T_DSKH Tbay Milk , Yomilk CK 2 Vu Thi Hanh" xfId="4758"/>
    <cellStyle name="T_DSKH Tbay Milk , Yomilk CK 2 Vu Thi Hanh_Bieu bang TLP 2016 huyện Lộc Hà 2" xfId="4759"/>
    <cellStyle name="T_DSKH Tbay Milk , Yomilk CK 2 Vu Thi Hanh_Budget schedule 1H08_Acc dept" xfId="4760"/>
    <cellStyle name="T_DSKH Tbay Milk , Yomilk CK 2 Vu Thi Hanh_Budget schedule 1H08_Acc dept_Bieu bang TLP 2016 huyện Lộc Hà 2" xfId="4761"/>
    <cellStyle name="T_DSKH Tbay Milk , Yomilk CK 2 Vu Thi Hanh_Budget schedule 1H08_Acc dept_PL bien phap cong trinh 22.9.2016" xfId="4762"/>
    <cellStyle name="T_DSKH Tbay Milk , Yomilk CK 2 Vu Thi Hanh_Budget schedule 1H08_Acc dept_TLP 2016 sửa lại gui STC 21.9.2016" xfId="4763"/>
    <cellStyle name="T_DSKH Tbay Milk , Yomilk CK 2 Vu Thi Hanh_PL bien phap cong trinh 22.9.2016" xfId="4764"/>
    <cellStyle name="T_DSKH Tbay Milk , Yomilk CK 2 Vu Thi Hanh_Purchase moi - 090504" xfId="4765"/>
    <cellStyle name="T_DSKH Tbay Milk , Yomilk CK 2 Vu Thi Hanh_Purchase moi - 090504_Bieu bang TLP 2016 huyện Lộc Hà 2" xfId="4766"/>
    <cellStyle name="T_DSKH Tbay Milk , Yomilk CK 2 Vu Thi Hanh_Purchase moi - 090504_PL bien phap cong trinh 22.9.2016" xfId="4767"/>
    <cellStyle name="T_DSKH Tbay Milk , Yomilk CK 2 Vu Thi Hanh_Purchase moi - 090504_TLP 2016 sửa lại gui STC 21.9.2016" xfId="4768"/>
    <cellStyle name="T_DSKH Tbay Milk , Yomilk CK 2 Vu Thi Hanh_ra soat phan cap 1 (cuoi in ra)" xfId="4769"/>
    <cellStyle name="T_DSKH Tbay Milk , Yomilk CK 2 Vu Thi Hanh_Report preparation" xfId="4770"/>
    <cellStyle name="T_DSKH Tbay Milk , Yomilk CK 2 Vu Thi Hanh_Report preparation_Bieu bang TLP 2016 huyện Lộc Hà 2" xfId="4771"/>
    <cellStyle name="T_DSKH Tbay Milk , Yomilk CK 2 Vu Thi Hanh_Report preparation_PL bien phap cong trinh 22.9.2016" xfId="4772"/>
    <cellStyle name="T_DSKH Tbay Milk , Yomilk CK 2 Vu Thi Hanh_Report preparation_TLP 2016 sửa lại gui STC 21.9.2016" xfId="4773"/>
    <cellStyle name="T_DSKH Tbay Milk , Yomilk CK 2 Vu Thi Hanh_TLP 2016 sửa lại gui STC 21.9.2016" xfId="4774"/>
    <cellStyle name="T_DT don vi cap TP nam 2010 (21.12.2009) bieu ngang_chinh thuc" xfId="4775"/>
    <cellStyle name="T_DT don vi cap TP nam 2010 (21.12.2009) bieu ngang_chinh thuc_2. Cac chinh sach an sinh DT2012, XD DT2013 (Q.H)" xfId="4776"/>
    <cellStyle name="T_DT don vi cap TP nam 2010 (21.12.2009) bieu ngang_chinh thuc_2. Cac chinh sach an sinh DT2012, XD DT2013 (Q.H)_Thành phố-Nhu cau CCTL 2016" xfId="4777"/>
    <cellStyle name="T_DT don vi cap TP nam 2010 (21.12.2009) bieu ngang_chinh thuc_BIEU MAU XAY DUNG DU TOAN 2013 (DU THAO n)" xfId="4778"/>
    <cellStyle name="T_DT don vi cap TP nam 2010 (21.12.2009) bieu ngang_chinh thuc_BIEU MAU XAY DUNG DU TOAN 2013 (DU THAO n)_Thành phố-Nhu cau CCTL 2016" xfId="4779"/>
    <cellStyle name="T_DT don vi cap TP nam 2010 (21.12.2009) bieu ngang_chinh thuc_Book3" xfId="4780"/>
    <cellStyle name="T_DT don vi cap TP nam 2010 (21.12.2009) bieu ngang_chinh thuc_Book3_Thành phố-Nhu cau CCTL 2016" xfId="4781"/>
    <cellStyle name="T_DT don vi cap TP nam 2010 (21.12.2009) bieu ngang_chinh thuc_Co so tinh su nghiep giao duc (chinh thuc)" xfId="4782"/>
    <cellStyle name="T_DT don vi cap TP nam 2010 (21.12.2009) bieu ngang_chinh thuc_Co so tinh su nghiep giao duc (chinh thuc)_Thành phố-Nhu cau CCTL 2016" xfId="4783"/>
    <cellStyle name="T_DT don vi cap TP nam 2010 (21.12.2009) bieu ngang_chinh thuc_MSTS nam 2012-chi Hanh (14.5)" xfId="4784"/>
    <cellStyle name="T_DT don vi cap TP nam 2010 (21.12.2009) bieu ngang_chinh thuc_MSTS nam 2012-chi Hanh (14.5)_Thành phố-Nhu cau CCTL 2016" xfId="4785"/>
    <cellStyle name="T_DT don vi cap TP nam 2010 (21.12.2009) bieu ngang_chinh thuc_MSTS nam 2012-phong HCSN" xfId="4786"/>
    <cellStyle name="T_DT don vi cap TP nam 2010 (21.12.2009) bieu ngang_chinh thuc_MSTS nam 2012-phong HCSN cat giam 14-5-2012" xfId="4787"/>
    <cellStyle name="T_DT don vi cap TP nam 2010 (21.12.2009) bieu ngang_chinh thuc_MSTS nam 2012-phong HCSN cat giam 14-5-2012_Thành phố-Nhu cau CCTL 2016" xfId="4788"/>
    <cellStyle name="T_DT don vi cap TP nam 2010 (21.12.2009) bieu ngang_chinh thuc_MSTS nam 2012-phong HCSN(30-3)" xfId="4789"/>
    <cellStyle name="T_DT don vi cap TP nam 2010 (21.12.2009) bieu ngang_chinh thuc_MSTS nam 2012-phong HCSN(30-3)_Thành phố-Nhu cau CCTL 2016" xfId="4790"/>
    <cellStyle name="T_DT don vi cap TP nam 2010 (21.12.2009) bieu ngang_chinh thuc_MSTS nam 2012-phong HCSN(duong)" xfId="4791"/>
    <cellStyle name="T_DT don vi cap TP nam 2010 (21.12.2009) bieu ngang_chinh thuc_MSTS nam 2012-phong HCSN(duong)_Thành phố-Nhu cau CCTL 2016" xfId="4792"/>
    <cellStyle name="T_DT don vi cap TP nam 2010 (21.12.2009) bieu ngang_chinh thuc_MSTS nam 2012-phong HCSN_Thành phố-Nhu cau CCTL 2016" xfId="4793"/>
    <cellStyle name="T_DT don vi cap TP nam 2010 (21.12.2009) bieu ngang_chinh thuc_MSTS NAM 2013 -ngay 06-5-2013 ( thao tong hop)" xfId="4794"/>
    <cellStyle name="T_DT don vi cap TP nam 2010 (21.12.2009) bieu ngang_chinh thuc_MSTS NAM 2013 -ngay 06-5-2013 ( thao tong hop)_Thành phố-Nhu cau CCTL 2016" xfId="4795"/>
    <cellStyle name="T_DT don vi cap TP nam 2010 (21.12.2009) bieu ngang_chinh thuc_So lieu co ban" xfId="4796"/>
    <cellStyle name="T_DT don vi cap TP nam 2010 (21.12.2009) bieu ngang_chinh thuc_So lieu co ban_Thành phố-Nhu cau CCTL 2016" xfId="4797"/>
    <cellStyle name="T_DT don vi cap TP nam 2010 (21.12.2009) bieu ngang_chinh thuc_Thành phố-Nhu cau CCTL 2016" xfId="4798"/>
    <cellStyle name="T_DT_BO2907" xfId="4799"/>
    <cellStyle name="T_dt1" xfId="4800"/>
    <cellStyle name="T_DT533C" xfId="4801"/>
    <cellStyle name="T_DTduong-goi1" xfId="4802"/>
    <cellStyle name="T_DTGiangChaChai22.7sua" xfId="4803"/>
    <cellStyle name="T_dtoangiaBXsuaCPK-pai" xfId="4804"/>
    <cellStyle name="T_dtoanSPthemKLcong" xfId="4805"/>
    <cellStyle name="T_dtTL598G1." xfId="4806"/>
    <cellStyle name="T_dtTL598G1. 2" xfId="4807"/>
    <cellStyle name="T_dtTL598G1._Phụ luc goi 5" xfId="4808"/>
    <cellStyle name="T_dtTL598G1._TONG HOP QUYET TOAN THANH PHO 2013" xfId="4809"/>
    <cellStyle name="T_DTWB31" xfId="4810"/>
    <cellStyle name="T_DTWB3Sua12.6" xfId="4811"/>
    <cellStyle name="T_Du an khoi cong moi nam 2010" xfId="4812"/>
    <cellStyle name="T_Du an khoi cong moi nam 2010_CQ XAC DINH MAT BANG 2016 (Quảng Trị)" xfId="4813"/>
    <cellStyle name="T_Du an khoi cong moi nam 2010_CQ XAC DINH MAT BANG 2016 Thanh Hoa" xfId="4814"/>
    <cellStyle name="T_DU AN TKQH VA CHUAN BI DAU TU NAM 2007 sua ngay 9-11" xfId="4815"/>
    <cellStyle name="T_DU AN TKQH VA CHUAN BI DAU TU NAM 2007 sua ngay 9-11_Bieu mau danh muc du an thuoc CTMTQG nam 2008" xfId="4816"/>
    <cellStyle name="T_DU AN TKQH VA CHUAN BI DAU TU NAM 2007 sua ngay 9-11_Bieu mau danh muc du an thuoc CTMTQG nam 2008_CQ XAC DINH MAT BANG 2016 (Quảng Trị)" xfId="4817"/>
    <cellStyle name="T_DU AN TKQH VA CHUAN BI DAU TU NAM 2007 sua ngay 9-11_Bieu mau danh muc du an thuoc CTMTQG nam 2008_CQ XAC DINH MAT BANG 2016 Thanh Hoa" xfId="4818"/>
    <cellStyle name="T_DU AN TKQH VA CHUAN BI DAU TU NAM 2007 sua ngay 9-11_CQ XAC DINH MAT BANG 2016 (Quảng Trị)" xfId="4819"/>
    <cellStyle name="T_DU AN TKQH VA CHUAN BI DAU TU NAM 2007 sua ngay 9-11_CQ XAC DINH MAT BANG 2016 Thanh Hoa" xfId="4820"/>
    <cellStyle name="T_DU AN TKQH VA CHUAN BI DAU TU NAM 2007 sua ngay 9-11_Du an khoi cong moi nam 2010" xfId="4821"/>
    <cellStyle name="T_DU AN TKQH VA CHUAN BI DAU TU NAM 2007 sua ngay 9-11_Du an khoi cong moi nam 2010_CQ XAC DINH MAT BANG 2016 (Quảng Trị)" xfId="4822"/>
    <cellStyle name="T_DU AN TKQH VA CHUAN BI DAU TU NAM 2007 sua ngay 9-11_Du an khoi cong moi nam 2010_CQ XAC DINH MAT BANG 2016 Thanh Hoa" xfId="4823"/>
    <cellStyle name="T_DU AN TKQH VA CHUAN BI DAU TU NAM 2007 sua ngay 9-11_Ket qua phan bo von nam 2008" xfId="4824"/>
    <cellStyle name="T_DU AN TKQH VA CHUAN BI DAU TU NAM 2007 sua ngay 9-11_Ket qua phan bo von nam 2008_CQ XAC DINH MAT BANG 2016 (Quảng Trị)" xfId="4825"/>
    <cellStyle name="T_DU AN TKQH VA CHUAN BI DAU TU NAM 2007 sua ngay 9-11_Ket qua phan bo von nam 2008_CQ XAC DINH MAT BANG 2016 Thanh Hoa" xfId="4826"/>
    <cellStyle name="T_DU AN TKQH VA CHUAN BI DAU TU NAM 2007 sua ngay 9-11_KH XDCB_2008 lan 2 sua ngay 10-11" xfId="4827"/>
    <cellStyle name="T_DU AN TKQH VA CHUAN BI DAU TU NAM 2007 sua ngay 9-11_KH XDCB_2008 lan 2 sua ngay 10-11_CQ XAC DINH MAT BANG 2016 (Quảng Trị)" xfId="4828"/>
    <cellStyle name="T_DU AN TKQH VA CHUAN BI DAU TU NAM 2007 sua ngay 9-11_KH XDCB_2008 lan 2 sua ngay 10-11_CQ XAC DINH MAT BANG 2016 Thanh Hoa" xfId="4829"/>
    <cellStyle name="T_Du lieu 1" xfId="4830"/>
    <cellStyle name="T_du toan 2008" xfId="4831"/>
    <cellStyle name="T_Du toan 371" xfId="4832"/>
    <cellStyle name="T_Du toan chi 2010 (18.12.2009)-chinh-tk10" xfId="4833"/>
    <cellStyle name="T_Du toan chi 2010 (18.12.2009)-chinh-tk10_Thành phố-Nhu cau CCTL 2016" xfId="4834"/>
    <cellStyle name="T_Du toan chieu sang Thinh Lang" xfId="4835"/>
    <cellStyle name="T_du toan dien  T3.1" xfId="4836"/>
    <cellStyle name="T_du toan dieu chinh  20-8-2006" xfId="4837"/>
    <cellStyle name="T_du toan dieu chinh  20-8-2006_CQ XAC DINH MAT BANG 2016 (Quảng Trị)" xfId="4838"/>
    <cellStyle name="T_du toan dieu chinh  20-8-2006_CQ XAC DINH MAT BANG 2016 Thanh Hoa" xfId="4839"/>
    <cellStyle name="T_Du toan du thau Cautreo" xfId="4840"/>
    <cellStyle name="T_Du toan du thau Cautreo 2" xfId="4841"/>
    <cellStyle name="T_Du toan du thau Cautreo_TONG HOP QUYET TOAN THANH PHO 2013" xfId="4842"/>
    <cellStyle name="T_Du toan Hoa Binh" xfId="4843"/>
    <cellStyle name="T_Du toan nam 2014 (chinh thuc)" xfId="4844"/>
    <cellStyle name="T_Du toan nam 2014 (chinh thuc)_BHYT nguoi ngheo" xfId="4845"/>
    <cellStyle name="T_Du toan nam 2014 (chinh thuc)_bo sung du toan  hong linh" xfId="4846"/>
    <cellStyle name="T_Du toan nam 2014 (chinh thuc)_DT 2015 (chinh thuc)" xfId="4847"/>
    <cellStyle name="T_Du toan nam 2014 (chinh thuc)_TH BHXH 2015" xfId="4848"/>
    <cellStyle name="T_Du toan Thanh Hoa (15-3-2007)" xfId="4849"/>
    <cellStyle name="T_Duong Po Ngang - Coc LaySua1.07" xfId="4850"/>
    <cellStyle name="T_Duong TT xa Nam Khanh" xfId="4851"/>
    <cellStyle name="T_Duong Xuan Quang - Thai Nien(408)" xfId="4852"/>
    <cellStyle name="T_Dutoan" xfId="4853"/>
    <cellStyle name="T_DUTOAN cam moc quy von" xfId="4854"/>
    <cellStyle name="T_dutoanLCSP04-km0-5-goi1 (Ban 5 sua 24-8)" xfId="4855"/>
    <cellStyle name="T_DZ 0,4kV &amp; CONGTO con sa" xfId="4856"/>
    <cellStyle name="T_DZ 0.4KV KCN BAC QUY" xfId="4857"/>
    <cellStyle name="T_DZ 35kV DUC THINH 2006 TT16" xfId="4858"/>
    <cellStyle name="T_DZ10" xfId="4859"/>
    <cellStyle name="T_Feb Delivery Plan-Tuan B" xfId="4860"/>
    <cellStyle name="T_Feb Delivery Plan-Tuan B_Bieu bang TLP 2016 huyện Lộc Hà 2" xfId="4861"/>
    <cellStyle name="T_Feb Delivery Plan-Tuan B_PL bien phap cong trinh 22.9.2016" xfId="4862"/>
    <cellStyle name="T_Feb Delivery Plan-Tuan B_TLP 2016 sửa lại gui STC 21.9.2016" xfId="4863"/>
    <cellStyle name="T_form ton kho CK 2 tuan 8" xfId="4864"/>
    <cellStyle name="T_form ton kho CK 2 tuan 8_Analysis Transport" xfId="4865"/>
    <cellStyle name="T_form ton kho CK 2 tuan 8_Analysis Transport_Bieu bang TLP 2016 huyện Lộc Hà 2" xfId="4866"/>
    <cellStyle name="T_form ton kho CK 2 tuan 8_Analysis Transport_PL bien phap cong trinh 22.9.2016" xfId="4867"/>
    <cellStyle name="T_form ton kho CK 2 tuan 8_Analysis Transport_TLP 2016 sửa lại gui STC 21.9.2016" xfId="4868"/>
    <cellStyle name="T_form ton kho CK 2 tuan 8_Bieu bang TLP 2016 huyện Lộc Hà 2" xfId="4869"/>
    <cellStyle name="T_form ton kho CK 2 tuan 8_Budget schedule 1H08_Acc dept" xfId="4870"/>
    <cellStyle name="T_form ton kho CK 2 tuan 8_Budget schedule 1H08_Acc dept_Bieu bang TLP 2016 huyện Lộc Hà 2" xfId="4871"/>
    <cellStyle name="T_form ton kho CK 2 tuan 8_Budget schedule 1H08_Acc dept_PL bien phap cong trinh 22.9.2016" xfId="4872"/>
    <cellStyle name="T_form ton kho CK 2 tuan 8_Budget schedule 1H08_Acc dept_TLP 2016 sửa lại gui STC 21.9.2016" xfId="4873"/>
    <cellStyle name="T_form ton kho CK 2 tuan 8_Calculate Plan 2008" xfId="4874"/>
    <cellStyle name="T_form ton kho CK 2 tuan 8_Calculate Plan 2008_Bieu bang TLP 2016 huyện Lộc Hà 2" xfId="4875"/>
    <cellStyle name="T_form ton kho CK 2 tuan 8_Calculate Plan 2008_PL bien phap cong trinh 22.9.2016" xfId="4876"/>
    <cellStyle name="T_form ton kho CK 2 tuan 8_Calculate Plan 2008_TLP 2016 sửa lại gui STC 21.9.2016" xfId="4877"/>
    <cellStyle name="T_form ton kho CK 2 tuan 8_PL bien phap cong trinh 22.9.2016" xfId="4878"/>
    <cellStyle name="T_form ton kho CK 2 tuan 8_Purchase moi - 090504" xfId="4879"/>
    <cellStyle name="T_form ton kho CK 2 tuan 8_Purchase moi - 090504_Bieu bang TLP 2016 huyện Lộc Hà 2" xfId="4880"/>
    <cellStyle name="T_form ton kho CK 2 tuan 8_Purchase moi - 090504_PL bien phap cong trinh 22.9.2016" xfId="4881"/>
    <cellStyle name="T_form ton kho CK 2 tuan 8_Purchase moi - 090504_TLP 2016 sửa lại gui STC 21.9.2016" xfId="4882"/>
    <cellStyle name="T_form ton kho CK 2 tuan 8_ra soat phan cap 1 (cuoi in ra)" xfId="4883"/>
    <cellStyle name="T_form ton kho CK 2 tuan 8_Report preparation" xfId="4884"/>
    <cellStyle name="T_form ton kho CK 2 tuan 8_Report preparation_Bieu bang TLP 2016 huyện Lộc Hà 2" xfId="4885"/>
    <cellStyle name="T_form ton kho CK 2 tuan 8_Report preparation_PL bien phap cong trinh 22.9.2016" xfId="4886"/>
    <cellStyle name="T_form ton kho CK 2 tuan 8_Report preparation_TLP 2016 sửa lại gui STC 21.9.2016" xfId="4887"/>
    <cellStyle name="T_form ton kho CK 2 tuan 8_Sale result 2008" xfId="4888"/>
    <cellStyle name="T_form ton kho CK 2 tuan 8_Sale result 2008_Bieu bang TLP 2016 huyện Lộc Hà 2" xfId="4889"/>
    <cellStyle name="T_form ton kho CK 2 tuan 8_Sale result 2008_PL bien phap cong trinh 22.9.2016" xfId="4890"/>
    <cellStyle name="T_form ton kho CK 2 tuan 8_Sale result 2008_TLP 2016 sửa lại gui STC 21.9.2016" xfId="4891"/>
    <cellStyle name="T_form ton kho CK 2 tuan 8_TLP 2016 sửa lại gui STC 21.9.2016" xfId="4892"/>
    <cellStyle name="T_Format for Mar Addtional" xfId="4893"/>
    <cellStyle name="T_Format for Mar Addtional_Bieu bang TLP 2016 huyện Lộc Hà 2" xfId="4894"/>
    <cellStyle name="T_Format for Mar Addtional_PL bien phap cong trinh 22.9.2016" xfId="4895"/>
    <cellStyle name="T_Format for Mar Addtional_TLP 2016 sửa lại gui STC 21.9.2016" xfId="4896"/>
    <cellStyle name="T_G_I TCDBVN. BCQTC_U QUANG DAI.QL62.(11)" xfId="4897"/>
    <cellStyle name="T_G_I TCDBVN. BCQTC_U QUANG DAI.QL62.(11) 2" xfId="4898"/>
    <cellStyle name="T_G_I TCDBVN. BCQTC_U QUANG DAI.QL62.(11)_TONG HOP QUYET TOAN THANH PHO 2013" xfId="4899"/>
    <cellStyle name="T_Gia thanh-chuan" xfId="4900"/>
    <cellStyle name="T_Gia thanh-chuan 2" xfId="4901"/>
    <cellStyle name="T_Gia thanh-chuan_TONG HOP QUYET TOAN THANH PHO 2013" xfId="4902"/>
    <cellStyle name="T_Gia thau Hoang Xuan" xfId="4903"/>
    <cellStyle name="T_Giam DT2016 (ND108)" xfId="4904"/>
    <cellStyle name="T_Goi 2 in20.4" xfId="4905"/>
    <cellStyle name="T_Goi 5" xfId="4906"/>
    <cellStyle name="T_Goi 5 2" xfId="4907"/>
    <cellStyle name="T_Goi 5_TONG HOP QUYET TOAN THANH PHO 2013" xfId="4908"/>
    <cellStyle name="T_GoiXL1hem" xfId="4909"/>
    <cellStyle name="T_GoiXL1hem 2" xfId="4910"/>
    <cellStyle name="T_GoiXL1hem_TONG HOP QUYET TOAN THANH PHO 2013" xfId="4911"/>
    <cellStyle name="T_gt " xfId="4912"/>
    <cellStyle name="T_gt  2" xfId="4913"/>
    <cellStyle name="T_gt  2_Bieu bang TLP 2016 huyện Lộc Hà 2" xfId="4914"/>
    <cellStyle name="T_gt  2_PL bien phap cong trinh 22.9.2016" xfId="4915"/>
    <cellStyle name="T_gt  2_TLP 2016 sửa lại gui STC 21.9.2016" xfId="4916"/>
    <cellStyle name="T_gt _Bieu bang TLP 2016 huyện Lộc Hà 2" xfId="4917"/>
    <cellStyle name="T_gt _PL bien phap cong trinh 22.9.2016" xfId="4918"/>
    <cellStyle name="T_gt _TLP 2016 sửa lại gui STC 21.9.2016" xfId="4919"/>
    <cellStyle name="T_gt _VN ACCU" xfId="4920"/>
    <cellStyle name="T_gt _Wholesales &amp; retailsales by Heads (1998~2009)" xfId="4921"/>
    <cellStyle name="T_gt _Wholesales &amp; retailsales by Heads (1998~2009)_Bieu bang TLP 2016 huyện Lộc Hà 2" xfId="4922"/>
    <cellStyle name="T_gt _Wholesales &amp; retailsales by Heads (1998~2009)_PL bien phap cong trinh 22.9.2016" xfId="4923"/>
    <cellStyle name="T_gt _Wholesales &amp; retailsales by Heads (1998~2009)_TLP 2016 sửa lại gui STC 21.9.2016" xfId="4924"/>
    <cellStyle name="T_gt _" xfId="4925"/>
    <cellStyle name="T_HEAD ORDER FOR MARCH- CONFIRMED&amp;Calculation" xfId="4926"/>
    <cellStyle name="T_HEAD ORDER FOR MARCH- CONFIRMED&amp;Calculation_Bieu bang TLP 2016 huyện Lộc Hà 2" xfId="4927"/>
    <cellStyle name="T_HEAD ORDER FOR MARCH- CONFIRMED&amp;Calculation_PL bien phap cong trinh 22.9.2016" xfId="4928"/>
    <cellStyle name="T_HEAD ORDER FOR MARCH- CONFIRMED&amp;Calculation_TLP 2016 sửa lại gui STC 21.9.2016" xfId="4929"/>
    <cellStyle name="T_HEAD ORDER FOR MARCH- CONFIRMEDCalculation_Tuan B" xfId="4930"/>
    <cellStyle name="T_HEAD ORDER FOR MARCH- CONFIRMEDCalculation_Tuan B_Bieu bang TLP 2016 huyện Lộc Hà 2" xfId="4931"/>
    <cellStyle name="T_HEAD ORDER FOR MARCH- CONFIRMEDCalculation_Tuan B_PL bien phap cong trinh 22.9.2016" xfId="4932"/>
    <cellStyle name="T_HEAD ORDER FOR MARCH- CONFIRMEDCalculation_Tuan B_TLP 2016 sửa lại gui STC 21.9.2016" xfId="4933"/>
    <cellStyle name="T_Ho so DT thu NSNN nam 2014 (V1)" xfId="4934"/>
    <cellStyle name="T_Ho so DT thu NSNN nam 2014 (V1)_CQ XAC DINH MAT BANG 2016 (Quảng Trị)" xfId="4935"/>
    <cellStyle name="T_Ho so DT thu NSNN nam 2014 (V1)_CQ XAC DINH MAT BANG 2016 Thanh Hoa" xfId="4936"/>
    <cellStyle name="T_Hoi nghi" xfId="4937"/>
    <cellStyle name="T_Ht-PTq1-03" xfId="4938"/>
    <cellStyle name="T_Ht-PTq1-03_CQ XAC DINH MAT BANG 2016 (Quảng Trị)" xfId="4939"/>
    <cellStyle name="T_Ht-PTq1-03_CQ XAC DINH MAT BANG 2016 Thanh Hoa" xfId="4940"/>
    <cellStyle name="T_IPC No.01 ADB5 (IN)- QB04TL10" xfId="4941"/>
    <cellStyle name="T_Ke hoach KTXH  nam 2009_PKT thang 11 nam 2008" xfId="4942"/>
    <cellStyle name="T_Ke hoach KTXH  nam 2009_PKT thang 11 nam 2008_CQ XAC DINH MAT BANG 2016 (Quảng Trị)" xfId="4943"/>
    <cellStyle name="T_Ke hoach KTXH  nam 2009_PKT thang 11 nam 2008_CQ XAC DINH MAT BANG 2016 Thanh Hoa" xfId="4944"/>
    <cellStyle name="T_KE HOACH KTXH 2015" xfId="4945"/>
    <cellStyle name="T_Ke-3doan" xfId="4946"/>
    <cellStyle name="T_Ket qua dau thau" xfId="4947"/>
    <cellStyle name="T_Ket qua dau thau_CQ XAC DINH MAT BANG 2016 (Quảng Trị)" xfId="4948"/>
    <cellStyle name="T_Ket qua dau thau_CQ XAC DINH MAT BANG 2016 Thanh Hoa" xfId="4949"/>
    <cellStyle name="T_Ket qua phan bo von nam 2008" xfId="4950"/>
    <cellStyle name="T_Ket qua phan bo von nam 2008_CQ XAC DINH MAT BANG 2016 (Quảng Trị)" xfId="4951"/>
    <cellStyle name="T_Ket qua phan bo von nam 2008_CQ XAC DINH MAT BANG 2016 Thanh Hoa" xfId="4952"/>
    <cellStyle name="T_KH XDCB 18-6-2010" xfId="4953"/>
    <cellStyle name="T_KH XDCB 18-6-2010_Thành phố-Nhu cau CCTL 2016" xfId="4954"/>
    <cellStyle name="T_KH XDCB_2008 lan 2 sua ngay 10-11" xfId="4955"/>
    <cellStyle name="T_KH XDCB_2008 lan 2 sua ngay 10-11_CQ XAC DINH MAT BANG 2016 (Quảng Trị)" xfId="4956"/>
    <cellStyle name="T_KH XDCB_2008 lan 2 sua ngay 10-11_CQ XAC DINH MAT BANG 2016 Thanh Hoa" xfId="4957"/>
    <cellStyle name="T_Khao satD1" xfId="4958"/>
    <cellStyle name="T_Khao satD1 2" xfId="4959"/>
    <cellStyle name="T_Khao satD1_5. Du toan dien chieu sang" xfId="4960"/>
    <cellStyle name="T_Khao satD1_Book1" xfId="4961"/>
    <cellStyle name="T_Khao satD1_Phụ luc goi 5" xfId="4962"/>
    <cellStyle name="T_Khao satD1_TONG HOP QUYET TOAN THANH PHO 2013" xfId="4963"/>
    <cellStyle name="T_Khoi Bung" xfId="4964"/>
    <cellStyle name="T_Khoi luong" xfId="4965"/>
    <cellStyle name="T_Khoi luong QL8B" xfId="4966"/>
    <cellStyle name="T_Khoi luong QL8B 2" xfId="4967"/>
    <cellStyle name="T_Khoi luong QL8B_TONG HOP QUYET TOAN THANH PHO 2013" xfId="4968"/>
    <cellStyle name="T_KHỐI LƯỢNG QUYẾT TOÁN GÓI 5 (TVGS CHẤP THUẬN) TVS" xfId="4969"/>
    <cellStyle name="T_KHOI LUONG VAT LIEU" xfId="4970"/>
    <cellStyle name="T_Khoi Xa Ngoai-con 1 ho" xfId="4971"/>
    <cellStyle name="T_Khoiluongduonggiao" xfId="4972"/>
    <cellStyle name="T_Khoiluongduonggiao 2" xfId="4973"/>
    <cellStyle name="T_Khoiluongduonggiao_TONG HOP QUYET TOAN THANH PHO 2013" xfId="4974"/>
    <cellStyle name="T_Kiem ke thuc hien den 30-9-2007" xfId="4975"/>
    <cellStyle name="T_Kiem ke thuc hien den 30-9-2007 (SX lan can)" xfId="4976"/>
    <cellStyle name="T_KL cong" xfId="4977"/>
    <cellStyle name="T_KL san nen Phieng Ot" xfId="4978"/>
    <cellStyle name="T_KLC5,4MC0" xfId="4979"/>
    <cellStyle name="T_klcongk0_28" xfId="4980"/>
    <cellStyle name="T_KLNMD" xfId="4981"/>
    <cellStyle name="T_Km329-Km350 (7-6)" xfId="4982"/>
    <cellStyle name="T_Lap gia BS Da Nang" xfId="4983"/>
    <cellStyle name="T_Lap gia BS Da Nang_Thành phố-Nhu cau CCTL 2016" xfId="4984"/>
    <cellStyle name="T_LuuNgay25-06-2006ANH CUONG T 5" xfId="4985"/>
    <cellStyle name="T_M 20" xfId="4986"/>
    <cellStyle name="T_M 20 2" xfId="4987"/>
    <cellStyle name="T_M 6" xfId="4988"/>
    <cellStyle name="T_M 6 2" xfId="4989"/>
    <cellStyle name="T_M 7" xfId="4990"/>
    <cellStyle name="T_M 7 2" xfId="4991"/>
    <cellStyle name="T_M TH" xfId="4992"/>
    <cellStyle name="T_M TH 2" xfId="4993"/>
    <cellStyle name="T_Me_Tri_6_07" xfId="4994"/>
    <cellStyle name="T_Me_Tri_6_07_CQ XAC DINH MAT BANG 2016 (Quảng Trị)" xfId="4995"/>
    <cellStyle name="T_Me_Tri_6_07_CQ XAC DINH MAT BANG 2016 Thanh Hoa" xfId="4996"/>
    <cellStyle name="T_MLba0308" xfId="4997"/>
    <cellStyle name="T_MN" xfId="4998"/>
    <cellStyle name="T_MN_T-Bao cao chi 6 thang" xfId="4999"/>
    <cellStyle name="T_MN_T-Bao cao chi 6 thang 2" xfId="5000"/>
    <cellStyle name="T_MOI 2014- DU TOAN GIAO DUC 2014" xfId="5001"/>
    <cellStyle name="T_MOI 2014- DU TOAN GIAO DUC 2014_T-Bao cao chi 6 thang" xfId="5002"/>
    <cellStyle name="T_MOI 2014- DU TOAN GIAO DUC 2014_T-Bao cao chi 6 thang 2" xfId="5003"/>
    <cellStyle name="T_N2 thay dat (N1-1)" xfId="5004"/>
    <cellStyle name="T_N2 thay dat (N1-1)_CQ XAC DINH MAT BANG 2016 (Quảng Trị)" xfId="5005"/>
    <cellStyle name="T_N2 thay dat (N1-1)_CQ XAC DINH MAT BANG 2016 Thanh Hoa" xfId="5006"/>
    <cellStyle name="T_nen mat,thoatnuoc" xfId="5007"/>
    <cellStyle name="T_Nguonchuyensodutamung2008sang2009(Thuong)" xfId="5008"/>
    <cellStyle name="T_Nguonchuyensodutamung2008sang2009(Thuong)_Thành phố-Nhu cau CCTL 2016" xfId="5009"/>
    <cellStyle name="T_NHU CAU VA NGUON THUC HIEN CCTL CAP XA" xfId="5010"/>
    <cellStyle name="T_NPP Khanh Vinh Thai Nguyen - BC KTTB_CTrinh_TB__20_loc__Milk_Yomilk_CK1" xfId="5011"/>
    <cellStyle name="T_NPP Khanh Vinh Thai Nguyen - BC KTTB_CTrinh_TB__20_loc__Milk_Yomilk_CK1_Bieu bang TLP 2016 huyện Lộc Hà 2" xfId="5012"/>
    <cellStyle name="T_NPP Khanh Vinh Thai Nguyen - BC KTTB_CTrinh_TB__20_loc__Milk_Yomilk_CK1_Budget schedule 1H08_Acc dept" xfId="5013"/>
    <cellStyle name="T_NPP Khanh Vinh Thai Nguyen - BC KTTB_CTrinh_TB__20_loc__Milk_Yomilk_CK1_Budget schedule 1H08_Acc dept_Bieu bang TLP 2016 huyện Lộc Hà 2" xfId="5014"/>
    <cellStyle name="T_NPP Khanh Vinh Thai Nguyen - BC KTTB_CTrinh_TB__20_loc__Milk_Yomilk_CK1_Budget schedule 1H08_Acc dept_PL bien phap cong trinh 22.9.2016" xfId="5015"/>
    <cellStyle name="T_NPP Khanh Vinh Thai Nguyen - BC KTTB_CTrinh_TB__20_loc__Milk_Yomilk_CK1_Budget schedule 1H08_Acc dept_TLP 2016 sửa lại gui STC 21.9.2016" xfId="5016"/>
    <cellStyle name="T_NPP Khanh Vinh Thai Nguyen - BC KTTB_CTrinh_TB__20_loc__Milk_Yomilk_CK1_PL bien phap cong trinh 22.9.2016" xfId="5017"/>
    <cellStyle name="T_NPP Khanh Vinh Thai Nguyen - BC KTTB_CTrinh_TB__20_loc__Milk_Yomilk_CK1_Purchase moi - 090504" xfId="5018"/>
    <cellStyle name="T_NPP Khanh Vinh Thai Nguyen - BC KTTB_CTrinh_TB__20_loc__Milk_Yomilk_CK1_Purchase moi - 090504_Bieu bang TLP 2016 huyện Lộc Hà 2" xfId="5019"/>
    <cellStyle name="T_NPP Khanh Vinh Thai Nguyen - BC KTTB_CTrinh_TB__20_loc__Milk_Yomilk_CK1_Purchase moi - 090504_PL bien phap cong trinh 22.9.2016" xfId="5020"/>
    <cellStyle name="T_NPP Khanh Vinh Thai Nguyen - BC KTTB_CTrinh_TB__20_loc__Milk_Yomilk_CK1_Purchase moi - 090504_TLP 2016 sửa lại gui STC 21.9.2016" xfId="5021"/>
    <cellStyle name="T_NPP Khanh Vinh Thai Nguyen - BC KTTB_CTrinh_TB__20_loc__Milk_Yomilk_CK1_ra soat phan cap 1 (cuoi in ra)" xfId="5022"/>
    <cellStyle name="T_NPP Khanh Vinh Thai Nguyen - BC KTTB_CTrinh_TB__20_loc__Milk_Yomilk_CK1_Report preparation" xfId="5023"/>
    <cellStyle name="T_NPP Khanh Vinh Thai Nguyen - BC KTTB_CTrinh_TB__20_loc__Milk_Yomilk_CK1_Report preparation_Bieu bang TLP 2016 huyện Lộc Hà 2" xfId="5024"/>
    <cellStyle name="T_NPP Khanh Vinh Thai Nguyen - BC KTTB_CTrinh_TB__20_loc__Milk_Yomilk_CK1_Report preparation_PL bien phap cong trinh 22.9.2016" xfId="5025"/>
    <cellStyle name="T_NPP Khanh Vinh Thai Nguyen - BC KTTB_CTrinh_TB__20_loc__Milk_Yomilk_CK1_Report preparation_TLP 2016 sửa lại gui STC 21.9.2016" xfId="5026"/>
    <cellStyle name="T_NPP Khanh Vinh Thai Nguyen - BC KTTB_CTrinh_TB__20_loc__Milk_Yomilk_CK1_TLP 2016 sửa lại gui STC 21.9.2016" xfId="5027"/>
    <cellStyle name="T_PHU LUC CHIEU SANG(13.6.2013)" xfId="5028"/>
    <cellStyle name="T_Phu luc cong dau kenh TP Ha Tinh - trinh UBND tinh" xfId="5029"/>
    <cellStyle name="T_Phụ luc goi 5" xfId="5030"/>
    <cellStyle name="T_Phuong an can doi nam 2008" xfId="5031"/>
    <cellStyle name="T_Phuong an can doi nam 2008_CQ XAC DINH MAT BANG 2016 (Quảng Trị)" xfId="5032"/>
    <cellStyle name="T_Phuong an can doi nam 2008_CQ XAC DINH MAT BANG 2016 Thanh Hoa" xfId="5033"/>
    <cellStyle name="T_PL bien phap cong trinh 22.9.2016" xfId="5034"/>
    <cellStyle name="T_plhd" xfId="5035"/>
    <cellStyle name="T_PP XD DINH MUC 2011 ( 12-07-2010)" xfId="5036"/>
    <cellStyle name="T_PP XD DINH MUC 2011 ( 12-07-2010)_Thành phố-Nhu cau CCTL 2016" xfId="5037"/>
    <cellStyle name="T_Purchase moi - 090504" xfId="5038"/>
    <cellStyle name="T_Purchase moi - 090504_Bieu bang TLP 2016 huyện Lộc Hà 2" xfId="5039"/>
    <cellStyle name="T_Purchase moi - 090504_PL bien phap cong trinh 22.9.2016" xfId="5040"/>
    <cellStyle name="T_Purchase moi - 090504_TLP 2016 sửa lại gui STC 21.9.2016" xfId="5041"/>
    <cellStyle name="T_QL70 lan 3.da t dinh" xfId="5042"/>
    <cellStyle name="T_QL70_TC_Km188-197-in" xfId="5043"/>
    <cellStyle name="T_QT di chuyen ca phe" xfId="5044"/>
    <cellStyle name="T_QT di chuyen ca phe_Ban chuyen trach 29 (dieu chinh)" xfId="5045"/>
    <cellStyle name="T_QT di chuyen ca phe_Ban chuyen trach 29 (dieu chinh)_BHYT nguoi ngheo" xfId="5046"/>
    <cellStyle name="T_QT di chuyen ca phe_Ban chuyen trach 29 (dieu chinh)_bo sung du toan  hong linh" xfId="5047"/>
    <cellStyle name="T_QT di chuyen ca phe_Ban chuyen trach 29 (dieu chinh)_DT 2015 (chinh thuc)" xfId="5048"/>
    <cellStyle name="T_QT di chuyen ca phe_Ban chuyen trach 29 (dieu chinh)_TH BHXH 2015" xfId="5049"/>
    <cellStyle name="T_QT di chuyen ca phe_ban chuyen trach 29 bo sung cho huyen ( DC theo QDUBND tinh theo doi)" xfId="5050"/>
    <cellStyle name="T_QT di chuyen ca phe_ban chuyen trach 29 bo sung cho huyen ( DC theo QDUBND tinh theo doi)_BHYT nguoi ngheo" xfId="5051"/>
    <cellStyle name="T_QT di chuyen ca phe_ban chuyen trach 29 bo sung cho huyen ( DC theo QDUBND tinh theo doi)_bo sung du toan  hong linh" xfId="5052"/>
    <cellStyle name="T_QT di chuyen ca phe_ban chuyen trach 29 bo sung cho huyen ( DC theo QDUBND tinh theo doi)_DT 2015 (chinh thuc)" xfId="5053"/>
    <cellStyle name="T_QT di chuyen ca phe_ban chuyen trach 29 bo sung cho huyen ( DC theo QDUBND tinh theo doi)_TH BHXH 2015" xfId="5054"/>
    <cellStyle name="T_QT di chuyen ca phe_bo sung du toan  hong linh" xfId="5055"/>
    <cellStyle name="T_QT di chuyen ca phe_Du toan nam 2014 (chinh thuc)" xfId="5056"/>
    <cellStyle name="T_QT di chuyen ca phe_Du toan nam 2014 (chinh thuc)_BHYT nguoi ngheo" xfId="5057"/>
    <cellStyle name="T_QT di chuyen ca phe_Du toan nam 2014 (chinh thuc)_bo sung du toan  hong linh" xfId="5058"/>
    <cellStyle name="T_QT di chuyen ca phe_Du toan nam 2014 (chinh thuc)_DT 2015 (chinh thuc)" xfId="5059"/>
    <cellStyle name="T_QT di chuyen ca phe_Du toan nam 2014 (chinh thuc)_TH BHXH 2015" xfId="5060"/>
    <cellStyle name="T_QT di chuyen ca phe_TH BHXH 2015" xfId="5061"/>
    <cellStyle name="T_QT di chuyen ca phe_TH chenh lech Quy Luong 2014 (Phuc)" xfId="5062"/>
    <cellStyle name="T_QT di chuyen ca phe_TH chenh lech Quy Luong 2014 (Phuc)_BHYT nguoi ngheo" xfId="5063"/>
    <cellStyle name="T_QT di chuyen ca phe_TH chenh lech Quy Luong 2014 (Phuc)_bo sung du toan  hong linh" xfId="5064"/>
    <cellStyle name="T_QT di chuyen ca phe_TH chenh lech Quy Luong 2014 (Phuc)_DT 2015 (chinh thuc)" xfId="5065"/>
    <cellStyle name="T_QT di chuyen ca phe_TH chenh lech Quy Luong 2014 (Phuc)_TH BHXH 2015" xfId="5066"/>
    <cellStyle name="T_QT di chuyen ca phe_THU NS den 21.12.2014" xfId="5067"/>
    <cellStyle name="T_QTQuy2-2005" xfId="5068"/>
    <cellStyle name="T_QTQuy2-2005_Bangtheodoicongviec" xfId="5069"/>
    <cellStyle name="T_QTQuy2-2005_Bangtheodoicongviec_Thành phố-Nhu cau CCTL 2016" xfId="5070"/>
    <cellStyle name="T_QTQuy2-2005_bc KB den ngay 15122010" xfId="5071"/>
    <cellStyle name="T_QTQuy2-2005_bc KB den ngay 15122010_Thành phố-Nhu cau CCTL 2016" xfId="5072"/>
    <cellStyle name="T_QTQuy2-2005_Nguonchuyensodutamung2008sang2009(Thuong)" xfId="5073"/>
    <cellStyle name="T_QTQuy2-2005_Nguonchuyensodutamung2008sang2009(Thuong)_Thành phố-Nhu cau CCTL 2016" xfId="5074"/>
    <cellStyle name="T_QTQuy2-2005_TABMIS 16.12.10" xfId="5075"/>
    <cellStyle name="T_QTQuy2-2005_TABMIS 16.12.10_Thành phố-Nhu cau CCTL 2016" xfId="5076"/>
    <cellStyle name="T_QTQuy2-2005_TABMIS chuyen nguon" xfId="5077"/>
    <cellStyle name="T_QTQuy2-2005_TABMIS chuyen nguon_Thành phố-Nhu cau CCTL 2016" xfId="5078"/>
    <cellStyle name="T_QTQuy2-2005_TAM UNG 2010 (31.12.2010) Q IN BC" xfId="5079"/>
    <cellStyle name="T_QTQuy2-2005_TAM UNG 2010 (31.12.2010) Q IN BC_Thành phố-Nhu cau CCTL 2016" xfId="5080"/>
    <cellStyle name="T_QTQuy2-2005_tham tra" xfId="5081"/>
    <cellStyle name="T_QTQuy2-2005_tham tra_Thành phố-Nhu cau CCTL 2016" xfId="5082"/>
    <cellStyle name="T_QTQuy2-2005_Thành phố-Nhu cau CCTL 2016" xfId="5083"/>
    <cellStyle name="T_quyet toan cau" xfId="5084"/>
    <cellStyle name="T_ra soat phan cap 1 (cuoi in ra)" xfId="5085"/>
    <cellStyle name="T_Report preparation" xfId="5086"/>
    <cellStyle name="T_Report preparation_Bieu bang TLP 2016 huyện Lộc Hà 2" xfId="5087"/>
    <cellStyle name="T_Report preparation_PL bien phap cong trinh 22.9.2016" xfId="5088"/>
    <cellStyle name="T_Report preparation_TLP 2016 sửa lại gui STC 21.9.2016" xfId="5089"/>
    <cellStyle name="T_Sale result 2008" xfId="5090"/>
    <cellStyle name="T_Sale result 2008_Bieu bang TLP 2016 huyện Lộc Hà 2" xfId="5091"/>
    <cellStyle name="T_Sale result 2008_PL bien phap cong trinh 22.9.2016" xfId="5092"/>
    <cellStyle name="T_Sale result 2008_TLP 2016 sửa lại gui STC 21.9.2016" xfId="5093"/>
    <cellStyle name="T_San Nen TDC P.Ot.suaxls" xfId="5094"/>
    <cellStyle name="T_SĐT Công ty - Cụm, trạm" xfId="5095"/>
    <cellStyle name="T_Seagame(BTL)" xfId="5096"/>
    <cellStyle name="T_Sheet1" xfId="5097"/>
    <cellStyle name="T_Sheet1_1" xfId="5098"/>
    <cellStyle name="T_Sheet1_Bieu bang TLP 2016 huyện Lộc Hà 2" xfId="5099"/>
    <cellStyle name="T_Sheet1_Book1" xfId="5100"/>
    <cellStyle name="T_Sheet1_Budget schedule 1H08_Acc dept" xfId="5101"/>
    <cellStyle name="T_Sheet1_Budget schedule 1H08_Acc dept_Bieu bang TLP 2016 huyện Lộc Hà 2" xfId="5102"/>
    <cellStyle name="T_Sheet1_Budget schedule 1H08_Acc dept_PL bien phap cong trinh 22.9.2016" xfId="5103"/>
    <cellStyle name="T_Sheet1_Budget schedule 1H08_Acc dept_TLP 2016 sửa lại gui STC 21.9.2016" xfId="5104"/>
    <cellStyle name="T_Sheet1_Phu luc cong dau kenh TP Ha Tinh - trinh UBND tinh" xfId="5105"/>
    <cellStyle name="T_Sheet1_PL bien phap cong trinh 22.9.2016" xfId="5106"/>
    <cellStyle name="T_Sheet1_Purchase moi - 090504" xfId="5107"/>
    <cellStyle name="T_Sheet1_Purchase moi - 090504_Bieu bang TLP 2016 huyện Lộc Hà 2" xfId="5108"/>
    <cellStyle name="T_Sheet1_Purchase moi - 090504_PL bien phap cong trinh 22.9.2016" xfId="5109"/>
    <cellStyle name="T_Sheet1_Purchase moi - 090504_TLP 2016 sửa lại gui STC 21.9.2016" xfId="5110"/>
    <cellStyle name="T_Sheet1_ra soat phan cap 1 (cuoi in ra)" xfId="5111"/>
    <cellStyle name="T_Sheet1_Report preparation" xfId="5112"/>
    <cellStyle name="T_Sheet1_Report preparation_Bieu bang TLP 2016 huyện Lộc Hà 2" xfId="5113"/>
    <cellStyle name="T_Sheet1_Report preparation_PL bien phap cong trinh 22.9.2016" xfId="5114"/>
    <cellStyle name="T_Sheet1_Report preparation_TLP 2016 sửa lại gui STC 21.9.2016" xfId="5115"/>
    <cellStyle name="T_Sheet1_TLP 2016 sửa lại gui STC 21.9.2016" xfId="5116"/>
    <cellStyle name="T_Sheet1_ton kho moi tuan 22" xfId="5117"/>
    <cellStyle name="T_Sheet1_ton kho moi tuan 22_Analysis Transport" xfId="5118"/>
    <cellStyle name="T_Sheet1_ton kho moi tuan 22_Analysis Transport_Bieu bang TLP 2016 huyện Lộc Hà 2" xfId="5119"/>
    <cellStyle name="T_Sheet1_ton kho moi tuan 22_Analysis Transport_PL bien phap cong trinh 22.9.2016" xfId="5120"/>
    <cellStyle name="T_Sheet1_ton kho moi tuan 22_Analysis Transport_TLP 2016 sửa lại gui STC 21.9.2016" xfId="5121"/>
    <cellStyle name="T_Sheet1_ton kho moi tuan 22_Bieu bang TLP 2016 huyện Lộc Hà 2" xfId="5122"/>
    <cellStyle name="T_Sheet1_ton kho moi tuan 22_Calculate Plan 2008" xfId="5123"/>
    <cellStyle name="T_Sheet1_ton kho moi tuan 22_Calculate Plan 2008_Bieu bang TLP 2016 huyện Lộc Hà 2" xfId="5124"/>
    <cellStyle name="T_Sheet1_ton kho moi tuan 22_Calculate Plan 2008_PL bien phap cong trinh 22.9.2016" xfId="5125"/>
    <cellStyle name="T_Sheet1_ton kho moi tuan 22_Calculate Plan 2008_TLP 2016 sửa lại gui STC 21.9.2016" xfId="5126"/>
    <cellStyle name="T_Sheet1_ton kho moi tuan 22_PL bien phap cong trinh 22.9.2016" xfId="5127"/>
    <cellStyle name="T_Sheet1_ton kho moi tuan 22_Purchase moi - 090504" xfId="5128"/>
    <cellStyle name="T_Sheet1_ton kho moi tuan 22_Purchase moi - 090504_Bieu bang TLP 2016 huyện Lộc Hà 2" xfId="5129"/>
    <cellStyle name="T_Sheet1_ton kho moi tuan 22_Purchase moi - 090504_PL bien phap cong trinh 22.9.2016" xfId="5130"/>
    <cellStyle name="T_Sheet1_ton kho moi tuan 22_Purchase moi - 090504_TLP 2016 sửa lại gui STC 21.9.2016" xfId="5131"/>
    <cellStyle name="T_Sheet1_ton kho moi tuan 22_Sale result 2008" xfId="5132"/>
    <cellStyle name="T_Sheet1_ton kho moi tuan 22_Sale result 2008_Bieu bang TLP 2016 huyện Lộc Hà 2" xfId="5133"/>
    <cellStyle name="T_Sheet1_ton kho moi tuan 22_Sale result 2008_PL bien phap cong trinh 22.9.2016" xfId="5134"/>
    <cellStyle name="T_Sheet1_ton kho moi tuan 22_Sale result 2008_TLP 2016 sửa lại gui STC 21.9.2016" xfId="5135"/>
    <cellStyle name="T_Sheet1_ton kho moi tuan 22_TLP 2016 sửa lại gui STC 21.9.2016" xfId="5136"/>
    <cellStyle name="T_So GTVT" xfId="5137"/>
    <cellStyle name="T_So GTVT_CQ XAC DINH MAT BANG 2016 (Quảng Trị)" xfId="5138"/>
    <cellStyle name="T_So GTVT_CQ XAC DINH MAT BANG 2016 Thanh Hoa" xfId="5139"/>
    <cellStyle name="T_So lieu co ban" xfId="5140"/>
    <cellStyle name="T_So lieu co ban_1. DU TOAN CHI 2014_KHOI QH-PX (duthao).10.10" xfId="5141"/>
    <cellStyle name="T_So lieu co ban_1. DU TOAN CHI 2014_KHOI QH-PX (duthao).10.10_Thành phố-Nhu cau CCTL 2016" xfId="5142"/>
    <cellStyle name="T_So lieu co ban_1. DU TOAN CHI 2014_KHOI QH-PX (duthao).9.10(hop LC)-sua" xfId="5143"/>
    <cellStyle name="T_So lieu co ban_1. DU TOAN CHI 2014_KHOI QH-PX (duthao).9.10(hop LC)-sua_Thành phố-Nhu cau CCTL 2016" xfId="5144"/>
    <cellStyle name="T_So lieu co ban_Thành phố-Nhu cau CCTL 2016" xfId="5145"/>
    <cellStyle name="T_sua chua cham trung bay  mien Bac" xfId="5146"/>
    <cellStyle name="T_sua chua cham trung bay  mien Bac_Bieu bang TLP 2016 huyện Lộc Hà 2" xfId="5147"/>
    <cellStyle name="T_sua chua cham trung bay  mien Bac_Budget schedule 1H08_Acc dept" xfId="5148"/>
    <cellStyle name="T_sua chua cham trung bay  mien Bac_Budget schedule 1H08_Acc dept_Bieu bang TLP 2016 huyện Lộc Hà 2" xfId="5149"/>
    <cellStyle name="T_sua chua cham trung bay  mien Bac_Budget schedule 1H08_Acc dept_PL bien phap cong trinh 22.9.2016" xfId="5150"/>
    <cellStyle name="T_sua chua cham trung bay  mien Bac_Budget schedule 1H08_Acc dept_TLP 2016 sửa lại gui STC 21.9.2016" xfId="5151"/>
    <cellStyle name="T_sua chua cham trung bay  mien Bac_PL bien phap cong trinh 22.9.2016" xfId="5152"/>
    <cellStyle name="T_sua chua cham trung bay  mien Bac_Purchase moi - 090504" xfId="5153"/>
    <cellStyle name="T_sua chua cham trung bay  mien Bac_Purchase moi - 090504_Bieu bang TLP 2016 huyện Lộc Hà 2" xfId="5154"/>
    <cellStyle name="T_sua chua cham trung bay  mien Bac_Purchase moi - 090504_PL bien phap cong trinh 22.9.2016" xfId="5155"/>
    <cellStyle name="T_sua chua cham trung bay  mien Bac_Purchase moi - 090504_TLP 2016 sửa lại gui STC 21.9.2016" xfId="5156"/>
    <cellStyle name="T_sua chua cham trung bay  mien Bac_ra soat phan cap 1 (cuoi in ra)" xfId="5157"/>
    <cellStyle name="T_sua chua cham trung bay  mien Bac_Report preparation" xfId="5158"/>
    <cellStyle name="T_sua chua cham trung bay  mien Bac_Report preparation_Bieu bang TLP 2016 huyện Lộc Hà 2" xfId="5159"/>
    <cellStyle name="T_sua chua cham trung bay  mien Bac_Report preparation_PL bien phap cong trinh 22.9.2016" xfId="5160"/>
    <cellStyle name="T_sua chua cham trung bay  mien Bac_Report preparation_TLP 2016 sửa lại gui STC 21.9.2016" xfId="5161"/>
    <cellStyle name="T_sua chua cham trung bay  mien Bac_TLP 2016 sửa lại gui STC 21.9.2016" xfId="5162"/>
    <cellStyle name="T_T.Toan KL-blang" xfId="5163"/>
    <cellStyle name="T_TABMIS 16.12.10" xfId="5164"/>
    <cellStyle name="T_TABMIS 16.12.10_Thành phố-Nhu cau CCTL 2016" xfId="5165"/>
    <cellStyle name="T_TABMIS chuyen nguon" xfId="5166"/>
    <cellStyle name="T_TABMIS chuyen nguon_Thành phố-Nhu cau CCTL 2016" xfId="5167"/>
    <cellStyle name="T_Taichinh_DoSon_PAChon" xfId="5168"/>
    <cellStyle name="T_Taichinh_QuangYen_21Jan_2010_PAChon" xfId="5169"/>
    <cellStyle name="T_TAM UNG 2010 (31.12.2010) Q IN BC" xfId="5170"/>
    <cellStyle name="T_TAM UNG 2010 (31.12.2010) Q IN BC_Thành phố-Nhu cau CCTL 2016" xfId="5171"/>
    <cellStyle name="T_Tang 09-010" xfId="5172"/>
    <cellStyle name="T_Tang 09-010_T-Bao cao chi 6 thang" xfId="5173"/>
    <cellStyle name="T_Tang 09-010_T-Bao cao chi 6 thang 2" xfId="5174"/>
    <cellStyle name="T_TBA 180kVA 35-0.4kV 2006 TT 16" xfId="5175"/>
    <cellStyle name="T_TBA 560kVA" xfId="5176"/>
    <cellStyle name="T_T-Bao cao chi 6 thang" xfId="5177"/>
    <cellStyle name="T_T-Bao cao chi 6 thang 2" xfId="5178"/>
    <cellStyle name="T_TDT + duong(8-5-07)" xfId="5179"/>
    <cellStyle name="T_TDT + duong(8-5-07)_CQ XAC DINH MAT BANG 2016 (Quảng Trị)" xfId="5180"/>
    <cellStyle name="T_TDT + duong(8-5-07)_CQ XAC DINH MAT BANG 2016 Thanh Hoa" xfId="5181"/>
    <cellStyle name="T_TDT 3 xa VA chinh thuc" xfId="5182"/>
    <cellStyle name="T_TDT 3 xa VA chinh thuc 2" xfId="5183"/>
    <cellStyle name="T_TDT 3 xa VA chinh thuc_TONG HOP QUYET TOAN THANH PHO 2013" xfId="5184"/>
    <cellStyle name="T_TDT dieu chinh4.08 (GP-ST)" xfId="5185"/>
    <cellStyle name="T_T-G Nội Huyện2010" xfId="5186"/>
    <cellStyle name="T_T-G Nội Huyện2010_T-Bao cao chi 6 thang" xfId="5187"/>
    <cellStyle name="T_T-G Nội Huyện2010_T-Bao cao chi 6 thang 2" xfId="5188"/>
    <cellStyle name="T_TGiam 2011-2012" xfId="5189"/>
    <cellStyle name="T_TGiam 2011-2012_T-Bao cao chi 6 thang" xfId="5190"/>
    <cellStyle name="T_TGiam 2011-2012_T-Bao cao chi 6 thang 2" xfId="5191"/>
    <cellStyle name="T_TH BHXH 2015" xfId="5192"/>
    <cellStyle name="T_TH chenh lech Quy Luong 2014 (Phuc)" xfId="5193"/>
    <cellStyle name="T_TH chenh lech Quy Luong 2014 (Phuc)_BHYT nguoi ngheo" xfId="5194"/>
    <cellStyle name="T_TH chenh lech Quy Luong 2014 (Phuc)_bo sung du toan  hong linh" xfId="5195"/>
    <cellStyle name="T_TH chenh lech Quy Luong 2014 (Phuc)_DT 2015 (chinh thuc)" xfId="5196"/>
    <cellStyle name="T_TH chenh lech Quy Luong 2014 (Phuc)_TH BHXH 2015" xfId="5197"/>
    <cellStyle name="T_TH KP khac phuc bao so 5 - 2007" xfId="5198"/>
    <cellStyle name="T_tham tra" xfId="5199"/>
    <cellStyle name="T_tham tra_Thành phố-Nhu cau CCTL 2016" xfId="5200"/>
    <cellStyle name="T_tham_tra_du_toan" xfId="5201"/>
    <cellStyle name="T_tham_tra_du_toan_CQ XAC DINH MAT BANG 2016 (Quảng Trị)" xfId="5202"/>
    <cellStyle name="T_tham_tra_du_toan_CQ XAC DINH MAT BANG 2016 Thanh Hoa" xfId="5203"/>
    <cellStyle name="T_Thành phố-Nhu cau CCTL 2016" xfId="5204"/>
    <cellStyle name="T_thanh toan cau KC (dot6)" xfId="5205"/>
    <cellStyle name="T_thanh toan cau tran (dot 5)-" xfId="5206"/>
    <cellStyle name="T_thanh toan cau tran (dot 5)-_thanh toan cau tran (dot 7)-" xfId="5207"/>
    <cellStyle name="T_thanh toan cau tran (dot 5)-_thanh_toan_cau_tran_dot_12" xfId="5208"/>
    <cellStyle name="T_thanh toan cau tran (dot 5)-_thanh_toandot_14" xfId="5209"/>
    <cellStyle name="T_thanh toan cau tran (dot 7)-" xfId="5210"/>
    <cellStyle name="T_thanh toan tbi TG1+2+T18-dot 1" xfId="5211"/>
    <cellStyle name="T_thanh_toan_cau_tran_dot_12" xfId="5212"/>
    <cellStyle name="T_thanh_toandot_14" xfId="5213"/>
    <cellStyle name="T_Theo doi NT" xfId="5214"/>
    <cellStyle name="T_Theo doi thang 1.2007" xfId="5215"/>
    <cellStyle name="T_Theo doi thang 1.2007_Bieu bang TLP 2016 huyện Lộc Hà 2" xfId="5216"/>
    <cellStyle name="T_Theo doi thang 1.2007_HEAD ORDER FOR MARCH- CONFIRMED&amp;Calculation" xfId="5217"/>
    <cellStyle name="T_Theo doi thang 1.2007_HEAD ORDER FOR MARCH- CONFIRMED&amp;Calculation_Bieu bang TLP 2016 huyện Lộc Hà 2" xfId="5218"/>
    <cellStyle name="T_Theo doi thang 1.2007_HEAD ORDER FOR MARCH- CONFIRMED&amp;Calculation_PL bien phap cong trinh 22.9.2016" xfId="5219"/>
    <cellStyle name="T_Theo doi thang 1.2007_HEAD ORDER FOR MARCH- CONFIRMED&amp;Calculation_TLP 2016 sửa lại gui STC 21.9.2016" xfId="5220"/>
    <cellStyle name="T_Theo doi thang 1.2007_HEAD ORDER FOR MARCH- CONFIRMEDCalculation_Tuan B" xfId="5221"/>
    <cellStyle name="T_Theo doi thang 1.2007_HEAD ORDER FOR MARCH- CONFIRMEDCalculation_Tuan B_Bieu bang TLP 2016 huyện Lộc Hà 2" xfId="5222"/>
    <cellStyle name="T_Theo doi thang 1.2007_HEAD ORDER FOR MARCH- CONFIRMEDCalculation_Tuan B_PL bien phap cong trinh 22.9.2016" xfId="5223"/>
    <cellStyle name="T_Theo doi thang 1.2007_HEAD ORDER FOR MARCH- CONFIRMEDCalculation_Tuan B_TLP 2016 sửa lại gui STC 21.9.2016" xfId="5224"/>
    <cellStyle name="T_Theo doi thang 1.2007_PL bien phap cong trinh 22.9.2016" xfId="5225"/>
    <cellStyle name="T_Theo doi thang 1.2007_TLP 2016 sửa lại gui STC 21.9.2016" xfId="5226"/>
    <cellStyle name="T_Thiet bi" xfId="5227"/>
    <cellStyle name="T_Thiet bi_CQ XAC DINH MAT BANG 2016 (Quảng Trị)" xfId="5228"/>
    <cellStyle name="T_Thiet bi_CQ XAC DINH MAT BANG 2016 Thanh Hoa" xfId="5229"/>
    <cellStyle name="T_Thong ke" xfId="5230"/>
    <cellStyle name="T_Thong ke TDTKKT - Nam 2005" xfId="5231"/>
    <cellStyle name="T_Thong ke_Bang Gia" xfId="5232"/>
    <cellStyle name="T_Thong ke_Book1" xfId="5233"/>
    <cellStyle name="T_Thong ke_KLNMD" xfId="5234"/>
    <cellStyle name="T_THONG KEDAT DAI HAI QUY" xfId="5235"/>
    <cellStyle name="T_THU NS den 21.12.2014" xfId="5236"/>
    <cellStyle name="T_tien2004" xfId="5237"/>
    <cellStyle name="T_tien2004 2" xfId="5238"/>
    <cellStyle name="T_tien2004_Bang Gia" xfId="5239"/>
    <cellStyle name="T_tien2004_Book1" xfId="5240"/>
    <cellStyle name="T_tien2004_KLNMD" xfId="5241"/>
    <cellStyle name="T_tien2004_Phụ luc goi 5" xfId="5242"/>
    <cellStyle name="T_tien2004_TONG HOP QUYET TOAN THANH PHO 2013" xfId="5243"/>
    <cellStyle name="T_Tieudong" xfId="5244"/>
    <cellStyle name="T_Tinh KLHC goi 1" xfId="5245"/>
    <cellStyle name="T_TK gop von  92090030013-New" xfId="5246"/>
    <cellStyle name="T_TK gop von  92090030013-New_bao cao chi xdcb 6 thang dau nam" xfId="5247"/>
    <cellStyle name="T_TK gop von  92090030013-New_T-Bao cao chi 6 thang" xfId="5248"/>
    <cellStyle name="T_TK gop von  92090030013-New_T-Bao cao chi 6 thang 2" xfId="5249"/>
    <cellStyle name="T_TK gop von  92090030013-New_TONG HOP QUYET TOAN THANH PHO 2013" xfId="5250"/>
    <cellStyle name="T_TK gop von  92090030013-New_TONG HOP QUYET TOAN THANH PHO 2013 2" xfId="5251"/>
    <cellStyle name="T_TK_HT" xfId="5252"/>
    <cellStyle name="T_TKE-ChoDon-sua" xfId="5253"/>
    <cellStyle name="T_TKE-ChoDon-sua 2" xfId="5254"/>
    <cellStyle name="T_TKE-ChoDon-sua_TONG HOP QUYET TOAN THANH PHO 2013" xfId="5255"/>
    <cellStyle name="T_TLP 2016 sửa lại gui STC 21.9.2016" xfId="5256"/>
    <cellStyle name="T_Tong hop" xfId="5257"/>
    <cellStyle name="T_TONG HOP CAC BIEU MAU DU TOAN 2010" xfId="5258"/>
    <cellStyle name="T_TONG HOP CAC BIEU MAU DU TOAN 2010_Thành phố-Nhu cau CCTL 2016" xfId="5259"/>
    <cellStyle name="T_Tong hop CCTL 2011 - Lam du toan" xfId="5260"/>
    <cellStyle name="T_Tong hop CCTL 2011 - Lam du toan_Thành phố-Nhu cau CCTL 2016" xfId="5261"/>
    <cellStyle name="T_Tong hop chung" xfId="5262"/>
    <cellStyle name="T_Tong hop chung_T-Bao cao chi 6 thang" xfId="5263"/>
    <cellStyle name="T_Tong hop chung_T-Bao cao chi 6 thang 2" xfId="5264"/>
    <cellStyle name="T_TONG HOP QUYET TOAN THANH PHO 2013" xfId="5265"/>
    <cellStyle name="T_TONG HOP QUYET TOAN THANH PHO 2013 2" xfId="5266"/>
    <cellStyle name="T_Tongdutoans" xfId="5267"/>
    <cellStyle name="T_Tongdutoans_Thành phố-Nhu cau CCTL 2016" xfId="5268"/>
    <cellStyle name="T_TongMucDauTu_DongMay 24 Apr 2010" xfId="5269"/>
    <cellStyle name="T_Tuyen (20-6-11 PA 2)" xfId="5270"/>
    <cellStyle name="T_Tuyen (21-7-11)-doan 1" xfId="5271"/>
    <cellStyle name="T_TX200701" xfId="5272"/>
    <cellStyle name="T_TX200701_Bieu bang TLP 2016 huyện Lộc Hà 2" xfId="5273"/>
    <cellStyle name="T_TX200701_PL bien phap cong trinh 22.9.2016" xfId="5274"/>
    <cellStyle name="T_TX200701_TLP 2016 sửa lại gui STC 21.9.2016" xfId="5275"/>
    <cellStyle name="T_xuat tuyen Trang An-DTTKe" xfId="5276"/>
    <cellStyle name="T_ÿÿÿÿÿ" xfId="5277"/>
    <cellStyle name="T_ÿÿÿÿÿ_Bieu bang TLP 2016 huyện Lộc Hà 2" xfId="5278"/>
    <cellStyle name="T_ÿÿÿÿÿ_CQ XAC DINH MAT BANG 2016 (Quảng Trị)" xfId="5279"/>
    <cellStyle name="T_ÿÿÿÿÿ_CQ XAC DINH MAT BANG 2016 Thanh Hoa" xfId="5280"/>
    <cellStyle name="T_ÿÿÿÿÿ_PL bien phap cong trinh 22.9.2016" xfId="5281"/>
    <cellStyle name="T_ÿÿÿÿÿ_TLP 2016 sửa lại gui STC 21.9.2016" xfId="5282"/>
    <cellStyle name="T_ZCRT11" xfId="5283"/>
    <cellStyle name="T_ZCRT11_Bieu bang TLP 2016 huyện Lộc Hà 2" xfId="5284"/>
    <cellStyle name="T_ZCRT11_PL bien phap cong trinh 22.9.2016" xfId="5285"/>
    <cellStyle name="T_ZCRT11_TLP 2016 sửa lại gui STC 21.9.2016" xfId="5286"/>
    <cellStyle name="T_ZWAT11" xfId="5287"/>
    <cellStyle name="T_ZWAT11_Bieu bang TLP 2016 huyện Lộc Hà 2" xfId="5288"/>
    <cellStyle name="T_ZWAT11_PL bien phap cong trinh 22.9.2016" xfId="5289"/>
    <cellStyle name="T_ZWAT11_TLP 2016 sửa lại gui STC 21.9.2016" xfId="5290"/>
    <cellStyle name="T_" xfId="5291"/>
    <cellStyle name="T__1" xfId="5292"/>
    <cellStyle name="T__1_Thành phố-Nhu cau CCTL 2016" xfId="5293"/>
    <cellStyle name="T__BAO CAO 13 THANG2010 (THEO NGUON)1502" xfId="5294"/>
    <cellStyle name="T__BAO CAO 13 THANG2010 (THEO NGUON)1502_Thành phố-Nhu cau CCTL 2016" xfId="5295"/>
    <cellStyle name="T__TABMIS chuyen nguon" xfId="5296"/>
    <cellStyle name="T__TABMIS chuyen nguon_Thành phố-Nhu cau CCTL 2016" xfId="5297"/>
    <cellStyle name="T__TAM UNG 2010 (31.12.2010) Q IN BC" xfId="5298"/>
    <cellStyle name="T__TAM UNG 2010 (31.12.2010) Q IN BC_Thành phố-Nhu cau CCTL 2016" xfId="5299"/>
    <cellStyle name="T__Thành phố-Nhu cau CCTL 2016" xfId="5300"/>
    <cellStyle name="T__" xfId="5301"/>
    <cellStyle name="T___Thành phố-Nhu cau CCTL 2016" xfId="5302"/>
    <cellStyle name="t1" xfId="5303"/>
    <cellStyle name="tde" xfId="5304"/>
    <cellStyle name="Text Indent A" xfId="5305"/>
    <cellStyle name="Text Indent B" xfId="5306"/>
    <cellStyle name="Text Indent B 2" xfId="5307"/>
    <cellStyle name="Text Indent B 3" xfId="5308"/>
    <cellStyle name="Text Indent B 4" xfId="5309"/>
    <cellStyle name="Text Indent B 5" xfId="5310"/>
    <cellStyle name="Text Indent B 6" xfId="5311"/>
    <cellStyle name="Text Indent B 7" xfId="5312"/>
    <cellStyle name="Text Indent B_Bien ban" xfId="5313"/>
    <cellStyle name="Text Indent C" xfId="5314"/>
    <cellStyle name="Text Indent C 2" xfId="5315"/>
    <cellStyle name="Text Indent C 3" xfId="5316"/>
    <cellStyle name="Text Indent C_Thành phố-Nhu cau CCTL 2016" xfId="5317"/>
    <cellStyle name="th" xfId="5318"/>
    <cellStyle name="th 2" xfId="5319"/>
    <cellStyle name="th_Bieu bang TLP 2016 huyện Lộc Hà 2" xfId="5320"/>
    <cellStyle name="than" xfId="5321"/>
    <cellStyle name="Thanh" xfId="5322"/>
    <cellStyle name="Thanh 2" xfId="5323"/>
    <cellStyle name="þ_x001d_ð" xfId="5324"/>
    <cellStyle name="þ_x001d_ð¤_x000c_¯" xfId="5325"/>
    <cellStyle name="þ_x001d_ð¤_x000c_¯þ_x0014__x000a_¨þU_x0001_À_x0004_ _x0015__x000f__x0001__x0001_" xfId="5326"/>
    <cellStyle name="þ_x001d_ð¤_x000c_¯þ_x0014__x000d_" xfId="5327"/>
    <cellStyle name="þ_x001d_ð¤_x000c_¯þ_x0014__x000d_¨þU_x0001_À_x0004_ " xfId="5328"/>
    <cellStyle name="þ_x001d_ð¤_x000c_¯þ_x0014__x000d_¨þU_x0001_À_x0004_ _x0015__x000f__x0001__x0001_" xfId="5329"/>
    <cellStyle name="þ_x001d_ð·" xfId="5330"/>
    <cellStyle name="þ_x001d_ð·_x000c_" xfId="5331"/>
    <cellStyle name="þ_x001d_ð·_x000c_æ" xfId="5332"/>
    <cellStyle name="þ_x001d_ð·_x000c_æ 2" xfId="5333"/>
    <cellStyle name="þ_x001d_ð·_x000c_æþ'_x000a_ßþU" xfId="5334"/>
    <cellStyle name="þ_x001d_ð·_x000c_æþ'_x000a_ßþU_x0001_Ø" xfId="5335"/>
    <cellStyle name="þ_x001d_ð·_x000c_æþ'_x000a_ßþU_x0001_Ø_x0005_ü_x0014__x0007__x0001__x0001_" xfId="5336"/>
    <cellStyle name="þ_x001d_ð·_x000c_æþ'_x000d_ßþU" xfId="5337"/>
    <cellStyle name="þ_x001d_ð·_x000c_æþ'_x000d_ßþU_x0001_" xfId="5338"/>
    <cellStyle name="þ_x001d_ð·_x000c_æþ'_x000d_ßþU 2" xfId="5339"/>
    <cellStyle name="þ_x001d_ð·_x000c_æþ'_x000d_ßþU_x0001_ 2" xfId="5340"/>
    <cellStyle name="þ_x001d_ð·_x000c_æþ'_x000d_ßþU 3" xfId="5341"/>
    <cellStyle name="þ_x001d_ð·_x000c_æþ'_x000d_ßþU_x0001_ 3" xfId="5342"/>
    <cellStyle name="þ_x001d_ð·_x000c_æþ'_x000d_ßþU_TONG HOP QUYET TOAN THANH PHO 2013" xfId="5343"/>
    <cellStyle name="þ_x001d_ð·_x000c_æþ'_x000d_ßþU_x0001__TONG HOP QUYET TOAN THANH PHO 2013" xfId="5344"/>
    <cellStyle name="þ_x001d_ð·_x000c_æþ'_x000d_ßþU_x0001_Ø" xfId="5345"/>
    <cellStyle name="þ_x001d_ð·_x000c_æþ'_x000d_ßþU_x0001_Ø_x0005_" xfId="5346"/>
    <cellStyle name="þ_x001d_ð·_x000c_æþ'_x000d_ßþU_x0001_Ø 2" xfId="5347"/>
    <cellStyle name="þ_x001d_ð·_x000c_æþ'_x000d_ßþU_x0001_Ø_x0005_ 2" xfId="5348"/>
    <cellStyle name="þ_x001d_ð·_x000c_æþ'_x000d_ßþU_x0001_Ø 3" xfId="5349"/>
    <cellStyle name="þ_x001d_ð·_x000c_æþ'_x000d_ßþU_x0001_Ø_x0005_ 3" xfId="5350"/>
    <cellStyle name="þ_x001d_ð·_x000c_æþ'_x000d_ßþU_x0001_Ø_TONG HOP QUYET TOAN THANH PHO 2013" xfId="5351"/>
    <cellStyle name="þ_x001d_ð·_x000c_æþ'_x000d_ßþU_x0001_Ø_x0005__TONG HOP QUYET TOAN THANH PHO 2013" xfId="5352"/>
    <cellStyle name="þ_x001d_ð·_x000c_æþ'_x000d_ßþU_x0001_Ø_x0005_ü_x0014__x0007__x0001__x0001_" xfId="5353"/>
    <cellStyle name="þ_x001d_ðÇ%Uý—&amp;Hý9_x0008_Ÿ s_x000a__x0007__x0001__x0001_" xfId="5354"/>
    <cellStyle name="þ_x001d_ðÇ%Uý—&amp;Hý9_x0008_Ÿ s_x000a__x0007__x0001__x0001_ 2" xfId="5355"/>
    <cellStyle name="þ_x001d_ðK_x000c_Fý" xfId="5356"/>
    <cellStyle name="þ_x001d_ðK_x000c_Fý_x001b__x000a_9ýU_x0001_Ð_x0008_¦)_x0007__x0001__x0001_" xfId="5357"/>
    <cellStyle name="þ_x001d_ðK_x000c_Fý_x001b__x000d_9ýU_x0001_Ð_x0008_¦)_x0007__x0001__x0001_" xfId="5358"/>
    <cellStyle name="thu" xfId="5359"/>
    <cellStyle name="thuong-10" xfId="5360"/>
    <cellStyle name="thuong-10 2" xfId="5361"/>
    <cellStyle name="thuong-10 3" xfId="5362"/>
    <cellStyle name="thuong-10 4" xfId="5363"/>
    <cellStyle name="thuong-11" xfId="5364"/>
    <cellStyle name="Thuyet minh" xfId="5365"/>
    <cellStyle name="Tiªu ®Ì" xfId="5366"/>
    <cellStyle name="Tien VN" xfId="5367"/>
    <cellStyle name="Tien1" xfId="5368"/>
    <cellStyle name="Tien1 2" xfId="5369"/>
    <cellStyle name="Tien1 3" xfId="5370"/>
    <cellStyle name="Tien1 4" xfId="5371"/>
    <cellStyle name="Tiêu ??" xfId="5372"/>
    <cellStyle name="Tiêu đề" xfId="5373"/>
    <cellStyle name="Tieu_de_2" xfId="5374"/>
    <cellStyle name="Times New Roman" xfId="5375"/>
    <cellStyle name="Tính toán" xfId="5376"/>
    <cellStyle name="TiÓu môc" xfId="5377"/>
    <cellStyle name="TiÓu môc 2" xfId="5378"/>
    <cellStyle name="TiÓu môc 3" xfId="5379"/>
    <cellStyle name="TiÓu môc 4" xfId="5380"/>
    <cellStyle name="tit1" xfId="5381"/>
    <cellStyle name="tit2" xfId="5382"/>
    <cellStyle name="tit3" xfId="5383"/>
    <cellStyle name="tit4" xfId="5384"/>
    <cellStyle name="Title 2" xfId="5385"/>
    <cellStyle name="Tổng" xfId="5386"/>
    <cellStyle name="Tong so" xfId="5387"/>
    <cellStyle name="tong so 1" xfId="5388"/>
    <cellStyle name="tong so 1 2" xfId="5389"/>
    <cellStyle name="tong so 1 3" xfId="5390"/>
    <cellStyle name="tong so 1 4" xfId="5391"/>
    <cellStyle name="Tong so_Thành phố-Nhu cau CCTL 2016" xfId="5392"/>
    <cellStyle name="Tongcong" xfId="5393"/>
    <cellStyle name="Tongcong 2" xfId="5394"/>
    <cellStyle name="Tongcong 3" xfId="5395"/>
    <cellStyle name="Tốt" xfId="5396"/>
    <cellStyle name="Total 2" xfId="5397"/>
    <cellStyle name="Total 2 2" xfId="5398"/>
    <cellStyle name="Total 3" xfId="5399"/>
    <cellStyle name="trang" xfId="5400"/>
    <cellStyle name="trung" xfId="5401"/>
    <cellStyle name="trung 2" xfId="5402"/>
    <cellStyle name="trung 3" xfId="5403"/>
    <cellStyle name="trung 4" xfId="5404"/>
    <cellStyle name="Trung tính" xfId="5405"/>
    <cellStyle name="ts" xfId="5406"/>
    <cellStyle name="tt1" xfId="5407"/>
    <cellStyle name="Tusental (0)_pldt" xfId="5408"/>
    <cellStyle name="Tusental_pldt" xfId="5409"/>
    <cellStyle name="ux_3_¼­¿ï-¾È»ê" xfId="5410"/>
    <cellStyle name="V?n b?n C?nh báo" xfId="5411"/>
    <cellStyle name="V?n b?n Gi?i thích" xfId="5412"/>
    <cellStyle name="Valuta (0)_CALPREZZ" xfId="5413"/>
    <cellStyle name="Valuta_ PESO ELETTR." xfId="5414"/>
    <cellStyle name="Văn bản Cảnh báo" xfId="5415"/>
    <cellStyle name="Văn bản Giải thích" xfId="5416"/>
    <cellStyle name="VANG1" xfId="5417"/>
    <cellStyle name="viet" xfId="5418"/>
    <cellStyle name="viet 2" xfId="5419"/>
    <cellStyle name="Viet Nam" xfId="5420"/>
    <cellStyle name="Viet Nam 2" xfId="5421"/>
    <cellStyle name="viet_Bieu bang TLP 2016 huyện Lộc Hà 2" xfId="5422"/>
    <cellStyle name="viet2" xfId="5423"/>
    <cellStyle name="viet2 2" xfId="5424"/>
    <cellStyle name="viet2_Bieu bang TLP 2016 huyện Lộc Hà 2" xfId="5425"/>
    <cellStyle name="Vietnam 1" xfId="5426"/>
    <cellStyle name="VLB-GTKÕ" xfId="5427"/>
    <cellStyle name="VN new romanNormal" xfId="5428"/>
    <cellStyle name="Vn Time 13" xfId="5429"/>
    <cellStyle name="Vn Time 13 2" xfId="5430"/>
    <cellStyle name="Vn Time 14" xfId="5431"/>
    <cellStyle name="Vn Time 14 2" xfId="5432"/>
    <cellStyle name="Vn Time 14 3" xfId="5433"/>
    <cellStyle name="Vn Time 14_Thành phố-Nhu cau CCTL 2016" xfId="5434"/>
    <cellStyle name="VN time new roman" xfId="5435"/>
    <cellStyle name="vn_time" xfId="5436"/>
    <cellStyle name="vnbo" xfId="5437"/>
    <cellStyle name="vnbo 2" xfId="5438"/>
    <cellStyle name="vnbo 3" xfId="5439"/>
    <cellStyle name="vnbo_Thành phố-Nhu cau CCTL 2016" xfId="5440"/>
    <cellStyle name="vnhead1" xfId="5441"/>
    <cellStyle name="vnhead1 2" xfId="5442"/>
    <cellStyle name="vnhead1 3" xfId="5443"/>
    <cellStyle name="vnhead1_Thành phố-Nhu cau CCTL 2016" xfId="5444"/>
    <cellStyle name="vnhead2" xfId="5445"/>
    <cellStyle name="vnhead2 2" xfId="5446"/>
    <cellStyle name="vnhead2 3" xfId="5447"/>
    <cellStyle name="vnhead2_Thành phố-Nhu cau CCTL 2016" xfId="5448"/>
    <cellStyle name="vnhead3" xfId="5449"/>
    <cellStyle name="vnhead3 2" xfId="5450"/>
    <cellStyle name="vnhead4" xfId="5451"/>
    <cellStyle name="VNlucida sans" xfId="5452"/>
    <cellStyle name="vntxt1" xfId="5453"/>
    <cellStyle name="vntxt1 2" xfId="5454"/>
    <cellStyle name="vntxt2" xfId="5455"/>
    <cellStyle name="W?hrung [0]_35ERI8T2gbIEMixb4v26icuOo" xfId="5456"/>
    <cellStyle name="W?hrung_35ERI8T2gbIEMixb4v26icuOo" xfId="5457"/>
    <cellStyle name="Währung [0]_68574_Materialbedarfsliste" xfId="5458"/>
    <cellStyle name="Währung_68574_Materialbedarfsliste" xfId="5459"/>
    <cellStyle name="Walutowy [0]_Invoices2001Slovakia" xfId="5460"/>
    <cellStyle name="Walutowy_Invoices2001Slovakia" xfId="5461"/>
    <cellStyle name="Warning Text 2" xfId="5462"/>
    <cellStyle name="Worksheet" xfId="5463"/>
    <cellStyle name="Worksheet 2" xfId="5464"/>
    <cellStyle name="wrap" xfId="5465"/>
    <cellStyle name="Wไhrung [0]_35ERI8T2gbIEMixb4v26icuOo" xfId="5466"/>
    <cellStyle name="Wไhrung_35ERI8T2gbIEMixb4v26icuOo" xfId="5467"/>
    <cellStyle name="W臧rung [0]_Compiling Utility Macross" xfId="5468"/>
    <cellStyle name="W臧rung_Compiling Utility Macrosc" xfId="5469"/>
    <cellStyle name="X?u" xfId="5470"/>
    <cellStyle name="xan1" xfId="5471"/>
    <cellStyle name="xan1 2" xfId="5472"/>
    <cellStyle name="xan1 3" xfId="5473"/>
    <cellStyle name="Xấu" xfId="5474"/>
    <cellStyle name="xuan" xfId="5475"/>
    <cellStyle name="y" xfId="5476"/>
    <cellStyle name="Ý kh¸c_B¶ng 1 (2)" xfId="5477"/>
    <cellStyle name="ハイパーリンク_HVN JU 2003 NIGURI (Actual base plan) 030804 (2) (3)" xfId="5478"/>
    <cellStyle name="ﾓｰﾀｰｽﾎﾟｰﾂｶﾚﾝﾀﾞｰ" xfId="5479"/>
    <cellStyle name="เครื่องหมายจุลภาค [0]_Book2" xfId="5480"/>
    <cellStyle name="เครื่องหมายจุลภาค_Book2" xfId="5481"/>
    <cellStyle name="เครื่องหมายสกุลเงิน [0]_ATTACH SHEET" xfId="5482"/>
    <cellStyle name="เครื่องหมายสกุลเงิน_ATTACH SHEET" xfId="5483"/>
    <cellStyle name="เชื่อมโยงหลายมิติ_Sale_report2004" xfId="5484"/>
    <cellStyle name="ตามการเชื่อมโยงหลายมิติ_Sale_report2004" xfId="5485"/>
    <cellStyle name="ปกติ_ATTACH" xfId="5486"/>
    <cellStyle name=" [0.00]_ Att. 1- Cover" xfId="5487"/>
    <cellStyle name="_ Att. 1- Cover" xfId="5488"/>
    <cellStyle name="?_ Att. 1- Cover" xfId="5489"/>
    <cellStyle name="똿뗦먛귟 [0.00]_PRODUCT DETAIL Q1" xfId="5490"/>
    <cellStyle name="똿뗦먛귟_PRODUCT DETAIL Q1" xfId="5491"/>
    <cellStyle name="믅됞 [0.00]_PRODUCT DETAIL Q1" xfId="5492"/>
    <cellStyle name="믅됞_PRODUCT DETAIL Q1" xfId="5493"/>
    <cellStyle name="백분율_††††† " xfId="5494"/>
    <cellStyle name="뷭?_BOOKSHIP" xfId="5495"/>
    <cellStyle name="안건회계법인" xfId="5496"/>
    <cellStyle name="안건회계법인 2" xfId="5497"/>
    <cellStyle name="안건회계법인 3" xfId="5498"/>
    <cellStyle name="안건회계법인_Thành phố-Nhu cau CCTL 2016" xfId="5499"/>
    <cellStyle name="콤맀_Sheet1_총괄표 (수출입) (2)" xfId="5500"/>
    <cellStyle name="콤마 [ - 유형1" xfId="5501"/>
    <cellStyle name="콤마 [ - 유형2" xfId="5502"/>
    <cellStyle name="콤마 [ - 유형3" xfId="5503"/>
    <cellStyle name="콤마 [ - 유형4" xfId="5504"/>
    <cellStyle name="콤마 [ - 유형5" xfId="5505"/>
    <cellStyle name="콤마 [ - 유형6" xfId="5506"/>
    <cellStyle name="콤마 [ - 유형7" xfId="5507"/>
    <cellStyle name="콤마 [ - 유형8" xfId="5508"/>
    <cellStyle name="콤마 [0]_ 비목별 월별기술 " xfId="5509"/>
    <cellStyle name="콤마_ 비목별 월별기술 " xfId="5510"/>
    <cellStyle name="통화 [0]_††††† " xfId="5511"/>
    <cellStyle name="통화_††††† " xfId="5512"/>
    <cellStyle name="표섀_변경(최종)" xfId="5513"/>
    <cellStyle name="표준_ 97년 경영분석(안)" xfId="5514"/>
    <cellStyle name="표줠_Sheet1_1_총괄표 (수출입) (2)" xfId="5515"/>
    <cellStyle name="一般_00Q3902REV.1" xfId="5516"/>
    <cellStyle name="下点線" xfId="5517"/>
    <cellStyle name="千分位[0]_00Q3902REV.1" xfId="5518"/>
    <cellStyle name="千分位_00Q3902REV.1" xfId="5519"/>
    <cellStyle name="均等割付" xfId="5520"/>
    <cellStyle name="寘嬫愗傝 [0.00]_guyan" xfId="5521"/>
    <cellStyle name="寘嬫愗傝_guyan" xfId="5522"/>
    <cellStyle name="常规_GL ACM Master OCT08" xfId="5523"/>
    <cellStyle name="归盒啦_95" xfId="5524"/>
    <cellStyle name="捠壿 [0.00]_guyan" xfId="5525"/>
    <cellStyle name="捠壿_guyan" xfId="5526"/>
    <cellStyle name="昗弨_Fem.Pro" xfId="5527"/>
    <cellStyle name="未定義" xfId="5528"/>
    <cellStyle name="未定義 2" xfId="5529"/>
    <cellStyle name="桁区切り [0.0]" xfId="5530"/>
    <cellStyle name="桁区切り [0.00]_        " xfId="5531"/>
    <cellStyle name="桁区切り_        " xfId="5532"/>
    <cellStyle name="桁蟻唇Ｆ [0.00]_DATA" xfId="5533"/>
    <cellStyle name="桁蟻唇Ｆ_DATA" xfId="5534"/>
    <cellStyle name="標準_(A1)BOQ " xfId="5535"/>
    <cellStyle name="烹拳 [0]_95" xfId="5536"/>
    <cellStyle name="烹拳_95" xfId="5537"/>
    <cellStyle name="脱浦 [0.00]_DATA" xfId="5538"/>
    <cellStyle name="脱浦_DATA" xfId="5539"/>
    <cellStyle name="表示済みのハイパーリンク_HVN JU 2003 NIGURI (Actual base plan) 030804 (2) (3)" xfId="5540"/>
    <cellStyle name="貨幣 [0]_00Q3902REV.1" xfId="5541"/>
    <cellStyle name="貨幣[0]_BRE" xfId="5542"/>
    <cellStyle name="貨幣_00Q3902REV.1" xfId="5543"/>
    <cellStyle name="超連結_Book1" xfId="5544"/>
    <cellStyle name="通貨 [0.00]_030515-2" xfId="5545"/>
    <cellStyle name="通貨_030515-2" xfId="5546"/>
    <cellStyle name="钎霖_4岿角利" xfId="5547"/>
    <cellStyle name="隨後的超連結_Book1" xfId="5548"/>
    <cellStyle name="霓付 [0]_95" xfId="5549"/>
    <cellStyle name="霓付_95" xfId="5550"/>
    <cellStyle name="非表示" xfId="5551"/>
    <cellStyle name="㰐" xfId="55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AI%20LIEU%20CUA%20DONG\HOA%20LONG%20KINH%20BAC%20I\BANG%20TINH%20%20KHOI%20LUONG%20sua\My%20Pictures\WINDOWS\TEMP\Van%20Ban\My%20Documents\Trung\trung\TRUNG2\KHE-TRE\M3%20be%20to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thang%20bn\Desktop\SongCau\TRUONG\B14\new\may6\CROSSHEADp16-b14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TA022-N2\Construction\WORKS\6787\civil\final\option\6787CWFASE2CASE2_00.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Gia%20VL%20den%20HT"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Qlxd2\c\BCNCKT\B_Can\Ba_be.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Khoan%20cong%20truong%20Tan%20D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hda\news\DOCUME~1\VTDKHO~1.VIN\LOCALS~1\Temp\Rar$DI00.375\ANH\BCDT-05\BANRA\BCDT-05\LE\03-05(KHAITHU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thanhsen\Downloads\Daotao%202019.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AN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Y4\SharedDocs\LAN\Ha%20Tay\QuangNinh\NGOCHA\TBGieng\GiengH17.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6"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Gia%20giao%20VL%20den%20HT"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Worksheet%20in%20CTHUY-TC-09.dwg"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ay02\d\Tuan_829\DThau_CaiLan\469\DTC.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M%2067"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phu\c\@K-Phu\BAOGIA\Mien_Nam\2002\Utilized_Camau\CIVIL%20BOQs\6823%20PS%2017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 -THVLNC"/>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sheetName val="Main"/>
      <sheetName val="XL4Poppy"/>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Quantity"/>
      <sheetName val="KP_List"/>
      <sheetName val="PU_ITALY "/>
      <sheetName val="Prices"/>
      <sheetName val="Module1"/>
      <sheetName val="Module2"/>
      <sheetName val="XL4Poppy"/>
      <sheetName val="6787CWFASE2CASE2_00"/>
      <sheetName val="Tro giup"/>
      <sheetName val="THDZ0,4"/>
      <sheetName val="TH DZ35"/>
      <sheetName val="THTram"/>
      <sheetName val="조명시설"/>
      <sheetName val="Sheet1"/>
      <sheetName val="chi tiet TBA"/>
      <sheetName val="Don gia"/>
      <sheetName val="SILICATE"/>
      <sheetName val="DG"/>
      <sheetName val="DON GIA CAN THO"/>
      <sheetName val="Don gia chi tiet"/>
      <sheetName val="TinhGiaMTC"/>
      <sheetName val="TinhGiaNC"/>
      <sheetName val="RAB AR&amp;STR"/>
      <sheetName val="Earthwork"/>
      <sheetName val="Input"/>
      <sheetName val="DANHPHAP"/>
      <sheetName val="chi tiet C"/>
      <sheetName val="공통가설"/>
      <sheetName val="ptnc"/>
      <sheetName val="ptvl"/>
      <sheetName val="ptm"/>
      <sheetName val="물량표S"/>
      <sheetName val="PU_ITALY_"/>
      <sheetName val="TH_DZ35"/>
      <sheetName val="Tro_giup"/>
      <sheetName val="DON_GIA_CAN_THO"/>
      <sheetName val="PU_ITALY_1"/>
      <sheetName val="TH_DZ351"/>
      <sheetName val="Tro_giup1"/>
      <sheetName val="DON_GIA_CAN_THO1"/>
      <sheetName val="gvl"/>
      <sheetName val="DC"/>
      <sheetName val="NL"/>
      <sheetName val="DON GIA TRAM (3)"/>
      <sheetName val="dongia"/>
      <sheetName val="TONGKE-HT"/>
      <sheetName val="7606 DZ"/>
      <sheetName val="Control"/>
      <sheetName val="THVATTU"/>
      <sheetName val="DATA"/>
      <sheetName val="Customize Your Purchase Order"/>
      <sheetName val="XT_Buoc 3"/>
      <sheetName val="VL,NC,MTC"/>
      <sheetName val="#REF"/>
      <sheetName val="RAB_AR&amp;STR"/>
      <sheetName val="chi_tiet_TBA"/>
      <sheetName val="chi_tiet_C"/>
      <sheetName val="Customize_Your_Purchase_Order"/>
      <sheetName val="BG"/>
      <sheetName val="FitOutConfCentre"/>
      <sheetName val="내역서"/>
      <sheetName val="KLHT"/>
      <sheetName val="CHITIET VL-NC-TT -1p"/>
      <sheetName val="CHITIET VL-NC-TT-3p"/>
      <sheetName val="TONG HOP VL-NC TT"/>
      <sheetName val="TDTKP1"/>
      <sheetName val="KPVC-BD "/>
      <sheetName val="Shdet1"/>
      <sheetName val="Du Toan"/>
      <sheetName val="NGUON"/>
      <sheetName val="DGTH"/>
      <sheetName val="HĐ ngoài"/>
      <sheetName val="dongia (2)"/>
      <sheetName val="Mall"/>
      <sheetName val="DONVIBAN"/>
      <sheetName val="402"/>
      <sheetName val="PROFILE"/>
      <sheetName val="Ky Lam Bridge"/>
      <sheetName val="Provisional Sums Item"/>
      <sheetName val="Gas Pressure Welding"/>
      <sheetName val="General Item&amp;General Requiremen"/>
      <sheetName val="General Items"/>
      <sheetName val="Regenral Requirements"/>
      <sheetName val="dnc4"/>
      <sheetName val="갑지"/>
      <sheetName val="Adix A"/>
      <sheetName val="침하계"/>
      <sheetName val="BETON"/>
      <sheetName val="24-ACMV"/>
      <sheetName val="PU_ITALY_2"/>
      <sheetName val="TH_DZ352"/>
      <sheetName val="Tro_giup2"/>
      <sheetName val="DON_GIA_CAN_THO2"/>
      <sheetName val="Don_gia_chi_tiet"/>
      <sheetName val="dg67-1"/>
      <sheetName val="chiet tinh"/>
      <sheetName val="Don_gia"/>
      <sheetName val="DON_GIA_TRAM_(3)"/>
      <sheetName val="7606_DZ"/>
      <sheetName val="TONG_HOP_VL-NC_TT"/>
      <sheetName val="CHITIET_VL-NC-TT_-1p"/>
      <sheetName val="KPVC-BD_"/>
      <sheetName val="S-curve "/>
      <sheetName val="CTG"/>
      <sheetName val="Commercial value"/>
      <sheetName val="NC"/>
      <sheetName val="TONG HOP VL-NC"/>
      <sheetName val="lam-moi"/>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sheetData sheetId="87"/>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refreshError="1"/>
      <sheetData sheetId="105" refreshError="1"/>
      <sheetData sheetId="106" refreshError="1"/>
      <sheetData sheetId="107" refreshError="1"/>
      <sheetData sheetId="10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 VL den HT"/>
      <sheetName val="Gia giao VL den HT"/>
      <sheetName val="XL4Poppy"/>
      <sheetName val="dongia (2)"/>
    </sheetNames>
    <sheetDataSet>
      <sheetData sheetId="0" refreshError="1"/>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L4Poppy"/>
      <sheetName val="THDT"/>
      <sheetName val="THXL"/>
      <sheetName val="THTB"/>
      <sheetName val="THXLK"/>
      <sheetName val="XL35"/>
      <sheetName val="DZ35"/>
      <sheetName val="XLCN"/>
      <sheetName val="CN35"/>
      <sheetName val="THTBA"/>
      <sheetName val="TBA"/>
      <sheetName val="KS"/>
      <sheetName val="VC35"/>
      <sheetName val="CT35"/>
      <sheetName val="XL04"/>
      <sheetName val="DZ04"/>
      <sheetName val="XL_Cto"/>
      <sheetName val="C_to"/>
      <sheetName val="CP_BT"/>
      <sheetName val="CTTBA"/>
      <sheetName val="VCTBA"/>
      <sheetName val="CT04"/>
      <sheetName val="VC04"/>
      <sheetName val="VC_Cto"/>
      <sheetName val="CT_BT"/>
      <sheetName val="BT"/>
      <sheetName val="TH"/>
      <sheetName val="KB"/>
      <sheetName val="00000000"/>
      <sheetName val="Gia VL den HT"/>
      <sheetName val="SL"/>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oi luong HD tang"/>
      <sheetName val="Khoi luong HD giam"/>
      <sheetName val="DGPS"/>
      <sheetName val="Khoi luong phat sinh HD"/>
      <sheetName val="DGCT"/>
      <sheetName val="Khoi luong"/>
      <sheetName val="Khoi luong chi tiet"/>
      <sheetName val="Tong hop du toan"/>
      <sheetName val="Du toan chi tiet"/>
      <sheetName val="Don gia chi tiet"/>
      <sheetName val="Vat lieu"/>
      <sheetName val="Bang gia vat lieu"/>
      <sheetName val="Cap phoi vua"/>
      <sheetName val="Luong"/>
      <sheetName val="Bang gia thiet bi"/>
      <sheetName val="XL4Poppy"/>
      <sheetName val="149-2"/>
      <sheetName val="TTDZ22"/>
      <sheetName val="Tonf hop du toan"/>
      <sheetName val="Xuly Data"/>
      <sheetName val="Sheet1"/>
      <sheetName val="Gia VL den HT"/>
      <sheetName val="#REF"/>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 3-05"/>
      <sheetName val="M 67"/>
      <sheetName val="dongia (2)"/>
      <sheetName val="XL4Poppy"/>
      <sheetName val="Gia VL den HT"/>
    </sheetNames>
    <sheetDataSet>
      <sheetData sheetId="0"/>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DT"/>
      <sheetName val="HSinh 2017"/>
      <sheetName val="Hsinh"/>
      <sheetName val="DT chi tiet 2019"/>
      <sheetName val="THDT 2018"/>
      <sheetName val="DT chi tiet 2017"/>
      <sheetName val="TH DT 2017 "/>
      <sheetName val="TH GUI P NS"/>
      <sheetName val="Thuyet minh SV lao"/>
      <sheetName val="Giao thu"/>
      <sheetName val="TH DT 2016"/>
      <sheetName val="DT chi tiet 2016"/>
      <sheetName val="Chi tiet truong Chính trị 2015"/>
      <sheetName val="Chi tiet truong Ctri 2016"/>
      <sheetName val="Truong Chinh tri 2018"/>
      <sheetName val="Truong chinh tri 2019"/>
      <sheetName val="TM luong 2015-2016"/>
      <sheetName val="So sanh luong 2014"/>
      <sheetName val="TH gui NS"/>
      <sheetName val="So sanh chi tieu HS"/>
      <sheetName val="DT 2014 NS"/>
      <sheetName val="Tminh"/>
      <sheetName val="QLTT"/>
    </sheetNames>
    <sheetDataSet>
      <sheetData sheetId="0"/>
      <sheetData sheetId="1"/>
      <sheetData sheetId="2">
        <row r="8">
          <cell r="L8">
            <v>16</v>
          </cell>
        </row>
        <row r="9">
          <cell r="G9">
            <v>804.4</v>
          </cell>
          <cell r="L9">
            <v>0</v>
          </cell>
          <cell r="Q9">
            <v>0</v>
          </cell>
        </row>
        <row r="10">
          <cell r="G10">
            <v>714.4</v>
          </cell>
          <cell r="L10">
            <v>16</v>
          </cell>
        </row>
        <row r="11">
          <cell r="G11">
            <v>0</v>
          </cell>
        </row>
        <row r="12">
          <cell r="G12">
            <v>63</v>
          </cell>
        </row>
        <row r="14">
          <cell r="G14">
            <v>55</v>
          </cell>
        </row>
        <row r="15">
          <cell r="G15">
            <v>158</v>
          </cell>
        </row>
        <row r="16">
          <cell r="L16">
            <v>73</v>
          </cell>
          <cell r="Q16">
            <v>610.4</v>
          </cell>
        </row>
        <row r="23">
          <cell r="L23">
            <v>26</v>
          </cell>
          <cell r="Q23">
            <v>13.4</v>
          </cell>
        </row>
        <row r="24">
          <cell r="L24">
            <v>1120.2</v>
          </cell>
          <cell r="Q24">
            <v>346.4</v>
          </cell>
        </row>
        <row r="26">
          <cell r="L26">
            <v>348.2</v>
          </cell>
          <cell r="Q26">
            <v>1263.8</v>
          </cell>
        </row>
        <row r="27">
          <cell r="L27">
            <v>50.8</v>
          </cell>
        </row>
        <row r="28">
          <cell r="L28">
            <v>11.6</v>
          </cell>
        </row>
        <row r="29">
          <cell r="Q29">
            <v>1825.2</v>
          </cell>
          <cell r="V29">
            <v>257</v>
          </cell>
        </row>
        <row r="30">
          <cell r="Q30">
            <v>2033</v>
          </cell>
          <cell r="V30">
            <v>515</v>
          </cell>
        </row>
        <row r="31">
          <cell r="L31">
            <v>192.2</v>
          </cell>
          <cell r="Q31">
            <v>632</v>
          </cell>
          <cell r="V31">
            <v>486</v>
          </cell>
        </row>
        <row r="32">
          <cell r="Q32">
            <v>648.4</v>
          </cell>
        </row>
        <row r="33">
          <cell r="L33">
            <v>0</v>
          </cell>
          <cell r="Q33">
            <v>348.6</v>
          </cell>
        </row>
      </sheetData>
      <sheetData sheetId="3">
        <row r="15">
          <cell r="M15">
            <v>781</v>
          </cell>
        </row>
        <row r="16">
          <cell r="M16">
            <v>3266</v>
          </cell>
        </row>
        <row r="19">
          <cell r="M19">
            <v>333.7</v>
          </cell>
        </row>
        <row r="23">
          <cell r="M23">
            <v>411.79999999999995</v>
          </cell>
        </row>
        <row r="24">
          <cell r="M24">
            <v>840.63999999999987</v>
          </cell>
        </row>
        <row r="26">
          <cell r="F26">
            <v>26</v>
          </cell>
          <cell r="G26">
            <v>0</v>
          </cell>
          <cell r="H26">
            <v>26</v>
          </cell>
          <cell r="I26">
            <v>0</v>
          </cell>
          <cell r="J26">
            <v>0</v>
          </cell>
          <cell r="K26">
            <v>0</v>
          </cell>
          <cell r="L26">
            <v>0</v>
          </cell>
          <cell r="M26">
            <v>369.2</v>
          </cell>
          <cell r="N26">
            <v>369.2</v>
          </cell>
          <cell r="O26">
            <v>0</v>
          </cell>
        </row>
        <row r="27">
          <cell r="F27">
            <v>10</v>
          </cell>
          <cell r="H27">
            <v>10</v>
          </cell>
          <cell r="M27">
            <v>142</v>
          </cell>
          <cell r="O27">
            <v>0</v>
          </cell>
        </row>
        <row r="28">
          <cell r="F28">
            <v>16</v>
          </cell>
          <cell r="H28">
            <v>16</v>
          </cell>
          <cell r="M28">
            <v>227.2</v>
          </cell>
          <cell r="O28">
            <v>0</v>
          </cell>
        </row>
        <row r="42">
          <cell r="N42">
            <v>40</v>
          </cell>
        </row>
        <row r="43">
          <cell r="N43">
            <v>30</v>
          </cell>
        </row>
        <row r="44">
          <cell r="N44">
            <v>30</v>
          </cell>
        </row>
        <row r="45">
          <cell r="N45">
            <v>40</v>
          </cell>
        </row>
        <row r="46">
          <cell r="N46">
            <v>400</v>
          </cell>
        </row>
        <row r="47">
          <cell r="N47">
            <v>40</v>
          </cell>
        </row>
        <row r="48">
          <cell r="N48">
            <v>40</v>
          </cell>
        </row>
        <row r="49">
          <cell r="N49">
            <v>40</v>
          </cell>
        </row>
        <row r="50">
          <cell r="N50">
            <v>40</v>
          </cell>
        </row>
        <row r="52">
          <cell r="N52">
            <v>30</v>
          </cell>
        </row>
        <row r="53">
          <cell r="N53">
            <v>30</v>
          </cell>
        </row>
        <row r="54">
          <cell r="N54">
            <v>80</v>
          </cell>
        </row>
        <row r="55">
          <cell r="N55">
            <v>150</v>
          </cell>
        </row>
        <row r="57">
          <cell r="L57">
            <v>250</v>
          </cell>
        </row>
        <row r="59">
          <cell r="L59">
            <v>200</v>
          </cell>
        </row>
        <row r="60">
          <cell r="L60">
            <v>30</v>
          </cell>
        </row>
        <row r="61">
          <cell r="L61">
            <v>40</v>
          </cell>
        </row>
        <row r="62">
          <cell r="L62">
            <v>30</v>
          </cell>
        </row>
        <row r="63">
          <cell r="L63">
            <v>30</v>
          </cell>
        </row>
        <row r="66">
          <cell r="L66">
            <v>100</v>
          </cell>
        </row>
        <row r="67">
          <cell r="L67">
            <v>300</v>
          </cell>
        </row>
        <row r="68">
          <cell r="L68">
            <v>40</v>
          </cell>
        </row>
        <row r="69">
          <cell r="L69">
            <v>40</v>
          </cell>
        </row>
        <row r="70">
          <cell r="L70">
            <v>150</v>
          </cell>
        </row>
        <row r="71">
          <cell r="L71">
            <v>30</v>
          </cell>
        </row>
        <row r="72">
          <cell r="L72">
            <v>30</v>
          </cell>
        </row>
        <row r="74">
          <cell r="L74">
            <v>150</v>
          </cell>
        </row>
      </sheetData>
      <sheetData sheetId="4"/>
      <sheetData sheetId="5"/>
      <sheetData sheetId="6"/>
      <sheetData sheetId="7"/>
      <sheetData sheetId="8"/>
      <sheetData sheetId="9"/>
      <sheetData sheetId="10"/>
      <sheetData sheetId="11"/>
      <sheetData sheetId="12"/>
      <sheetData sheetId="13"/>
      <sheetData sheetId="14"/>
      <sheetData sheetId="15">
        <row r="10">
          <cell r="L10">
            <v>4068999.5555555555</v>
          </cell>
        </row>
      </sheetData>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H"/>
      <sheetName val="SL"/>
      <sheetName val="NL"/>
      <sheetName val="US"/>
      <sheetName val="US2"/>
      <sheetName val="THP"/>
      <sheetName val="USPHU"/>
      <sheetName val="THP2"/>
      <sheetName val="USPHU2"/>
      <sheetName val="LKd"/>
      <sheetName val="LKT"/>
      <sheetName val="KCC"/>
      <sheetName val="Dv"/>
      <sheetName val="dongia (2)"/>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
      <sheetName val="Bia "/>
      <sheetName val="th17"/>
      <sheetName val="H17"/>
      <sheetName val="XXXXXXXX"/>
      <sheetName val="XL4Poppy"/>
      <sheetName val="SL"/>
      <sheetName val="dongia (2)"/>
    </sheetNames>
    <sheetDataSet>
      <sheetData sheetId="0" refreshError="1"/>
      <sheetData sheetId="1"/>
      <sheetData sheetId="2"/>
      <sheetData sheetId="3"/>
      <sheetData sheetId="4" refreshError="1"/>
      <sheetData sheetId="5">
        <row r="4">
          <cell r="C4" t="str">
            <v>Delete</v>
          </cell>
        </row>
      </sheetData>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ment"/>
      <sheetName val="R&amp;P"/>
      <sheetName val="Sheet2"/>
      <sheetName val="Sheet1"/>
      <sheetName val="Detailed for Breakdown"/>
      <sheetName val="Names"/>
      <sheetName val="Tong Hop"/>
      <sheetName val="Phan tich"/>
      <sheetName val="Sheet3"/>
      <sheetName val="XL4Poppy"/>
      <sheetName val="Tong Ho"/>
      <sheetName val="Tong H"/>
      <sheetName val="Tong "/>
      <sheetName val="Tong"/>
      <sheetName val="Ton"/>
      <sheetName val="To"/>
      <sheetName val="T"/>
      <sheetName val=""/>
      <sheetName val="Uchongxo"/>
      <sheetName val="banmatcau"/>
      <sheetName val="damngang"/>
      <sheetName val="mat"/>
      <sheetName val="nen"/>
      <sheetName val="Tonghop"/>
      <sheetName val="damTrong"/>
      <sheetName val="Tamdosan"/>
      <sheetName val="Mo(M2)"/>
      <sheetName val="Mo(M1)"/>
      <sheetName val="klban-qd"/>
      <sheetName val="00000000"/>
      <sheetName val="10000000"/>
      <sheetName val="20000000"/>
      <sheetName val="Congtron"/>
      <sheetName val="Congban"/>
      <sheetName val="KLcongban"/>
      <sheetName val="KLTHcongtron"/>
      <sheetName val="Sheet4"/>
      <sheetName val="Sheet5"/>
      <sheetName val="Sheet6"/>
      <sheetName val="Sheet7"/>
      <sheetName val="LopBTN7cm"/>
      <sheetName val="(In.Gird-Ex.Gird-Deck)"/>
      <sheetName val="Railing"/>
      <sheetName val="StartUp"/>
      <sheetName val="CT -THVLNC"/>
    </sheetNames>
    <sheetDataSet>
      <sheetData sheetId="0" refreshError="1"/>
      <sheetData sheetId="1" refreshError="1">
        <row r="24">
          <cell r="G24">
            <v>5406</v>
          </cell>
        </row>
        <row r="27">
          <cell r="G27">
            <v>920</v>
          </cell>
        </row>
        <row r="39">
          <cell r="G39">
            <v>183636</v>
          </cell>
        </row>
        <row r="50">
          <cell r="G50">
            <v>4700</v>
          </cell>
        </row>
        <row r="54">
          <cell r="G54">
            <v>8596</v>
          </cell>
        </row>
        <row r="58">
          <cell r="G58">
            <v>4600</v>
          </cell>
        </row>
        <row r="84">
          <cell r="G84">
            <v>307000</v>
          </cell>
        </row>
        <row r="86">
          <cell r="G86">
            <v>1800000</v>
          </cell>
        </row>
        <row r="90">
          <cell r="G90">
            <v>30000</v>
          </cell>
        </row>
        <row r="100">
          <cell r="G100">
            <v>70000</v>
          </cell>
        </row>
        <row r="102">
          <cell r="G102">
            <v>420000</v>
          </cell>
        </row>
        <row r="103">
          <cell r="G103">
            <v>315000</v>
          </cell>
        </row>
        <row r="104">
          <cell r="G104">
            <v>168000.00000000003</v>
          </cell>
        </row>
        <row r="105">
          <cell r="G105">
            <v>504000</v>
          </cell>
        </row>
        <row r="106">
          <cell r="G106">
            <v>1260000</v>
          </cell>
        </row>
        <row r="107">
          <cell r="G107">
            <v>1680000</v>
          </cell>
        </row>
        <row r="109">
          <cell r="G109">
            <v>61400</v>
          </cell>
        </row>
        <row r="110">
          <cell r="G110">
            <v>49120</v>
          </cell>
        </row>
        <row r="124">
          <cell r="G124">
            <v>785469</v>
          </cell>
        </row>
        <row r="125">
          <cell r="G125">
            <v>1125943</v>
          </cell>
        </row>
        <row r="138">
          <cell r="G138">
            <v>522969</v>
          </cell>
        </row>
        <row r="146">
          <cell r="G146">
            <v>744850</v>
          </cell>
        </row>
        <row r="150">
          <cell r="G150">
            <v>1085836</v>
          </cell>
        </row>
        <row r="160">
          <cell r="G160">
            <v>650177</v>
          </cell>
        </row>
        <row r="164">
          <cell r="G164">
            <v>52566</v>
          </cell>
        </row>
        <row r="165">
          <cell r="G165">
            <v>55829</v>
          </cell>
        </row>
        <row r="167">
          <cell r="G167">
            <v>480789</v>
          </cell>
        </row>
        <row r="172">
          <cell r="G172">
            <v>868408</v>
          </cell>
        </row>
        <row r="179">
          <cell r="G179">
            <v>321512</v>
          </cell>
        </row>
        <row r="191">
          <cell r="G191">
            <v>472652</v>
          </cell>
        </row>
        <row r="198">
          <cell r="G198">
            <v>641961</v>
          </cell>
        </row>
        <row r="207">
          <cell r="G207">
            <v>776006</v>
          </cell>
        </row>
        <row r="209">
          <cell r="G209">
            <v>381748</v>
          </cell>
        </row>
        <row r="210">
          <cell r="G210">
            <v>426161</v>
          </cell>
        </row>
        <row r="225">
          <cell r="G225">
            <v>861908</v>
          </cell>
        </row>
        <row r="226">
          <cell r="G226">
            <v>1247376</v>
          </cell>
        </row>
        <row r="227">
          <cell r="G227">
            <v>1718736</v>
          </cell>
        </row>
        <row r="228">
          <cell r="G228">
            <v>1824131</v>
          </cell>
        </row>
        <row r="232">
          <cell r="G232">
            <v>2331539</v>
          </cell>
        </row>
        <row r="235">
          <cell r="G235">
            <v>2650744</v>
          </cell>
        </row>
        <row r="241">
          <cell r="G241">
            <v>78386</v>
          </cell>
        </row>
        <row r="244">
          <cell r="G244">
            <v>96606</v>
          </cell>
        </row>
        <row r="248">
          <cell r="G248">
            <v>113782</v>
          </cell>
        </row>
        <row r="250">
          <cell r="G250">
            <v>235732</v>
          </cell>
        </row>
        <row r="253">
          <cell r="G253">
            <v>107131</v>
          </cell>
        </row>
        <row r="260">
          <cell r="G260">
            <v>83578</v>
          </cell>
        </row>
        <row r="263">
          <cell r="G263">
            <v>1279858</v>
          </cell>
        </row>
        <row r="264">
          <cell r="G264">
            <v>1800749</v>
          </cell>
        </row>
        <row r="271">
          <cell r="G271">
            <v>1594996</v>
          </cell>
        </row>
        <row r="272">
          <cell r="G272">
            <v>1878187</v>
          </cell>
        </row>
        <row r="274">
          <cell r="G274">
            <v>3939622</v>
          </cell>
        </row>
        <row r="277">
          <cell r="G277">
            <v>140021</v>
          </cell>
        </row>
        <row r="281">
          <cell r="G281">
            <v>36194</v>
          </cell>
        </row>
        <row r="286">
          <cell r="G286">
            <v>41681</v>
          </cell>
        </row>
        <row r="296">
          <cell r="G296">
            <v>715811</v>
          </cell>
        </row>
        <row r="297">
          <cell r="G297">
            <v>839415</v>
          </cell>
        </row>
        <row r="305">
          <cell r="G305">
            <v>119771</v>
          </cell>
        </row>
        <row r="337">
          <cell r="G337">
            <v>430951</v>
          </cell>
        </row>
        <row r="338">
          <cell r="G338">
            <v>930432</v>
          </cell>
        </row>
        <row r="355">
          <cell r="G355">
            <v>27532</v>
          </cell>
        </row>
        <row r="371">
          <cell r="G371">
            <v>889435</v>
          </cell>
        </row>
        <row r="372">
          <cell r="G372">
            <v>1074220</v>
          </cell>
        </row>
        <row r="378">
          <cell r="G378">
            <v>818562</v>
          </cell>
        </row>
        <row r="385">
          <cell r="G385">
            <v>6781995</v>
          </cell>
        </row>
        <row r="391">
          <cell r="G391">
            <v>361686</v>
          </cell>
        </row>
        <row r="392">
          <cell r="G392">
            <v>746550</v>
          </cell>
        </row>
        <row r="403">
          <cell r="G403">
            <v>862947</v>
          </cell>
        </row>
      </sheetData>
      <sheetData sheetId="2"/>
      <sheetData sheetId="3" refreshError="1"/>
      <sheetData sheetId="4" refreshError="1"/>
      <sheetData sheetId="5" refreshError="1">
        <row r="6">
          <cell r="D6">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refreshError="1"/>
      <sheetData sheetId="42" refreshError="1"/>
      <sheetData sheetId="43" refreshError="1"/>
      <sheetData sheetId="4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 giao VL den HT"/>
      <sheetName val="XL4Poppy"/>
      <sheetName val="R&amp;P"/>
      <sheetName val="Names"/>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i-Cao-bars list of diaphragm"/>
      <sheetName val="Qui-Cao-bars list of Style1 PCI"/>
      <sheetName val="Cam-Thuy-DamT"/>
      <sheetName val="Cam-Thuy-Tru P1~P8"/>
      <sheetName val="Sheet1"/>
      <sheetName val="XL4Poppy"/>
      <sheetName val="Gia VL den HT"/>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Sheet1"/>
      <sheetName val="Sheet2"/>
      <sheetName val="Sheet3"/>
      <sheetName val="XL4Poppy"/>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67"/>
      <sheetName val="T.GIANG"/>
      <sheetName val="XL4Poppy"/>
      <sheetName val="DG vat tu"/>
      <sheetName val="TTDZ22"/>
      <sheetName val="THCT"/>
      <sheetName val="THDZ0,4"/>
      <sheetName val="TH DZ35"/>
      <sheetName val="THTram"/>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heet2"/>
      <sheetName val="Quantity"/>
      <sheetName val="6823 PS 1700"/>
      <sheetName val="PU_ITALY "/>
      <sheetName val="Module1"/>
      <sheetName val="Module2"/>
      <sheetName val="KP_LIST"/>
      <sheetName val="XL4Poppy"/>
      <sheetName val="kecot"/>
      <sheetName val="Gioi thieu"/>
      <sheetName val="VL"/>
      <sheetName val="Du Toan"/>
      <sheetName val="6823_PS_1700"/>
      <sheetName val="PU_ITALY_"/>
      <sheetName val="6823_PS_17001"/>
      <sheetName val="PU_ITALY_1"/>
      <sheetName val="LKVL-CK-HT-GD1"/>
      <sheetName val="TONGKE-HT"/>
      <sheetName val="he so"/>
      <sheetName val="chitimc"/>
      <sheetName val="dongia (2)"/>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DG"/>
      <sheetName val="dtxl"/>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Chi tiết Goc -AB"/>
      <sheetName val="SILICATE"/>
      <sheetName val="갑지"/>
      <sheetName val="6823_PS_17002"/>
      <sheetName val="PU_ITALY_2"/>
      <sheetName val="V-M(Bdinh)"/>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refreshError="1"/>
      <sheetData sheetId="53"/>
      <sheetData sheetId="54"/>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4"/>
  <sheetViews>
    <sheetView zoomScale="90" zoomScaleNormal="90" workbookViewId="0">
      <pane xSplit="1" ySplit="8" topLeftCell="B21" activePane="bottomRight" state="frozen"/>
      <selection pane="topRight" activeCell="B1" sqref="B1"/>
      <selection pane="bottomLeft" activeCell="A9" sqref="A9"/>
      <selection pane="bottomRight" activeCell="B6" sqref="B6:B7"/>
    </sheetView>
  </sheetViews>
  <sheetFormatPr defaultColWidth="9" defaultRowHeight="21"/>
  <cols>
    <col min="1" max="1" width="53.19921875" style="13" customWidth="1"/>
    <col min="2" max="4" width="12.59765625" style="12" customWidth="1"/>
    <col min="5" max="16384" width="9" style="12"/>
  </cols>
  <sheetData>
    <row r="1" spans="1:4" s="5" customFormat="1" ht="23.25" customHeight="1">
      <c r="A1" s="211" t="s">
        <v>258</v>
      </c>
      <c r="B1" s="211"/>
      <c r="C1" s="211"/>
      <c r="D1" s="211"/>
    </row>
    <row r="2" spans="1:4" s="5" customFormat="1" ht="21.75" customHeight="1">
      <c r="A2" s="211" t="s">
        <v>596</v>
      </c>
      <c r="B2" s="211"/>
      <c r="C2" s="211"/>
      <c r="D2" s="211"/>
    </row>
    <row r="3" spans="1:4" s="5" customFormat="1" ht="23.25" customHeight="1">
      <c r="A3" s="214" t="s">
        <v>808</v>
      </c>
      <c r="B3" s="214"/>
      <c r="C3" s="214"/>
      <c r="D3" s="214"/>
    </row>
    <row r="4" spans="1:4" s="15" customFormat="1" ht="28.5" customHeight="1">
      <c r="A4" s="14"/>
      <c r="C4" s="215" t="s">
        <v>227</v>
      </c>
      <c r="D4" s="215"/>
    </row>
    <row r="5" spans="1:4" s="6" customFormat="1" ht="24.9" customHeight="1">
      <c r="A5" s="207" t="s">
        <v>0</v>
      </c>
      <c r="B5" s="207" t="s">
        <v>597</v>
      </c>
      <c r="C5" s="207"/>
      <c r="D5" s="207"/>
    </row>
    <row r="6" spans="1:4" s="6" customFormat="1" ht="24.9" customHeight="1">
      <c r="A6" s="212"/>
      <c r="B6" s="207" t="s">
        <v>1</v>
      </c>
      <c r="C6" s="209" t="s">
        <v>2</v>
      </c>
      <c r="D6" s="210"/>
    </row>
    <row r="7" spans="1:4" s="6" customFormat="1" ht="37.5" customHeight="1">
      <c r="A7" s="213"/>
      <c r="B7" s="208"/>
      <c r="C7" s="59" t="s">
        <v>3</v>
      </c>
      <c r="D7" s="59" t="s">
        <v>34</v>
      </c>
    </row>
    <row r="8" spans="1:4" s="6" customFormat="1" ht="21.75" customHeight="1">
      <c r="A8" s="7" t="s">
        <v>4</v>
      </c>
      <c r="B8" s="8">
        <v>4</v>
      </c>
      <c r="C8" s="8">
        <v>5</v>
      </c>
      <c r="D8" s="8">
        <v>6</v>
      </c>
    </row>
    <row r="9" spans="1:4" s="175" customFormat="1" ht="24.9" customHeight="1">
      <c r="A9" s="46" t="s">
        <v>25</v>
      </c>
      <c r="B9" s="55">
        <f>C9+D9</f>
        <v>6300000</v>
      </c>
      <c r="C9" s="47">
        <f>C10+C25+C27</f>
        <v>3816800</v>
      </c>
      <c r="D9" s="47">
        <f>D10+D25+D27</f>
        <v>2483200</v>
      </c>
    </row>
    <row r="10" spans="1:4" s="177" customFormat="1" ht="24.9" customHeight="1">
      <c r="A10" s="176" t="s">
        <v>5</v>
      </c>
      <c r="B10" s="9">
        <f t="shared" ref="B10:B27" si="0">C10+D10</f>
        <v>6127872</v>
      </c>
      <c r="C10" s="9">
        <f>C11+C14+C15+C16+C17+C18+C19+C20+C21+C22+C23</f>
        <v>3726800</v>
      </c>
      <c r="D10" s="9">
        <f>D11+D14+D15+D16+D17+D18+D19+D20+D21+D22+D23</f>
        <v>2401072</v>
      </c>
    </row>
    <row r="11" spans="1:4" s="15" customFormat="1" ht="24.9" customHeight="1">
      <c r="A11" s="178" t="s">
        <v>6</v>
      </c>
      <c r="B11" s="3">
        <f>B12+B13</f>
        <v>2297680</v>
      </c>
      <c r="C11" s="3">
        <f>C12+C13</f>
        <v>2230000</v>
      </c>
      <c r="D11" s="3">
        <f>D12+D13</f>
        <v>67680</v>
      </c>
    </row>
    <row r="12" spans="1:4" s="15" customFormat="1" ht="24.9" customHeight="1">
      <c r="A12" s="178" t="s">
        <v>7</v>
      </c>
      <c r="B12" s="9">
        <f>C12+D12</f>
        <v>1254680</v>
      </c>
      <c r="C12" s="9">
        <v>1210000</v>
      </c>
      <c r="D12" s="178">
        <v>44680</v>
      </c>
    </row>
    <row r="13" spans="1:4" s="15" customFormat="1" ht="24.9" customHeight="1">
      <c r="A13" s="178" t="s">
        <v>8</v>
      </c>
      <c r="B13" s="9">
        <f t="shared" si="0"/>
        <v>1043000</v>
      </c>
      <c r="C13" s="178">
        <v>1020000</v>
      </c>
      <c r="D13" s="178">
        <v>23000</v>
      </c>
    </row>
    <row r="14" spans="1:4" s="15" customFormat="1" ht="24.9" customHeight="1">
      <c r="A14" s="178" t="s">
        <v>9</v>
      </c>
      <c r="B14" s="9">
        <f t="shared" si="0"/>
        <v>760500</v>
      </c>
      <c r="C14" s="178">
        <v>412400</v>
      </c>
      <c r="D14" s="178">
        <v>348100</v>
      </c>
    </row>
    <row r="15" spans="1:4" s="15" customFormat="1" ht="24.9" customHeight="1">
      <c r="A15" s="178" t="s">
        <v>35</v>
      </c>
      <c r="B15" s="9">
        <f t="shared" si="0"/>
        <v>11310</v>
      </c>
      <c r="C15" s="178"/>
      <c r="D15" s="178">
        <v>11310</v>
      </c>
    </row>
    <row r="16" spans="1:4" s="15" customFormat="1" ht="24.9" customHeight="1">
      <c r="A16" s="178" t="s">
        <v>26</v>
      </c>
      <c r="B16" s="9">
        <f t="shared" si="0"/>
        <v>1400000</v>
      </c>
      <c r="C16" s="178"/>
      <c r="D16" s="178">
        <v>1400000</v>
      </c>
    </row>
    <row r="17" spans="1:4" s="15" customFormat="1" ht="24.9" customHeight="1">
      <c r="A17" s="178" t="s">
        <v>27</v>
      </c>
      <c r="B17" s="9">
        <f t="shared" si="0"/>
        <v>87072</v>
      </c>
      <c r="C17" s="178"/>
      <c r="D17" s="9">
        <v>87072</v>
      </c>
    </row>
    <row r="18" spans="1:4" s="15" customFormat="1" ht="24.9" customHeight="1">
      <c r="A18" s="178" t="s">
        <v>28</v>
      </c>
      <c r="B18" s="9">
        <f t="shared" si="0"/>
        <v>322700</v>
      </c>
      <c r="C18" s="178"/>
      <c r="D18" s="178">
        <v>322700</v>
      </c>
    </row>
    <row r="19" spans="1:4" s="15" customFormat="1" ht="24.9" customHeight="1">
      <c r="A19" s="178" t="s">
        <v>29</v>
      </c>
      <c r="B19" s="9">
        <f t="shared" si="0"/>
        <v>135000</v>
      </c>
      <c r="C19" s="178">
        <v>87700</v>
      </c>
      <c r="D19" s="178">
        <v>47300</v>
      </c>
    </row>
    <row r="20" spans="1:4" s="15" customFormat="1" ht="24.9" customHeight="1">
      <c r="A20" s="178" t="s">
        <v>30</v>
      </c>
      <c r="B20" s="9">
        <f t="shared" si="0"/>
        <v>14000</v>
      </c>
      <c r="C20" s="178">
        <v>14000</v>
      </c>
      <c r="D20" s="178"/>
    </row>
    <row r="21" spans="1:4" s="15" customFormat="1" ht="24.9" customHeight="1">
      <c r="A21" s="178" t="s">
        <v>31</v>
      </c>
      <c r="B21" s="9">
        <f t="shared" si="0"/>
        <v>207000</v>
      </c>
      <c r="C21" s="178">
        <v>115700</v>
      </c>
      <c r="D21" s="178">
        <v>91300</v>
      </c>
    </row>
    <row r="22" spans="1:4" s="15" customFormat="1" ht="24.9" customHeight="1">
      <c r="A22" s="178" t="s">
        <v>360</v>
      </c>
      <c r="B22" s="9">
        <f t="shared" si="0"/>
        <v>867000</v>
      </c>
      <c r="C22" s="178">
        <v>867000</v>
      </c>
      <c r="D22" s="178"/>
    </row>
    <row r="23" spans="1:4" s="15" customFormat="1" ht="24.9" customHeight="1">
      <c r="A23" s="178" t="s">
        <v>272</v>
      </c>
      <c r="B23" s="9">
        <f t="shared" si="0"/>
        <v>25610</v>
      </c>
      <c r="C23" s="178"/>
      <c r="D23" s="178">
        <v>25610</v>
      </c>
    </row>
    <row r="24" spans="1:4" s="15" customFormat="1" ht="24.9" customHeight="1">
      <c r="A24" s="178" t="s">
        <v>803</v>
      </c>
      <c r="B24" s="9"/>
      <c r="C24" s="178"/>
      <c r="D24" s="178"/>
    </row>
    <row r="25" spans="1:4" s="180" customFormat="1" ht="24.9" customHeight="1">
      <c r="A25" s="176" t="s">
        <v>10</v>
      </c>
      <c r="B25" s="9">
        <f t="shared" si="0"/>
        <v>141300</v>
      </c>
      <c r="C25" s="9">
        <v>90000</v>
      </c>
      <c r="D25" s="9">
        <v>51300</v>
      </c>
    </row>
    <row r="26" spans="1:4" s="183" customFormat="1" ht="24.9" customHeight="1">
      <c r="A26" s="181" t="s">
        <v>33</v>
      </c>
      <c r="B26" s="9">
        <f t="shared" si="0"/>
        <v>0</v>
      </c>
      <c r="C26" s="182"/>
      <c r="D26" s="182"/>
    </row>
    <row r="27" spans="1:4" s="180" customFormat="1" ht="24.9" customHeight="1">
      <c r="A27" s="176" t="s">
        <v>11</v>
      </c>
      <c r="B27" s="9">
        <f t="shared" si="0"/>
        <v>30828</v>
      </c>
      <c r="C27" s="184"/>
      <c r="D27" s="9">
        <v>30828</v>
      </c>
    </row>
    <row r="28" spans="1:4" s="186" customFormat="1" ht="24.9" customHeight="1">
      <c r="A28" s="185" t="s">
        <v>12</v>
      </c>
      <c r="B28" s="47">
        <f>C28+D28</f>
        <v>66554</v>
      </c>
      <c r="C28" s="47">
        <f>SUM(C29:C33)</f>
        <v>66554</v>
      </c>
      <c r="D28" s="47">
        <f>SUM(D29:D33)</f>
        <v>0</v>
      </c>
    </row>
    <row r="29" spans="1:4" s="188" customFormat="1" ht="24.9" customHeight="1">
      <c r="A29" s="187" t="s">
        <v>13</v>
      </c>
      <c r="B29" s="178"/>
      <c r="C29" s="178">
        <v>3132</v>
      </c>
      <c r="D29" s="178"/>
    </row>
    <row r="30" spans="1:4" s="188" customFormat="1" ht="24.9" customHeight="1">
      <c r="A30" s="187" t="s">
        <v>36</v>
      </c>
      <c r="B30" s="178"/>
      <c r="C30" s="178">
        <v>175</v>
      </c>
      <c r="D30" s="178"/>
    </row>
    <row r="31" spans="1:4" s="188" customFormat="1" ht="24.9" customHeight="1">
      <c r="A31" s="187" t="s">
        <v>14</v>
      </c>
      <c r="B31" s="178"/>
      <c r="C31" s="178">
        <v>50000</v>
      </c>
      <c r="D31" s="178"/>
    </row>
    <row r="32" spans="1:4" s="188" customFormat="1" ht="24.9" customHeight="1">
      <c r="A32" s="187" t="s">
        <v>15</v>
      </c>
      <c r="B32" s="178"/>
      <c r="C32" s="178"/>
      <c r="D32" s="178"/>
    </row>
    <row r="33" spans="1:4" s="188" customFormat="1" ht="24.9" customHeight="1">
      <c r="A33" s="187" t="s">
        <v>16</v>
      </c>
      <c r="B33" s="178"/>
      <c r="C33" s="178">
        <v>13247</v>
      </c>
      <c r="D33" s="178"/>
    </row>
    <row r="34" spans="1:4" s="186" customFormat="1" ht="24.9" customHeight="1">
      <c r="A34" s="189" t="s">
        <v>24</v>
      </c>
      <c r="B34" s="48">
        <v>6900000</v>
      </c>
      <c r="C34" s="48">
        <v>6900000</v>
      </c>
      <c r="D34" s="48">
        <v>0</v>
      </c>
    </row>
    <row r="35" spans="1:4" s="192" customFormat="1" ht="24.9" customHeight="1">
      <c r="A35" s="190" t="s">
        <v>17</v>
      </c>
      <c r="B35" s="191">
        <f>B34+B28+B9</f>
        <v>13266554</v>
      </c>
      <c r="C35" s="191">
        <f>C34+C28+C9</f>
        <v>10783354</v>
      </c>
      <c r="D35" s="191">
        <f>D34+D28+D9</f>
        <v>2483200</v>
      </c>
    </row>
    <row r="36" spans="1:4" s="192" customFormat="1" ht="24.9" customHeight="1">
      <c r="A36" s="187" t="s">
        <v>32</v>
      </c>
      <c r="B36" s="9">
        <v>7563421</v>
      </c>
      <c r="C36" s="178">
        <v>7533601</v>
      </c>
      <c r="D36" s="178">
        <v>29820</v>
      </c>
    </row>
    <row r="37" spans="1:4" s="15" customFormat="1" ht="24.9" customHeight="1">
      <c r="A37" s="187" t="s">
        <v>18</v>
      </c>
      <c r="B37" s="9">
        <v>5703133</v>
      </c>
      <c r="C37" s="9">
        <v>3775566</v>
      </c>
      <c r="D37" s="9">
        <v>1927567</v>
      </c>
    </row>
    <row r="38" spans="1:4" s="193" customFormat="1" ht="24.9" customHeight="1">
      <c r="A38" s="46" t="s">
        <v>19</v>
      </c>
      <c r="B38" s="47">
        <f>B39+B40+B41+B42+B47+B49</f>
        <v>9351388</v>
      </c>
      <c r="C38" s="47">
        <f>C39+C40+C41+C42+C47+C49</f>
        <v>9351388</v>
      </c>
      <c r="D38" s="47">
        <f>D39+D40+D42+D47</f>
        <v>0</v>
      </c>
    </row>
    <row r="39" spans="1:4" s="15" customFormat="1" ht="24.9" customHeight="1">
      <c r="A39" s="178" t="s">
        <v>628</v>
      </c>
      <c r="B39" s="3">
        <f>C39+D39</f>
        <v>5833191</v>
      </c>
      <c r="C39" s="3">
        <f>5719191+114000</f>
        <v>5833191</v>
      </c>
      <c r="D39" s="178"/>
    </row>
    <row r="40" spans="1:4" s="15" customFormat="1" ht="24.9" customHeight="1">
      <c r="A40" s="178" t="s">
        <v>37</v>
      </c>
      <c r="B40" s="3">
        <v>574356</v>
      </c>
      <c r="C40" s="3">
        <v>574356</v>
      </c>
      <c r="D40" s="178"/>
    </row>
    <row r="41" spans="1:4" s="15" customFormat="1" ht="24.9" customHeight="1">
      <c r="A41" s="178" t="s">
        <v>529</v>
      </c>
      <c r="B41" s="3">
        <v>197653</v>
      </c>
      <c r="C41" s="3">
        <v>197653</v>
      </c>
      <c r="D41" s="178"/>
    </row>
    <row r="42" spans="1:4" s="15" customFormat="1" ht="24.9" customHeight="1">
      <c r="A42" s="178" t="s">
        <v>267</v>
      </c>
      <c r="B42" s="3">
        <v>1247260</v>
      </c>
      <c r="C42" s="3">
        <v>1247260</v>
      </c>
      <c r="D42" s="178"/>
    </row>
    <row r="43" spans="1:4" s="15" customFormat="1" ht="24.9" customHeight="1">
      <c r="A43" s="178" t="s">
        <v>20</v>
      </c>
      <c r="B43" s="3">
        <v>740860</v>
      </c>
      <c r="C43" s="3">
        <v>740860</v>
      </c>
      <c r="D43" s="178"/>
    </row>
    <row r="44" spans="1:4" s="15" customFormat="1" ht="25.5" customHeight="1">
      <c r="A44" s="178" t="s">
        <v>21</v>
      </c>
      <c r="B44" s="3">
        <v>421400</v>
      </c>
      <c r="C44" s="3">
        <v>421400</v>
      </c>
      <c r="D44" s="178"/>
    </row>
    <row r="45" spans="1:4" s="15" customFormat="1" ht="24.9" customHeight="1">
      <c r="A45" s="25" t="s">
        <v>613</v>
      </c>
      <c r="B45" s="3">
        <v>101318</v>
      </c>
      <c r="C45" s="3">
        <v>101318</v>
      </c>
      <c r="D45" s="178"/>
    </row>
    <row r="46" spans="1:4" s="15" customFormat="1" ht="24.9" customHeight="1">
      <c r="A46" s="178" t="s">
        <v>612</v>
      </c>
      <c r="B46" s="3">
        <v>85000</v>
      </c>
      <c r="C46" s="3">
        <v>85000</v>
      </c>
      <c r="D46" s="178"/>
    </row>
    <row r="47" spans="1:4" s="15" customFormat="1" ht="36" customHeight="1">
      <c r="A47" s="176" t="s">
        <v>362</v>
      </c>
      <c r="B47" s="179">
        <v>987336</v>
      </c>
      <c r="C47" s="179">
        <v>987336</v>
      </c>
      <c r="D47" s="178"/>
    </row>
    <row r="48" spans="1:4" s="15" customFormat="1" ht="24.9" customHeight="1">
      <c r="A48" s="176" t="s">
        <v>363</v>
      </c>
      <c r="B48" s="179">
        <v>88218</v>
      </c>
      <c r="C48" s="179">
        <v>88218</v>
      </c>
      <c r="D48" s="178"/>
    </row>
    <row r="49" spans="1:4" s="15" customFormat="1" ht="24.9" customHeight="1">
      <c r="A49" s="176" t="s">
        <v>530</v>
      </c>
      <c r="B49" s="179">
        <v>511592</v>
      </c>
      <c r="C49" s="179">
        <v>511592</v>
      </c>
      <c r="D49" s="178"/>
    </row>
    <row r="50" spans="1:4" s="193" customFormat="1" ht="24.9" customHeight="1">
      <c r="A50" s="47" t="s">
        <v>22</v>
      </c>
      <c r="B50" s="55"/>
      <c r="C50" s="47"/>
      <c r="D50" s="47"/>
    </row>
    <row r="51" spans="1:4" s="193" customFormat="1" ht="24.9" customHeight="1">
      <c r="A51" s="47" t="s">
        <v>509</v>
      </c>
      <c r="B51" s="47">
        <f>C51</f>
        <v>124400</v>
      </c>
      <c r="C51" s="47">
        <v>124400</v>
      </c>
      <c r="D51" s="47"/>
    </row>
    <row r="52" spans="1:4" s="193" customFormat="1" ht="46.5" customHeight="1">
      <c r="A52" s="46" t="s">
        <v>534</v>
      </c>
      <c r="B52" s="47">
        <v>400000</v>
      </c>
      <c r="C52" s="47">
        <v>400000</v>
      </c>
      <c r="D52" s="47"/>
    </row>
    <row r="53" spans="1:4" s="193" customFormat="1" ht="24.9" customHeight="1">
      <c r="A53" s="47" t="s">
        <v>531</v>
      </c>
      <c r="B53" s="47"/>
      <c r="C53" s="47"/>
      <c r="D53" s="47"/>
    </row>
    <row r="54" spans="1:4" s="193" customFormat="1" ht="29.4" customHeight="1">
      <c r="A54" s="194" t="s">
        <v>23</v>
      </c>
      <c r="B54" s="47">
        <f>B37+B38+B51+B52</f>
        <v>15578921</v>
      </c>
      <c r="C54" s="47">
        <f>C37+C38+C51+C52</f>
        <v>13651354</v>
      </c>
      <c r="D54" s="47">
        <f>D37+D38+D50+D51+D53</f>
        <v>1927567</v>
      </c>
    </row>
    <row r="55" spans="1:4" s="5" customFormat="1" ht="33" customHeight="1">
      <c r="A55" s="11"/>
      <c r="B55" s="206" t="s">
        <v>806</v>
      </c>
      <c r="C55" s="206"/>
      <c r="D55" s="206"/>
    </row>
    <row r="56" spans="1:4">
      <c r="A56" s="12"/>
    </row>
    <row r="57" spans="1:4">
      <c r="A57" s="12"/>
      <c r="B57" s="10"/>
    </row>
    <row r="58" spans="1:4">
      <c r="A58" s="12"/>
      <c r="B58" s="5"/>
    </row>
    <row r="59" spans="1:4">
      <c r="A59" s="12"/>
    </row>
    <row r="60" spans="1:4">
      <c r="A60" s="12"/>
    </row>
    <row r="61" spans="1:4">
      <c r="A61" s="12"/>
    </row>
    <row r="62" spans="1:4">
      <c r="A62" s="12"/>
    </row>
    <row r="63" spans="1:4">
      <c r="A63" s="12"/>
    </row>
    <row r="64" spans="1:4">
      <c r="A64" s="12"/>
    </row>
    <row r="65" spans="1:1">
      <c r="A65" s="12"/>
    </row>
    <row r="66" spans="1:1">
      <c r="A66" s="12"/>
    </row>
    <row r="67" spans="1:1">
      <c r="A67" s="12"/>
    </row>
    <row r="68" spans="1:1">
      <c r="A68" s="12"/>
    </row>
    <row r="69" spans="1:1">
      <c r="A69" s="12"/>
    </row>
    <row r="70" spans="1:1">
      <c r="A70" s="12"/>
    </row>
    <row r="71" spans="1:1">
      <c r="A71" s="12"/>
    </row>
    <row r="72" spans="1:1">
      <c r="A72" s="12"/>
    </row>
    <row r="73" spans="1:1">
      <c r="A73" s="12"/>
    </row>
    <row r="74" spans="1:1">
      <c r="A74" s="12"/>
    </row>
    <row r="75" spans="1:1">
      <c r="A75" s="12"/>
    </row>
    <row r="76" spans="1:1">
      <c r="A76" s="12"/>
    </row>
    <row r="77" spans="1:1">
      <c r="A77" s="12"/>
    </row>
    <row r="78" spans="1:1">
      <c r="A78" s="12"/>
    </row>
    <row r="79" spans="1:1">
      <c r="A79" s="12"/>
    </row>
    <row r="80" spans="1:1">
      <c r="A80" s="12"/>
    </row>
    <row r="81" spans="1:1">
      <c r="A81" s="12"/>
    </row>
    <row r="82" spans="1:1">
      <c r="A82" s="12"/>
    </row>
    <row r="83" spans="1:1">
      <c r="A83" s="12"/>
    </row>
    <row r="84" spans="1:1">
      <c r="A84" s="12"/>
    </row>
    <row r="85" spans="1:1">
      <c r="A85" s="12"/>
    </row>
    <row r="86" spans="1:1">
      <c r="A86" s="12"/>
    </row>
    <row r="87" spans="1:1">
      <c r="A87" s="12"/>
    </row>
    <row r="88" spans="1:1">
      <c r="A88" s="12"/>
    </row>
    <row r="89" spans="1:1">
      <c r="A89" s="12"/>
    </row>
    <row r="90" spans="1:1">
      <c r="A90" s="12"/>
    </row>
    <row r="91" spans="1:1">
      <c r="A91" s="12"/>
    </row>
    <row r="92" spans="1:1">
      <c r="A92" s="12"/>
    </row>
    <row r="93" spans="1:1">
      <c r="A93" s="12"/>
    </row>
    <row r="94" spans="1:1">
      <c r="A94" s="12"/>
    </row>
    <row r="95" spans="1:1">
      <c r="A95" s="12"/>
    </row>
    <row r="96" spans="1:1">
      <c r="A96" s="12"/>
    </row>
    <row r="97" spans="1:1">
      <c r="A97" s="12"/>
    </row>
    <row r="98" spans="1:1">
      <c r="A98" s="12"/>
    </row>
    <row r="99" spans="1:1">
      <c r="A99" s="12"/>
    </row>
    <row r="100" spans="1:1">
      <c r="A100" s="12"/>
    </row>
    <row r="101" spans="1:1">
      <c r="A101" s="12"/>
    </row>
    <row r="102" spans="1:1">
      <c r="A102" s="12"/>
    </row>
    <row r="103" spans="1:1">
      <c r="A103" s="12"/>
    </row>
    <row r="104" spans="1:1">
      <c r="A104" s="12"/>
    </row>
    <row r="105" spans="1:1">
      <c r="A105" s="12"/>
    </row>
    <row r="106" spans="1:1">
      <c r="A106" s="12"/>
    </row>
    <row r="107" spans="1:1">
      <c r="A107" s="12"/>
    </row>
    <row r="108" spans="1:1">
      <c r="A108" s="12"/>
    </row>
    <row r="109" spans="1:1">
      <c r="A109" s="12"/>
    </row>
    <row r="110" spans="1:1">
      <c r="A110" s="12"/>
    </row>
    <row r="111" spans="1:1">
      <c r="A111" s="12"/>
    </row>
    <row r="112" spans="1:1">
      <c r="A112" s="12"/>
    </row>
    <row r="113" spans="1:1">
      <c r="A113" s="12"/>
    </row>
    <row r="114" spans="1:1">
      <c r="A114" s="12"/>
    </row>
    <row r="115" spans="1:1">
      <c r="A115" s="12"/>
    </row>
    <row r="116" spans="1:1">
      <c r="A116" s="12"/>
    </row>
    <row r="117" spans="1:1">
      <c r="A117" s="12"/>
    </row>
    <row r="118" spans="1:1">
      <c r="A118" s="12"/>
    </row>
    <row r="119" spans="1:1">
      <c r="A119" s="12"/>
    </row>
    <row r="120" spans="1:1">
      <c r="A120" s="12"/>
    </row>
    <row r="121" spans="1:1">
      <c r="A121" s="12"/>
    </row>
    <row r="122" spans="1:1">
      <c r="A122" s="12"/>
    </row>
    <row r="123" spans="1:1">
      <c r="A123" s="12"/>
    </row>
    <row r="124" spans="1:1">
      <c r="A124" s="12"/>
    </row>
    <row r="125" spans="1:1">
      <c r="A125" s="12"/>
    </row>
    <row r="126" spans="1:1">
      <c r="A126" s="12"/>
    </row>
    <row r="127" spans="1:1">
      <c r="A127" s="12"/>
    </row>
    <row r="128" spans="1:1">
      <c r="A128" s="12"/>
    </row>
    <row r="129" spans="1:1">
      <c r="A129" s="12"/>
    </row>
    <row r="130" spans="1:1">
      <c r="A130" s="12"/>
    </row>
    <row r="131" spans="1:1">
      <c r="A131" s="12"/>
    </row>
    <row r="132" spans="1:1">
      <c r="A132" s="12"/>
    </row>
    <row r="133" spans="1:1">
      <c r="A133" s="12"/>
    </row>
    <row r="134" spans="1:1">
      <c r="A134" s="12"/>
    </row>
    <row r="135" spans="1:1">
      <c r="A135" s="12"/>
    </row>
    <row r="136" spans="1:1">
      <c r="A136" s="12"/>
    </row>
    <row r="137" spans="1:1">
      <c r="A137" s="12"/>
    </row>
    <row r="138" spans="1:1">
      <c r="A138" s="12"/>
    </row>
    <row r="139" spans="1:1">
      <c r="A139" s="12"/>
    </row>
    <row r="140" spans="1:1">
      <c r="A140" s="12"/>
    </row>
    <row r="141" spans="1:1">
      <c r="A141" s="12"/>
    </row>
    <row r="142" spans="1:1">
      <c r="A142" s="12"/>
    </row>
    <row r="143" spans="1:1">
      <c r="A143" s="12"/>
    </row>
    <row r="144" spans="1:1">
      <c r="A144" s="12"/>
    </row>
    <row r="145" spans="1:1">
      <c r="A145" s="12"/>
    </row>
    <row r="146" spans="1:1">
      <c r="A146" s="12"/>
    </row>
    <row r="147" spans="1:1">
      <c r="A147" s="12"/>
    </row>
    <row r="148" spans="1:1">
      <c r="A148" s="12"/>
    </row>
    <row r="149" spans="1:1">
      <c r="A149" s="12"/>
    </row>
    <row r="150" spans="1:1">
      <c r="A150" s="12"/>
    </row>
    <row r="151" spans="1:1">
      <c r="A151" s="12"/>
    </row>
    <row r="152" spans="1:1">
      <c r="A152" s="12"/>
    </row>
    <row r="153" spans="1:1">
      <c r="A153" s="12"/>
    </row>
    <row r="154" spans="1:1">
      <c r="A154" s="12"/>
    </row>
    <row r="155" spans="1:1">
      <c r="A155" s="12"/>
    </row>
    <row r="156" spans="1:1">
      <c r="A156" s="12"/>
    </row>
    <row r="157" spans="1:1">
      <c r="A157" s="12"/>
    </row>
    <row r="158" spans="1:1">
      <c r="A158" s="12"/>
    </row>
    <row r="159" spans="1:1">
      <c r="A159" s="12"/>
    </row>
    <row r="160" spans="1:1">
      <c r="A160" s="12"/>
    </row>
    <row r="161" spans="1:1">
      <c r="A161" s="12"/>
    </row>
    <row r="162" spans="1:1">
      <c r="A162" s="12"/>
    </row>
    <row r="163" spans="1:1">
      <c r="A163" s="12"/>
    </row>
    <row r="164" spans="1:1">
      <c r="A164" s="12"/>
    </row>
    <row r="165" spans="1:1">
      <c r="A165" s="12"/>
    </row>
    <row r="166" spans="1:1">
      <c r="A166" s="12"/>
    </row>
    <row r="167" spans="1:1">
      <c r="A167" s="12"/>
    </row>
    <row r="168" spans="1:1">
      <c r="A168" s="12"/>
    </row>
    <row r="169" spans="1:1">
      <c r="A169" s="12"/>
    </row>
    <row r="170" spans="1:1">
      <c r="A170" s="12"/>
    </row>
    <row r="171" spans="1:1">
      <c r="A171" s="12"/>
    </row>
    <row r="172" spans="1:1">
      <c r="A172" s="12"/>
    </row>
    <row r="173" spans="1:1">
      <c r="A173" s="12"/>
    </row>
    <row r="174" spans="1:1">
      <c r="A174" s="12"/>
    </row>
    <row r="175" spans="1:1">
      <c r="A175" s="12"/>
    </row>
    <row r="176" spans="1:1">
      <c r="A176" s="12"/>
    </row>
    <row r="177" spans="1:1">
      <c r="A177" s="12"/>
    </row>
    <row r="178" spans="1:1">
      <c r="A178" s="12"/>
    </row>
    <row r="179" spans="1:1">
      <c r="A179" s="12"/>
    </row>
    <row r="180" spans="1:1">
      <c r="A180" s="12"/>
    </row>
    <row r="181" spans="1:1">
      <c r="A181" s="12"/>
    </row>
    <row r="182" spans="1:1">
      <c r="A182" s="12"/>
    </row>
    <row r="183" spans="1:1">
      <c r="A183" s="12"/>
    </row>
    <row r="184" spans="1:1">
      <c r="A184" s="12"/>
    </row>
    <row r="185" spans="1:1">
      <c r="A185" s="12"/>
    </row>
    <row r="186" spans="1:1">
      <c r="A186" s="12"/>
    </row>
    <row r="187" spans="1:1">
      <c r="A187" s="12"/>
    </row>
    <row r="188" spans="1:1">
      <c r="A188" s="12"/>
    </row>
    <row r="189" spans="1:1">
      <c r="A189" s="12"/>
    </row>
    <row r="190" spans="1:1">
      <c r="A190" s="12"/>
    </row>
    <row r="191" spans="1:1">
      <c r="A191" s="12"/>
    </row>
    <row r="192" spans="1:1">
      <c r="A192" s="12"/>
    </row>
    <row r="193" spans="1:1">
      <c r="A193" s="12"/>
    </row>
    <row r="194" spans="1:1">
      <c r="A194" s="12"/>
    </row>
    <row r="195" spans="1:1">
      <c r="A195" s="12"/>
    </row>
    <row r="196" spans="1:1">
      <c r="A196" s="12"/>
    </row>
    <row r="197" spans="1:1">
      <c r="A197" s="12"/>
    </row>
    <row r="198" spans="1:1">
      <c r="A198" s="12"/>
    </row>
    <row r="199" spans="1:1">
      <c r="A199" s="12"/>
    </row>
    <row r="200" spans="1:1">
      <c r="A200" s="12"/>
    </row>
    <row r="201" spans="1:1">
      <c r="A201" s="12"/>
    </row>
    <row r="202" spans="1:1">
      <c r="A202" s="12"/>
    </row>
    <row r="203" spans="1:1">
      <c r="A203" s="12"/>
    </row>
    <row r="204" spans="1:1">
      <c r="A204" s="12"/>
    </row>
    <row r="205" spans="1:1">
      <c r="A205" s="12"/>
    </row>
    <row r="206" spans="1:1">
      <c r="A206" s="12"/>
    </row>
    <row r="207" spans="1:1">
      <c r="A207" s="12"/>
    </row>
    <row r="208" spans="1:1">
      <c r="A208" s="12"/>
    </row>
    <row r="209" spans="1:1">
      <c r="A209" s="12"/>
    </row>
    <row r="210" spans="1:1">
      <c r="A210" s="12"/>
    </row>
    <row r="211" spans="1:1">
      <c r="A211" s="12"/>
    </row>
    <row r="212" spans="1:1">
      <c r="A212" s="12"/>
    </row>
    <row r="213" spans="1:1">
      <c r="A213" s="12"/>
    </row>
    <row r="214" spans="1:1">
      <c r="A214" s="12"/>
    </row>
    <row r="215" spans="1:1">
      <c r="A215" s="12"/>
    </row>
    <row r="216" spans="1:1">
      <c r="A216" s="12"/>
    </row>
    <row r="217" spans="1:1">
      <c r="A217" s="12"/>
    </row>
    <row r="218" spans="1:1">
      <c r="A218" s="12"/>
    </row>
    <row r="219" spans="1:1">
      <c r="A219" s="12"/>
    </row>
    <row r="220" spans="1:1">
      <c r="A220" s="12"/>
    </row>
    <row r="221" spans="1:1">
      <c r="A221" s="12"/>
    </row>
    <row r="222" spans="1:1">
      <c r="A222" s="12"/>
    </row>
    <row r="223" spans="1:1">
      <c r="A223" s="12"/>
    </row>
    <row r="224" spans="1:1">
      <c r="A224" s="12"/>
    </row>
    <row r="225" spans="1:1">
      <c r="A225" s="12"/>
    </row>
    <row r="226" spans="1:1">
      <c r="A226" s="12"/>
    </row>
    <row r="227" spans="1:1">
      <c r="A227" s="12"/>
    </row>
    <row r="228" spans="1:1">
      <c r="A228" s="12"/>
    </row>
    <row r="229" spans="1:1">
      <c r="A229" s="12"/>
    </row>
    <row r="230" spans="1:1">
      <c r="A230" s="12"/>
    </row>
    <row r="231" spans="1:1">
      <c r="A231" s="12"/>
    </row>
    <row r="232" spans="1:1">
      <c r="A232" s="12"/>
    </row>
    <row r="233" spans="1:1">
      <c r="A233" s="12"/>
    </row>
    <row r="234" spans="1:1">
      <c r="A234" s="12"/>
    </row>
    <row r="235" spans="1:1">
      <c r="A235" s="12"/>
    </row>
    <row r="236" spans="1:1">
      <c r="A236" s="12"/>
    </row>
    <row r="237" spans="1:1">
      <c r="A237" s="12"/>
    </row>
    <row r="238" spans="1:1">
      <c r="A238" s="12"/>
    </row>
    <row r="239" spans="1:1">
      <c r="A239" s="12"/>
    </row>
    <row r="240" spans="1:1">
      <c r="A240" s="12"/>
    </row>
    <row r="241" spans="1:1">
      <c r="A241" s="12"/>
    </row>
    <row r="242" spans="1:1">
      <c r="A242" s="12"/>
    </row>
    <row r="243" spans="1:1">
      <c r="A243" s="12"/>
    </row>
    <row r="244" spans="1:1">
      <c r="A244" s="12"/>
    </row>
    <row r="245" spans="1:1">
      <c r="A245" s="12"/>
    </row>
    <row r="246" spans="1:1">
      <c r="A246" s="12"/>
    </row>
    <row r="247" spans="1:1">
      <c r="A247" s="12"/>
    </row>
    <row r="248" spans="1:1">
      <c r="A248" s="12"/>
    </row>
    <row r="249" spans="1:1">
      <c r="A249" s="12"/>
    </row>
    <row r="250" spans="1:1">
      <c r="A250" s="12"/>
    </row>
    <row r="251" spans="1:1">
      <c r="A251" s="12"/>
    </row>
    <row r="252" spans="1:1">
      <c r="A252" s="12"/>
    </row>
    <row r="253" spans="1:1">
      <c r="A253" s="12"/>
    </row>
    <row r="254" spans="1:1">
      <c r="A254" s="12"/>
    </row>
    <row r="255" spans="1:1">
      <c r="A255" s="12"/>
    </row>
    <row r="256" spans="1:1">
      <c r="A256" s="12"/>
    </row>
    <row r="257" spans="1:1">
      <c r="A257" s="12"/>
    </row>
    <row r="258" spans="1:1">
      <c r="A258" s="12"/>
    </row>
    <row r="259" spans="1:1">
      <c r="A259" s="12"/>
    </row>
    <row r="260" spans="1:1">
      <c r="A260" s="12"/>
    </row>
    <row r="261" spans="1:1">
      <c r="A261" s="12"/>
    </row>
    <row r="262" spans="1:1">
      <c r="A262" s="12"/>
    </row>
    <row r="263" spans="1:1">
      <c r="A263" s="12"/>
    </row>
    <row r="264" spans="1:1">
      <c r="A264" s="12"/>
    </row>
    <row r="265" spans="1:1">
      <c r="A265" s="12"/>
    </row>
    <row r="266" spans="1:1">
      <c r="A266" s="12"/>
    </row>
    <row r="267" spans="1:1">
      <c r="A267" s="12"/>
    </row>
    <row r="268" spans="1:1">
      <c r="A268" s="12"/>
    </row>
    <row r="269" spans="1:1">
      <c r="A269" s="12"/>
    </row>
    <row r="270" spans="1:1">
      <c r="A270" s="12"/>
    </row>
    <row r="271" spans="1:1">
      <c r="A271" s="12"/>
    </row>
    <row r="272" spans="1:1">
      <c r="A272" s="12"/>
    </row>
    <row r="273" spans="1:1">
      <c r="A273" s="12"/>
    </row>
    <row r="274" spans="1:1">
      <c r="A274" s="12"/>
    </row>
    <row r="275" spans="1:1">
      <c r="A275" s="12"/>
    </row>
    <row r="276" spans="1:1">
      <c r="A276" s="12"/>
    </row>
    <row r="277" spans="1:1">
      <c r="A277" s="12"/>
    </row>
    <row r="278" spans="1:1">
      <c r="A278" s="12"/>
    </row>
    <row r="279" spans="1:1">
      <c r="A279" s="12"/>
    </row>
    <row r="280" spans="1:1">
      <c r="A280" s="12"/>
    </row>
    <row r="281" spans="1:1">
      <c r="A281" s="12"/>
    </row>
    <row r="282" spans="1:1">
      <c r="A282" s="12"/>
    </row>
    <row r="283" spans="1:1">
      <c r="A283" s="12"/>
    </row>
    <row r="284" spans="1:1">
      <c r="A284" s="12"/>
    </row>
    <row r="285" spans="1:1">
      <c r="A285" s="12"/>
    </row>
    <row r="286" spans="1:1">
      <c r="A286" s="12"/>
    </row>
    <row r="287" spans="1:1">
      <c r="A287" s="12"/>
    </row>
    <row r="288" spans="1:1">
      <c r="A288" s="12"/>
    </row>
    <row r="289" spans="1:1">
      <c r="A289" s="12"/>
    </row>
    <row r="290" spans="1:1">
      <c r="A290" s="12"/>
    </row>
    <row r="291" spans="1:1">
      <c r="A291" s="12"/>
    </row>
    <row r="292" spans="1:1">
      <c r="A292" s="12"/>
    </row>
    <row r="293" spans="1:1">
      <c r="A293" s="12"/>
    </row>
    <row r="294" spans="1:1">
      <c r="A294" s="12"/>
    </row>
    <row r="295" spans="1:1">
      <c r="A295" s="12"/>
    </row>
    <row r="296" spans="1:1">
      <c r="A296" s="12"/>
    </row>
    <row r="297" spans="1:1">
      <c r="A297" s="12"/>
    </row>
    <row r="298" spans="1:1">
      <c r="A298" s="12"/>
    </row>
    <row r="299" spans="1:1">
      <c r="A299" s="12"/>
    </row>
    <row r="300" spans="1:1">
      <c r="A300" s="12"/>
    </row>
    <row r="301" spans="1:1">
      <c r="A301" s="12"/>
    </row>
    <row r="302" spans="1:1">
      <c r="A302" s="12"/>
    </row>
    <row r="303" spans="1:1">
      <c r="A303" s="12"/>
    </row>
    <row r="304" spans="1:1">
      <c r="A304" s="12"/>
    </row>
    <row r="305" spans="1:1">
      <c r="A305" s="12"/>
    </row>
    <row r="306" spans="1:1">
      <c r="A306" s="12"/>
    </row>
    <row r="307" spans="1:1">
      <c r="A307" s="12"/>
    </row>
    <row r="308" spans="1:1">
      <c r="A308" s="12"/>
    </row>
    <row r="309" spans="1:1">
      <c r="A309" s="12"/>
    </row>
    <row r="310" spans="1:1">
      <c r="A310" s="12"/>
    </row>
    <row r="311" spans="1:1">
      <c r="A311" s="12"/>
    </row>
    <row r="312" spans="1:1">
      <c r="A312" s="12"/>
    </row>
    <row r="313" spans="1:1">
      <c r="A313" s="12"/>
    </row>
    <row r="314" spans="1:1">
      <c r="A314" s="12"/>
    </row>
    <row r="315" spans="1:1">
      <c r="A315" s="12"/>
    </row>
    <row r="316" spans="1:1">
      <c r="A316" s="12"/>
    </row>
    <row r="317" spans="1:1">
      <c r="A317" s="12"/>
    </row>
    <row r="318" spans="1:1">
      <c r="A318" s="12"/>
    </row>
    <row r="319" spans="1:1">
      <c r="A319" s="12"/>
    </row>
    <row r="320" spans="1:1">
      <c r="A320" s="12"/>
    </row>
    <row r="321" spans="1:1">
      <c r="A321" s="12"/>
    </row>
    <row r="322" spans="1:1">
      <c r="A322" s="12"/>
    </row>
    <row r="323" spans="1:1">
      <c r="A323" s="12"/>
    </row>
    <row r="324" spans="1:1">
      <c r="A324" s="12"/>
    </row>
    <row r="325" spans="1:1">
      <c r="A325" s="12"/>
    </row>
    <row r="326" spans="1:1">
      <c r="A326" s="12"/>
    </row>
    <row r="327" spans="1:1">
      <c r="A327" s="12"/>
    </row>
    <row r="328" spans="1:1">
      <c r="A328" s="12"/>
    </row>
    <row r="329" spans="1:1">
      <c r="A329" s="12"/>
    </row>
    <row r="330" spans="1:1">
      <c r="A330" s="12"/>
    </row>
    <row r="331" spans="1:1">
      <c r="A331" s="12"/>
    </row>
    <row r="332" spans="1:1">
      <c r="A332" s="12"/>
    </row>
    <row r="333" spans="1:1">
      <c r="A333" s="12"/>
    </row>
    <row r="334" spans="1:1">
      <c r="A334" s="12"/>
    </row>
    <row r="335" spans="1:1">
      <c r="A335" s="12"/>
    </row>
    <row r="336" spans="1:1">
      <c r="A336" s="12"/>
    </row>
    <row r="337" spans="1:1">
      <c r="A337" s="12"/>
    </row>
    <row r="338" spans="1:1">
      <c r="A338" s="12"/>
    </row>
    <row r="339" spans="1:1">
      <c r="A339" s="12"/>
    </row>
    <row r="340" spans="1:1">
      <c r="A340" s="12"/>
    </row>
    <row r="341" spans="1:1">
      <c r="A341" s="12"/>
    </row>
    <row r="342" spans="1:1">
      <c r="A342" s="12"/>
    </row>
    <row r="343" spans="1:1">
      <c r="A343" s="12"/>
    </row>
    <row r="344" spans="1:1">
      <c r="A344" s="12"/>
    </row>
    <row r="345" spans="1:1">
      <c r="A345" s="12"/>
    </row>
    <row r="346" spans="1:1">
      <c r="A346" s="12"/>
    </row>
    <row r="347" spans="1:1">
      <c r="A347" s="12"/>
    </row>
    <row r="348" spans="1:1">
      <c r="A348" s="12"/>
    </row>
    <row r="349" spans="1:1">
      <c r="A349" s="12"/>
    </row>
    <row r="350" spans="1:1">
      <c r="A350" s="12"/>
    </row>
    <row r="351" spans="1:1">
      <c r="A351" s="12"/>
    </row>
    <row r="352" spans="1:1">
      <c r="A352" s="12"/>
    </row>
    <row r="353" spans="1:1">
      <c r="A353" s="12"/>
    </row>
    <row r="354" spans="1:1">
      <c r="A354" s="12"/>
    </row>
    <row r="355" spans="1:1">
      <c r="A355" s="12"/>
    </row>
    <row r="356" spans="1:1">
      <c r="A356" s="12"/>
    </row>
    <row r="357" spans="1:1">
      <c r="A357" s="12"/>
    </row>
    <row r="358" spans="1:1">
      <c r="A358" s="12"/>
    </row>
    <row r="359" spans="1:1">
      <c r="A359" s="12"/>
    </row>
    <row r="360" spans="1:1">
      <c r="A360" s="12"/>
    </row>
    <row r="361" spans="1:1">
      <c r="A361" s="12"/>
    </row>
    <row r="362" spans="1:1">
      <c r="A362" s="12"/>
    </row>
    <row r="363" spans="1:1">
      <c r="A363" s="12"/>
    </row>
    <row r="364" spans="1:1">
      <c r="A364" s="12"/>
    </row>
    <row r="365" spans="1:1">
      <c r="A365" s="12"/>
    </row>
    <row r="366" spans="1:1">
      <c r="A366" s="12"/>
    </row>
    <row r="367" spans="1:1">
      <c r="A367" s="12"/>
    </row>
    <row r="368" spans="1:1">
      <c r="A368" s="12"/>
    </row>
    <row r="369" spans="1:1">
      <c r="A369" s="12"/>
    </row>
    <row r="370" spans="1:1">
      <c r="A370" s="12"/>
    </row>
    <row r="371" spans="1:1">
      <c r="A371" s="12"/>
    </row>
    <row r="372" spans="1:1">
      <c r="A372" s="12"/>
    </row>
    <row r="373" spans="1:1">
      <c r="A373" s="12"/>
    </row>
    <row r="374" spans="1:1">
      <c r="A374" s="12"/>
    </row>
    <row r="375" spans="1:1">
      <c r="A375" s="12"/>
    </row>
    <row r="376" spans="1:1">
      <c r="A376" s="12"/>
    </row>
    <row r="377" spans="1:1">
      <c r="A377" s="12"/>
    </row>
    <row r="378" spans="1:1">
      <c r="A378" s="12"/>
    </row>
    <row r="379" spans="1:1">
      <c r="A379" s="12"/>
    </row>
    <row r="380" spans="1:1">
      <c r="A380" s="12"/>
    </row>
    <row r="381" spans="1:1">
      <c r="A381" s="12"/>
    </row>
    <row r="382" spans="1:1">
      <c r="A382" s="12"/>
    </row>
    <row r="383" spans="1:1">
      <c r="A383" s="12"/>
    </row>
    <row r="384" spans="1:1">
      <c r="A384" s="12"/>
    </row>
    <row r="385" spans="1:1">
      <c r="A385" s="12"/>
    </row>
    <row r="386" spans="1:1">
      <c r="A386" s="12"/>
    </row>
    <row r="387" spans="1:1">
      <c r="A387" s="12"/>
    </row>
    <row r="388" spans="1:1">
      <c r="A388" s="12"/>
    </row>
    <row r="389" spans="1:1">
      <c r="A389" s="12"/>
    </row>
    <row r="390" spans="1:1">
      <c r="A390" s="12"/>
    </row>
    <row r="391" spans="1:1">
      <c r="A391" s="12"/>
    </row>
    <row r="392" spans="1:1">
      <c r="A392" s="12"/>
    </row>
    <row r="393" spans="1:1">
      <c r="A393" s="12"/>
    </row>
    <row r="394" spans="1:1">
      <c r="A394" s="12"/>
    </row>
    <row r="395" spans="1:1">
      <c r="A395" s="12"/>
    </row>
    <row r="396" spans="1:1">
      <c r="A396" s="12"/>
    </row>
    <row r="397" spans="1:1">
      <c r="A397" s="12"/>
    </row>
    <row r="398" spans="1:1">
      <c r="A398" s="12"/>
    </row>
    <row r="399" spans="1:1">
      <c r="A399" s="12"/>
    </row>
    <row r="400" spans="1:1">
      <c r="A400" s="12"/>
    </row>
    <row r="401" spans="1:1">
      <c r="A401" s="12"/>
    </row>
    <row r="402" spans="1:1">
      <c r="A402" s="12"/>
    </row>
    <row r="403" spans="1:1">
      <c r="A403" s="12"/>
    </row>
    <row r="404" spans="1:1">
      <c r="A404" s="12"/>
    </row>
    <row r="405" spans="1:1">
      <c r="A405" s="12"/>
    </row>
    <row r="406" spans="1:1">
      <c r="A406" s="12"/>
    </row>
    <row r="407" spans="1:1">
      <c r="A407" s="12"/>
    </row>
    <row r="408" spans="1:1">
      <c r="A408" s="12"/>
    </row>
    <row r="409" spans="1:1">
      <c r="A409" s="12"/>
    </row>
    <row r="410" spans="1:1">
      <c r="A410" s="12"/>
    </row>
    <row r="411" spans="1:1">
      <c r="A411" s="12"/>
    </row>
    <row r="412" spans="1:1">
      <c r="A412" s="12"/>
    </row>
    <row r="413" spans="1:1">
      <c r="A413" s="12"/>
    </row>
    <row r="414" spans="1:1">
      <c r="A414" s="12"/>
    </row>
    <row r="415" spans="1:1">
      <c r="A415" s="12"/>
    </row>
    <row r="416" spans="1:1">
      <c r="A416" s="12"/>
    </row>
    <row r="417" spans="1:1">
      <c r="A417" s="12"/>
    </row>
    <row r="418" spans="1:1">
      <c r="A418" s="12"/>
    </row>
    <row r="419" spans="1:1">
      <c r="A419" s="12"/>
    </row>
    <row r="420" spans="1:1">
      <c r="A420" s="12"/>
    </row>
    <row r="421" spans="1:1">
      <c r="A421" s="12"/>
    </row>
    <row r="422" spans="1:1">
      <c r="A422" s="12"/>
    </row>
    <row r="423" spans="1:1">
      <c r="A423" s="12"/>
    </row>
    <row r="424" spans="1:1">
      <c r="A424" s="12"/>
    </row>
    <row r="425" spans="1:1">
      <c r="A425" s="12"/>
    </row>
    <row r="426" spans="1:1">
      <c r="A426" s="12"/>
    </row>
    <row r="427" spans="1:1">
      <c r="A427" s="12"/>
    </row>
    <row r="428" spans="1:1">
      <c r="A428" s="12"/>
    </row>
    <row r="429" spans="1:1">
      <c r="A429" s="12"/>
    </row>
    <row r="430" spans="1:1">
      <c r="A430" s="12"/>
    </row>
    <row r="431" spans="1:1">
      <c r="A431" s="12"/>
    </row>
    <row r="432" spans="1:1">
      <c r="A432" s="12"/>
    </row>
    <row r="433" spans="1:1">
      <c r="A433" s="12"/>
    </row>
    <row r="434" spans="1:1">
      <c r="A434" s="12"/>
    </row>
    <row r="435" spans="1:1">
      <c r="A435" s="12"/>
    </row>
    <row r="436" spans="1:1">
      <c r="A436" s="12"/>
    </row>
    <row r="437" spans="1:1">
      <c r="A437" s="12"/>
    </row>
    <row r="438" spans="1:1">
      <c r="A438" s="12"/>
    </row>
    <row r="439" spans="1:1">
      <c r="A439" s="12"/>
    </row>
    <row r="440" spans="1:1">
      <c r="A440" s="12"/>
    </row>
    <row r="441" spans="1:1">
      <c r="A441" s="12"/>
    </row>
    <row r="442" spans="1:1">
      <c r="A442" s="12"/>
    </row>
    <row r="443" spans="1:1">
      <c r="A443" s="12"/>
    </row>
    <row r="444" spans="1:1">
      <c r="A444" s="12"/>
    </row>
    <row r="445" spans="1:1">
      <c r="A445" s="12"/>
    </row>
    <row r="446" spans="1:1">
      <c r="A446" s="12"/>
    </row>
    <row r="447" spans="1:1">
      <c r="A447" s="12"/>
    </row>
    <row r="448" spans="1:1">
      <c r="A448" s="12"/>
    </row>
    <row r="449" spans="1:1">
      <c r="A449" s="12"/>
    </row>
    <row r="450" spans="1:1">
      <c r="A450" s="12"/>
    </row>
    <row r="451" spans="1:1">
      <c r="A451" s="12"/>
    </row>
    <row r="452" spans="1:1">
      <c r="A452" s="12"/>
    </row>
    <row r="453" spans="1:1">
      <c r="A453" s="12"/>
    </row>
    <row r="454" spans="1:1">
      <c r="A454" s="12"/>
    </row>
    <row r="455" spans="1:1">
      <c r="A455" s="12"/>
    </row>
    <row r="456" spans="1:1">
      <c r="A456" s="12"/>
    </row>
    <row r="457" spans="1:1">
      <c r="A457" s="12"/>
    </row>
    <row r="458" spans="1:1">
      <c r="A458" s="12"/>
    </row>
    <row r="459" spans="1:1">
      <c r="A459" s="12"/>
    </row>
    <row r="460" spans="1:1">
      <c r="A460" s="12"/>
    </row>
    <row r="461" spans="1:1">
      <c r="A461" s="12"/>
    </row>
    <row r="462" spans="1:1">
      <c r="A462" s="12"/>
    </row>
    <row r="463" spans="1:1">
      <c r="A463" s="12"/>
    </row>
    <row r="464" spans="1:1">
      <c r="A464" s="12"/>
    </row>
    <row r="465" spans="1:1">
      <c r="A465" s="12"/>
    </row>
    <row r="466" spans="1:1">
      <c r="A466" s="12"/>
    </row>
    <row r="467" spans="1:1">
      <c r="A467" s="12"/>
    </row>
    <row r="468" spans="1:1">
      <c r="A468" s="12"/>
    </row>
    <row r="469" spans="1:1">
      <c r="A469" s="12"/>
    </row>
    <row r="470" spans="1:1">
      <c r="A470" s="12"/>
    </row>
    <row r="471" spans="1:1">
      <c r="A471" s="12"/>
    </row>
    <row r="472" spans="1:1">
      <c r="A472" s="12"/>
    </row>
    <row r="473" spans="1:1">
      <c r="A473" s="12"/>
    </row>
    <row r="474" spans="1:1">
      <c r="A474" s="12"/>
    </row>
    <row r="475" spans="1:1">
      <c r="A475" s="12"/>
    </row>
    <row r="476" spans="1:1">
      <c r="A476" s="12"/>
    </row>
    <row r="477" spans="1:1">
      <c r="A477" s="12"/>
    </row>
    <row r="478" spans="1:1">
      <c r="A478" s="12"/>
    </row>
    <row r="479" spans="1:1">
      <c r="A479" s="12"/>
    </row>
    <row r="480" spans="1:1">
      <c r="A480" s="12"/>
    </row>
    <row r="481" spans="1:1">
      <c r="A481" s="12"/>
    </row>
    <row r="482" spans="1:1">
      <c r="A482" s="12"/>
    </row>
    <row r="483" spans="1:1">
      <c r="A483" s="12"/>
    </row>
    <row r="484" spans="1:1">
      <c r="A484" s="12"/>
    </row>
    <row r="485" spans="1:1">
      <c r="A485" s="12"/>
    </row>
    <row r="486" spans="1:1">
      <c r="A486" s="12"/>
    </row>
    <row r="487" spans="1:1">
      <c r="A487" s="12"/>
    </row>
    <row r="488" spans="1:1">
      <c r="A488" s="12"/>
    </row>
    <row r="489" spans="1:1">
      <c r="A489" s="12"/>
    </row>
    <row r="490" spans="1:1">
      <c r="A490" s="12"/>
    </row>
    <row r="491" spans="1:1">
      <c r="A491" s="12"/>
    </row>
    <row r="492" spans="1:1">
      <c r="A492" s="12"/>
    </row>
    <row r="493" spans="1:1">
      <c r="A493" s="12"/>
    </row>
    <row r="494" spans="1:1">
      <c r="A494" s="12"/>
    </row>
    <row r="495" spans="1:1">
      <c r="A495" s="12"/>
    </row>
    <row r="496" spans="1:1">
      <c r="A496" s="12"/>
    </row>
    <row r="497" spans="1:1">
      <c r="A497" s="12"/>
    </row>
    <row r="498" spans="1:1">
      <c r="A498" s="12"/>
    </row>
    <row r="499" spans="1:1">
      <c r="A499" s="12"/>
    </row>
    <row r="500" spans="1:1">
      <c r="A500" s="12"/>
    </row>
    <row r="501" spans="1:1">
      <c r="A501" s="12"/>
    </row>
    <row r="502" spans="1:1">
      <c r="A502" s="12"/>
    </row>
    <row r="503" spans="1:1">
      <c r="A503" s="12"/>
    </row>
    <row r="504" spans="1:1">
      <c r="A504" s="12"/>
    </row>
    <row r="505" spans="1:1">
      <c r="A505" s="12"/>
    </row>
    <row r="506" spans="1:1">
      <c r="A506" s="12"/>
    </row>
    <row r="507" spans="1:1">
      <c r="A507" s="12"/>
    </row>
    <row r="508" spans="1:1">
      <c r="A508" s="12"/>
    </row>
    <row r="509" spans="1:1">
      <c r="A509" s="12"/>
    </row>
    <row r="510" spans="1:1">
      <c r="A510" s="12"/>
    </row>
    <row r="511" spans="1:1">
      <c r="A511" s="12"/>
    </row>
    <row r="512" spans="1:1">
      <c r="A512" s="12"/>
    </row>
    <row r="513" spans="1:1">
      <c r="A513" s="12"/>
    </row>
    <row r="514" spans="1:1">
      <c r="A514" s="12"/>
    </row>
    <row r="515" spans="1:1">
      <c r="A515" s="12"/>
    </row>
    <row r="516" spans="1:1">
      <c r="A516" s="12"/>
    </row>
    <row r="517" spans="1:1">
      <c r="A517" s="12"/>
    </row>
    <row r="518" spans="1:1">
      <c r="A518" s="12"/>
    </row>
    <row r="519" spans="1:1">
      <c r="A519" s="12"/>
    </row>
    <row r="520" spans="1:1">
      <c r="A520" s="12"/>
    </row>
    <row r="521" spans="1:1">
      <c r="A521" s="12"/>
    </row>
    <row r="522" spans="1:1">
      <c r="A522" s="12"/>
    </row>
    <row r="523" spans="1:1">
      <c r="A523" s="12"/>
    </row>
    <row r="524" spans="1:1">
      <c r="A524" s="12"/>
    </row>
    <row r="525" spans="1:1">
      <c r="A525" s="12"/>
    </row>
    <row r="526" spans="1:1">
      <c r="A526" s="12"/>
    </row>
    <row r="527" spans="1:1">
      <c r="A527" s="12"/>
    </row>
    <row r="528" spans="1:1">
      <c r="A528" s="12"/>
    </row>
    <row r="529" spans="1:1">
      <c r="A529" s="12"/>
    </row>
    <row r="530" spans="1:1">
      <c r="A530" s="12"/>
    </row>
    <row r="531" spans="1:1">
      <c r="A531" s="12"/>
    </row>
    <row r="532" spans="1:1">
      <c r="A532" s="12"/>
    </row>
    <row r="533" spans="1:1">
      <c r="A533" s="12"/>
    </row>
    <row r="534" spans="1:1">
      <c r="A534" s="12"/>
    </row>
    <row r="535" spans="1:1">
      <c r="A535" s="12"/>
    </row>
    <row r="536" spans="1:1">
      <c r="A536" s="12"/>
    </row>
    <row r="537" spans="1:1">
      <c r="A537" s="12"/>
    </row>
    <row r="538" spans="1:1">
      <c r="A538" s="12"/>
    </row>
    <row r="539" spans="1:1">
      <c r="A539" s="12"/>
    </row>
    <row r="540" spans="1:1">
      <c r="A540" s="12"/>
    </row>
    <row r="541" spans="1:1">
      <c r="A541" s="12"/>
    </row>
    <row r="542" spans="1:1">
      <c r="A542" s="12"/>
    </row>
    <row r="543" spans="1:1">
      <c r="A543" s="12"/>
    </row>
    <row r="544" spans="1:1">
      <c r="A544" s="12"/>
    </row>
    <row r="545" spans="1:1">
      <c r="A545" s="12"/>
    </row>
    <row r="546" spans="1:1">
      <c r="A546" s="12"/>
    </row>
    <row r="547" spans="1:1">
      <c r="A547" s="12"/>
    </row>
    <row r="548" spans="1:1">
      <c r="A548" s="12"/>
    </row>
    <row r="549" spans="1:1">
      <c r="A549" s="12"/>
    </row>
    <row r="550" spans="1:1">
      <c r="A550" s="12"/>
    </row>
    <row r="551" spans="1:1">
      <c r="A551" s="12"/>
    </row>
    <row r="552" spans="1:1">
      <c r="A552" s="12"/>
    </row>
    <row r="553" spans="1:1">
      <c r="A553" s="12"/>
    </row>
    <row r="554" spans="1:1">
      <c r="A554" s="12"/>
    </row>
    <row r="555" spans="1:1">
      <c r="A555" s="12"/>
    </row>
    <row r="556" spans="1:1">
      <c r="A556" s="12"/>
    </row>
    <row r="557" spans="1:1">
      <c r="A557" s="12"/>
    </row>
    <row r="558" spans="1:1">
      <c r="A558" s="12"/>
    </row>
    <row r="559" spans="1:1">
      <c r="A559" s="12"/>
    </row>
    <row r="560" spans="1:1">
      <c r="A560" s="12"/>
    </row>
    <row r="561" spans="1:1">
      <c r="A561" s="12"/>
    </row>
    <row r="562" spans="1:1">
      <c r="A562" s="12"/>
    </row>
    <row r="563" spans="1:1">
      <c r="A563" s="12"/>
    </row>
    <row r="564" spans="1:1">
      <c r="A564" s="12"/>
    </row>
    <row r="565" spans="1:1">
      <c r="A565" s="12"/>
    </row>
    <row r="566" spans="1:1">
      <c r="A566" s="12"/>
    </row>
    <row r="567" spans="1:1">
      <c r="A567" s="12"/>
    </row>
    <row r="568" spans="1:1">
      <c r="A568" s="12"/>
    </row>
    <row r="569" spans="1:1">
      <c r="A569" s="12"/>
    </row>
    <row r="570" spans="1:1">
      <c r="A570" s="12"/>
    </row>
    <row r="571" spans="1:1">
      <c r="A571" s="12"/>
    </row>
    <row r="572" spans="1:1">
      <c r="A572" s="12"/>
    </row>
    <row r="573" spans="1:1">
      <c r="A573" s="12"/>
    </row>
    <row r="574" spans="1:1">
      <c r="A574" s="12"/>
    </row>
    <row r="575" spans="1:1">
      <c r="A575" s="12"/>
    </row>
    <row r="576" spans="1:1">
      <c r="A576" s="12"/>
    </row>
    <row r="577" spans="1:1">
      <c r="A577" s="12"/>
    </row>
    <row r="578" spans="1:1">
      <c r="A578" s="12"/>
    </row>
    <row r="579" spans="1:1">
      <c r="A579" s="12"/>
    </row>
    <row r="580" spans="1:1">
      <c r="A580" s="12"/>
    </row>
    <row r="581" spans="1:1">
      <c r="A581" s="12"/>
    </row>
    <row r="582" spans="1:1">
      <c r="A582" s="12"/>
    </row>
    <row r="583" spans="1:1">
      <c r="A583" s="12"/>
    </row>
    <row r="584" spans="1:1">
      <c r="A584" s="12"/>
    </row>
    <row r="585" spans="1:1">
      <c r="A585" s="12"/>
    </row>
    <row r="586" spans="1:1">
      <c r="A586" s="12"/>
    </row>
    <row r="587" spans="1:1">
      <c r="A587" s="12"/>
    </row>
    <row r="588" spans="1:1">
      <c r="A588" s="12"/>
    </row>
    <row r="589" spans="1:1">
      <c r="A589" s="12"/>
    </row>
    <row r="590" spans="1:1">
      <c r="A590" s="12"/>
    </row>
    <row r="591" spans="1:1">
      <c r="A591" s="12"/>
    </row>
    <row r="592" spans="1:1">
      <c r="A592" s="12"/>
    </row>
    <row r="593" spans="1:1">
      <c r="A593" s="12"/>
    </row>
    <row r="594" spans="1:1">
      <c r="A594" s="12"/>
    </row>
    <row r="595" spans="1:1">
      <c r="A595" s="12"/>
    </row>
    <row r="596" spans="1:1">
      <c r="A596" s="12"/>
    </row>
    <row r="597" spans="1:1">
      <c r="A597" s="12"/>
    </row>
    <row r="598" spans="1:1">
      <c r="A598" s="12"/>
    </row>
    <row r="599" spans="1:1">
      <c r="A599" s="12"/>
    </row>
    <row r="600" spans="1:1">
      <c r="A600" s="12"/>
    </row>
    <row r="601" spans="1:1">
      <c r="A601" s="12"/>
    </row>
    <row r="602" spans="1:1">
      <c r="A602" s="12"/>
    </row>
    <row r="603" spans="1:1">
      <c r="A603" s="12"/>
    </row>
    <row r="604" spans="1:1">
      <c r="A604" s="12"/>
    </row>
    <row r="605" spans="1:1">
      <c r="A605" s="12"/>
    </row>
    <row r="606" spans="1:1">
      <c r="A606" s="12"/>
    </row>
    <row r="607" spans="1:1">
      <c r="A607" s="12"/>
    </row>
    <row r="608" spans="1:1">
      <c r="A608" s="12"/>
    </row>
    <row r="609" spans="1:1">
      <c r="A609" s="12"/>
    </row>
    <row r="610" spans="1:1">
      <c r="A610" s="12"/>
    </row>
    <row r="611" spans="1:1">
      <c r="A611" s="12"/>
    </row>
    <row r="612" spans="1:1">
      <c r="A612" s="12"/>
    </row>
    <row r="613" spans="1:1">
      <c r="A613" s="12"/>
    </row>
    <row r="614" spans="1:1">
      <c r="A614" s="12"/>
    </row>
    <row r="615" spans="1:1">
      <c r="A615" s="12"/>
    </row>
    <row r="616" spans="1:1">
      <c r="A616" s="12"/>
    </row>
    <row r="617" spans="1:1">
      <c r="A617" s="12"/>
    </row>
    <row r="618" spans="1:1">
      <c r="A618" s="12"/>
    </row>
    <row r="619" spans="1:1">
      <c r="A619" s="12"/>
    </row>
    <row r="620" spans="1:1">
      <c r="A620" s="12"/>
    </row>
    <row r="621" spans="1:1">
      <c r="A621" s="12"/>
    </row>
    <row r="622" spans="1:1">
      <c r="A622" s="12"/>
    </row>
    <row r="623" spans="1:1">
      <c r="A623" s="12"/>
    </row>
    <row r="624" spans="1:1">
      <c r="A624" s="12"/>
    </row>
    <row r="625" spans="1:1">
      <c r="A625" s="12"/>
    </row>
    <row r="626" spans="1:1">
      <c r="A626" s="12"/>
    </row>
    <row r="627" spans="1:1">
      <c r="A627" s="12"/>
    </row>
    <row r="628" spans="1:1">
      <c r="A628" s="12"/>
    </row>
    <row r="629" spans="1:1">
      <c r="A629" s="12"/>
    </row>
    <row r="630" spans="1:1">
      <c r="A630" s="12"/>
    </row>
    <row r="631" spans="1:1">
      <c r="A631" s="12"/>
    </row>
    <row r="632" spans="1:1">
      <c r="A632" s="12"/>
    </row>
    <row r="633" spans="1:1">
      <c r="A633" s="12"/>
    </row>
    <row r="634" spans="1:1">
      <c r="A634" s="12"/>
    </row>
    <row r="635" spans="1:1">
      <c r="A635" s="12"/>
    </row>
    <row r="636" spans="1:1">
      <c r="A636" s="12"/>
    </row>
    <row r="637" spans="1:1">
      <c r="A637" s="12"/>
    </row>
    <row r="638" spans="1:1">
      <c r="A638" s="12"/>
    </row>
    <row r="639" spans="1:1">
      <c r="A639" s="12"/>
    </row>
    <row r="640" spans="1:1">
      <c r="A640" s="12"/>
    </row>
    <row r="641" spans="1:1">
      <c r="A641" s="12"/>
    </row>
    <row r="642" spans="1:1">
      <c r="A642" s="12"/>
    </row>
    <row r="643" spans="1:1">
      <c r="A643" s="12"/>
    </row>
    <row r="644" spans="1:1">
      <c r="A644" s="12"/>
    </row>
    <row r="645" spans="1:1">
      <c r="A645" s="12"/>
    </row>
    <row r="646" spans="1:1">
      <c r="A646" s="12"/>
    </row>
    <row r="647" spans="1:1">
      <c r="A647" s="12"/>
    </row>
    <row r="648" spans="1:1">
      <c r="A648" s="12"/>
    </row>
    <row r="649" spans="1:1">
      <c r="A649" s="12"/>
    </row>
    <row r="650" spans="1:1">
      <c r="A650" s="12"/>
    </row>
    <row r="651" spans="1:1">
      <c r="A651" s="12"/>
    </row>
    <row r="652" spans="1:1">
      <c r="A652" s="12"/>
    </row>
    <row r="653" spans="1:1">
      <c r="A653" s="12"/>
    </row>
    <row r="654" spans="1:1">
      <c r="A654" s="12"/>
    </row>
    <row r="655" spans="1:1">
      <c r="A655" s="12"/>
    </row>
    <row r="656" spans="1:1">
      <c r="A656" s="12"/>
    </row>
    <row r="657" spans="1:1">
      <c r="A657" s="12"/>
    </row>
    <row r="658" spans="1:1">
      <c r="A658" s="12"/>
    </row>
    <row r="659" spans="1:1">
      <c r="A659" s="12"/>
    </row>
    <row r="660" spans="1:1">
      <c r="A660" s="12"/>
    </row>
    <row r="661" spans="1:1">
      <c r="A661" s="12"/>
    </row>
    <row r="662" spans="1:1">
      <c r="A662" s="12"/>
    </row>
    <row r="663" spans="1:1">
      <c r="A663" s="12"/>
    </row>
    <row r="664" spans="1:1">
      <c r="A664" s="12"/>
    </row>
    <row r="665" spans="1:1">
      <c r="A665" s="12"/>
    </row>
    <row r="666" spans="1:1">
      <c r="A666" s="12"/>
    </row>
    <row r="667" spans="1:1">
      <c r="A667" s="12"/>
    </row>
    <row r="668" spans="1:1">
      <c r="A668" s="12"/>
    </row>
    <row r="669" spans="1:1">
      <c r="A669" s="12"/>
    </row>
    <row r="670" spans="1:1">
      <c r="A670" s="12"/>
    </row>
    <row r="671" spans="1:1">
      <c r="A671" s="12"/>
    </row>
    <row r="672" spans="1:1">
      <c r="A672" s="12"/>
    </row>
    <row r="673" spans="1:1">
      <c r="A673" s="12"/>
    </row>
    <row r="674" spans="1:1">
      <c r="A674" s="12"/>
    </row>
    <row r="675" spans="1:1">
      <c r="A675" s="12"/>
    </row>
    <row r="676" spans="1:1">
      <c r="A676" s="12"/>
    </row>
    <row r="677" spans="1:1">
      <c r="A677" s="12"/>
    </row>
    <row r="678" spans="1:1">
      <c r="A678" s="12"/>
    </row>
    <row r="679" spans="1:1">
      <c r="A679" s="12"/>
    </row>
    <row r="680" spans="1:1">
      <c r="A680" s="12"/>
    </row>
    <row r="681" spans="1:1">
      <c r="A681" s="12"/>
    </row>
    <row r="682" spans="1:1">
      <c r="A682" s="12"/>
    </row>
    <row r="683" spans="1:1">
      <c r="A683" s="12"/>
    </row>
    <row r="684" spans="1:1">
      <c r="A684" s="12"/>
    </row>
    <row r="685" spans="1:1">
      <c r="A685" s="12"/>
    </row>
    <row r="686" spans="1:1">
      <c r="A686" s="12"/>
    </row>
    <row r="687" spans="1:1">
      <c r="A687" s="12"/>
    </row>
    <row r="688" spans="1:1">
      <c r="A688" s="12"/>
    </row>
    <row r="689" spans="1:1">
      <c r="A689" s="12"/>
    </row>
    <row r="690" spans="1:1">
      <c r="A690" s="12"/>
    </row>
    <row r="691" spans="1:1">
      <c r="A691" s="12"/>
    </row>
    <row r="692" spans="1:1">
      <c r="A692" s="12"/>
    </row>
    <row r="693" spans="1:1">
      <c r="A693" s="12"/>
    </row>
    <row r="694" spans="1:1">
      <c r="A694" s="12"/>
    </row>
    <row r="695" spans="1:1">
      <c r="A695" s="12"/>
    </row>
    <row r="696" spans="1:1">
      <c r="A696" s="12"/>
    </row>
    <row r="697" spans="1:1">
      <c r="A697" s="12"/>
    </row>
    <row r="698" spans="1:1">
      <c r="A698" s="12"/>
    </row>
    <row r="699" spans="1:1">
      <c r="A699" s="12"/>
    </row>
    <row r="700" spans="1:1">
      <c r="A700" s="12"/>
    </row>
    <row r="701" spans="1:1">
      <c r="A701" s="12"/>
    </row>
    <row r="702" spans="1:1">
      <c r="A702" s="12"/>
    </row>
    <row r="703" spans="1:1">
      <c r="A703" s="12"/>
    </row>
    <row r="704" spans="1:1">
      <c r="A704" s="12"/>
    </row>
    <row r="705" spans="1:1">
      <c r="A705" s="12"/>
    </row>
    <row r="706" spans="1:1">
      <c r="A706" s="12"/>
    </row>
    <row r="707" spans="1:1">
      <c r="A707" s="12"/>
    </row>
    <row r="708" spans="1:1">
      <c r="A708" s="12"/>
    </row>
    <row r="709" spans="1:1">
      <c r="A709" s="12"/>
    </row>
    <row r="710" spans="1:1">
      <c r="A710" s="12"/>
    </row>
    <row r="711" spans="1:1">
      <c r="A711" s="12"/>
    </row>
    <row r="712" spans="1:1">
      <c r="A712" s="12"/>
    </row>
    <row r="713" spans="1:1">
      <c r="A713" s="12"/>
    </row>
    <row r="714" spans="1:1">
      <c r="A714" s="12"/>
    </row>
    <row r="715" spans="1:1">
      <c r="A715" s="12"/>
    </row>
    <row r="716" spans="1:1">
      <c r="A716" s="12"/>
    </row>
    <row r="717" spans="1:1">
      <c r="A717" s="12"/>
    </row>
    <row r="718" spans="1:1">
      <c r="A718" s="12"/>
    </row>
    <row r="719" spans="1:1">
      <c r="A719" s="12"/>
    </row>
    <row r="720" spans="1:1">
      <c r="A720" s="12"/>
    </row>
    <row r="721" spans="1:1">
      <c r="A721" s="12"/>
    </row>
    <row r="722" spans="1:1">
      <c r="A722" s="12"/>
    </row>
    <row r="723" spans="1:1">
      <c r="A723" s="12"/>
    </row>
    <row r="724" spans="1:1">
      <c r="A724" s="12"/>
    </row>
    <row r="725" spans="1:1">
      <c r="A725" s="12"/>
    </row>
    <row r="726" spans="1:1">
      <c r="A726" s="12"/>
    </row>
    <row r="727" spans="1:1">
      <c r="A727" s="12"/>
    </row>
    <row r="728" spans="1:1">
      <c r="A728" s="12"/>
    </row>
    <row r="729" spans="1:1">
      <c r="A729" s="12"/>
    </row>
    <row r="730" spans="1:1">
      <c r="A730" s="12"/>
    </row>
    <row r="731" spans="1:1">
      <c r="A731" s="12"/>
    </row>
    <row r="732" spans="1:1">
      <c r="A732" s="12"/>
    </row>
    <row r="733" spans="1:1">
      <c r="A733" s="12"/>
    </row>
    <row r="734" spans="1:1">
      <c r="A734" s="12"/>
    </row>
    <row r="735" spans="1:1">
      <c r="A735" s="12"/>
    </row>
    <row r="736" spans="1:1">
      <c r="A736" s="12"/>
    </row>
    <row r="737" spans="1:1">
      <c r="A737" s="12"/>
    </row>
    <row r="738" spans="1:1">
      <c r="A738" s="12"/>
    </row>
    <row r="739" spans="1:1">
      <c r="A739" s="12"/>
    </row>
    <row r="740" spans="1:1">
      <c r="A740" s="12"/>
    </row>
    <row r="741" spans="1:1">
      <c r="A741" s="12"/>
    </row>
    <row r="742" spans="1:1">
      <c r="A742" s="12"/>
    </row>
    <row r="743" spans="1:1">
      <c r="A743" s="12"/>
    </row>
    <row r="744" spans="1:1">
      <c r="A744" s="12"/>
    </row>
    <row r="745" spans="1:1">
      <c r="A745" s="12"/>
    </row>
    <row r="746" spans="1:1">
      <c r="A746" s="12"/>
    </row>
    <row r="747" spans="1:1">
      <c r="A747" s="12"/>
    </row>
    <row r="748" spans="1:1">
      <c r="A748" s="12"/>
    </row>
    <row r="749" spans="1:1">
      <c r="A749" s="12"/>
    </row>
    <row r="750" spans="1:1">
      <c r="A750" s="12"/>
    </row>
    <row r="751" spans="1:1">
      <c r="A751" s="12"/>
    </row>
    <row r="752" spans="1:1">
      <c r="A752" s="12"/>
    </row>
    <row r="753" spans="1:1">
      <c r="A753" s="12"/>
    </row>
    <row r="754" spans="1:1">
      <c r="A754" s="12"/>
    </row>
    <row r="755" spans="1:1">
      <c r="A755" s="12"/>
    </row>
    <row r="756" spans="1:1">
      <c r="A756" s="12"/>
    </row>
    <row r="757" spans="1:1">
      <c r="A757" s="12"/>
    </row>
    <row r="758" spans="1:1">
      <c r="A758" s="12"/>
    </row>
    <row r="759" spans="1:1">
      <c r="A759" s="12"/>
    </row>
    <row r="760" spans="1:1">
      <c r="A760" s="12"/>
    </row>
    <row r="761" spans="1:1">
      <c r="A761" s="12"/>
    </row>
    <row r="762" spans="1:1">
      <c r="A762" s="12"/>
    </row>
    <row r="763" spans="1:1">
      <c r="A763" s="12"/>
    </row>
    <row r="764" spans="1:1">
      <c r="A764" s="12"/>
    </row>
    <row r="765" spans="1:1">
      <c r="A765" s="12"/>
    </row>
    <row r="766" spans="1:1">
      <c r="A766" s="12"/>
    </row>
    <row r="767" spans="1:1">
      <c r="A767" s="12"/>
    </row>
    <row r="768" spans="1:1">
      <c r="A768" s="12"/>
    </row>
    <row r="769" spans="1:1">
      <c r="A769" s="12"/>
    </row>
    <row r="770" spans="1:1">
      <c r="A770" s="12"/>
    </row>
    <row r="771" spans="1:1">
      <c r="A771" s="12"/>
    </row>
    <row r="772" spans="1:1">
      <c r="A772" s="12"/>
    </row>
    <row r="773" spans="1:1">
      <c r="A773" s="12"/>
    </row>
    <row r="774" spans="1:1">
      <c r="A774" s="12"/>
    </row>
    <row r="775" spans="1:1">
      <c r="A775" s="12"/>
    </row>
    <row r="776" spans="1:1">
      <c r="A776" s="12"/>
    </row>
    <row r="777" spans="1:1">
      <c r="A777" s="12"/>
    </row>
    <row r="778" spans="1:1">
      <c r="A778" s="12"/>
    </row>
    <row r="779" spans="1:1">
      <c r="A779" s="12"/>
    </row>
    <row r="780" spans="1:1">
      <c r="A780" s="12"/>
    </row>
    <row r="781" spans="1:1">
      <c r="A781" s="12"/>
    </row>
    <row r="782" spans="1:1">
      <c r="A782" s="12"/>
    </row>
    <row r="783" spans="1:1">
      <c r="A783" s="12"/>
    </row>
    <row r="784" spans="1:1">
      <c r="A784" s="12"/>
    </row>
    <row r="785" spans="1:1">
      <c r="A785" s="12"/>
    </row>
    <row r="786" spans="1:1">
      <c r="A786" s="12"/>
    </row>
    <row r="787" spans="1:1">
      <c r="A787" s="12"/>
    </row>
    <row r="788" spans="1:1">
      <c r="A788" s="12"/>
    </row>
    <row r="789" spans="1:1">
      <c r="A789" s="12"/>
    </row>
    <row r="790" spans="1:1">
      <c r="A790" s="12"/>
    </row>
    <row r="791" spans="1:1">
      <c r="A791" s="12"/>
    </row>
    <row r="792" spans="1:1">
      <c r="A792" s="12"/>
    </row>
    <row r="793" spans="1:1">
      <c r="A793" s="12"/>
    </row>
    <row r="794" spans="1:1">
      <c r="A794" s="12"/>
    </row>
    <row r="795" spans="1:1">
      <c r="A795" s="12"/>
    </row>
    <row r="796" spans="1:1">
      <c r="A796" s="12"/>
    </row>
    <row r="797" spans="1:1">
      <c r="A797" s="12"/>
    </row>
    <row r="798" spans="1:1">
      <c r="A798" s="12"/>
    </row>
    <row r="799" spans="1:1">
      <c r="A799" s="12"/>
    </row>
    <row r="800" spans="1:1">
      <c r="A800" s="12"/>
    </row>
    <row r="801" spans="1:1">
      <c r="A801" s="12"/>
    </row>
    <row r="802" spans="1:1">
      <c r="A802" s="12"/>
    </row>
    <row r="803" spans="1:1">
      <c r="A803" s="12"/>
    </row>
    <row r="804" spans="1:1">
      <c r="A804" s="12"/>
    </row>
    <row r="805" spans="1:1">
      <c r="A805" s="12"/>
    </row>
    <row r="806" spans="1:1">
      <c r="A806" s="12"/>
    </row>
    <row r="807" spans="1:1">
      <c r="A807" s="12"/>
    </row>
    <row r="808" spans="1:1">
      <c r="A808" s="12"/>
    </row>
    <row r="809" spans="1:1">
      <c r="A809" s="12"/>
    </row>
    <row r="810" spans="1:1">
      <c r="A810" s="12"/>
    </row>
    <row r="811" spans="1:1">
      <c r="A811" s="12"/>
    </row>
    <row r="812" spans="1:1">
      <c r="A812" s="12"/>
    </row>
    <row r="813" spans="1:1">
      <c r="A813" s="12"/>
    </row>
    <row r="814" spans="1:1">
      <c r="A814" s="12"/>
    </row>
    <row r="815" spans="1:1">
      <c r="A815" s="12"/>
    </row>
    <row r="816" spans="1:1">
      <c r="A816" s="12"/>
    </row>
    <row r="817" spans="1:1">
      <c r="A817" s="12"/>
    </row>
    <row r="818" spans="1:1">
      <c r="A818" s="12"/>
    </row>
    <row r="819" spans="1:1">
      <c r="A819" s="12"/>
    </row>
    <row r="820" spans="1:1">
      <c r="A820" s="12"/>
    </row>
    <row r="821" spans="1:1">
      <c r="A821" s="12"/>
    </row>
    <row r="822" spans="1:1">
      <c r="A822" s="12"/>
    </row>
    <row r="823" spans="1:1">
      <c r="A823" s="12"/>
    </row>
    <row r="824" spans="1:1">
      <c r="A824" s="12"/>
    </row>
    <row r="825" spans="1:1">
      <c r="A825" s="12"/>
    </row>
    <row r="826" spans="1:1">
      <c r="A826" s="12"/>
    </row>
    <row r="827" spans="1:1">
      <c r="A827" s="12"/>
    </row>
    <row r="828" spans="1:1">
      <c r="A828" s="12"/>
    </row>
    <row r="829" spans="1:1">
      <c r="A829" s="12"/>
    </row>
    <row r="830" spans="1:1">
      <c r="A830" s="12"/>
    </row>
    <row r="831" spans="1:1">
      <c r="A831" s="12"/>
    </row>
    <row r="832" spans="1:1">
      <c r="A832" s="12"/>
    </row>
    <row r="833" spans="1:1">
      <c r="A833" s="12"/>
    </row>
    <row r="834" spans="1:1">
      <c r="A834" s="12"/>
    </row>
    <row r="835" spans="1:1">
      <c r="A835" s="12"/>
    </row>
    <row r="836" spans="1:1">
      <c r="A836" s="12"/>
    </row>
    <row r="837" spans="1:1">
      <c r="A837" s="12"/>
    </row>
    <row r="838" spans="1:1">
      <c r="A838" s="12"/>
    </row>
    <row r="839" spans="1:1">
      <c r="A839" s="12"/>
    </row>
    <row r="840" spans="1:1">
      <c r="A840" s="12"/>
    </row>
    <row r="841" spans="1:1">
      <c r="A841" s="12"/>
    </row>
    <row r="842" spans="1:1">
      <c r="A842" s="12"/>
    </row>
    <row r="843" spans="1:1">
      <c r="A843" s="12"/>
    </row>
    <row r="844" spans="1:1">
      <c r="A844" s="12"/>
    </row>
    <row r="845" spans="1:1">
      <c r="A845" s="12"/>
    </row>
    <row r="846" spans="1:1">
      <c r="A846" s="12"/>
    </row>
    <row r="847" spans="1:1">
      <c r="A847" s="12"/>
    </row>
    <row r="848" spans="1:1">
      <c r="A848" s="12"/>
    </row>
    <row r="849" spans="1:1">
      <c r="A849" s="12"/>
    </row>
    <row r="850" spans="1:1">
      <c r="A850" s="12"/>
    </row>
    <row r="851" spans="1:1">
      <c r="A851" s="12"/>
    </row>
    <row r="852" spans="1:1">
      <c r="A852" s="12"/>
    </row>
    <row r="853" spans="1:1">
      <c r="A853" s="12"/>
    </row>
    <row r="854" spans="1:1">
      <c r="A854" s="12"/>
    </row>
    <row r="855" spans="1:1">
      <c r="A855" s="12"/>
    </row>
    <row r="856" spans="1:1">
      <c r="A856" s="12"/>
    </row>
    <row r="857" spans="1:1">
      <c r="A857" s="12"/>
    </row>
    <row r="858" spans="1:1">
      <c r="A858" s="12"/>
    </row>
    <row r="859" spans="1:1">
      <c r="A859" s="12"/>
    </row>
    <row r="860" spans="1:1">
      <c r="A860" s="12"/>
    </row>
    <row r="861" spans="1:1">
      <c r="A861" s="12"/>
    </row>
    <row r="862" spans="1:1">
      <c r="A862" s="12"/>
    </row>
    <row r="863" spans="1:1">
      <c r="A863" s="12"/>
    </row>
    <row r="864" spans="1:1">
      <c r="A864" s="12"/>
    </row>
    <row r="865" spans="1:1">
      <c r="A865" s="12"/>
    </row>
    <row r="866" spans="1:1">
      <c r="A866" s="12"/>
    </row>
    <row r="867" spans="1:1">
      <c r="A867" s="12"/>
    </row>
    <row r="868" spans="1:1">
      <c r="A868" s="12"/>
    </row>
    <row r="869" spans="1:1">
      <c r="A869" s="12"/>
    </row>
    <row r="870" spans="1:1">
      <c r="A870" s="12"/>
    </row>
    <row r="871" spans="1:1">
      <c r="A871" s="12"/>
    </row>
    <row r="872" spans="1:1">
      <c r="A872" s="12"/>
    </row>
    <row r="873" spans="1:1">
      <c r="A873" s="12"/>
    </row>
    <row r="874" spans="1:1">
      <c r="A874" s="12"/>
    </row>
    <row r="875" spans="1:1">
      <c r="A875" s="12"/>
    </row>
    <row r="876" spans="1:1">
      <c r="A876" s="12"/>
    </row>
    <row r="877" spans="1:1">
      <c r="A877" s="12"/>
    </row>
    <row r="878" spans="1:1">
      <c r="A878" s="12"/>
    </row>
    <row r="879" spans="1:1">
      <c r="A879" s="12"/>
    </row>
    <row r="880" spans="1:1">
      <c r="A880" s="12"/>
    </row>
    <row r="881" spans="1:1">
      <c r="A881" s="12"/>
    </row>
    <row r="882" spans="1:1">
      <c r="A882" s="12"/>
    </row>
    <row r="883" spans="1:1">
      <c r="A883" s="12"/>
    </row>
    <row r="884" spans="1:1">
      <c r="A884" s="12"/>
    </row>
    <row r="885" spans="1:1">
      <c r="A885" s="12"/>
    </row>
    <row r="886" spans="1:1">
      <c r="A886" s="12"/>
    </row>
    <row r="887" spans="1:1">
      <c r="A887" s="12"/>
    </row>
    <row r="888" spans="1:1">
      <c r="A888" s="12"/>
    </row>
    <row r="889" spans="1:1">
      <c r="A889" s="12"/>
    </row>
    <row r="890" spans="1:1">
      <c r="A890" s="12"/>
    </row>
    <row r="891" spans="1:1">
      <c r="A891" s="12"/>
    </row>
    <row r="892" spans="1:1">
      <c r="A892" s="12"/>
    </row>
    <row r="893" spans="1:1">
      <c r="A893" s="12"/>
    </row>
    <row r="894" spans="1:1">
      <c r="A894" s="12"/>
    </row>
    <row r="895" spans="1:1">
      <c r="A895" s="12"/>
    </row>
    <row r="896" spans="1:1">
      <c r="A896" s="12"/>
    </row>
    <row r="897" spans="1:1">
      <c r="A897" s="12"/>
    </row>
    <row r="898" spans="1:1">
      <c r="A898" s="12"/>
    </row>
    <row r="899" spans="1:1">
      <c r="A899" s="12"/>
    </row>
    <row r="900" spans="1:1">
      <c r="A900" s="12"/>
    </row>
    <row r="901" spans="1:1">
      <c r="A901" s="12"/>
    </row>
    <row r="902" spans="1:1">
      <c r="A902" s="12"/>
    </row>
    <row r="903" spans="1:1">
      <c r="A903" s="12"/>
    </row>
    <row r="904" spans="1:1">
      <c r="A904" s="12"/>
    </row>
    <row r="905" spans="1:1">
      <c r="A905" s="12"/>
    </row>
    <row r="906" spans="1:1">
      <c r="A906" s="12"/>
    </row>
    <row r="907" spans="1:1">
      <c r="A907" s="12"/>
    </row>
    <row r="908" spans="1:1">
      <c r="A908" s="12"/>
    </row>
    <row r="909" spans="1:1">
      <c r="A909" s="12"/>
    </row>
    <row r="910" spans="1:1">
      <c r="A910" s="12"/>
    </row>
    <row r="911" spans="1:1">
      <c r="A911" s="12"/>
    </row>
    <row r="912" spans="1:1">
      <c r="A912" s="12"/>
    </row>
    <row r="913" spans="1:1">
      <c r="A913" s="12"/>
    </row>
    <row r="914" spans="1:1">
      <c r="A914" s="12"/>
    </row>
    <row r="915" spans="1:1">
      <c r="A915" s="12"/>
    </row>
    <row r="916" spans="1:1">
      <c r="A916" s="12"/>
    </row>
    <row r="917" spans="1:1">
      <c r="A917" s="12"/>
    </row>
    <row r="918" spans="1:1">
      <c r="A918" s="12"/>
    </row>
    <row r="919" spans="1:1">
      <c r="A919" s="12"/>
    </row>
    <row r="920" spans="1:1">
      <c r="A920" s="12"/>
    </row>
    <row r="921" spans="1:1">
      <c r="A921" s="12"/>
    </row>
    <row r="922" spans="1:1">
      <c r="A922" s="12"/>
    </row>
    <row r="923" spans="1:1">
      <c r="A923" s="12"/>
    </row>
    <row r="924" spans="1:1">
      <c r="A924" s="12"/>
    </row>
    <row r="925" spans="1:1">
      <c r="A925" s="12"/>
    </row>
    <row r="926" spans="1:1">
      <c r="A926" s="12"/>
    </row>
    <row r="927" spans="1:1">
      <c r="A927" s="12"/>
    </row>
    <row r="928" spans="1:1">
      <c r="A928" s="12"/>
    </row>
    <row r="929" spans="1:1">
      <c r="A929" s="12"/>
    </row>
    <row r="930" spans="1:1">
      <c r="A930" s="12"/>
    </row>
    <row r="931" spans="1:1">
      <c r="A931" s="12"/>
    </row>
    <row r="932" spans="1:1">
      <c r="A932" s="12"/>
    </row>
    <row r="933" spans="1:1">
      <c r="A933" s="12"/>
    </row>
    <row r="934" spans="1:1">
      <c r="A934" s="12"/>
    </row>
    <row r="935" spans="1:1">
      <c r="A935" s="12"/>
    </row>
    <row r="936" spans="1:1">
      <c r="A936" s="12"/>
    </row>
    <row r="937" spans="1:1">
      <c r="A937" s="12"/>
    </row>
    <row r="938" spans="1:1">
      <c r="A938" s="12"/>
    </row>
    <row r="939" spans="1:1">
      <c r="A939" s="12"/>
    </row>
    <row r="940" spans="1:1">
      <c r="A940" s="12"/>
    </row>
    <row r="941" spans="1:1">
      <c r="A941" s="12"/>
    </row>
    <row r="942" spans="1:1">
      <c r="A942" s="12"/>
    </row>
    <row r="943" spans="1:1">
      <c r="A943" s="12"/>
    </row>
    <row r="944" spans="1:1">
      <c r="A944" s="12"/>
    </row>
    <row r="945" spans="1:1">
      <c r="A945" s="12"/>
    </row>
    <row r="946" spans="1:1">
      <c r="A946" s="12"/>
    </row>
    <row r="947" spans="1:1">
      <c r="A947" s="12"/>
    </row>
    <row r="948" spans="1:1">
      <c r="A948" s="12"/>
    </row>
    <row r="949" spans="1:1">
      <c r="A949" s="12"/>
    </row>
    <row r="950" spans="1:1">
      <c r="A950" s="12"/>
    </row>
    <row r="951" spans="1:1">
      <c r="A951" s="12"/>
    </row>
    <row r="952" spans="1:1">
      <c r="A952" s="12"/>
    </row>
    <row r="953" spans="1:1">
      <c r="A953" s="12"/>
    </row>
    <row r="954" spans="1:1">
      <c r="A954" s="12"/>
    </row>
    <row r="955" spans="1:1">
      <c r="A955" s="12"/>
    </row>
    <row r="956" spans="1:1">
      <c r="A956" s="12"/>
    </row>
    <row r="957" spans="1:1">
      <c r="A957" s="12"/>
    </row>
    <row r="958" spans="1:1">
      <c r="A958" s="12"/>
    </row>
    <row r="959" spans="1:1">
      <c r="A959" s="12"/>
    </row>
    <row r="960" spans="1:1">
      <c r="A960" s="12"/>
    </row>
    <row r="961" spans="1:1">
      <c r="A961" s="12"/>
    </row>
    <row r="962" spans="1:1">
      <c r="A962" s="12"/>
    </row>
    <row r="963" spans="1:1">
      <c r="A963" s="12"/>
    </row>
    <row r="964" spans="1:1">
      <c r="A964" s="12"/>
    </row>
    <row r="965" spans="1:1">
      <c r="A965" s="12"/>
    </row>
    <row r="966" spans="1:1">
      <c r="A966" s="12"/>
    </row>
    <row r="967" spans="1:1">
      <c r="A967" s="12"/>
    </row>
    <row r="968" spans="1:1">
      <c r="A968" s="12"/>
    </row>
    <row r="969" spans="1:1">
      <c r="A969" s="12"/>
    </row>
    <row r="970" spans="1:1">
      <c r="A970" s="12"/>
    </row>
    <row r="971" spans="1:1">
      <c r="A971" s="12"/>
    </row>
    <row r="972" spans="1:1">
      <c r="A972" s="12"/>
    </row>
    <row r="973" spans="1:1">
      <c r="A973" s="12"/>
    </row>
    <row r="974" spans="1:1">
      <c r="A974" s="12"/>
    </row>
    <row r="975" spans="1:1">
      <c r="A975" s="12"/>
    </row>
    <row r="976" spans="1:1">
      <c r="A976" s="12"/>
    </row>
    <row r="977" spans="1:1">
      <c r="A977" s="12"/>
    </row>
    <row r="978" spans="1:1">
      <c r="A978" s="12"/>
    </row>
    <row r="979" spans="1:1">
      <c r="A979" s="12"/>
    </row>
    <row r="980" spans="1:1">
      <c r="A980" s="12"/>
    </row>
    <row r="981" spans="1:1">
      <c r="A981" s="12"/>
    </row>
    <row r="982" spans="1:1">
      <c r="A982" s="12"/>
    </row>
    <row r="983" spans="1:1">
      <c r="A983" s="12"/>
    </row>
    <row r="984" spans="1:1">
      <c r="A984" s="12"/>
    </row>
    <row r="985" spans="1:1">
      <c r="A985" s="12"/>
    </row>
    <row r="986" spans="1:1">
      <c r="A986" s="12"/>
    </row>
    <row r="987" spans="1:1">
      <c r="A987" s="12"/>
    </row>
    <row r="988" spans="1:1">
      <c r="A988" s="12"/>
    </row>
    <row r="989" spans="1:1">
      <c r="A989" s="12"/>
    </row>
    <row r="990" spans="1:1">
      <c r="A990" s="12"/>
    </row>
    <row r="991" spans="1:1">
      <c r="A991" s="12"/>
    </row>
    <row r="992" spans="1:1">
      <c r="A992" s="12"/>
    </row>
    <row r="993" spans="1:1">
      <c r="A993" s="12"/>
    </row>
    <row r="994" spans="1:1">
      <c r="A994" s="12"/>
    </row>
    <row r="995" spans="1:1">
      <c r="A995" s="12"/>
    </row>
    <row r="996" spans="1:1">
      <c r="A996" s="12"/>
    </row>
    <row r="997" spans="1:1">
      <c r="A997" s="12"/>
    </row>
    <row r="998" spans="1:1">
      <c r="A998" s="12"/>
    </row>
    <row r="999" spans="1:1">
      <c r="A999" s="12"/>
    </row>
    <row r="1000" spans="1:1">
      <c r="A1000" s="12"/>
    </row>
    <row r="1001" spans="1:1">
      <c r="A1001" s="12"/>
    </row>
    <row r="1002" spans="1:1">
      <c r="A1002" s="12"/>
    </row>
    <row r="1003" spans="1:1">
      <c r="A1003" s="12"/>
    </row>
    <row r="1004" spans="1:1">
      <c r="A1004" s="12"/>
    </row>
    <row r="1005" spans="1:1">
      <c r="A1005" s="12"/>
    </row>
    <row r="1006" spans="1:1">
      <c r="A1006" s="12"/>
    </row>
    <row r="1007" spans="1:1">
      <c r="A1007" s="12"/>
    </row>
    <row r="1008" spans="1:1">
      <c r="A1008" s="12"/>
    </row>
    <row r="1009" spans="1:1">
      <c r="A1009" s="12"/>
    </row>
    <row r="1010" spans="1:1">
      <c r="A1010" s="12"/>
    </row>
    <row r="1011" spans="1:1">
      <c r="A1011" s="12"/>
    </row>
    <row r="1012" spans="1:1">
      <c r="A1012" s="12"/>
    </row>
    <row r="1013" spans="1:1">
      <c r="A1013" s="12"/>
    </row>
    <row r="1014" spans="1:1">
      <c r="A1014" s="12"/>
    </row>
    <row r="1015" spans="1:1">
      <c r="A1015" s="12"/>
    </row>
    <row r="1016" spans="1:1">
      <c r="A1016" s="12"/>
    </row>
    <row r="1017" spans="1:1">
      <c r="A1017" s="12"/>
    </row>
    <row r="1018" spans="1:1">
      <c r="A1018" s="12"/>
    </row>
    <row r="1019" spans="1:1">
      <c r="A1019" s="12"/>
    </row>
    <row r="1020" spans="1:1">
      <c r="A1020" s="12"/>
    </row>
    <row r="1021" spans="1:1">
      <c r="A1021" s="12"/>
    </row>
    <row r="1022" spans="1:1">
      <c r="A1022" s="12"/>
    </row>
    <row r="1023" spans="1:1">
      <c r="A1023" s="12"/>
    </row>
    <row r="1024" spans="1:1">
      <c r="A1024" s="12"/>
    </row>
    <row r="1025" spans="1:1">
      <c r="A1025" s="12"/>
    </row>
    <row r="1026" spans="1:1">
      <c r="A1026" s="12"/>
    </row>
    <row r="1027" spans="1:1">
      <c r="A1027" s="12"/>
    </row>
    <row r="1028" spans="1:1">
      <c r="A1028" s="12"/>
    </row>
    <row r="1029" spans="1:1">
      <c r="A1029" s="12"/>
    </row>
    <row r="1030" spans="1:1">
      <c r="A1030" s="12"/>
    </row>
    <row r="1031" spans="1:1">
      <c r="A1031" s="12"/>
    </row>
    <row r="1032" spans="1:1">
      <c r="A1032" s="12"/>
    </row>
    <row r="1033" spans="1:1">
      <c r="A1033" s="12"/>
    </row>
    <row r="1034" spans="1:1">
      <c r="A1034" s="12"/>
    </row>
    <row r="1035" spans="1:1">
      <c r="A1035" s="12"/>
    </row>
    <row r="1036" spans="1:1">
      <c r="A1036" s="12"/>
    </row>
    <row r="1037" spans="1:1">
      <c r="A1037" s="12"/>
    </row>
    <row r="1038" spans="1:1">
      <c r="A1038" s="12"/>
    </row>
    <row r="1039" spans="1:1">
      <c r="A1039" s="12"/>
    </row>
    <row r="1040" spans="1:1">
      <c r="A1040" s="12"/>
    </row>
    <row r="1041" spans="1:1">
      <c r="A1041" s="12"/>
    </row>
    <row r="1042" spans="1:1">
      <c r="A1042" s="12"/>
    </row>
    <row r="1043" spans="1:1">
      <c r="A1043" s="12"/>
    </row>
    <row r="1044" spans="1:1">
      <c r="A1044" s="12"/>
    </row>
  </sheetData>
  <mergeCells count="9">
    <mergeCell ref="B55:D55"/>
    <mergeCell ref="B6:B7"/>
    <mergeCell ref="C6:D6"/>
    <mergeCell ref="A1:D1"/>
    <mergeCell ref="A2:D2"/>
    <mergeCell ref="A5:A7"/>
    <mergeCell ref="B5:D5"/>
    <mergeCell ref="A3:D3"/>
    <mergeCell ref="C4:D4"/>
  </mergeCells>
  <phoneticPr fontId="0" type="noConversion"/>
  <printOptions horizontalCentered="1"/>
  <pageMargins left="0.55000000000000004" right="0" top="0.8" bottom="0.8" header="0.49" footer="0.2"/>
  <pageSetup paperSize="9" scale="90" orientation="portrait" r:id="rId1"/>
  <headerFooter alignWithMargins="0">
    <oddFooter>&amp;C&amp;P/&amp;N (PL 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6"/>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activeCell="C66" sqref="C66"/>
    </sheetView>
  </sheetViews>
  <sheetFormatPr defaultColWidth="9" defaultRowHeight="13.2"/>
  <cols>
    <col min="1" max="1" width="4.59765625" style="198" customWidth="1"/>
    <col min="2" max="2" width="40" style="20" customWidth="1"/>
    <col min="3" max="6" width="10.09765625" style="20" customWidth="1"/>
    <col min="7" max="16384" width="9" style="20"/>
  </cols>
  <sheetData>
    <row r="1" spans="1:6" ht="19.5" customHeight="1">
      <c r="A1" s="218" t="s">
        <v>259</v>
      </c>
      <c r="B1" s="218"/>
      <c r="C1" s="218"/>
      <c r="D1" s="218"/>
      <c r="E1" s="218"/>
      <c r="F1" s="218"/>
    </row>
    <row r="2" spans="1:6" ht="17.25" customHeight="1">
      <c r="A2" s="219" t="s">
        <v>766</v>
      </c>
      <c r="B2" s="219"/>
      <c r="C2" s="219"/>
      <c r="D2" s="219"/>
      <c r="E2" s="219"/>
      <c r="F2" s="219"/>
    </row>
    <row r="3" spans="1:6" ht="17.25" customHeight="1">
      <c r="A3" s="220" t="str">
        <f>'PL01.Thu NSNN'!A3:D3</f>
        <v>(Kèm theo Nghị quyết số        /NQ-HĐND ngày       tháng 12 năm 2018 của Hội đồng nhân dân tỉnh)</v>
      </c>
      <c r="B3" s="220"/>
      <c r="C3" s="220"/>
      <c r="D3" s="220"/>
      <c r="E3" s="220"/>
      <c r="F3" s="220"/>
    </row>
    <row r="4" spans="1:6" ht="17.25" customHeight="1">
      <c r="A4" s="195"/>
      <c r="B4" s="195"/>
      <c r="D4" s="196"/>
      <c r="E4" s="196"/>
      <c r="F4" s="196"/>
    </row>
    <row r="5" spans="1:6" s="19" customFormat="1" ht="18" customHeight="1">
      <c r="A5" s="197"/>
      <c r="B5" s="197"/>
      <c r="D5" s="221" t="s">
        <v>227</v>
      </c>
      <c r="E5" s="221"/>
      <c r="F5" s="221"/>
    </row>
    <row r="6" spans="1:6" s="198" customFormat="1" ht="27.9" customHeight="1">
      <c r="A6" s="217" t="s">
        <v>38</v>
      </c>
      <c r="B6" s="217" t="s">
        <v>39</v>
      </c>
      <c r="C6" s="222" t="s">
        <v>591</v>
      </c>
      <c r="D6" s="222"/>
      <c r="E6" s="222"/>
      <c r="F6" s="222"/>
    </row>
    <row r="7" spans="1:6" s="198" customFormat="1" ht="27.9" customHeight="1">
      <c r="A7" s="217"/>
      <c r="B7" s="217"/>
      <c r="C7" s="60" t="s">
        <v>40</v>
      </c>
      <c r="D7" s="60" t="s">
        <v>41</v>
      </c>
      <c r="E7" s="60" t="s">
        <v>42</v>
      </c>
      <c r="F7" s="60" t="s">
        <v>43</v>
      </c>
    </row>
    <row r="8" spans="1:6" ht="25.5" customHeight="1">
      <c r="A8" s="61"/>
      <c r="B8" s="43" t="s">
        <v>44</v>
      </c>
      <c r="C8" s="44">
        <f>C9+C25+C51+C52+C53+C54+C55+C56+C57+C58+C59+C60+C61+C62+C63+C64</f>
        <v>15578921</v>
      </c>
      <c r="D8" s="44">
        <f t="shared" ref="D8:F8" si="0">D9+D25+D51+D52+D53+D54+D55+D56+D57+D58+D59+D60+D61+D62+D63+D64</f>
        <v>8374146</v>
      </c>
      <c r="E8" s="44">
        <f t="shared" si="0"/>
        <v>5528072</v>
      </c>
      <c r="F8" s="44">
        <f t="shared" si="0"/>
        <v>1676703</v>
      </c>
    </row>
    <row r="9" spans="1:6" ht="25.5" customHeight="1">
      <c r="A9" s="29" t="s">
        <v>45</v>
      </c>
      <c r="B9" s="17" t="s">
        <v>46</v>
      </c>
      <c r="C9" s="44">
        <f>C10+C11+C23</f>
        <v>3412748</v>
      </c>
      <c r="D9" s="44">
        <f>D10+D11+D23</f>
        <v>2282927</v>
      </c>
      <c r="E9" s="44">
        <f>E10+E11</f>
        <v>759320</v>
      </c>
      <c r="F9" s="44">
        <f>F10+F11</f>
        <v>370501</v>
      </c>
    </row>
    <row r="10" spans="1:6" ht="25.5" customHeight="1">
      <c r="A10" s="18">
        <v>1</v>
      </c>
      <c r="B10" s="4" t="s">
        <v>47</v>
      </c>
      <c r="C10" s="22">
        <f>SUM(D10:F10)</f>
        <v>1846927</v>
      </c>
      <c r="D10" s="22">
        <f>'PL02a.Chi NS.Chitiet'!D10</f>
        <v>1846927</v>
      </c>
      <c r="E10" s="22"/>
      <c r="F10" s="22"/>
    </row>
    <row r="11" spans="1:6" ht="25.5" customHeight="1">
      <c r="A11" s="18">
        <v>2</v>
      </c>
      <c r="B11" s="4" t="s">
        <v>55</v>
      </c>
      <c r="C11" s="22">
        <f>SUM(D11:F11)</f>
        <v>1471421</v>
      </c>
      <c r="D11" s="22">
        <f>SUM(D13:D22)</f>
        <v>341600</v>
      </c>
      <c r="E11" s="22">
        <f>SUM(E13:E22)</f>
        <v>759320</v>
      </c>
      <c r="F11" s="22">
        <f>SUM(F13:F22)</f>
        <v>370501</v>
      </c>
    </row>
    <row r="12" spans="1:6" ht="25.5" customHeight="1">
      <c r="A12" s="18"/>
      <c r="B12" s="4" t="s">
        <v>50</v>
      </c>
      <c r="C12" s="22"/>
      <c r="D12" s="22"/>
      <c r="E12" s="22"/>
      <c r="F12" s="22"/>
    </row>
    <row r="13" spans="1:6" ht="25.5" customHeight="1">
      <c r="A13" s="18"/>
      <c r="B13" s="4" t="s">
        <v>527</v>
      </c>
      <c r="C13" s="22">
        <f>SUM(D13:F13)</f>
        <v>14000</v>
      </c>
      <c r="D13" s="22">
        <f>'PL02a.Chi NS.Chitiet'!D17</f>
        <v>14000</v>
      </c>
      <c r="E13" s="22"/>
      <c r="F13" s="22"/>
    </row>
    <row r="14" spans="1:6" ht="36" customHeight="1">
      <c r="A14" s="18"/>
      <c r="B14" s="4" t="s">
        <v>751</v>
      </c>
      <c r="C14" s="22">
        <f>SUM(D14:F14)</f>
        <v>57421</v>
      </c>
      <c r="D14" s="22"/>
      <c r="E14" s="22">
        <f>'PL02a.Chi NS.Chitiet'!E16</f>
        <v>44920</v>
      </c>
      <c r="F14" s="22">
        <f>'PL02a.Chi NS.Chitiet'!F16</f>
        <v>12501</v>
      </c>
    </row>
    <row r="15" spans="1:6" ht="25.5" customHeight="1">
      <c r="A15" s="18"/>
      <c r="B15" s="4" t="s">
        <v>528</v>
      </c>
      <c r="C15" s="22">
        <f>SUM(D15:F15)</f>
        <v>107250</v>
      </c>
      <c r="D15" s="22">
        <f>'PL02a.Chi NS.Chitiet'!D20</f>
        <v>27500</v>
      </c>
      <c r="E15" s="22">
        <f>'PL02a.Chi NS.Chitiet'!E20</f>
        <v>79750</v>
      </c>
      <c r="F15" s="22"/>
    </row>
    <row r="16" spans="1:6" ht="25.5" customHeight="1">
      <c r="A16" s="18"/>
      <c r="B16" s="4" t="s">
        <v>752</v>
      </c>
      <c r="C16" s="22">
        <f>SUM(D16:F16)</f>
        <v>992650</v>
      </c>
      <c r="D16" s="22"/>
      <c r="E16" s="22">
        <f>'PL02a.Chi NS.Chitiet'!E28</f>
        <v>634650</v>
      </c>
      <c r="F16" s="22">
        <f>'PL02a.Chi NS.Chitiet'!F28</f>
        <v>358000</v>
      </c>
    </row>
    <row r="17" spans="1:6" ht="25.5" customHeight="1">
      <c r="A17" s="18"/>
      <c r="B17" s="4" t="s">
        <v>753</v>
      </c>
      <c r="C17" s="22">
        <f t="shared" ref="C17:C21" si="1">SUM(D17:F17)</f>
        <v>30000</v>
      </c>
      <c r="D17" s="22">
        <f>'PL02a.Chi NS.Chitiet'!D29</f>
        <v>30000</v>
      </c>
      <c r="E17" s="22"/>
      <c r="F17" s="22"/>
    </row>
    <row r="18" spans="1:6" ht="25.5" customHeight="1">
      <c r="A18" s="18"/>
      <c r="B18" s="4" t="s">
        <v>754</v>
      </c>
      <c r="C18" s="22">
        <f t="shared" si="1"/>
        <v>70000</v>
      </c>
      <c r="D18" s="22">
        <f>'PL02a.Chi NS.Chitiet'!D30</f>
        <v>70000</v>
      </c>
      <c r="E18" s="22"/>
      <c r="F18" s="22"/>
    </row>
    <row r="19" spans="1:6" ht="25.5" customHeight="1">
      <c r="A19" s="18"/>
      <c r="B19" s="4" t="s">
        <v>755</v>
      </c>
      <c r="C19" s="22">
        <f t="shared" si="1"/>
        <v>50000</v>
      </c>
      <c r="D19" s="22">
        <f>'PL02a.Chi NS.Chitiet'!D31</f>
        <v>50000</v>
      </c>
      <c r="E19" s="22"/>
      <c r="F19" s="22"/>
    </row>
    <row r="20" spans="1:6" ht="36" customHeight="1">
      <c r="A20" s="18"/>
      <c r="B20" s="4" t="s">
        <v>756</v>
      </c>
      <c r="C20" s="22">
        <f t="shared" si="1"/>
        <v>31000</v>
      </c>
      <c r="D20" s="22">
        <f>'PL02a.Chi NS.Chitiet'!D32</f>
        <v>31000</v>
      </c>
      <c r="E20" s="22"/>
      <c r="F20" s="22"/>
    </row>
    <row r="21" spans="1:6" ht="25.5" customHeight="1">
      <c r="A21" s="18"/>
      <c r="B21" s="4" t="s">
        <v>757</v>
      </c>
      <c r="C21" s="22">
        <f t="shared" si="1"/>
        <v>20000</v>
      </c>
      <c r="D21" s="22">
        <f>'PL02a.Chi NS.Chitiet'!D33</f>
        <v>20000</v>
      </c>
      <c r="E21" s="22"/>
      <c r="F21" s="22"/>
    </row>
    <row r="22" spans="1:6" ht="25.5" customHeight="1">
      <c r="A22" s="18"/>
      <c r="B22" s="4" t="s">
        <v>758</v>
      </c>
      <c r="C22" s="22">
        <f>SUM(D22:F22)</f>
        <v>99100</v>
      </c>
      <c r="D22" s="22">
        <f>'PL02a.Chi NS.Chitiet'!D35</f>
        <v>99100</v>
      </c>
      <c r="E22" s="22"/>
      <c r="F22" s="22"/>
    </row>
    <row r="23" spans="1:6" ht="25.5" customHeight="1">
      <c r="A23" s="18">
        <v>3</v>
      </c>
      <c r="B23" s="4" t="s">
        <v>553</v>
      </c>
      <c r="C23" s="22">
        <f>SUM(D23:F23)</f>
        <v>94400</v>
      </c>
      <c r="D23" s="22">
        <f>'PL02a.Chi NS.Chitiet'!D36</f>
        <v>94400</v>
      </c>
      <c r="E23" s="22"/>
      <c r="F23" s="22"/>
    </row>
    <row r="24" spans="1:6" ht="36" customHeight="1">
      <c r="A24" s="18">
        <v>4</v>
      </c>
      <c r="B24" s="4" t="s">
        <v>353</v>
      </c>
      <c r="C24" s="22"/>
      <c r="D24" s="22"/>
      <c r="E24" s="22"/>
      <c r="F24" s="22"/>
    </row>
    <row r="25" spans="1:6" ht="24.9" customHeight="1">
      <c r="A25" s="29" t="s">
        <v>64</v>
      </c>
      <c r="B25" s="17" t="s">
        <v>65</v>
      </c>
      <c r="C25" s="2">
        <f t="shared" ref="C25:C64" si="2">D25+E25+F25</f>
        <v>10089984</v>
      </c>
      <c r="D25" s="2">
        <f>D26+D27+D28+D29+D30+D31+D32+D33+D34+D35+D36+D37+D38+D39+D40+D41+D43+D45+D46+D47+D48+D42+D44+D49+D50</f>
        <v>4121582</v>
      </c>
      <c r="E25" s="2">
        <f t="shared" ref="E25:F25" si="3">E26+E27+E28+E29+E30+E31+E32+E33+E34+E35+E36+E37+E38+E39+E40+E41+E43+E45+E46+E47+E48+E42+E44+E49+E50</f>
        <v>4688114</v>
      </c>
      <c r="F25" s="2">
        <f t="shared" si="3"/>
        <v>1280288</v>
      </c>
    </row>
    <row r="26" spans="1:6" ht="24" customHeight="1">
      <c r="A26" s="18">
        <v>1</v>
      </c>
      <c r="B26" s="4" t="s">
        <v>315</v>
      </c>
      <c r="C26" s="1">
        <f t="shared" si="2"/>
        <v>2075967</v>
      </c>
      <c r="D26" s="1">
        <f>'PL02a.Chi NS.Chitiet'!D38</f>
        <v>742659</v>
      </c>
      <c r="E26" s="1">
        <f>'PL02a.Chi NS.Chitiet'!E38</f>
        <v>350420</v>
      </c>
      <c r="F26" s="1">
        <f>'PL02a.Chi NS.Chitiet'!F38</f>
        <v>982888</v>
      </c>
    </row>
    <row r="27" spans="1:6" ht="24" customHeight="1">
      <c r="A27" s="18">
        <v>2</v>
      </c>
      <c r="B27" s="4" t="s">
        <v>314</v>
      </c>
      <c r="C27" s="1">
        <f t="shared" si="2"/>
        <v>4062610</v>
      </c>
      <c r="D27" s="1">
        <f>'PL02a.Chi NS.Chitiet'!D72</f>
        <v>1159357</v>
      </c>
      <c r="E27" s="1">
        <f>'PL02a.Chi NS.Chitiet'!E72</f>
        <v>2903253</v>
      </c>
      <c r="F27" s="1">
        <f>'PL02a.Chi NS.Chitiet'!F72</f>
        <v>0</v>
      </c>
    </row>
    <row r="28" spans="1:6" ht="24" customHeight="1">
      <c r="A28" s="18">
        <v>3</v>
      </c>
      <c r="B28" s="4" t="s">
        <v>81</v>
      </c>
      <c r="C28" s="1">
        <f t="shared" si="2"/>
        <v>602795</v>
      </c>
      <c r="D28" s="1">
        <f>'PL02a.Chi NS.Chitiet'!D95</f>
        <v>388885</v>
      </c>
      <c r="E28" s="1">
        <f>'PL02a.Chi NS.Chitiet'!E95</f>
        <v>213910</v>
      </c>
      <c r="F28" s="1">
        <f>'PL02a.Chi NS.Chitiet'!F95</f>
        <v>0</v>
      </c>
    </row>
    <row r="29" spans="1:6" ht="24" customHeight="1">
      <c r="A29" s="18">
        <v>4</v>
      </c>
      <c r="B29" s="4" t="s">
        <v>83</v>
      </c>
      <c r="C29" s="1">
        <f t="shared" si="2"/>
        <v>154013</v>
      </c>
      <c r="D29" s="1">
        <f>'PL02a.Chi NS.Chitiet'!D103</f>
        <v>102179</v>
      </c>
      <c r="E29" s="1">
        <f>'PL02a.Chi NS.Chitiet'!E103</f>
        <v>20051</v>
      </c>
      <c r="F29" s="1">
        <f>'PL02a.Chi NS.Chitiet'!F103</f>
        <v>31783</v>
      </c>
    </row>
    <row r="30" spans="1:6" ht="24" customHeight="1">
      <c r="A30" s="18">
        <v>5</v>
      </c>
      <c r="B30" s="4" t="s">
        <v>88</v>
      </c>
      <c r="C30" s="1">
        <f t="shared" si="2"/>
        <v>58632</v>
      </c>
      <c r="D30" s="1">
        <f>'PL02a.Chi NS.Chitiet'!D114</f>
        <v>44392</v>
      </c>
      <c r="E30" s="1">
        <f>'PL02a.Chi NS.Chitiet'!E114</f>
        <v>14240</v>
      </c>
      <c r="F30" s="1">
        <f>'PL02a.Chi NS.Chitiet'!F114</f>
        <v>0</v>
      </c>
    </row>
    <row r="31" spans="1:6" ht="24" customHeight="1">
      <c r="A31" s="18">
        <v>6</v>
      </c>
      <c r="B31" s="4" t="s">
        <v>91</v>
      </c>
      <c r="C31" s="1">
        <f t="shared" si="2"/>
        <v>8990</v>
      </c>
      <c r="D31" s="1">
        <f>'PL02a.Chi NS.Chitiet'!D123</f>
        <v>8990</v>
      </c>
      <c r="E31" s="1"/>
      <c r="F31" s="1"/>
    </row>
    <row r="32" spans="1:6" ht="24" customHeight="1">
      <c r="A32" s="18">
        <v>7</v>
      </c>
      <c r="B32" s="4" t="s">
        <v>92</v>
      </c>
      <c r="C32" s="1">
        <f t="shared" si="2"/>
        <v>55688</v>
      </c>
      <c r="D32" s="1">
        <f>'PL02a.Chi NS.Chitiet'!D127</f>
        <v>55688</v>
      </c>
      <c r="E32" s="1"/>
      <c r="F32" s="1"/>
    </row>
    <row r="33" spans="1:6" ht="24" customHeight="1">
      <c r="A33" s="18">
        <v>8</v>
      </c>
      <c r="B33" s="4" t="s">
        <v>94</v>
      </c>
      <c r="C33" s="1">
        <f t="shared" si="2"/>
        <v>1157694</v>
      </c>
      <c r="D33" s="1">
        <f>'PL02a.Chi NS.Chitiet'!D131</f>
        <v>585097</v>
      </c>
      <c r="E33" s="1">
        <f>'PL02a.Chi NS.Chitiet'!E131</f>
        <v>442050</v>
      </c>
      <c r="F33" s="1">
        <f>'PL02a.Chi NS.Chitiet'!F131</f>
        <v>130547</v>
      </c>
    </row>
    <row r="34" spans="1:6" ht="24" customHeight="1">
      <c r="A34" s="18">
        <v>9</v>
      </c>
      <c r="B34" s="4" t="s">
        <v>104</v>
      </c>
      <c r="C34" s="1">
        <f t="shared" si="2"/>
        <v>155921</v>
      </c>
      <c r="D34" s="1">
        <f>'PL02a.Chi NS.Chitiet'!D148</f>
        <v>95600</v>
      </c>
      <c r="E34" s="1">
        <f>'PL02a.Chi NS.Chitiet'!E148</f>
        <v>15586</v>
      </c>
      <c r="F34" s="1">
        <f>'PL02a.Chi NS.Chitiet'!F148</f>
        <v>44735</v>
      </c>
    </row>
    <row r="35" spans="1:6" ht="24" customHeight="1">
      <c r="A35" s="18">
        <v>10</v>
      </c>
      <c r="B35" s="4" t="s">
        <v>115</v>
      </c>
      <c r="C35" s="1">
        <f t="shared" si="2"/>
        <v>78951</v>
      </c>
      <c r="D35" s="1">
        <f>'PL02a.Chi NS.Chitiet'!D167</f>
        <v>60220</v>
      </c>
      <c r="E35" s="1">
        <f>'PL02a.Chi NS.Chitiet'!E167</f>
        <v>9895</v>
      </c>
      <c r="F35" s="1">
        <f>'PL02a.Chi NS.Chitiet'!F167</f>
        <v>8836</v>
      </c>
    </row>
    <row r="36" spans="1:6" ht="24" customHeight="1">
      <c r="A36" s="18">
        <v>11</v>
      </c>
      <c r="B36" s="4" t="s">
        <v>66</v>
      </c>
      <c r="C36" s="1">
        <f t="shared" si="2"/>
        <v>1040014</v>
      </c>
      <c r="D36" s="1">
        <f>'PL02a.Chi NS.Chitiet'!D174</f>
        <v>350205</v>
      </c>
      <c r="E36" s="1">
        <f>'PL02a.Chi NS.Chitiet'!E174</f>
        <v>616793</v>
      </c>
      <c r="F36" s="1">
        <f>'PL02a.Chi NS.Chitiet'!F174</f>
        <v>73016</v>
      </c>
    </row>
    <row r="37" spans="1:6" ht="24" customHeight="1">
      <c r="A37" s="34">
        <v>12</v>
      </c>
      <c r="B37" s="4" t="s">
        <v>72</v>
      </c>
      <c r="C37" s="1">
        <f t="shared" si="2"/>
        <v>131170</v>
      </c>
      <c r="D37" s="1">
        <f>'PL02a.Chi NS.Chitiet'!D197</f>
        <v>62010</v>
      </c>
      <c r="E37" s="1">
        <f>'PL02a.Chi NS.Chitiet'!E197</f>
        <v>69160</v>
      </c>
      <c r="F37" s="1"/>
    </row>
    <row r="38" spans="1:6" ht="36" customHeight="1">
      <c r="A38" s="18">
        <v>13</v>
      </c>
      <c r="B38" s="4" t="s">
        <v>300</v>
      </c>
      <c r="C38" s="1">
        <f t="shared" si="2"/>
        <v>50000</v>
      </c>
      <c r="D38" s="1">
        <f>'PL02a.Chi NS.Chitiet'!D204</f>
        <v>50000</v>
      </c>
      <c r="E38" s="1"/>
      <c r="F38" s="1"/>
    </row>
    <row r="39" spans="1:6" ht="24" customHeight="1">
      <c r="A39" s="18">
        <v>14</v>
      </c>
      <c r="B39" s="4" t="s">
        <v>128</v>
      </c>
      <c r="C39" s="1">
        <f t="shared" si="2"/>
        <v>25000</v>
      </c>
      <c r="D39" s="1">
        <f>'PL02a.Chi NS.Chitiet'!D205</f>
        <v>25000</v>
      </c>
      <c r="E39" s="1"/>
      <c r="F39" s="1"/>
    </row>
    <row r="40" spans="1:6" ht="36" customHeight="1">
      <c r="A40" s="18">
        <v>15</v>
      </c>
      <c r="B40" s="4" t="s">
        <v>129</v>
      </c>
      <c r="C40" s="1">
        <f t="shared" si="2"/>
        <v>30000</v>
      </c>
      <c r="D40" s="1">
        <f>'PL02a.Chi NS.Chitiet'!D206</f>
        <v>30000</v>
      </c>
      <c r="E40" s="1"/>
      <c r="F40" s="1"/>
    </row>
    <row r="41" spans="1:6" ht="36" customHeight="1">
      <c r="A41" s="18">
        <v>16</v>
      </c>
      <c r="B41" s="4" t="s">
        <v>807</v>
      </c>
      <c r="C41" s="1">
        <f t="shared" si="2"/>
        <v>2000</v>
      </c>
      <c r="D41" s="1">
        <f>'PL02a.Chi NS.Chitiet'!D207</f>
        <v>2000</v>
      </c>
      <c r="E41" s="1"/>
      <c r="F41" s="1"/>
    </row>
    <row r="42" spans="1:6" ht="48" customHeight="1">
      <c r="A42" s="18">
        <v>17</v>
      </c>
      <c r="B42" s="4" t="s">
        <v>330</v>
      </c>
      <c r="C42" s="1">
        <f t="shared" si="2"/>
        <v>5000</v>
      </c>
      <c r="D42" s="1">
        <f>'PL02a.Chi NS.Chitiet'!D208</f>
        <v>5000</v>
      </c>
      <c r="E42" s="1"/>
      <c r="F42" s="1"/>
    </row>
    <row r="43" spans="1:6" ht="24" customHeight="1">
      <c r="A43" s="18">
        <v>18</v>
      </c>
      <c r="B43" s="4" t="s">
        <v>130</v>
      </c>
      <c r="C43" s="1">
        <f t="shared" si="2"/>
        <v>1200</v>
      </c>
      <c r="D43" s="1">
        <f>'PL02a.Chi NS.Chitiet'!D209</f>
        <v>1200</v>
      </c>
      <c r="E43" s="1"/>
      <c r="F43" s="1"/>
    </row>
    <row r="44" spans="1:6" ht="24" customHeight="1">
      <c r="A44" s="18">
        <v>19</v>
      </c>
      <c r="B44" s="4" t="s">
        <v>558</v>
      </c>
      <c r="C44" s="1">
        <f t="shared" si="2"/>
        <v>50000</v>
      </c>
      <c r="D44" s="1">
        <f>'PL02a.Chi NS.Chitiet'!D210</f>
        <v>50000</v>
      </c>
      <c r="E44" s="1"/>
      <c r="F44" s="1"/>
    </row>
    <row r="45" spans="1:6" ht="24" customHeight="1">
      <c r="A45" s="18">
        <v>20</v>
      </c>
      <c r="B45" s="4" t="s">
        <v>131</v>
      </c>
      <c r="C45" s="1">
        <f t="shared" si="2"/>
        <v>50000</v>
      </c>
      <c r="D45" s="1">
        <f>'PL02a.Chi NS.Chitiet'!D211</f>
        <v>50000</v>
      </c>
      <c r="E45" s="1"/>
      <c r="F45" s="1"/>
    </row>
    <row r="46" spans="1:6" ht="24" customHeight="1">
      <c r="A46" s="18">
        <v>21</v>
      </c>
      <c r="B46" s="4" t="s">
        <v>132</v>
      </c>
      <c r="C46" s="1">
        <f t="shared" si="2"/>
        <v>71239</v>
      </c>
      <c r="D46" s="1">
        <f>'PL02a.Chi NS.Chitiet'!D212</f>
        <v>30000</v>
      </c>
      <c r="E46" s="1">
        <f>'PL02a.Chi NS.Chitiet'!E212</f>
        <v>32756</v>
      </c>
      <c r="F46" s="1">
        <f>'PL02a.Chi NS.Chitiet'!F212</f>
        <v>8483</v>
      </c>
    </row>
    <row r="47" spans="1:6" ht="36" customHeight="1">
      <c r="A47" s="18">
        <v>22</v>
      </c>
      <c r="B47" s="4" t="s">
        <v>335</v>
      </c>
      <c r="C47" s="1">
        <f t="shared" si="2"/>
        <v>15000</v>
      </c>
      <c r="D47" s="1">
        <f>'PL02a.Chi NS.Chitiet'!D213</f>
        <v>15000</v>
      </c>
      <c r="E47" s="1"/>
      <c r="F47" s="1"/>
    </row>
    <row r="48" spans="1:6" ht="36" customHeight="1">
      <c r="A48" s="18">
        <v>23</v>
      </c>
      <c r="B48" s="4" t="s">
        <v>357</v>
      </c>
      <c r="C48" s="1">
        <f t="shared" si="2"/>
        <v>60310</v>
      </c>
      <c r="D48" s="1">
        <f>'PL02a.Chi NS.Chitiet'!D214</f>
        <v>60310</v>
      </c>
      <c r="E48" s="1"/>
      <c r="F48" s="1"/>
    </row>
    <row r="49" spans="1:6" ht="36" customHeight="1">
      <c r="A49" s="18">
        <v>24</v>
      </c>
      <c r="B49" s="4" t="s">
        <v>598</v>
      </c>
      <c r="C49" s="1">
        <f t="shared" si="2"/>
        <v>97790</v>
      </c>
      <c r="D49" s="1">
        <f>'PL02a.Chi NS.Chitiet'!D333</f>
        <v>97790</v>
      </c>
      <c r="E49" s="1"/>
      <c r="F49" s="1"/>
    </row>
    <row r="50" spans="1:6" ht="36" customHeight="1">
      <c r="A50" s="18">
        <v>25</v>
      </c>
      <c r="B50" s="4" t="s">
        <v>619</v>
      </c>
      <c r="C50" s="1">
        <f t="shared" si="2"/>
        <v>50000</v>
      </c>
      <c r="D50" s="1">
        <f>'PL02a.Chi NS.Chitiet'!D342</f>
        <v>50000</v>
      </c>
      <c r="E50" s="1"/>
      <c r="F50" s="1"/>
    </row>
    <row r="51" spans="1:6" s="31" customFormat="1" ht="35.25" customHeight="1">
      <c r="A51" s="29" t="s">
        <v>135</v>
      </c>
      <c r="B51" s="17" t="s">
        <v>537</v>
      </c>
      <c r="C51" s="2">
        <f t="shared" si="2"/>
        <v>310000</v>
      </c>
      <c r="D51" s="2">
        <f>'PL02a.Chi NS.Chitiet'!D343</f>
        <v>310000</v>
      </c>
      <c r="E51" s="2"/>
      <c r="F51" s="2"/>
    </row>
    <row r="52" spans="1:6" s="31" customFormat="1" ht="24" customHeight="1">
      <c r="A52" s="29" t="s">
        <v>212</v>
      </c>
      <c r="B52" s="17" t="s">
        <v>214</v>
      </c>
      <c r="C52" s="2">
        <f t="shared" si="2"/>
        <v>254314</v>
      </c>
      <c r="D52" s="2">
        <f>'PL02a.Chi NS.Chitiet'!D344</f>
        <v>147762</v>
      </c>
      <c r="E52" s="2">
        <f>'PL02a.Chi NS.Chitiet'!E344</f>
        <v>80638</v>
      </c>
      <c r="F52" s="2">
        <f>'PL02a.Chi NS.Chitiet'!F344</f>
        <v>25914</v>
      </c>
    </row>
    <row r="53" spans="1:6" s="31" customFormat="1" ht="24" customHeight="1">
      <c r="A53" s="29" t="s">
        <v>213</v>
      </c>
      <c r="B53" s="17" t="s">
        <v>216</v>
      </c>
      <c r="C53" s="2">
        <f t="shared" si="2"/>
        <v>1340</v>
      </c>
      <c r="D53" s="2">
        <f>'PL02a.Chi NS.Chitiet'!D345</f>
        <v>1340</v>
      </c>
      <c r="E53" s="2"/>
      <c r="F53" s="2"/>
    </row>
    <row r="54" spans="1:6" s="31" customFormat="1" ht="36" customHeight="1">
      <c r="A54" s="29" t="s">
        <v>215</v>
      </c>
      <c r="B54" s="17" t="s">
        <v>265</v>
      </c>
      <c r="C54" s="2">
        <f t="shared" si="2"/>
        <v>70000</v>
      </c>
      <c r="D54" s="2">
        <f>'PL02a.Chi NS.Chitiet'!D346</f>
        <v>70000</v>
      </c>
      <c r="E54" s="2"/>
      <c r="F54" s="2"/>
    </row>
    <row r="55" spans="1:6" s="31" customFormat="1" ht="36" customHeight="1">
      <c r="A55" s="29" t="s">
        <v>217</v>
      </c>
      <c r="B55" s="17" t="s">
        <v>795</v>
      </c>
      <c r="C55" s="2">
        <f t="shared" si="2"/>
        <v>80000</v>
      </c>
      <c r="D55" s="2">
        <f>'PL02a.Chi NS.Chitiet'!D347</f>
        <v>80000</v>
      </c>
      <c r="E55" s="2"/>
      <c r="F55" s="2"/>
    </row>
    <row r="56" spans="1:6" s="31" customFormat="1" ht="24" customHeight="1">
      <c r="A56" s="29" t="s">
        <v>218</v>
      </c>
      <c r="B56" s="17" t="s">
        <v>223</v>
      </c>
      <c r="C56" s="2">
        <f t="shared" si="2"/>
        <v>0</v>
      </c>
      <c r="D56" s="2"/>
      <c r="E56" s="2"/>
      <c r="F56" s="2"/>
    </row>
    <row r="57" spans="1:6" s="31" customFormat="1" ht="24" customHeight="1">
      <c r="A57" s="29" t="s">
        <v>219</v>
      </c>
      <c r="B57" s="17" t="s">
        <v>796</v>
      </c>
      <c r="C57" s="2">
        <f t="shared" si="2"/>
        <v>0</v>
      </c>
      <c r="D57" s="2"/>
      <c r="E57" s="2"/>
      <c r="F57" s="2"/>
    </row>
    <row r="58" spans="1:6" s="31" customFormat="1" ht="36" customHeight="1">
      <c r="A58" s="29" t="s">
        <v>220</v>
      </c>
      <c r="B58" s="17" t="s">
        <v>587</v>
      </c>
      <c r="C58" s="2">
        <f t="shared" si="2"/>
        <v>25000</v>
      </c>
      <c r="D58" s="2">
        <f>'PL02a.Chi NS.Chitiet'!D348</f>
        <v>25000</v>
      </c>
      <c r="E58" s="2"/>
      <c r="F58" s="2"/>
    </row>
    <row r="59" spans="1:6" s="31" customFormat="1" ht="24" customHeight="1">
      <c r="A59" s="29" t="s">
        <v>221</v>
      </c>
      <c r="B59" s="17" t="s">
        <v>226</v>
      </c>
      <c r="C59" s="2">
        <f t="shared" si="2"/>
        <v>10000</v>
      </c>
      <c r="D59" s="2">
        <f>'PL02a.Chi NS.Chitiet'!D349</f>
        <v>10000</v>
      </c>
      <c r="E59" s="2"/>
      <c r="F59" s="2"/>
    </row>
    <row r="60" spans="1:6" s="31" customFormat="1" ht="36" customHeight="1">
      <c r="A60" s="29" t="s">
        <v>222</v>
      </c>
      <c r="B60" s="17" t="s">
        <v>588</v>
      </c>
      <c r="C60" s="2">
        <f t="shared" si="2"/>
        <v>250000</v>
      </c>
      <c r="D60" s="2">
        <f>'PL02a.Chi NS.Chitiet'!D350</f>
        <v>250000</v>
      </c>
      <c r="E60" s="2"/>
      <c r="F60" s="2"/>
    </row>
    <row r="61" spans="1:6" s="31" customFormat="1" ht="36" customHeight="1">
      <c r="A61" s="29" t="s">
        <v>224</v>
      </c>
      <c r="B61" s="17" t="s">
        <v>589</v>
      </c>
      <c r="C61" s="2">
        <f t="shared" si="2"/>
        <v>88218</v>
      </c>
      <c r="D61" s="2">
        <f>'PL02a.Chi NS.Chitiet'!D351</f>
        <v>88218</v>
      </c>
      <c r="E61" s="2"/>
      <c r="F61" s="2"/>
    </row>
    <row r="62" spans="1:6" s="31" customFormat="1" ht="21.6" customHeight="1">
      <c r="A62" s="29" t="s">
        <v>225</v>
      </c>
      <c r="B62" s="17" t="s">
        <v>590</v>
      </c>
      <c r="C62" s="2">
        <f t="shared" si="2"/>
        <v>511592</v>
      </c>
      <c r="D62" s="2">
        <f>'PL02a.Chi NS.Chitiet'!D352</f>
        <v>511592</v>
      </c>
      <c r="E62" s="2"/>
      <c r="F62" s="2"/>
    </row>
    <row r="63" spans="1:6" s="31" customFormat="1" ht="54" customHeight="1">
      <c r="A63" s="29" t="s">
        <v>361</v>
      </c>
      <c r="B63" s="17" t="s">
        <v>797</v>
      </c>
      <c r="C63" s="2">
        <f t="shared" si="2"/>
        <v>75725</v>
      </c>
      <c r="D63" s="2">
        <f>'PL02a.Chi NS.Chitiet'!D353</f>
        <v>75725</v>
      </c>
      <c r="E63" s="2"/>
      <c r="F63" s="2"/>
    </row>
    <row r="64" spans="1:6" s="31" customFormat="1" ht="35.25" customHeight="1">
      <c r="A64" s="29" t="s">
        <v>552</v>
      </c>
      <c r="B64" s="17" t="s">
        <v>580</v>
      </c>
      <c r="C64" s="2">
        <f t="shared" si="2"/>
        <v>400000</v>
      </c>
      <c r="D64" s="2">
        <f>'PL02a.Chi NS.Chitiet'!D354</f>
        <v>400000</v>
      </c>
      <c r="E64" s="2"/>
      <c r="F64" s="2"/>
    </row>
    <row r="65" spans="1:6" s="26" customFormat="1" ht="34.5" customHeight="1">
      <c r="A65" s="41"/>
      <c r="B65" s="45"/>
      <c r="C65" s="216" t="s">
        <v>806</v>
      </c>
      <c r="D65" s="216"/>
      <c r="E65" s="216"/>
      <c r="F65" s="216"/>
    </row>
  </sheetData>
  <mergeCells count="8">
    <mergeCell ref="C65:F65"/>
    <mergeCell ref="A6:A7"/>
    <mergeCell ref="B6:B7"/>
    <mergeCell ref="A1:F1"/>
    <mergeCell ref="A2:F2"/>
    <mergeCell ref="A3:F3"/>
    <mergeCell ref="D5:F5"/>
    <mergeCell ref="C6:F6"/>
  </mergeCells>
  <printOptions horizontalCentered="1"/>
  <pageMargins left="0.5" right="0" top="0.8" bottom="0.8" header="0.3" footer="0.2"/>
  <pageSetup paperSize="9" orientation="portrait" r:id="rId1"/>
  <headerFooter>
    <oddFooter>&amp;C&amp;P/&amp;N (PL 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5"/>
  <sheetViews>
    <sheetView zoomScaleNormal="100" workbookViewId="0">
      <selection activeCell="E10" sqref="E10"/>
    </sheetView>
  </sheetViews>
  <sheetFormatPr defaultColWidth="9" defaultRowHeight="13.2"/>
  <cols>
    <col min="1" max="1" width="5.3984375" style="42" customWidth="1"/>
    <col min="2" max="2" width="51.3984375" style="16" customWidth="1"/>
    <col min="3" max="3" width="10.09765625" style="16" customWidth="1"/>
    <col min="4" max="6" width="9.8984375" style="16" customWidth="1"/>
    <col min="7" max="16384" width="9" style="16"/>
  </cols>
  <sheetData>
    <row r="1" spans="1:9" ht="21" customHeight="1">
      <c r="A1" s="218" t="s">
        <v>805</v>
      </c>
      <c r="B1" s="218"/>
      <c r="C1" s="218"/>
      <c r="D1" s="218"/>
      <c r="E1" s="218"/>
      <c r="F1" s="218"/>
    </row>
    <row r="2" spans="1:9" ht="21" customHeight="1">
      <c r="A2" s="227" t="s">
        <v>766</v>
      </c>
      <c r="B2" s="227"/>
      <c r="C2" s="227"/>
      <c r="D2" s="227"/>
      <c r="E2" s="227"/>
      <c r="F2" s="227"/>
    </row>
    <row r="3" spans="1:9" ht="21" customHeight="1">
      <c r="A3" s="214" t="str">
        <f>'PL01.Thu NSNN'!A3:D3</f>
        <v>(Kèm theo Nghị quyết số        /NQ-HĐND ngày       tháng 12 năm 2018 của Hội đồng nhân dân tỉnh)</v>
      </c>
      <c r="B3" s="214"/>
      <c r="C3" s="214"/>
      <c r="D3" s="214"/>
      <c r="E3" s="214"/>
      <c r="F3" s="214"/>
    </row>
    <row r="4" spans="1:9" ht="17.25" customHeight="1">
      <c r="A4" s="58"/>
      <c r="B4" s="58"/>
      <c r="D4" s="49"/>
      <c r="E4" s="49"/>
      <c r="F4" s="49"/>
    </row>
    <row r="5" spans="1:9" s="73" customFormat="1" ht="18" customHeight="1">
      <c r="A5" s="27"/>
      <c r="B5" s="28"/>
      <c r="C5" s="72"/>
      <c r="D5" s="228" t="s">
        <v>227</v>
      </c>
      <c r="E5" s="228"/>
      <c r="F5" s="228"/>
    </row>
    <row r="6" spans="1:9" s="93" customFormat="1" ht="30" customHeight="1">
      <c r="A6" s="229" t="s">
        <v>38</v>
      </c>
      <c r="B6" s="229" t="s">
        <v>39</v>
      </c>
      <c r="C6" s="223" t="s">
        <v>591</v>
      </c>
      <c r="D6" s="224"/>
      <c r="E6" s="224"/>
      <c r="F6" s="225"/>
    </row>
    <row r="7" spans="1:9" s="93" customFormat="1" ht="30" customHeight="1">
      <c r="A7" s="230"/>
      <c r="B7" s="230"/>
      <c r="C7" s="92" t="s">
        <v>40</v>
      </c>
      <c r="D7" s="92" t="s">
        <v>41</v>
      </c>
      <c r="E7" s="92" t="s">
        <v>42</v>
      </c>
      <c r="F7" s="92" t="s">
        <v>43</v>
      </c>
    </row>
    <row r="8" spans="1:9" s="79" customFormat="1" ht="25.5" customHeight="1">
      <c r="A8" s="77"/>
      <c r="B8" s="43" t="s">
        <v>44</v>
      </c>
      <c r="C8" s="44">
        <f>D8+E8+F8</f>
        <v>15578921</v>
      </c>
      <c r="D8" s="44">
        <f>D9+D37+D343+D344+D345+D346+D347+D348+D349+D350+D351+D352+D353+D354</f>
        <v>8374146</v>
      </c>
      <c r="E8" s="44">
        <f>E9+E37+E343+E344+E345+E346+E347+E348+E349+E350+E351+E352+E353+E354</f>
        <v>5528072</v>
      </c>
      <c r="F8" s="44">
        <f>F9+F37+F343+F344+F345+F346+F347+F348+F349+F350+F351+F352+F353+F354</f>
        <v>1676703</v>
      </c>
      <c r="G8" s="78"/>
      <c r="H8" s="78"/>
      <c r="I8" s="78"/>
    </row>
    <row r="9" spans="1:9" s="19" customFormat="1" ht="26.25" customHeight="1">
      <c r="A9" s="43" t="s">
        <v>45</v>
      </c>
      <c r="B9" s="17" t="s">
        <v>46</v>
      </c>
      <c r="C9" s="17">
        <f>D9+E9+F9</f>
        <v>3412748</v>
      </c>
      <c r="D9" s="17">
        <f>D10+D15+D36</f>
        <v>2282927</v>
      </c>
      <c r="E9" s="17">
        <f>E10+E15+E36</f>
        <v>759320</v>
      </c>
      <c r="F9" s="17">
        <f>F10+F15+F36</f>
        <v>370501</v>
      </c>
    </row>
    <row r="10" spans="1:9" s="19" customFormat="1" ht="24.9" customHeight="1">
      <c r="A10" s="80">
        <v>1</v>
      </c>
      <c r="B10" s="30" t="s">
        <v>47</v>
      </c>
      <c r="C10" s="17">
        <f>D10+E10+F10</f>
        <v>1846927</v>
      </c>
      <c r="D10" s="17">
        <f>SUM(D11:D14)</f>
        <v>1846927</v>
      </c>
      <c r="E10" s="30"/>
      <c r="F10" s="17"/>
    </row>
    <row r="11" spans="1:9" s="19" customFormat="1" ht="24.9" customHeight="1">
      <c r="A11" s="33" t="s">
        <v>48</v>
      </c>
      <c r="B11" s="4" t="s">
        <v>49</v>
      </c>
      <c r="C11" s="4">
        <f>D11</f>
        <v>599667</v>
      </c>
      <c r="D11" s="4">
        <v>599667</v>
      </c>
      <c r="E11" s="4"/>
      <c r="F11" s="4"/>
    </row>
    <row r="12" spans="1:9" s="19" customFormat="1" ht="24.9" customHeight="1">
      <c r="A12" s="33" t="s">
        <v>51</v>
      </c>
      <c r="B12" s="4" t="s">
        <v>52</v>
      </c>
      <c r="C12" s="4">
        <f>D12</f>
        <v>421400</v>
      </c>
      <c r="D12" s="4">
        <v>421400</v>
      </c>
      <c r="E12" s="4"/>
      <c r="F12" s="4"/>
    </row>
    <row r="13" spans="1:9" s="19" customFormat="1" ht="24.9" customHeight="1">
      <c r="A13" s="33" t="s">
        <v>546</v>
      </c>
      <c r="B13" s="4" t="s">
        <v>54</v>
      </c>
      <c r="C13" s="4">
        <f t="shared" ref="C13:C14" si="0">D13</f>
        <v>740860</v>
      </c>
      <c r="D13" s="4">
        <v>740860</v>
      </c>
      <c r="E13" s="4"/>
      <c r="F13" s="4"/>
    </row>
    <row r="14" spans="1:9" s="19" customFormat="1" ht="24.9" customHeight="1">
      <c r="A14" s="33" t="s">
        <v>547</v>
      </c>
      <c r="B14" s="4" t="s">
        <v>548</v>
      </c>
      <c r="C14" s="4">
        <f t="shared" si="0"/>
        <v>85000</v>
      </c>
      <c r="D14" s="4">
        <v>85000</v>
      </c>
      <c r="E14" s="4"/>
      <c r="F14" s="4"/>
    </row>
    <row r="15" spans="1:9" s="83" customFormat="1" ht="24.9" customHeight="1">
      <c r="A15" s="43">
        <v>2</v>
      </c>
      <c r="B15" s="17" t="s">
        <v>55</v>
      </c>
      <c r="C15" s="17">
        <f>D15+E15+F15</f>
        <v>1471421</v>
      </c>
      <c r="D15" s="17">
        <f>D16+D17+D18</f>
        <v>341600</v>
      </c>
      <c r="E15" s="17">
        <f>E16+E17+E18</f>
        <v>759320</v>
      </c>
      <c r="F15" s="17">
        <f t="shared" ref="F15" si="1">F16+F17+F18</f>
        <v>370501</v>
      </c>
    </row>
    <row r="16" spans="1:9" s="19" customFormat="1" ht="24.9" customHeight="1">
      <c r="A16" s="33" t="s">
        <v>48</v>
      </c>
      <c r="B16" s="4" t="s">
        <v>545</v>
      </c>
      <c r="C16" s="4">
        <f>D16+E16+F16</f>
        <v>57421</v>
      </c>
      <c r="D16" s="4"/>
      <c r="E16" s="4">
        <v>44920</v>
      </c>
      <c r="F16" s="4">
        <v>12501</v>
      </c>
    </row>
    <row r="17" spans="1:7" s="19" customFormat="1" ht="24.9" customHeight="1">
      <c r="A17" s="33" t="s">
        <v>51</v>
      </c>
      <c r="B17" s="4" t="s">
        <v>56</v>
      </c>
      <c r="C17" s="4">
        <f>D17+E17+F17</f>
        <v>14000</v>
      </c>
      <c r="D17" s="4">
        <v>14000</v>
      </c>
      <c r="E17" s="4"/>
      <c r="F17" s="4"/>
    </row>
    <row r="18" spans="1:7" s="19" customFormat="1" ht="24.9" customHeight="1">
      <c r="A18" s="33" t="s">
        <v>53</v>
      </c>
      <c r="B18" s="4" t="s">
        <v>57</v>
      </c>
      <c r="C18" s="4">
        <v>1400000</v>
      </c>
      <c r="D18" s="4">
        <f>C18-E18-F18</f>
        <v>327600</v>
      </c>
      <c r="E18" s="4">
        <f>699400+15000</f>
        <v>714400</v>
      </c>
      <c r="F18" s="4">
        <v>358000</v>
      </c>
    </row>
    <row r="19" spans="1:7" s="82" customFormat="1" ht="24.9" customHeight="1">
      <c r="A19" s="81"/>
      <c r="B19" s="25" t="s">
        <v>58</v>
      </c>
      <c r="C19" s="32"/>
      <c r="D19" s="32"/>
      <c r="E19" s="32"/>
      <c r="F19" s="32"/>
    </row>
    <row r="20" spans="1:7" s="19" customFormat="1" ht="24.9" customHeight="1">
      <c r="A20" s="33"/>
      <c r="B20" s="4" t="s">
        <v>640</v>
      </c>
      <c r="C20" s="4">
        <f>D20+E20+F20</f>
        <v>107250</v>
      </c>
      <c r="D20" s="4">
        <f>5500+22000</f>
        <v>27500</v>
      </c>
      <c r="E20" s="4">
        <v>79750</v>
      </c>
      <c r="F20" s="4"/>
    </row>
    <row r="21" spans="1:7" s="19" customFormat="1" ht="24.9" customHeight="1">
      <c r="A21" s="33"/>
      <c r="B21" s="4" t="s">
        <v>59</v>
      </c>
      <c r="C21" s="4">
        <f>D21+E21+F21</f>
        <v>1292750</v>
      </c>
      <c r="D21" s="4">
        <f>D18-D20</f>
        <v>300100</v>
      </c>
      <c r="E21" s="4">
        <f t="shared" ref="E21:F21" si="2">E18-E20</f>
        <v>634650</v>
      </c>
      <c r="F21" s="4">
        <f t="shared" si="2"/>
        <v>358000</v>
      </c>
    </row>
    <row r="22" spans="1:7" s="19" customFormat="1" ht="24.9" customHeight="1">
      <c r="A22" s="33"/>
      <c r="B22" s="4" t="s">
        <v>364</v>
      </c>
      <c r="C22" s="4">
        <f t="shared" ref="C22:C28" si="3">D22+E22+F22</f>
        <v>69750</v>
      </c>
      <c r="D22" s="4">
        <v>11250</v>
      </c>
      <c r="E22" s="4">
        <v>58500</v>
      </c>
      <c r="F22" s="4"/>
    </row>
    <row r="23" spans="1:7" s="19" customFormat="1" ht="24.9" customHeight="1">
      <c r="A23" s="33"/>
      <c r="B23" s="4" t="s">
        <v>60</v>
      </c>
      <c r="C23" s="4">
        <f t="shared" si="3"/>
        <v>161000</v>
      </c>
      <c r="D23" s="4">
        <v>161000</v>
      </c>
      <c r="E23" s="4"/>
      <c r="F23" s="4"/>
    </row>
    <row r="24" spans="1:7" s="19" customFormat="1" ht="24.9" customHeight="1">
      <c r="A24" s="33"/>
      <c r="B24" s="4" t="s">
        <v>365</v>
      </c>
      <c r="C24" s="4">
        <f t="shared" si="3"/>
        <v>18000</v>
      </c>
      <c r="D24" s="4">
        <v>9000</v>
      </c>
      <c r="E24" s="4">
        <v>9000</v>
      </c>
      <c r="F24" s="4"/>
    </row>
    <row r="25" spans="1:7" s="19" customFormat="1" ht="24.9" customHeight="1">
      <c r="A25" s="33"/>
      <c r="B25" s="4" t="s">
        <v>629</v>
      </c>
      <c r="C25" s="4">
        <f>D25+E25</f>
        <v>50000</v>
      </c>
      <c r="D25" s="4">
        <v>35000</v>
      </c>
      <c r="E25" s="4">
        <v>15000</v>
      </c>
      <c r="F25" s="4"/>
    </row>
    <row r="26" spans="1:7" s="19" customFormat="1" ht="24.9" customHeight="1">
      <c r="A26" s="33"/>
      <c r="B26" s="4" t="s">
        <v>61</v>
      </c>
      <c r="C26" s="4">
        <f t="shared" si="3"/>
        <v>994000</v>
      </c>
      <c r="D26" s="4">
        <v>98850</v>
      </c>
      <c r="E26" s="4">
        <v>537150</v>
      </c>
      <c r="F26" s="4">
        <v>358000</v>
      </c>
    </row>
    <row r="27" spans="1:7" s="19" customFormat="1" ht="24.9" customHeight="1">
      <c r="A27" s="33"/>
      <c r="B27" s="32" t="s">
        <v>62</v>
      </c>
      <c r="C27" s="17">
        <f t="shared" si="3"/>
        <v>1292750</v>
      </c>
      <c r="D27" s="17">
        <f>D21</f>
        <v>300100</v>
      </c>
      <c r="E27" s="17">
        <f>E28</f>
        <v>634650</v>
      </c>
      <c r="F27" s="17">
        <f>F28</f>
        <v>358000</v>
      </c>
    </row>
    <row r="28" spans="1:7" s="19" customFormat="1" ht="24.9" customHeight="1">
      <c r="A28" s="33"/>
      <c r="B28" s="4" t="s">
        <v>63</v>
      </c>
      <c r="C28" s="4">
        <f t="shared" si="3"/>
        <v>992650</v>
      </c>
      <c r="D28" s="4"/>
      <c r="E28" s="4">
        <f>E21</f>
        <v>634650</v>
      </c>
      <c r="F28" s="4">
        <f>F21</f>
        <v>358000</v>
      </c>
    </row>
    <row r="29" spans="1:7" s="19" customFormat="1" ht="24.9" customHeight="1">
      <c r="A29" s="33"/>
      <c r="B29" s="4" t="s">
        <v>561</v>
      </c>
      <c r="C29" s="4">
        <f t="shared" ref="C29:C35" si="4">D29</f>
        <v>30000</v>
      </c>
      <c r="D29" s="4">
        <v>30000</v>
      </c>
      <c r="E29" s="4"/>
      <c r="F29" s="4"/>
      <c r="G29" s="84"/>
    </row>
    <row r="30" spans="1:7" s="19" customFormat="1" ht="24.9" customHeight="1">
      <c r="A30" s="33"/>
      <c r="B30" s="4" t="s">
        <v>638</v>
      </c>
      <c r="C30" s="4">
        <f>D30</f>
        <v>70000</v>
      </c>
      <c r="D30" s="4">
        <v>70000</v>
      </c>
      <c r="E30" s="4"/>
      <c r="F30" s="4"/>
      <c r="G30" s="84"/>
    </row>
    <row r="31" spans="1:7" s="19" customFormat="1" ht="24.9" customHeight="1">
      <c r="A31" s="33"/>
      <c r="B31" s="4" t="s">
        <v>630</v>
      </c>
      <c r="C31" s="4">
        <f>D31</f>
        <v>50000</v>
      </c>
      <c r="D31" s="4">
        <v>50000</v>
      </c>
      <c r="E31" s="4"/>
      <c r="F31" s="4"/>
    </row>
    <row r="32" spans="1:7" s="19" customFormat="1" ht="36" customHeight="1">
      <c r="A32" s="33"/>
      <c r="B32" s="4" t="s">
        <v>367</v>
      </c>
      <c r="C32" s="4">
        <f t="shared" si="4"/>
        <v>31000</v>
      </c>
      <c r="D32" s="4">
        <v>31000</v>
      </c>
      <c r="E32" s="4"/>
      <c r="F32" s="4"/>
    </row>
    <row r="33" spans="1:10" s="19" customFormat="1" ht="24.9" customHeight="1">
      <c r="A33" s="33"/>
      <c r="B33" s="4" t="s">
        <v>368</v>
      </c>
      <c r="C33" s="4">
        <f t="shared" si="4"/>
        <v>20000</v>
      </c>
      <c r="D33" s="4">
        <v>20000</v>
      </c>
      <c r="E33" s="4"/>
      <c r="F33" s="4"/>
    </row>
    <row r="34" spans="1:10" s="19" customFormat="1" ht="24.9" customHeight="1">
      <c r="A34" s="33"/>
      <c r="B34" s="4" t="s">
        <v>366</v>
      </c>
      <c r="C34" s="4"/>
      <c r="D34" s="4"/>
      <c r="E34" s="4"/>
      <c r="F34" s="4"/>
    </row>
    <row r="35" spans="1:10" s="19" customFormat="1" ht="24.9" customHeight="1">
      <c r="A35" s="33"/>
      <c r="B35" s="4" t="s">
        <v>369</v>
      </c>
      <c r="C35" s="4">
        <f t="shared" si="4"/>
        <v>99100</v>
      </c>
      <c r="D35" s="4">
        <f>D27-D29-D31-D32-D33-D30</f>
        <v>99100</v>
      </c>
      <c r="E35" s="4"/>
      <c r="F35" s="4"/>
    </row>
    <row r="36" spans="1:10" s="19" customFormat="1" ht="24.9" customHeight="1">
      <c r="A36" s="43">
        <v>3</v>
      </c>
      <c r="B36" s="17" t="s">
        <v>553</v>
      </c>
      <c r="C36" s="17">
        <v>94400</v>
      </c>
      <c r="D36" s="17">
        <v>94400</v>
      </c>
      <c r="E36" s="17"/>
      <c r="F36" s="17"/>
    </row>
    <row r="37" spans="1:10" s="19" customFormat="1" ht="24.9" customHeight="1">
      <c r="A37" s="43" t="s">
        <v>64</v>
      </c>
      <c r="B37" s="17" t="s">
        <v>65</v>
      </c>
      <c r="C37" s="17">
        <f>D37+E37+F37</f>
        <v>10089984</v>
      </c>
      <c r="D37" s="17">
        <f>D38+D72+D95+D103+D114+D123+D127+D131+D148+D167+D174+D197+D204+D205+D206+D207+D208+D209+D210+D211+D212+D213+D214+D333+D342</f>
        <v>4121582</v>
      </c>
      <c r="E37" s="17">
        <f>E38+E72+E95+E103+E114+E123+E127+E131+E148+E167+E174+E197+E204+E205+E206+E207+E208+E209+E210+E211+E212+E213+E214+E333+E342</f>
        <v>4688114</v>
      </c>
      <c r="F37" s="17">
        <f>F38+F72+F95+F103+F114+F123+F127+F131+F148+F167+F174+F197+F204+F205+F206+F207+F208+F209+F210+F211+F212+F213+F214+F333+F342</f>
        <v>1280288</v>
      </c>
      <c r="G37" s="84"/>
      <c r="H37" s="84"/>
      <c r="I37" s="84"/>
      <c r="J37" s="84"/>
    </row>
    <row r="38" spans="1:10" s="83" customFormat="1" ht="25.95" customHeight="1">
      <c r="A38" s="43">
        <v>1</v>
      </c>
      <c r="B38" s="17" t="s">
        <v>315</v>
      </c>
      <c r="C38" s="17">
        <f>D38+E38+F38</f>
        <v>2075967</v>
      </c>
      <c r="D38" s="17">
        <f>D40+D41+D42+D43+D44+D45+D52+D53+D54+D55+D56+D57+D58+D61+D62+D63+D64+D65+D66+D67+D68+D69+D70+D71</f>
        <v>742659</v>
      </c>
      <c r="E38" s="17">
        <v>350420</v>
      </c>
      <c r="F38" s="17">
        <v>982888</v>
      </c>
      <c r="G38" s="85"/>
      <c r="H38" s="85"/>
    </row>
    <row r="39" spans="1:10" s="83" customFormat="1" ht="24.9" customHeight="1">
      <c r="A39" s="43"/>
      <c r="B39" s="17" t="s">
        <v>50</v>
      </c>
      <c r="C39" s="17"/>
      <c r="D39" s="17"/>
      <c r="E39" s="17"/>
      <c r="F39" s="17"/>
      <c r="G39" s="85"/>
      <c r="H39" s="85"/>
    </row>
    <row r="40" spans="1:10" s="19" customFormat="1" ht="24.9" customHeight="1">
      <c r="A40" s="33"/>
      <c r="B40" s="4" t="s">
        <v>117</v>
      </c>
      <c r="C40" s="4"/>
      <c r="D40" s="4">
        <f>269799-820-2000</f>
        <v>266979</v>
      </c>
      <c r="E40" s="4"/>
      <c r="F40" s="4"/>
    </row>
    <row r="41" spans="1:10" s="19" customFormat="1" ht="24.9" customHeight="1">
      <c r="A41" s="33"/>
      <c r="B41" s="4" t="s">
        <v>615</v>
      </c>
      <c r="C41" s="4"/>
      <c r="D41" s="4">
        <v>20000</v>
      </c>
      <c r="E41" s="4"/>
      <c r="F41" s="4"/>
    </row>
    <row r="42" spans="1:10" s="19" customFormat="1" ht="24.9" customHeight="1">
      <c r="A42" s="33"/>
      <c r="B42" s="4" t="s">
        <v>616</v>
      </c>
      <c r="C42" s="4"/>
      <c r="D42" s="4">
        <v>7000</v>
      </c>
      <c r="E42" s="4"/>
      <c r="F42" s="4"/>
    </row>
    <row r="43" spans="1:10" s="19" customFormat="1" ht="54" customHeight="1">
      <c r="A43" s="33"/>
      <c r="B43" s="21" t="s">
        <v>354</v>
      </c>
      <c r="C43" s="4"/>
      <c r="D43" s="4">
        <v>165000</v>
      </c>
      <c r="E43" s="4"/>
      <c r="F43" s="4"/>
    </row>
    <row r="44" spans="1:10" s="19" customFormat="1" ht="24.9" customHeight="1">
      <c r="A44" s="33"/>
      <c r="B44" s="4" t="s">
        <v>118</v>
      </c>
      <c r="C44" s="4"/>
      <c r="D44" s="4">
        <v>6000</v>
      </c>
      <c r="E44" s="4"/>
      <c r="F44" s="4"/>
    </row>
    <row r="45" spans="1:10" s="19" customFormat="1" ht="24.9" customHeight="1">
      <c r="A45" s="33"/>
      <c r="B45" s="4" t="s">
        <v>798</v>
      </c>
      <c r="C45" s="4"/>
      <c r="D45" s="4">
        <v>21412</v>
      </c>
      <c r="E45" s="4"/>
      <c r="F45" s="4"/>
    </row>
    <row r="46" spans="1:10" s="19" customFormat="1" ht="24.9" customHeight="1">
      <c r="A46" s="33"/>
      <c r="B46" s="4" t="s">
        <v>324</v>
      </c>
      <c r="C46" s="4"/>
      <c r="D46" s="4">
        <v>14392</v>
      </c>
      <c r="E46" s="4"/>
      <c r="F46" s="4"/>
    </row>
    <row r="47" spans="1:10" s="19" customFormat="1" ht="24.9" customHeight="1">
      <c r="A47" s="33"/>
      <c r="B47" s="4" t="s">
        <v>325</v>
      </c>
      <c r="C47" s="4"/>
      <c r="D47" s="4">
        <v>2000</v>
      </c>
      <c r="E47" s="4"/>
      <c r="F47" s="4"/>
    </row>
    <row r="48" spans="1:10" s="19" customFormat="1" ht="24.9" customHeight="1">
      <c r="A48" s="33"/>
      <c r="B48" s="4" t="s">
        <v>799</v>
      </c>
      <c r="C48" s="4"/>
      <c r="D48" s="4">
        <v>850</v>
      </c>
      <c r="E48" s="4"/>
      <c r="F48" s="4"/>
    </row>
    <row r="49" spans="1:6" s="19" customFormat="1" ht="36" customHeight="1">
      <c r="A49" s="33"/>
      <c r="B49" s="4" t="s">
        <v>549</v>
      </c>
      <c r="C49" s="4"/>
      <c r="D49" s="4">
        <v>670</v>
      </c>
      <c r="E49" s="4"/>
      <c r="F49" s="4"/>
    </row>
    <row r="50" spans="1:6" s="19" customFormat="1" ht="24.9" customHeight="1">
      <c r="A50" s="33"/>
      <c r="B50" s="4" t="s">
        <v>326</v>
      </c>
      <c r="C50" s="4"/>
      <c r="D50" s="4">
        <v>500</v>
      </c>
      <c r="E50" s="4"/>
      <c r="F50" s="4"/>
    </row>
    <row r="51" spans="1:6" s="19" customFormat="1" ht="24.9" customHeight="1">
      <c r="A51" s="33"/>
      <c r="B51" s="4" t="s">
        <v>327</v>
      </c>
      <c r="C51" s="4"/>
      <c r="D51" s="4">
        <v>3000</v>
      </c>
      <c r="E51" s="4"/>
      <c r="F51" s="4"/>
    </row>
    <row r="52" spans="1:6" s="19" customFormat="1" ht="24.9" customHeight="1">
      <c r="A52" s="33"/>
      <c r="B52" s="4" t="s">
        <v>119</v>
      </c>
      <c r="C52" s="4"/>
      <c r="D52" s="4">
        <v>22561</v>
      </c>
      <c r="E52" s="4"/>
      <c r="F52" s="4"/>
    </row>
    <row r="53" spans="1:6" s="19" customFormat="1" ht="24.9" customHeight="1">
      <c r="A53" s="33"/>
      <c r="B53" s="4" t="s">
        <v>120</v>
      </c>
      <c r="C53" s="4"/>
      <c r="D53" s="4">
        <v>30544</v>
      </c>
      <c r="E53" s="4"/>
      <c r="F53" s="4"/>
    </row>
    <row r="54" spans="1:6" s="19" customFormat="1" ht="24.9" customHeight="1">
      <c r="A54" s="33"/>
      <c r="B54" s="4" t="s">
        <v>316</v>
      </c>
      <c r="C54" s="4"/>
      <c r="D54" s="4">
        <v>15000</v>
      </c>
      <c r="E54" s="4"/>
      <c r="F54" s="4"/>
    </row>
    <row r="55" spans="1:6" s="19" customFormat="1" ht="24.9" customHeight="1">
      <c r="A55" s="33"/>
      <c r="B55" s="4" t="s">
        <v>317</v>
      </c>
      <c r="C55" s="4"/>
      <c r="D55" s="4">
        <v>17501</v>
      </c>
      <c r="E55" s="4"/>
      <c r="F55" s="4"/>
    </row>
    <row r="56" spans="1:6" s="19" customFormat="1" ht="24.9" customHeight="1">
      <c r="A56" s="33"/>
      <c r="B56" s="4" t="s">
        <v>121</v>
      </c>
      <c r="C56" s="4"/>
      <c r="D56" s="4">
        <v>10000</v>
      </c>
      <c r="E56" s="4"/>
      <c r="F56" s="4"/>
    </row>
    <row r="57" spans="1:6" s="19" customFormat="1" ht="36" customHeight="1">
      <c r="A57" s="33"/>
      <c r="B57" s="21" t="s">
        <v>122</v>
      </c>
      <c r="C57" s="4"/>
      <c r="D57" s="4">
        <v>3240</v>
      </c>
      <c r="E57" s="4"/>
      <c r="F57" s="4"/>
    </row>
    <row r="58" spans="1:6" s="19" customFormat="1" ht="24.9" customHeight="1">
      <c r="A58" s="33"/>
      <c r="B58" s="4" t="s">
        <v>642</v>
      </c>
      <c r="C58" s="4"/>
      <c r="D58" s="4">
        <v>800</v>
      </c>
      <c r="E58" s="4"/>
      <c r="F58" s="4"/>
    </row>
    <row r="59" spans="1:6" s="82" customFormat="1" ht="24.9" customHeight="1">
      <c r="A59" s="81"/>
      <c r="B59" s="25" t="s">
        <v>329</v>
      </c>
      <c r="C59" s="25"/>
      <c r="D59" s="25">
        <v>450</v>
      </c>
      <c r="E59" s="25"/>
      <c r="F59" s="25"/>
    </row>
    <row r="60" spans="1:6" s="82" customFormat="1" ht="24.9" customHeight="1">
      <c r="A60" s="81"/>
      <c r="B60" s="25" t="s">
        <v>123</v>
      </c>
      <c r="C60" s="25"/>
      <c r="D60" s="25">
        <v>350</v>
      </c>
      <c r="E60" s="25"/>
      <c r="F60" s="25"/>
    </row>
    <row r="61" spans="1:6" s="19" customFormat="1" ht="24.9" customHeight="1">
      <c r="A61" s="33"/>
      <c r="B61" s="4" t="s">
        <v>124</v>
      </c>
      <c r="C61" s="4"/>
      <c r="D61" s="4">
        <v>800</v>
      </c>
      <c r="E61" s="4"/>
      <c r="F61" s="4"/>
    </row>
    <row r="62" spans="1:6" s="19" customFormat="1" ht="24.9" customHeight="1">
      <c r="A62" s="33"/>
      <c r="B62" s="4" t="s">
        <v>614</v>
      </c>
      <c r="C62" s="4"/>
      <c r="D62" s="4">
        <v>1100</v>
      </c>
      <c r="E62" s="4"/>
      <c r="F62" s="4"/>
    </row>
    <row r="63" spans="1:6" s="36" customFormat="1" ht="24.9" customHeight="1">
      <c r="A63" s="33"/>
      <c r="B63" s="4" t="s">
        <v>513</v>
      </c>
      <c r="C63" s="4"/>
      <c r="D63" s="4">
        <v>1710</v>
      </c>
      <c r="E63" s="4"/>
      <c r="F63" s="4"/>
    </row>
    <row r="64" spans="1:6" s="19" customFormat="1" ht="24.9" customHeight="1">
      <c r="A64" s="33"/>
      <c r="B64" s="4" t="s">
        <v>262</v>
      </c>
      <c r="C64" s="4"/>
      <c r="D64" s="4">
        <v>50000</v>
      </c>
      <c r="E64" s="4"/>
      <c r="F64" s="4"/>
    </row>
    <row r="65" spans="1:9" s="19" customFormat="1" ht="24.9" customHeight="1">
      <c r="A65" s="33"/>
      <c r="B65" s="4" t="s">
        <v>263</v>
      </c>
      <c r="C65" s="4"/>
      <c r="D65" s="4">
        <v>10000</v>
      </c>
      <c r="E65" s="4"/>
      <c r="F65" s="4"/>
    </row>
    <row r="66" spans="1:9" s="19" customFormat="1" ht="24.9" customHeight="1">
      <c r="A66" s="33"/>
      <c r="B66" s="4" t="s">
        <v>125</v>
      </c>
      <c r="C66" s="4"/>
      <c r="D66" s="4">
        <v>12000</v>
      </c>
      <c r="E66" s="4"/>
      <c r="F66" s="4"/>
    </row>
    <row r="67" spans="1:9" s="19" customFormat="1" ht="24.9" customHeight="1">
      <c r="A67" s="33"/>
      <c r="B67" s="4" t="s">
        <v>526</v>
      </c>
      <c r="C67" s="4"/>
      <c r="D67" s="4">
        <v>1000</v>
      </c>
      <c r="E67" s="4"/>
      <c r="F67" s="4"/>
    </row>
    <row r="68" spans="1:9" s="19" customFormat="1" ht="24.9" customHeight="1">
      <c r="A68" s="33"/>
      <c r="B68" s="4" t="s">
        <v>297</v>
      </c>
      <c r="C68" s="4"/>
      <c r="D68" s="4">
        <f>30000+1722-2000-250</f>
        <v>29472</v>
      </c>
      <c r="E68" s="4"/>
      <c r="F68" s="4"/>
    </row>
    <row r="69" spans="1:9" s="19" customFormat="1" ht="24.9" customHeight="1">
      <c r="A69" s="33"/>
      <c r="B69" s="4" t="s">
        <v>126</v>
      </c>
      <c r="C69" s="4"/>
      <c r="D69" s="4">
        <v>9000</v>
      </c>
      <c r="E69" s="4"/>
      <c r="F69" s="4"/>
    </row>
    <row r="70" spans="1:9" s="19" customFormat="1" ht="24.9" customHeight="1">
      <c r="A70" s="33"/>
      <c r="B70" s="4" t="s">
        <v>127</v>
      </c>
      <c r="C70" s="4"/>
      <c r="D70" s="4">
        <v>1500</v>
      </c>
      <c r="E70" s="4"/>
      <c r="F70" s="4"/>
    </row>
    <row r="71" spans="1:9" s="19" customFormat="1" ht="24.9" customHeight="1">
      <c r="A71" s="33"/>
      <c r="B71" s="4" t="s">
        <v>355</v>
      </c>
      <c r="C71" s="4"/>
      <c r="D71" s="4">
        <v>40040</v>
      </c>
      <c r="E71" s="4"/>
      <c r="F71" s="4"/>
    </row>
    <row r="72" spans="1:9" s="83" customFormat="1" ht="24.9" customHeight="1">
      <c r="A72" s="43">
        <v>2</v>
      </c>
      <c r="B72" s="17" t="s">
        <v>314</v>
      </c>
      <c r="C72" s="17">
        <f>D72+E72</f>
        <v>4062610</v>
      </c>
      <c r="D72" s="17">
        <f>D73+D86</f>
        <v>1159357</v>
      </c>
      <c r="E72" s="17">
        <f>E73+E86</f>
        <v>2903253</v>
      </c>
      <c r="F72" s="17"/>
      <c r="G72" s="85"/>
      <c r="H72" s="85"/>
      <c r="I72" s="85"/>
    </row>
    <row r="73" spans="1:9" s="19" customFormat="1" ht="24.9" customHeight="1">
      <c r="A73" s="33"/>
      <c r="B73" s="25" t="s">
        <v>73</v>
      </c>
      <c r="C73" s="25">
        <f>D73+E73</f>
        <v>3810024</v>
      </c>
      <c r="D73" s="25">
        <f>SUM(D75:D85)</f>
        <v>947267</v>
      </c>
      <c r="E73" s="25">
        <f>2856757+6000</f>
        <v>2862757</v>
      </c>
      <c r="F73" s="25"/>
      <c r="G73" s="84"/>
    </row>
    <row r="74" spans="1:9" s="19" customFormat="1" ht="24.9" customHeight="1">
      <c r="A74" s="33"/>
      <c r="B74" s="25" t="s">
        <v>50</v>
      </c>
      <c r="C74" s="17"/>
      <c r="D74" s="25"/>
      <c r="E74" s="25"/>
      <c r="F74" s="25"/>
    </row>
    <row r="75" spans="1:9" s="19" customFormat="1" ht="24.9" customHeight="1">
      <c r="A75" s="33"/>
      <c r="B75" s="4" t="s">
        <v>74</v>
      </c>
      <c r="C75" s="4"/>
      <c r="D75" s="4">
        <v>436630</v>
      </c>
      <c r="E75" s="4"/>
      <c r="F75" s="4"/>
    </row>
    <row r="76" spans="1:9" s="19" customFormat="1" ht="24.9" customHeight="1">
      <c r="A76" s="33"/>
      <c r="B76" s="4" t="s">
        <v>75</v>
      </c>
      <c r="C76" s="4"/>
      <c r="D76" s="4">
        <v>90000</v>
      </c>
      <c r="E76" s="4"/>
      <c r="F76" s="4"/>
    </row>
    <row r="77" spans="1:9" s="19" customFormat="1" ht="36" customHeight="1">
      <c r="A77" s="33"/>
      <c r="B77" s="21" t="s">
        <v>639</v>
      </c>
      <c r="C77" s="4"/>
      <c r="D77" s="4">
        <f>120000-6000</f>
        <v>114000</v>
      </c>
      <c r="E77" s="4"/>
      <c r="F77" s="4"/>
    </row>
    <row r="78" spans="1:9" s="19" customFormat="1" ht="24.9" customHeight="1">
      <c r="A78" s="33"/>
      <c r="B78" s="4" t="s">
        <v>76</v>
      </c>
      <c r="C78" s="4"/>
      <c r="D78" s="4">
        <v>30000</v>
      </c>
      <c r="E78" s="4"/>
      <c r="F78" s="4"/>
    </row>
    <row r="79" spans="1:9" s="19" customFormat="1" ht="24.9" customHeight="1">
      <c r="A79" s="33"/>
      <c r="B79" s="4" t="s">
        <v>77</v>
      </c>
      <c r="C79" s="4"/>
      <c r="D79" s="4">
        <v>50000</v>
      </c>
      <c r="E79" s="4"/>
      <c r="F79" s="4"/>
    </row>
    <row r="80" spans="1:9" s="19" customFormat="1" ht="66" customHeight="1">
      <c r="A80" s="33"/>
      <c r="B80" s="86" t="s">
        <v>800</v>
      </c>
      <c r="C80" s="4"/>
      <c r="D80" s="4">
        <f>105400-4000-6000-25000</f>
        <v>70400</v>
      </c>
      <c r="E80" s="4"/>
      <c r="F80" s="4"/>
      <c r="G80" s="85"/>
    </row>
    <row r="81" spans="1:8" s="19" customFormat="1" ht="24.9" customHeight="1">
      <c r="A81" s="33"/>
      <c r="B81" s="4" t="s">
        <v>575</v>
      </c>
      <c r="C81" s="4"/>
      <c r="D81" s="4">
        <v>25000</v>
      </c>
      <c r="E81" s="4"/>
      <c r="F81" s="4"/>
    </row>
    <row r="82" spans="1:8" s="19" customFormat="1" ht="36" customHeight="1">
      <c r="A82" s="33"/>
      <c r="B82" s="21" t="s">
        <v>801</v>
      </c>
      <c r="C82" s="4"/>
      <c r="D82" s="4">
        <f>97589-200-4132+4</f>
        <v>93261</v>
      </c>
      <c r="E82" s="4"/>
      <c r="F82" s="4"/>
    </row>
    <row r="83" spans="1:8" s="19" customFormat="1" ht="36" customHeight="1">
      <c r="A83" s="33"/>
      <c r="B83" s="24" t="s">
        <v>632</v>
      </c>
      <c r="C83" s="4"/>
      <c r="D83" s="22">
        <v>17990</v>
      </c>
      <c r="E83" s="4"/>
      <c r="F83" s="4"/>
    </row>
    <row r="84" spans="1:8" s="19" customFormat="1" ht="36" customHeight="1">
      <c r="A84" s="33"/>
      <c r="B84" s="24" t="s">
        <v>633</v>
      </c>
      <c r="C84" s="4"/>
      <c r="D84" s="22">
        <v>1900</v>
      </c>
      <c r="E84" s="4"/>
      <c r="F84" s="4"/>
    </row>
    <row r="85" spans="1:8" s="19" customFormat="1" ht="24.9" customHeight="1">
      <c r="A85" s="33"/>
      <c r="B85" s="21" t="s">
        <v>631</v>
      </c>
      <c r="C85" s="4"/>
      <c r="D85" s="4">
        <v>18086</v>
      </c>
      <c r="E85" s="4"/>
      <c r="F85" s="4"/>
    </row>
    <row r="86" spans="1:8" s="82" customFormat="1" ht="24.9" customHeight="1">
      <c r="A86" s="81"/>
      <c r="B86" s="25" t="s">
        <v>78</v>
      </c>
      <c r="C86" s="25">
        <f>D86+E86</f>
        <v>252586</v>
      </c>
      <c r="D86" s="25">
        <f>SUM(D87:D94)</f>
        <v>212090</v>
      </c>
      <c r="E86" s="25">
        <v>40496</v>
      </c>
      <c r="F86" s="25"/>
    </row>
    <row r="87" spans="1:8" s="19" customFormat="1" ht="36" customHeight="1">
      <c r="A87" s="33"/>
      <c r="B87" s="21" t="s">
        <v>299</v>
      </c>
      <c r="C87" s="4"/>
      <c r="D87" s="4">
        <f>98954+200</f>
        <v>99154</v>
      </c>
      <c r="E87" s="4"/>
      <c r="F87" s="4"/>
    </row>
    <row r="88" spans="1:8" s="19" customFormat="1" ht="24.9" customHeight="1">
      <c r="A88" s="33"/>
      <c r="B88" s="4" t="s">
        <v>79</v>
      </c>
      <c r="C88" s="4"/>
      <c r="D88" s="4">
        <v>2000</v>
      </c>
      <c r="E88" s="4"/>
      <c r="F88" s="4"/>
    </row>
    <row r="89" spans="1:8" s="19" customFormat="1" ht="24.9" customHeight="1">
      <c r="A89" s="33"/>
      <c r="B89" s="4" t="s">
        <v>609</v>
      </c>
      <c r="C89" s="4"/>
      <c r="D89" s="4">
        <v>4436</v>
      </c>
      <c r="E89" s="4"/>
      <c r="F89" s="4"/>
    </row>
    <row r="90" spans="1:8" s="19" customFormat="1" ht="24.9" customHeight="1">
      <c r="A90" s="33"/>
      <c r="B90" s="4" t="s">
        <v>80</v>
      </c>
      <c r="C90" s="4"/>
      <c r="D90" s="4">
        <v>15000</v>
      </c>
      <c r="E90" s="4"/>
      <c r="F90" s="4"/>
    </row>
    <row r="91" spans="1:8" s="19" customFormat="1" ht="36" customHeight="1">
      <c r="A91" s="33"/>
      <c r="B91" s="4" t="s">
        <v>319</v>
      </c>
      <c r="C91" s="4"/>
      <c r="D91" s="4">
        <v>20000</v>
      </c>
      <c r="E91" s="4"/>
      <c r="F91" s="4"/>
    </row>
    <row r="92" spans="1:8" s="19" customFormat="1" ht="24.9" customHeight="1">
      <c r="A92" s="33"/>
      <c r="B92" s="4" t="s">
        <v>510</v>
      </c>
      <c r="C92" s="4"/>
      <c r="D92" s="4">
        <v>20000</v>
      </c>
      <c r="E92" s="4"/>
      <c r="F92" s="4"/>
    </row>
    <row r="93" spans="1:8" s="19" customFormat="1" ht="36" customHeight="1">
      <c r="A93" s="33"/>
      <c r="B93" s="4" t="s">
        <v>268</v>
      </c>
      <c r="C93" s="4"/>
      <c r="D93" s="4">
        <v>1500</v>
      </c>
      <c r="E93" s="4"/>
      <c r="F93" s="4"/>
    </row>
    <row r="94" spans="1:8" s="19" customFormat="1" ht="24.9" customHeight="1">
      <c r="A94" s="33"/>
      <c r="B94" s="4" t="s">
        <v>554</v>
      </c>
      <c r="C94" s="4"/>
      <c r="D94" s="4">
        <v>50000</v>
      </c>
      <c r="E94" s="4"/>
      <c r="F94" s="4"/>
    </row>
    <row r="95" spans="1:8" s="83" customFormat="1" ht="24.9" customHeight="1">
      <c r="A95" s="43">
        <v>3</v>
      </c>
      <c r="B95" s="17" t="s">
        <v>81</v>
      </c>
      <c r="C95" s="17">
        <f>D95+E95</f>
        <v>602795</v>
      </c>
      <c r="D95" s="17">
        <f>SUM(D96:D102)</f>
        <v>388885</v>
      </c>
      <c r="E95" s="17">
        <v>213910</v>
      </c>
      <c r="F95" s="17"/>
      <c r="G95" s="85"/>
      <c r="H95" s="85"/>
    </row>
    <row r="96" spans="1:8" s="19" customFormat="1" ht="24.9" customHeight="1">
      <c r="A96" s="33"/>
      <c r="B96" s="4" t="s">
        <v>273</v>
      </c>
      <c r="C96" s="4"/>
      <c r="D96" s="4">
        <v>120940</v>
      </c>
      <c r="E96" s="4"/>
      <c r="F96" s="4"/>
      <c r="G96" s="84"/>
    </row>
    <row r="97" spans="1:8" s="19" customFormat="1" ht="24.9" customHeight="1">
      <c r="A97" s="33"/>
      <c r="B97" s="21" t="s">
        <v>82</v>
      </c>
      <c r="C97" s="4"/>
      <c r="D97" s="4">
        <f>1200+250</f>
        <v>1450</v>
      </c>
      <c r="E97" s="4"/>
      <c r="F97" s="4"/>
    </row>
    <row r="98" spans="1:8" s="19" customFormat="1" ht="24.9" customHeight="1">
      <c r="A98" s="33"/>
      <c r="B98" s="4" t="s">
        <v>535</v>
      </c>
      <c r="C98" s="4"/>
      <c r="D98" s="4">
        <v>30000</v>
      </c>
      <c r="E98" s="4"/>
      <c r="F98" s="4"/>
    </row>
    <row r="99" spans="1:8" s="19" customFormat="1" ht="36" customHeight="1">
      <c r="A99" s="33"/>
      <c r="B99" s="4" t="s">
        <v>536</v>
      </c>
      <c r="C99" s="4"/>
      <c r="D99" s="4">
        <v>100000</v>
      </c>
      <c r="E99" s="4"/>
      <c r="F99" s="4"/>
    </row>
    <row r="100" spans="1:8" s="19" customFormat="1" ht="36" customHeight="1">
      <c r="A100" s="33"/>
      <c r="B100" s="4" t="s">
        <v>559</v>
      </c>
      <c r="C100" s="4"/>
      <c r="D100" s="4">
        <v>10000</v>
      </c>
      <c r="E100" s="4"/>
      <c r="F100" s="4"/>
    </row>
    <row r="101" spans="1:8" s="19" customFormat="1" ht="24.9" customHeight="1">
      <c r="A101" s="33"/>
      <c r="B101" s="4" t="s">
        <v>608</v>
      </c>
      <c r="C101" s="4"/>
      <c r="D101" s="4">
        <v>8495</v>
      </c>
      <c r="E101" s="4"/>
      <c r="F101" s="4"/>
    </row>
    <row r="102" spans="1:8" s="19" customFormat="1" ht="98.25" customHeight="1">
      <c r="A102" s="33"/>
      <c r="B102" s="87" t="s">
        <v>643</v>
      </c>
      <c r="C102" s="4"/>
      <c r="D102" s="4">
        <v>118000</v>
      </c>
      <c r="E102" s="4"/>
      <c r="F102" s="4"/>
      <c r="H102" s="84"/>
    </row>
    <row r="103" spans="1:8" s="19" customFormat="1" ht="24.9" customHeight="1">
      <c r="A103" s="43">
        <v>4</v>
      </c>
      <c r="B103" s="17" t="s">
        <v>83</v>
      </c>
      <c r="C103" s="17">
        <f>D103+E103+F103</f>
        <v>154013</v>
      </c>
      <c r="D103" s="17">
        <f>SUM(D104:D113)</f>
        <v>102179</v>
      </c>
      <c r="E103" s="17">
        <v>20051</v>
      </c>
      <c r="F103" s="17">
        <v>31783</v>
      </c>
    </row>
    <row r="104" spans="1:8" s="83" customFormat="1" ht="24.9" customHeight="1">
      <c r="A104" s="33"/>
      <c r="B104" s="4" t="s">
        <v>84</v>
      </c>
      <c r="C104" s="4"/>
      <c r="D104" s="4">
        <v>39553</v>
      </c>
      <c r="E104" s="4"/>
      <c r="F104" s="4"/>
      <c r="G104" s="85"/>
    </row>
    <row r="105" spans="1:8" s="19" customFormat="1" ht="24.9" customHeight="1">
      <c r="A105" s="33"/>
      <c r="B105" s="4" t="s">
        <v>85</v>
      </c>
      <c r="C105" s="4"/>
      <c r="D105" s="4">
        <v>500</v>
      </c>
      <c r="E105" s="4"/>
      <c r="F105" s="4"/>
    </row>
    <row r="106" spans="1:8" s="19" customFormat="1" ht="24.9" customHeight="1">
      <c r="A106" s="33"/>
      <c r="B106" s="4" t="s">
        <v>634</v>
      </c>
      <c r="C106" s="4"/>
      <c r="D106" s="4">
        <v>615</v>
      </c>
      <c r="E106" s="4"/>
      <c r="F106" s="4"/>
    </row>
    <row r="107" spans="1:8" s="19" customFormat="1" ht="24.9" customHeight="1">
      <c r="A107" s="33"/>
      <c r="B107" s="4" t="s">
        <v>611</v>
      </c>
      <c r="C107" s="4"/>
      <c r="D107" s="4">
        <v>1115</v>
      </c>
      <c r="E107" s="4"/>
      <c r="F107" s="4"/>
    </row>
    <row r="108" spans="1:8" s="19" customFormat="1" ht="24.9" customHeight="1">
      <c r="A108" s="33"/>
      <c r="B108" s="4" t="s">
        <v>804</v>
      </c>
      <c r="C108" s="4"/>
      <c r="D108" s="4">
        <v>6384</v>
      </c>
      <c r="E108" s="4"/>
      <c r="F108" s="4"/>
    </row>
    <row r="109" spans="1:8" s="19" customFormat="1" ht="24.9" customHeight="1">
      <c r="A109" s="33"/>
      <c r="B109" s="4" t="s">
        <v>271</v>
      </c>
      <c r="C109" s="4"/>
      <c r="D109" s="4">
        <v>1450</v>
      </c>
      <c r="E109" s="4"/>
      <c r="F109" s="4"/>
    </row>
    <row r="110" spans="1:8" s="19" customFormat="1" ht="24.9" customHeight="1">
      <c r="A110" s="33"/>
      <c r="B110" s="4" t="s">
        <v>86</v>
      </c>
      <c r="C110" s="4"/>
      <c r="D110" s="4">
        <v>112</v>
      </c>
      <c r="E110" s="4"/>
      <c r="F110" s="4"/>
    </row>
    <row r="111" spans="1:8" s="19" customFormat="1" ht="24.9" customHeight="1">
      <c r="A111" s="33"/>
      <c r="B111" s="4" t="s">
        <v>87</v>
      </c>
      <c r="C111" s="4"/>
      <c r="D111" s="4">
        <v>1050</v>
      </c>
      <c r="E111" s="4"/>
      <c r="F111" s="4"/>
    </row>
    <row r="112" spans="1:8" s="19" customFormat="1" ht="24.9" customHeight="1">
      <c r="A112" s="33"/>
      <c r="B112" s="4" t="s">
        <v>592</v>
      </c>
      <c r="C112" s="4"/>
      <c r="D112" s="4">
        <v>400</v>
      </c>
      <c r="E112" s="4"/>
      <c r="F112" s="4"/>
    </row>
    <row r="113" spans="1:8" s="19" customFormat="1" ht="50.25" customHeight="1">
      <c r="A113" s="33"/>
      <c r="B113" s="56" t="s">
        <v>644</v>
      </c>
      <c r="C113" s="4"/>
      <c r="D113" s="4">
        <v>51000</v>
      </c>
      <c r="E113" s="4"/>
      <c r="F113" s="4"/>
      <c r="G113" s="85"/>
    </row>
    <row r="114" spans="1:8" s="19" customFormat="1" ht="24.9" customHeight="1">
      <c r="A114" s="43">
        <v>5</v>
      </c>
      <c r="B114" s="17" t="s">
        <v>88</v>
      </c>
      <c r="C114" s="17">
        <f>D114+E114</f>
        <v>58632</v>
      </c>
      <c r="D114" s="17">
        <f>SUM(D115:D122)</f>
        <v>44392</v>
      </c>
      <c r="E114" s="17">
        <v>14240</v>
      </c>
      <c r="F114" s="17"/>
      <c r="G114" s="84"/>
    </row>
    <row r="115" spans="1:8" s="83" customFormat="1" ht="24.9" customHeight="1">
      <c r="A115" s="33"/>
      <c r="B115" s="4" t="s">
        <v>84</v>
      </c>
      <c r="C115" s="4"/>
      <c r="D115" s="4">
        <v>18292</v>
      </c>
      <c r="E115" s="4"/>
      <c r="F115" s="4"/>
    </row>
    <row r="116" spans="1:8" s="19" customFormat="1" ht="24.9" customHeight="1">
      <c r="A116" s="33"/>
      <c r="B116" s="4" t="s">
        <v>328</v>
      </c>
      <c r="C116" s="4"/>
      <c r="D116" s="4">
        <v>1400</v>
      </c>
      <c r="E116" s="4"/>
      <c r="F116" s="4"/>
    </row>
    <row r="117" spans="1:8" s="19" customFormat="1" ht="24.9" customHeight="1">
      <c r="A117" s="33"/>
      <c r="B117" s="4" t="s">
        <v>89</v>
      </c>
      <c r="C117" s="4"/>
      <c r="D117" s="4">
        <v>2700</v>
      </c>
      <c r="E117" s="4"/>
      <c r="F117" s="4"/>
    </row>
    <row r="118" spans="1:8" s="19" customFormat="1" ht="24.9" customHeight="1">
      <c r="A118" s="33"/>
      <c r="B118" s="4" t="s">
        <v>90</v>
      </c>
      <c r="C118" s="4"/>
      <c r="D118" s="4">
        <v>1000</v>
      </c>
      <c r="E118" s="4"/>
      <c r="F118" s="4"/>
    </row>
    <row r="119" spans="1:8" s="19" customFormat="1" ht="24.9" customHeight="1">
      <c r="A119" s="33"/>
      <c r="B119" s="4" t="s">
        <v>555</v>
      </c>
      <c r="C119" s="4"/>
      <c r="D119" s="4">
        <v>13000</v>
      </c>
      <c r="E119" s="4"/>
      <c r="F119" s="4"/>
    </row>
    <row r="120" spans="1:8" s="19" customFormat="1" ht="24.9" customHeight="1">
      <c r="A120" s="33"/>
      <c r="B120" s="4" t="s">
        <v>320</v>
      </c>
      <c r="C120" s="4"/>
      <c r="D120" s="4">
        <v>2000</v>
      </c>
      <c r="E120" s="4"/>
      <c r="F120" s="4"/>
    </row>
    <row r="121" spans="1:8" s="19" customFormat="1" ht="24.9" customHeight="1">
      <c r="A121" s="33"/>
      <c r="B121" s="4" t="s">
        <v>641</v>
      </c>
      <c r="C121" s="4"/>
      <c r="D121" s="4">
        <v>5000</v>
      </c>
      <c r="E121" s="4"/>
      <c r="F121" s="4"/>
    </row>
    <row r="122" spans="1:8" s="19" customFormat="1" ht="24.9" customHeight="1">
      <c r="A122" s="33"/>
      <c r="B122" s="4" t="s">
        <v>593</v>
      </c>
      <c r="C122" s="4"/>
      <c r="D122" s="4">
        <v>1000</v>
      </c>
      <c r="E122" s="4"/>
      <c r="F122" s="4"/>
    </row>
    <row r="123" spans="1:8" s="19" customFormat="1" ht="24.9" customHeight="1">
      <c r="A123" s="43">
        <v>6</v>
      </c>
      <c r="B123" s="17" t="s">
        <v>91</v>
      </c>
      <c r="C123" s="17">
        <f>D123</f>
        <v>8990</v>
      </c>
      <c r="D123" s="17">
        <f>D124+D125+D126</f>
        <v>8990</v>
      </c>
      <c r="E123" s="17"/>
      <c r="F123" s="17"/>
    </row>
    <row r="124" spans="1:8" s="83" customFormat="1" ht="24.9" customHeight="1">
      <c r="A124" s="33"/>
      <c r="B124" s="4" t="s">
        <v>84</v>
      </c>
      <c r="C124" s="4"/>
      <c r="D124" s="4">
        <v>4990</v>
      </c>
      <c r="E124" s="4"/>
      <c r="F124" s="4"/>
    </row>
    <row r="125" spans="1:8" s="19" customFormat="1" ht="51" customHeight="1">
      <c r="A125" s="33"/>
      <c r="B125" s="88" t="s">
        <v>595</v>
      </c>
      <c r="C125" s="4"/>
      <c r="D125" s="4">
        <v>2500</v>
      </c>
      <c r="E125" s="4"/>
      <c r="F125" s="4"/>
    </row>
    <row r="126" spans="1:8" s="19" customFormat="1" ht="24.9" customHeight="1">
      <c r="A126" s="33"/>
      <c r="B126" s="89" t="s">
        <v>604</v>
      </c>
      <c r="C126" s="4"/>
      <c r="D126" s="4">
        <v>1500</v>
      </c>
      <c r="E126" s="4"/>
      <c r="F126" s="4"/>
    </row>
    <row r="127" spans="1:8" s="19" customFormat="1" ht="24.9" customHeight="1">
      <c r="A127" s="43">
        <v>7</v>
      </c>
      <c r="B127" s="17" t="s">
        <v>92</v>
      </c>
      <c r="C127" s="17">
        <f>D127</f>
        <v>55688</v>
      </c>
      <c r="D127" s="17">
        <f>D128+D129+D130</f>
        <v>55688</v>
      </c>
      <c r="E127" s="17"/>
      <c r="F127" s="17"/>
    </row>
    <row r="128" spans="1:8" s="83" customFormat="1" ht="24.9" customHeight="1">
      <c r="A128" s="33"/>
      <c r="B128" s="4" t="s">
        <v>93</v>
      </c>
      <c r="C128" s="4"/>
      <c r="D128" s="4">
        <v>35288</v>
      </c>
      <c r="E128" s="4"/>
      <c r="F128" s="4"/>
      <c r="H128" s="19"/>
    </row>
    <row r="129" spans="1:7" s="19" customFormat="1" ht="68.25" customHeight="1">
      <c r="A129" s="33"/>
      <c r="B129" s="88" t="s">
        <v>620</v>
      </c>
      <c r="C129" s="4"/>
      <c r="D129" s="4">
        <v>20000</v>
      </c>
      <c r="E129" s="4"/>
      <c r="F129" s="4"/>
      <c r="G129" s="85"/>
    </row>
    <row r="130" spans="1:7" s="19" customFormat="1" ht="36" customHeight="1">
      <c r="A130" s="33"/>
      <c r="B130" s="89" t="s">
        <v>594</v>
      </c>
      <c r="C130" s="4"/>
      <c r="D130" s="4">
        <v>400</v>
      </c>
      <c r="E130" s="4"/>
      <c r="F130" s="4"/>
    </row>
    <row r="131" spans="1:7" s="19" customFormat="1" ht="24.9" customHeight="1">
      <c r="A131" s="43">
        <v>8</v>
      </c>
      <c r="B131" s="17" t="s">
        <v>94</v>
      </c>
      <c r="C131" s="17">
        <f>D131+E131+F131</f>
        <v>1157694</v>
      </c>
      <c r="D131" s="17">
        <f>D133+D134+D137+D138+D139+D144+D146+D147</f>
        <v>585097</v>
      </c>
      <c r="E131" s="17">
        <v>442050</v>
      </c>
      <c r="F131" s="17">
        <v>130547</v>
      </c>
    </row>
    <row r="132" spans="1:7" s="83" customFormat="1" ht="24.9" customHeight="1">
      <c r="A132" s="43"/>
      <c r="B132" s="4" t="s">
        <v>50</v>
      </c>
      <c r="C132" s="17"/>
      <c r="D132" s="17"/>
      <c r="E132" s="17"/>
      <c r="F132" s="17"/>
    </row>
    <row r="133" spans="1:7" s="83" customFormat="1" ht="24.9" customHeight="1">
      <c r="A133" s="33"/>
      <c r="B133" s="4" t="s">
        <v>95</v>
      </c>
      <c r="C133" s="4"/>
      <c r="D133" s="4">
        <f>24095+900</f>
        <v>24995</v>
      </c>
      <c r="E133" s="4"/>
      <c r="F133" s="4"/>
    </row>
    <row r="134" spans="1:7" s="19" customFormat="1" ht="24.9" customHeight="1">
      <c r="A134" s="33"/>
      <c r="B134" s="4" t="s">
        <v>96</v>
      </c>
      <c r="C134" s="4"/>
      <c r="D134" s="4">
        <v>3298</v>
      </c>
      <c r="E134" s="4"/>
      <c r="F134" s="4"/>
    </row>
    <row r="135" spans="1:7" s="19" customFormat="1" ht="24.9" customHeight="1">
      <c r="A135" s="81"/>
      <c r="B135" s="25" t="s">
        <v>97</v>
      </c>
      <c r="C135" s="25"/>
      <c r="D135" s="25">
        <v>600</v>
      </c>
      <c r="E135" s="25"/>
      <c r="F135" s="25"/>
    </row>
    <row r="136" spans="1:7" s="82" customFormat="1" ht="24.9" customHeight="1">
      <c r="A136" s="81"/>
      <c r="B136" s="25" t="s">
        <v>98</v>
      </c>
      <c r="C136" s="25"/>
      <c r="D136" s="25">
        <v>600</v>
      </c>
      <c r="E136" s="25"/>
      <c r="F136" s="25"/>
    </row>
    <row r="137" spans="1:7" s="19" customFormat="1" ht="24.9" customHeight="1">
      <c r="A137" s="33"/>
      <c r="B137" s="4" t="s">
        <v>99</v>
      </c>
      <c r="C137" s="4"/>
      <c r="D137" s="4">
        <v>25000</v>
      </c>
      <c r="E137" s="4"/>
      <c r="F137" s="4"/>
    </row>
    <row r="138" spans="1:7" s="19" customFormat="1" ht="24.9" customHeight="1">
      <c r="A138" s="33"/>
      <c r="B138" s="4" t="s">
        <v>100</v>
      </c>
      <c r="C138" s="4"/>
      <c r="D138" s="4">
        <v>10000</v>
      </c>
      <c r="E138" s="4"/>
      <c r="F138" s="4"/>
    </row>
    <row r="139" spans="1:7" s="19" customFormat="1" ht="24.9" customHeight="1">
      <c r="A139" s="33"/>
      <c r="B139" s="4" t="s">
        <v>101</v>
      </c>
      <c r="C139" s="4"/>
      <c r="D139" s="4">
        <v>3000</v>
      </c>
      <c r="E139" s="4"/>
      <c r="F139" s="4"/>
    </row>
    <row r="140" spans="1:7" s="19" customFormat="1" ht="24.9" customHeight="1">
      <c r="A140" s="33"/>
      <c r="B140" s="4" t="s">
        <v>102</v>
      </c>
      <c r="C140" s="4"/>
      <c r="D140" s="4">
        <v>650</v>
      </c>
      <c r="E140" s="4"/>
      <c r="F140" s="4"/>
    </row>
    <row r="141" spans="1:7" s="19" customFormat="1" ht="24.9" customHeight="1">
      <c r="A141" s="33"/>
      <c r="B141" s="4" t="s">
        <v>103</v>
      </c>
      <c r="C141" s="4"/>
      <c r="D141" s="4">
        <v>300</v>
      </c>
      <c r="E141" s="4"/>
      <c r="F141" s="4"/>
    </row>
    <row r="142" spans="1:7" s="19" customFormat="1" ht="51.75" customHeight="1">
      <c r="A142" s="33"/>
      <c r="B142" s="4" t="s">
        <v>617</v>
      </c>
      <c r="C142" s="4"/>
      <c r="D142" s="4">
        <v>1300</v>
      </c>
      <c r="E142" s="4"/>
      <c r="F142" s="4"/>
    </row>
    <row r="143" spans="1:7" s="19" customFormat="1" ht="36" customHeight="1">
      <c r="A143" s="33"/>
      <c r="B143" s="4" t="s">
        <v>274</v>
      </c>
      <c r="C143" s="4"/>
      <c r="D143" s="4">
        <v>750</v>
      </c>
      <c r="E143" s="4"/>
      <c r="F143" s="4"/>
    </row>
    <row r="144" spans="1:7" s="19" customFormat="1" ht="36" customHeight="1">
      <c r="A144" s="33"/>
      <c r="B144" s="4" t="s">
        <v>618</v>
      </c>
      <c r="C144" s="4"/>
      <c r="D144" s="4">
        <v>2000</v>
      </c>
      <c r="E144" s="4"/>
      <c r="F144" s="4"/>
    </row>
    <row r="145" spans="1:7" s="19" customFormat="1" ht="36" customHeight="1">
      <c r="A145" s="33"/>
      <c r="B145" s="24" t="s">
        <v>637</v>
      </c>
      <c r="C145" s="4">
        <f>E145</f>
        <v>22398</v>
      </c>
      <c r="D145" s="22"/>
      <c r="E145" s="22">
        <v>22398</v>
      </c>
      <c r="F145" s="4"/>
    </row>
    <row r="146" spans="1:7" s="19" customFormat="1" ht="52.5" customHeight="1">
      <c r="A146" s="33"/>
      <c r="B146" s="35" t="s">
        <v>622</v>
      </c>
      <c r="C146" s="4"/>
      <c r="D146" s="4">
        <v>37000</v>
      </c>
      <c r="E146" s="4"/>
      <c r="F146" s="4"/>
    </row>
    <row r="147" spans="1:7" s="19" customFormat="1" ht="52.5" customHeight="1">
      <c r="A147" s="33"/>
      <c r="B147" s="35" t="s">
        <v>635</v>
      </c>
      <c r="C147" s="4"/>
      <c r="D147" s="4">
        <f>490044-340-5000-900-4000</f>
        <v>479804</v>
      </c>
      <c r="E147" s="4"/>
      <c r="F147" s="4"/>
    </row>
    <row r="148" spans="1:7" s="83" customFormat="1" ht="24.9" customHeight="1">
      <c r="A148" s="43">
        <v>9</v>
      </c>
      <c r="B148" s="17" t="s">
        <v>104</v>
      </c>
      <c r="C148" s="17">
        <f>D148+E148+F148</f>
        <v>155921</v>
      </c>
      <c r="D148" s="17">
        <f>D149+D164</f>
        <v>95600</v>
      </c>
      <c r="E148" s="17">
        <v>15586</v>
      </c>
      <c r="F148" s="17">
        <v>44735</v>
      </c>
      <c r="G148" s="19"/>
    </row>
    <row r="149" spans="1:7" s="19" customFormat="1" ht="24.9" customHeight="1">
      <c r="A149" s="81"/>
      <c r="B149" s="32" t="s">
        <v>105</v>
      </c>
      <c r="C149" s="32"/>
      <c r="D149" s="32">
        <f>SUM(D151:D163)</f>
        <v>71600</v>
      </c>
      <c r="E149" s="25"/>
      <c r="F149" s="25"/>
    </row>
    <row r="150" spans="1:7" s="19" customFormat="1" ht="24.9" customHeight="1">
      <c r="A150" s="81"/>
      <c r="B150" s="25" t="s">
        <v>50</v>
      </c>
      <c r="C150" s="25"/>
      <c r="D150" s="25"/>
      <c r="E150" s="25"/>
      <c r="F150" s="25"/>
    </row>
    <row r="151" spans="1:7" s="19" customFormat="1" ht="24.9" customHeight="1">
      <c r="A151" s="33"/>
      <c r="B151" s="4" t="s">
        <v>106</v>
      </c>
      <c r="C151" s="4"/>
      <c r="D151" s="4">
        <v>12500</v>
      </c>
      <c r="E151" s="4"/>
      <c r="F151" s="4"/>
    </row>
    <row r="152" spans="1:7" s="19" customFormat="1" ht="24.9" customHeight="1">
      <c r="A152" s="33"/>
      <c r="B152" s="4" t="s">
        <v>107</v>
      </c>
      <c r="C152" s="4"/>
      <c r="D152" s="4">
        <v>200</v>
      </c>
      <c r="E152" s="4"/>
      <c r="F152" s="4"/>
    </row>
    <row r="153" spans="1:7" s="19" customFormat="1" ht="24.9" customHeight="1">
      <c r="A153" s="33"/>
      <c r="B153" s="4" t="s">
        <v>108</v>
      </c>
      <c r="C153" s="4"/>
      <c r="D153" s="4">
        <v>550</v>
      </c>
      <c r="E153" s="4"/>
      <c r="F153" s="4"/>
    </row>
    <row r="154" spans="1:7" s="19" customFormat="1" ht="24.9" customHeight="1">
      <c r="A154" s="33"/>
      <c r="B154" s="4" t="s">
        <v>109</v>
      </c>
      <c r="C154" s="4"/>
      <c r="D154" s="4">
        <v>1500</v>
      </c>
      <c r="E154" s="4"/>
      <c r="F154" s="4"/>
    </row>
    <row r="155" spans="1:7" s="19" customFormat="1" ht="24.9" customHeight="1">
      <c r="A155" s="33"/>
      <c r="B155" s="4" t="s">
        <v>110</v>
      </c>
      <c r="C155" s="4"/>
      <c r="D155" s="4">
        <v>150</v>
      </c>
      <c r="E155" s="4"/>
      <c r="F155" s="4"/>
    </row>
    <row r="156" spans="1:7" s="19" customFormat="1" ht="24.9" customHeight="1">
      <c r="A156" s="33"/>
      <c r="B156" s="4" t="s">
        <v>323</v>
      </c>
      <c r="C156" s="4"/>
      <c r="D156" s="4">
        <v>14000</v>
      </c>
      <c r="E156" s="4"/>
      <c r="F156" s="4"/>
    </row>
    <row r="157" spans="1:7" s="19" customFormat="1" ht="24.9" customHeight="1">
      <c r="A157" s="33"/>
      <c r="B157" s="4" t="s">
        <v>111</v>
      </c>
      <c r="C157" s="4"/>
      <c r="D157" s="4">
        <v>4500</v>
      </c>
      <c r="E157" s="4"/>
      <c r="F157" s="4"/>
    </row>
    <row r="158" spans="1:7" s="19" customFormat="1" ht="24.9" customHeight="1">
      <c r="A158" s="33"/>
      <c r="B158" s="4" t="s">
        <v>112</v>
      </c>
      <c r="C158" s="4"/>
      <c r="D158" s="4">
        <v>200</v>
      </c>
      <c r="E158" s="4"/>
      <c r="F158" s="4"/>
    </row>
    <row r="159" spans="1:7" s="19" customFormat="1" ht="24.9" customHeight="1">
      <c r="A159" s="33"/>
      <c r="B159" s="4" t="s">
        <v>625</v>
      </c>
      <c r="C159" s="4"/>
      <c r="D159" s="4">
        <v>500</v>
      </c>
      <c r="E159" s="4"/>
      <c r="F159" s="4"/>
    </row>
    <row r="160" spans="1:7" s="19" customFormat="1" ht="36" customHeight="1">
      <c r="A160" s="33"/>
      <c r="B160" s="4" t="s">
        <v>626</v>
      </c>
      <c r="C160" s="4"/>
      <c r="D160" s="4">
        <v>20000</v>
      </c>
      <c r="E160" s="4"/>
      <c r="F160" s="4"/>
    </row>
    <row r="161" spans="1:7" s="19" customFormat="1" ht="51.75" customHeight="1">
      <c r="A161" s="33"/>
      <c r="B161" s="21" t="s">
        <v>296</v>
      </c>
      <c r="C161" s="4"/>
      <c r="D161" s="4">
        <v>2500</v>
      </c>
      <c r="E161" s="4"/>
      <c r="F161" s="4"/>
    </row>
    <row r="162" spans="1:7" s="19" customFormat="1" ht="36" customHeight="1">
      <c r="A162" s="33"/>
      <c r="B162" s="4" t="s">
        <v>627</v>
      </c>
      <c r="C162" s="4"/>
      <c r="D162" s="4">
        <v>13000</v>
      </c>
      <c r="E162" s="4"/>
      <c r="F162" s="4"/>
    </row>
    <row r="163" spans="1:7" s="19" customFormat="1" ht="24.9" customHeight="1">
      <c r="A163" s="33"/>
      <c r="B163" s="4" t="s">
        <v>331</v>
      </c>
      <c r="C163" s="4"/>
      <c r="D163" s="4">
        <v>2000</v>
      </c>
      <c r="E163" s="4"/>
      <c r="F163" s="4"/>
    </row>
    <row r="164" spans="1:7" s="19" customFormat="1" ht="24.9" customHeight="1">
      <c r="A164" s="33"/>
      <c r="B164" s="32" t="s">
        <v>356</v>
      </c>
      <c r="C164" s="32"/>
      <c r="D164" s="32">
        <f>D165+D166</f>
        <v>24000</v>
      </c>
      <c r="E164" s="4"/>
      <c r="F164" s="4"/>
    </row>
    <row r="165" spans="1:7" s="19" customFormat="1" ht="24.9" customHeight="1">
      <c r="A165" s="33"/>
      <c r="B165" s="4" t="s">
        <v>113</v>
      </c>
      <c r="C165" s="4"/>
      <c r="D165" s="4">
        <v>9000</v>
      </c>
      <c r="E165" s="4"/>
      <c r="F165" s="4"/>
    </row>
    <row r="166" spans="1:7" s="19" customFormat="1" ht="24.9" customHeight="1">
      <c r="A166" s="33"/>
      <c r="B166" s="4" t="s">
        <v>114</v>
      </c>
      <c r="C166" s="4"/>
      <c r="D166" s="4">
        <v>15000</v>
      </c>
      <c r="E166" s="4"/>
      <c r="F166" s="4"/>
    </row>
    <row r="167" spans="1:7" s="83" customFormat="1" ht="24.9" customHeight="1">
      <c r="A167" s="43">
        <v>10</v>
      </c>
      <c r="B167" s="17" t="s">
        <v>115</v>
      </c>
      <c r="C167" s="17">
        <f>D167+E167+F167</f>
        <v>78951</v>
      </c>
      <c r="D167" s="17">
        <f>SUM(D168:D173)</f>
        <v>60220</v>
      </c>
      <c r="E167" s="17">
        <f>9895</f>
        <v>9895</v>
      </c>
      <c r="F167" s="17">
        <v>8836</v>
      </c>
      <c r="G167" s="19"/>
    </row>
    <row r="168" spans="1:7" s="19" customFormat="1" ht="53.25" customHeight="1">
      <c r="A168" s="33"/>
      <c r="B168" s="21" t="s">
        <v>556</v>
      </c>
      <c r="C168" s="4"/>
      <c r="D168" s="4">
        <v>28000</v>
      </c>
      <c r="E168" s="4"/>
      <c r="F168" s="4"/>
    </row>
    <row r="169" spans="1:7" s="19" customFormat="1" ht="24.9" customHeight="1">
      <c r="A169" s="33"/>
      <c r="B169" s="21" t="s">
        <v>332</v>
      </c>
      <c r="C169" s="4"/>
      <c r="D169" s="4">
        <v>4000</v>
      </c>
      <c r="E169" s="4"/>
      <c r="F169" s="4"/>
    </row>
    <row r="170" spans="1:7" s="19" customFormat="1" ht="36" customHeight="1">
      <c r="A170" s="33"/>
      <c r="B170" s="21" t="s">
        <v>602</v>
      </c>
      <c r="C170" s="4"/>
      <c r="D170" s="4">
        <v>2870</v>
      </c>
      <c r="E170" s="4"/>
      <c r="F170" s="4"/>
    </row>
    <row r="171" spans="1:7" s="19" customFormat="1" ht="24.9" customHeight="1">
      <c r="A171" s="33"/>
      <c r="B171" s="21" t="s">
        <v>532</v>
      </c>
      <c r="C171" s="4">
        <v>1000</v>
      </c>
      <c r="D171" s="4">
        <v>1000</v>
      </c>
      <c r="E171" s="4"/>
      <c r="F171" s="4"/>
    </row>
    <row r="172" spans="1:7" s="19" customFormat="1" ht="36" customHeight="1">
      <c r="A172" s="33"/>
      <c r="B172" s="21" t="s">
        <v>533</v>
      </c>
      <c r="C172" s="4">
        <f>D172+E172</f>
        <v>19350</v>
      </c>
      <c r="D172" s="4">
        <v>19350</v>
      </c>
      <c r="E172" s="4"/>
      <c r="F172" s="4"/>
    </row>
    <row r="173" spans="1:7" s="19" customFormat="1" ht="24.9" customHeight="1">
      <c r="A173" s="33"/>
      <c r="B173" s="4" t="s">
        <v>116</v>
      </c>
      <c r="C173" s="4"/>
      <c r="D173" s="4">
        <v>5000</v>
      </c>
      <c r="E173" s="4"/>
      <c r="F173" s="4"/>
    </row>
    <row r="174" spans="1:7" s="19" customFormat="1" ht="24.9" customHeight="1">
      <c r="A174" s="43">
        <v>11</v>
      </c>
      <c r="B174" s="17" t="s">
        <v>66</v>
      </c>
      <c r="C174" s="17">
        <f>D174+E174+F174</f>
        <v>1040014</v>
      </c>
      <c r="D174" s="17">
        <f>SUM(D176:D196)</f>
        <v>350205</v>
      </c>
      <c r="E174" s="17">
        <f>609313+3480+4000</f>
        <v>616793</v>
      </c>
      <c r="F174" s="17">
        <f>72676+340</f>
        <v>73016</v>
      </c>
    </row>
    <row r="175" spans="1:7" s="19" customFormat="1" ht="24.9" customHeight="1">
      <c r="A175" s="43"/>
      <c r="B175" s="4" t="s">
        <v>50</v>
      </c>
      <c r="C175" s="17"/>
      <c r="D175" s="17"/>
      <c r="E175" s="17"/>
      <c r="F175" s="17"/>
    </row>
    <row r="176" spans="1:7" s="19" customFormat="1" ht="36" customHeight="1">
      <c r="A176" s="33" t="s">
        <v>337</v>
      </c>
      <c r="B176" s="21" t="s">
        <v>576</v>
      </c>
      <c r="C176" s="4"/>
      <c r="D176" s="4">
        <f>72315+600-9600</f>
        <v>63315</v>
      </c>
      <c r="E176" s="4"/>
      <c r="F176" s="4"/>
    </row>
    <row r="177" spans="1:6" s="19" customFormat="1" ht="36" customHeight="1">
      <c r="A177" s="33" t="s">
        <v>338</v>
      </c>
      <c r="B177" s="4" t="s">
        <v>573</v>
      </c>
      <c r="C177" s="4"/>
      <c r="D177" s="4">
        <v>11970</v>
      </c>
      <c r="E177" s="4"/>
      <c r="F177" s="4"/>
    </row>
    <row r="178" spans="1:6" s="19" customFormat="1" ht="24.9" customHeight="1">
      <c r="A178" s="33" t="s">
        <v>339</v>
      </c>
      <c r="B178" s="4" t="s">
        <v>67</v>
      </c>
      <c r="C178" s="4"/>
      <c r="D178" s="4">
        <v>8526</v>
      </c>
      <c r="E178" s="4"/>
      <c r="F178" s="4"/>
    </row>
    <row r="179" spans="1:6" s="19" customFormat="1" ht="24.9" customHeight="1">
      <c r="A179" s="33" t="s">
        <v>340</v>
      </c>
      <c r="B179" s="4" t="s">
        <v>68</v>
      </c>
      <c r="C179" s="4"/>
      <c r="D179" s="4">
        <v>3000</v>
      </c>
      <c r="E179" s="4"/>
      <c r="F179" s="4"/>
    </row>
    <row r="180" spans="1:6" s="19" customFormat="1" ht="24.9" customHeight="1">
      <c r="A180" s="33" t="s">
        <v>341</v>
      </c>
      <c r="B180" s="4" t="s">
        <v>261</v>
      </c>
      <c r="C180" s="4"/>
      <c r="D180" s="4">
        <v>1000</v>
      </c>
      <c r="E180" s="4"/>
      <c r="F180" s="4"/>
    </row>
    <row r="181" spans="1:6" s="19" customFormat="1" ht="24.9" customHeight="1">
      <c r="A181" s="33" t="s">
        <v>342</v>
      </c>
      <c r="B181" s="4" t="s">
        <v>69</v>
      </c>
      <c r="C181" s="4"/>
      <c r="D181" s="4">
        <v>7899</v>
      </c>
      <c r="E181" s="4"/>
      <c r="F181" s="4"/>
    </row>
    <row r="182" spans="1:6" s="19" customFormat="1" ht="24.9" customHeight="1">
      <c r="A182" s="33" t="s">
        <v>343</v>
      </c>
      <c r="B182" s="4" t="s">
        <v>70</v>
      </c>
      <c r="C182" s="4"/>
      <c r="D182" s="4">
        <v>1400</v>
      </c>
      <c r="E182" s="4"/>
      <c r="F182" s="4"/>
    </row>
    <row r="183" spans="1:6" s="19" customFormat="1" ht="24.9" customHeight="1">
      <c r="A183" s="33" t="s">
        <v>344</v>
      </c>
      <c r="B183" s="4" t="s">
        <v>802</v>
      </c>
      <c r="C183" s="4"/>
      <c r="D183" s="4">
        <f>6750-2750</f>
        <v>4000</v>
      </c>
      <c r="E183" s="4"/>
      <c r="F183" s="4"/>
    </row>
    <row r="184" spans="1:6" s="19" customFormat="1" ht="36" customHeight="1">
      <c r="A184" s="33" t="s">
        <v>345</v>
      </c>
      <c r="B184" s="4" t="s">
        <v>646</v>
      </c>
      <c r="C184" s="4">
        <v>8288</v>
      </c>
      <c r="D184" s="4">
        <v>4808</v>
      </c>
      <c r="E184" s="4">
        <v>3480</v>
      </c>
      <c r="F184" s="4"/>
    </row>
    <row r="185" spans="1:6" s="19" customFormat="1" ht="24.9" customHeight="1">
      <c r="A185" s="33" t="s">
        <v>346</v>
      </c>
      <c r="B185" s="4" t="s">
        <v>333</v>
      </c>
      <c r="C185" s="4"/>
      <c r="D185" s="4">
        <v>35000</v>
      </c>
      <c r="E185" s="4"/>
      <c r="F185" s="4"/>
    </row>
    <row r="186" spans="1:6" s="19" customFormat="1" ht="24.9" customHeight="1">
      <c r="A186" s="33" t="s">
        <v>347</v>
      </c>
      <c r="B186" s="4" t="s">
        <v>318</v>
      </c>
      <c r="C186" s="4"/>
      <c r="D186" s="4">
        <v>13131</v>
      </c>
      <c r="E186" s="4"/>
      <c r="F186" s="4"/>
    </row>
    <row r="187" spans="1:6" s="19" customFormat="1" ht="24.9" customHeight="1">
      <c r="A187" s="37" t="s">
        <v>348</v>
      </c>
      <c r="B187" s="4" t="s">
        <v>71</v>
      </c>
      <c r="C187" s="4"/>
      <c r="D187" s="4">
        <v>5000</v>
      </c>
      <c r="E187" s="4"/>
      <c r="F187" s="4"/>
    </row>
    <row r="188" spans="1:6" s="19" customFormat="1" ht="24.9" customHeight="1">
      <c r="A188" s="33" t="s">
        <v>349</v>
      </c>
      <c r="B188" s="4" t="s">
        <v>581</v>
      </c>
      <c r="C188" s="4">
        <v>141187</v>
      </c>
      <c r="D188" s="4">
        <v>85656</v>
      </c>
      <c r="E188" s="4">
        <f>C188-D188</f>
        <v>55531</v>
      </c>
      <c r="F188" s="4"/>
    </row>
    <row r="189" spans="1:6" s="19" customFormat="1" ht="24.9" customHeight="1">
      <c r="A189" s="33" t="s">
        <v>350</v>
      </c>
      <c r="B189" s="4" t="s">
        <v>134</v>
      </c>
      <c r="C189" s="4">
        <f>E189</f>
        <v>62821</v>
      </c>
      <c r="D189" s="4"/>
      <c r="E189" s="4">
        <f>64971-1867-283</f>
        <v>62821</v>
      </c>
      <c r="F189" s="4"/>
    </row>
    <row r="190" spans="1:6" s="19" customFormat="1" ht="24.9" customHeight="1">
      <c r="A190" s="37" t="s">
        <v>351</v>
      </c>
      <c r="B190" s="4" t="s">
        <v>334</v>
      </c>
      <c r="C190" s="4"/>
      <c r="D190" s="4">
        <v>25000</v>
      </c>
      <c r="E190" s="4"/>
      <c r="F190" s="4"/>
    </row>
    <row r="191" spans="1:6" s="19" customFormat="1" ht="24.9" customHeight="1">
      <c r="A191" s="37" t="s">
        <v>352</v>
      </c>
      <c r="B191" s="4" t="s">
        <v>322</v>
      </c>
      <c r="C191" s="4"/>
      <c r="D191" s="4">
        <v>25000</v>
      </c>
      <c r="E191" s="4"/>
      <c r="F191" s="4"/>
    </row>
    <row r="192" spans="1:6" s="19" customFormat="1" ht="36" customHeight="1">
      <c r="A192" s="37" t="s">
        <v>359</v>
      </c>
      <c r="B192" s="4" t="s">
        <v>560</v>
      </c>
      <c r="C192" s="4"/>
      <c r="D192" s="4">
        <v>10000</v>
      </c>
      <c r="E192" s="4"/>
      <c r="F192" s="4"/>
    </row>
    <row r="193" spans="1:7" s="19" customFormat="1" ht="24.9" customHeight="1">
      <c r="A193" s="37" t="s">
        <v>577</v>
      </c>
      <c r="B193" s="4" t="s">
        <v>621</v>
      </c>
      <c r="C193" s="4"/>
      <c r="D193" s="4">
        <v>15000</v>
      </c>
      <c r="E193" s="4"/>
      <c r="F193" s="4"/>
    </row>
    <row r="194" spans="1:7" s="19" customFormat="1" ht="24.9" customHeight="1">
      <c r="A194" s="37" t="s">
        <v>579</v>
      </c>
      <c r="B194" s="4" t="s">
        <v>582</v>
      </c>
      <c r="C194" s="4"/>
      <c r="D194" s="4">
        <v>12500</v>
      </c>
      <c r="E194" s="4"/>
      <c r="F194" s="4"/>
    </row>
    <row r="195" spans="1:7" s="19" customFormat="1" ht="24.9" customHeight="1">
      <c r="A195" s="37" t="s">
        <v>583</v>
      </c>
      <c r="B195" s="4" t="s">
        <v>578</v>
      </c>
      <c r="C195" s="4"/>
      <c r="D195" s="4">
        <v>13000</v>
      </c>
      <c r="E195" s="4"/>
      <c r="F195" s="4"/>
    </row>
    <row r="196" spans="1:7" s="19" customFormat="1" ht="24.9" customHeight="1">
      <c r="A196" s="37" t="s">
        <v>623</v>
      </c>
      <c r="B196" s="4" t="s">
        <v>624</v>
      </c>
      <c r="C196" s="4">
        <v>40000</v>
      </c>
      <c r="D196" s="4">
        <v>5000</v>
      </c>
      <c r="E196" s="4">
        <v>35000</v>
      </c>
      <c r="F196" s="4"/>
    </row>
    <row r="197" spans="1:7" s="19" customFormat="1" ht="24.9" customHeight="1">
      <c r="A197" s="90">
        <v>12</v>
      </c>
      <c r="B197" s="17" t="s">
        <v>72</v>
      </c>
      <c r="C197" s="17">
        <f>D197+E197</f>
        <v>131170</v>
      </c>
      <c r="D197" s="17">
        <f>SUM(D198:D203)</f>
        <v>62010</v>
      </c>
      <c r="E197" s="17">
        <v>69160</v>
      </c>
      <c r="F197" s="17"/>
    </row>
    <row r="198" spans="1:7" s="19" customFormat="1" ht="24.9" customHeight="1">
      <c r="A198" s="90"/>
      <c r="B198" s="4" t="s">
        <v>50</v>
      </c>
      <c r="C198" s="17"/>
      <c r="D198" s="17"/>
      <c r="E198" s="17"/>
      <c r="F198" s="17"/>
    </row>
    <row r="199" spans="1:7" s="19" customFormat="1" ht="24.9" customHeight="1">
      <c r="A199" s="91"/>
      <c r="B199" s="4" t="s">
        <v>645</v>
      </c>
      <c r="C199" s="4"/>
      <c r="D199" s="4">
        <v>7010</v>
      </c>
      <c r="E199" s="4"/>
      <c r="F199" s="4"/>
    </row>
    <row r="200" spans="1:7" s="82" customFormat="1" ht="36" customHeight="1">
      <c r="A200" s="81"/>
      <c r="B200" s="21" t="s">
        <v>574</v>
      </c>
      <c r="C200" s="25"/>
      <c r="D200" s="4">
        <v>5000</v>
      </c>
      <c r="E200" s="25"/>
      <c r="F200" s="25"/>
    </row>
    <row r="201" spans="1:7" s="19" customFormat="1" ht="24.9" customHeight="1">
      <c r="A201" s="91"/>
      <c r="B201" s="4" t="s">
        <v>562</v>
      </c>
      <c r="C201" s="4"/>
      <c r="D201" s="4">
        <v>30000</v>
      </c>
      <c r="E201" s="4">
        <v>30000</v>
      </c>
      <c r="F201" s="4"/>
      <c r="G201" s="82"/>
    </row>
    <row r="202" spans="1:7" s="19" customFormat="1" ht="36" customHeight="1">
      <c r="A202" s="91"/>
      <c r="B202" s="4" t="s">
        <v>557</v>
      </c>
      <c r="C202" s="4"/>
      <c r="D202" s="4">
        <v>10000</v>
      </c>
      <c r="E202" s="4">
        <v>10000</v>
      </c>
      <c r="F202" s="4"/>
      <c r="G202" s="82"/>
    </row>
    <row r="203" spans="1:7" s="19" customFormat="1" ht="24.9" customHeight="1">
      <c r="A203" s="91"/>
      <c r="B203" s="4" t="s">
        <v>321</v>
      </c>
      <c r="C203" s="4"/>
      <c r="D203" s="4">
        <v>10000</v>
      </c>
      <c r="E203" s="4"/>
      <c r="F203" s="4"/>
    </row>
    <row r="204" spans="1:7" s="83" customFormat="1" ht="24.9" customHeight="1">
      <c r="A204" s="43">
        <v>13</v>
      </c>
      <c r="B204" s="17" t="s">
        <v>300</v>
      </c>
      <c r="C204" s="17">
        <f>D204</f>
        <v>50000</v>
      </c>
      <c r="D204" s="17">
        <v>50000</v>
      </c>
      <c r="E204" s="17"/>
      <c r="F204" s="17"/>
    </row>
    <row r="205" spans="1:7" s="83" customFormat="1" ht="24.9" customHeight="1">
      <c r="A205" s="43">
        <v>14</v>
      </c>
      <c r="B205" s="17" t="s">
        <v>128</v>
      </c>
      <c r="C205" s="17">
        <f t="shared" ref="C205:C266" si="5">D205</f>
        <v>25000</v>
      </c>
      <c r="D205" s="17">
        <v>25000</v>
      </c>
      <c r="E205" s="17"/>
      <c r="F205" s="17"/>
    </row>
    <row r="206" spans="1:7" s="83" customFormat="1" ht="24.9" customHeight="1">
      <c r="A206" s="43">
        <v>15</v>
      </c>
      <c r="B206" s="17" t="s">
        <v>550</v>
      </c>
      <c r="C206" s="17">
        <f t="shared" si="5"/>
        <v>30000</v>
      </c>
      <c r="D206" s="17">
        <v>30000</v>
      </c>
      <c r="E206" s="17"/>
      <c r="F206" s="17"/>
    </row>
    <row r="207" spans="1:7" s="83" customFormat="1" ht="36" customHeight="1">
      <c r="A207" s="43">
        <v>16</v>
      </c>
      <c r="B207" s="17" t="s">
        <v>584</v>
      </c>
      <c r="C207" s="17">
        <f t="shared" si="5"/>
        <v>2000</v>
      </c>
      <c r="D207" s="17">
        <v>2000</v>
      </c>
      <c r="E207" s="17"/>
      <c r="F207" s="17"/>
    </row>
    <row r="208" spans="1:7" s="83" customFormat="1" ht="48" customHeight="1">
      <c r="A208" s="43">
        <v>17</v>
      </c>
      <c r="B208" s="17" t="s">
        <v>551</v>
      </c>
      <c r="C208" s="17">
        <f t="shared" si="5"/>
        <v>5000</v>
      </c>
      <c r="D208" s="17">
        <v>5000</v>
      </c>
      <c r="E208" s="17"/>
      <c r="F208" s="17"/>
    </row>
    <row r="209" spans="1:6" s="83" customFormat="1" ht="24.9" customHeight="1">
      <c r="A209" s="43">
        <v>18</v>
      </c>
      <c r="B209" s="17" t="s">
        <v>130</v>
      </c>
      <c r="C209" s="17">
        <f t="shared" si="5"/>
        <v>1200</v>
      </c>
      <c r="D209" s="17">
        <v>1200</v>
      </c>
      <c r="E209" s="17"/>
      <c r="F209" s="17"/>
    </row>
    <row r="210" spans="1:6" s="83" customFormat="1" ht="24.9" customHeight="1">
      <c r="A210" s="43">
        <v>19</v>
      </c>
      <c r="B210" s="17" t="s">
        <v>585</v>
      </c>
      <c r="C210" s="17">
        <f t="shared" si="5"/>
        <v>50000</v>
      </c>
      <c r="D210" s="17">
        <v>50000</v>
      </c>
      <c r="E210" s="17"/>
      <c r="F210" s="17"/>
    </row>
    <row r="211" spans="1:6" s="83" customFormat="1" ht="24.9" customHeight="1">
      <c r="A211" s="43">
        <v>20</v>
      </c>
      <c r="B211" s="17" t="s">
        <v>131</v>
      </c>
      <c r="C211" s="17">
        <f t="shared" si="5"/>
        <v>50000</v>
      </c>
      <c r="D211" s="17">
        <v>50000</v>
      </c>
      <c r="E211" s="17"/>
      <c r="F211" s="17"/>
    </row>
    <row r="212" spans="1:6" s="83" customFormat="1" ht="24.9" customHeight="1">
      <c r="A212" s="43">
        <v>21</v>
      </c>
      <c r="B212" s="17" t="s">
        <v>132</v>
      </c>
      <c r="C212" s="17">
        <f>D212+E212+F212</f>
        <v>71239</v>
      </c>
      <c r="D212" s="17">
        <v>30000</v>
      </c>
      <c r="E212" s="17">
        <v>32756</v>
      </c>
      <c r="F212" s="17">
        <v>8483</v>
      </c>
    </row>
    <row r="213" spans="1:6" s="83" customFormat="1" ht="24.9" customHeight="1">
      <c r="A213" s="43">
        <v>22</v>
      </c>
      <c r="B213" s="17" t="s">
        <v>335</v>
      </c>
      <c r="C213" s="17">
        <f>D213+E213+F213</f>
        <v>15000</v>
      </c>
      <c r="D213" s="17">
        <v>15000</v>
      </c>
      <c r="E213" s="17"/>
      <c r="F213" s="17"/>
    </row>
    <row r="214" spans="1:6" s="83" customFormat="1" ht="24.9" customHeight="1">
      <c r="A214" s="43">
        <v>23</v>
      </c>
      <c r="B214" s="17" t="s">
        <v>357</v>
      </c>
      <c r="C214" s="17">
        <f t="shared" si="5"/>
        <v>60310</v>
      </c>
      <c r="D214" s="17">
        <f>SUM(D215:D218)</f>
        <v>60310</v>
      </c>
      <c r="E214" s="17"/>
      <c r="F214" s="17"/>
    </row>
    <row r="215" spans="1:6" s="83" customFormat="1" ht="24.9" customHeight="1">
      <c r="A215" s="43"/>
      <c r="B215" s="4" t="s">
        <v>586</v>
      </c>
      <c r="C215" s="4">
        <f t="shared" si="5"/>
        <v>15000</v>
      </c>
      <c r="D215" s="4">
        <v>15000</v>
      </c>
      <c r="E215" s="17"/>
      <c r="F215" s="17"/>
    </row>
    <row r="216" spans="1:6" s="83" customFormat="1" ht="24.9" customHeight="1">
      <c r="A216" s="43"/>
      <c r="B216" s="4" t="s">
        <v>269</v>
      </c>
      <c r="C216" s="4">
        <f t="shared" si="5"/>
        <v>17310</v>
      </c>
      <c r="D216" s="4">
        <v>17310</v>
      </c>
      <c r="E216" s="17"/>
      <c r="F216" s="17"/>
    </row>
    <row r="217" spans="1:6" s="19" customFormat="1" ht="24.9" customHeight="1">
      <c r="A217" s="33"/>
      <c r="B217" s="4" t="s">
        <v>336</v>
      </c>
      <c r="C217" s="4">
        <f t="shared" si="5"/>
        <v>8000</v>
      </c>
      <c r="D217" s="4">
        <v>8000</v>
      </c>
      <c r="E217" s="4"/>
      <c r="F217" s="4"/>
    </row>
    <row r="218" spans="1:6" s="19" customFormat="1" ht="24.9" customHeight="1">
      <c r="A218" s="33"/>
      <c r="B218" s="4" t="s">
        <v>133</v>
      </c>
      <c r="C218" s="4">
        <f t="shared" si="5"/>
        <v>20000</v>
      </c>
      <c r="D218" s="4">
        <v>20000</v>
      </c>
      <c r="E218" s="4"/>
      <c r="F218" s="4"/>
    </row>
    <row r="219" spans="1:6" s="83" customFormat="1" ht="24.9" hidden="1" customHeight="1">
      <c r="A219" s="43" t="s">
        <v>135</v>
      </c>
      <c r="B219" s="17" t="s">
        <v>136</v>
      </c>
      <c r="C219" s="17">
        <f t="shared" si="5"/>
        <v>0</v>
      </c>
      <c r="D219" s="17"/>
      <c r="E219" s="17"/>
      <c r="F219" s="17"/>
    </row>
    <row r="220" spans="1:6" s="83" customFormat="1" ht="24.9" hidden="1" customHeight="1">
      <c r="A220" s="43">
        <v>1</v>
      </c>
      <c r="B220" s="17" t="s">
        <v>137</v>
      </c>
      <c r="C220" s="17">
        <f t="shared" si="5"/>
        <v>0</v>
      </c>
      <c r="D220" s="17"/>
      <c r="E220" s="17"/>
      <c r="F220" s="17"/>
    </row>
    <row r="221" spans="1:6" s="19" customFormat="1" ht="24.9" hidden="1" customHeight="1">
      <c r="A221" s="33"/>
      <c r="B221" s="4" t="s">
        <v>138</v>
      </c>
      <c r="C221" s="17">
        <f t="shared" si="5"/>
        <v>0</v>
      </c>
      <c r="D221" s="22"/>
      <c r="E221" s="4"/>
      <c r="F221" s="4"/>
    </row>
    <row r="222" spans="1:6" s="19" customFormat="1" ht="24.9" hidden="1" customHeight="1">
      <c r="A222" s="33"/>
      <c r="B222" s="4" t="s">
        <v>139</v>
      </c>
      <c r="C222" s="17">
        <f t="shared" si="5"/>
        <v>0</v>
      </c>
      <c r="D222" s="22"/>
      <c r="E222" s="4"/>
      <c r="F222" s="4"/>
    </row>
    <row r="223" spans="1:6" s="19" customFormat="1" ht="24.9" hidden="1" customHeight="1">
      <c r="A223" s="33"/>
      <c r="B223" s="4" t="s">
        <v>140</v>
      </c>
      <c r="C223" s="17">
        <f t="shared" si="5"/>
        <v>0</v>
      </c>
      <c r="D223" s="22"/>
      <c r="E223" s="4"/>
      <c r="F223" s="4"/>
    </row>
    <row r="224" spans="1:6" s="19" customFormat="1" ht="24.9" hidden="1" customHeight="1">
      <c r="A224" s="33"/>
      <c r="B224" s="4" t="s">
        <v>141</v>
      </c>
      <c r="C224" s="17">
        <f t="shared" si="5"/>
        <v>0</v>
      </c>
      <c r="D224" s="22"/>
      <c r="E224" s="4"/>
      <c r="F224" s="4"/>
    </row>
    <row r="225" spans="1:6" s="19" customFormat="1" ht="24.9" hidden="1" customHeight="1">
      <c r="A225" s="33"/>
      <c r="B225" s="4" t="s">
        <v>142</v>
      </c>
      <c r="C225" s="17">
        <f t="shared" si="5"/>
        <v>0</v>
      </c>
      <c r="D225" s="22"/>
      <c r="E225" s="4"/>
      <c r="F225" s="4"/>
    </row>
    <row r="226" spans="1:6" s="19" customFormat="1" ht="24.9" hidden="1" customHeight="1">
      <c r="A226" s="33"/>
      <c r="B226" s="4" t="s">
        <v>143</v>
      </c>
      <c r="C226" s="17">
        <f t="shared" si="5"/>
        <v>0</v>
      </c>
      <c r="D226" s="22"/>
      <c r="E226" s="4"/>
      <c r="F226" s="4"/>
    </row>
    <row r="227" spans="1:6" s="19" customFormat="1" ht="24.9" hidden="1" customHeight="1">
      <c r="A227" s="33"/>
      <c r="B227" s="4" t="s">
        <v>144</v>
      </c>
      <c r="C227" s="17">
        <f t="shared" si="5"/>
        <v>0</v>
      </c>
      <c r="D227" s="22"/>
      <c r="E227" s="4"/>
      <c r="F227" s="4"/>
    </row>
    <row r="228" spans="1:6" s="19" customFormat="1" ht="24.9" hidden="1" customHeight="1">
      <c r="A228" s="33"/>
      <c r="B228" s="4" t="s">
        <v>145</v>
      </c>
      <c r="C228" s="17">
        <f t="shared" si="5"/>
        <v>0</v>
      </c>
      <c r="D228" s="22"/>
      <c r="E228" s="4"/>
      <c r="F228" s="4"/>
    </row>
    <row r="229" spans="1:6" s="19" customFormat="1" ht="24.9" hidden="1" customHeight="1">
      <c r="A229" s="33"/>
      <c r="B229" s="4" t="s">
        <v>146</v>
      </c>
      <c r="C229" s="17">
        <f t="shared" si="5"/>
        <v>0</v>
      </c>
      <c r="D229" s="22"/>
      <c r="E229" s="4"/>
      <c r="F229" s="4"/>
    </row>
    <row r="230" spans="1:6" s="19" customFormat="1" ht="42.6" hidden="1" customHeight="1">
      <c r="A230" s="33"/>
      <c r="B230" s="4" t="s">
        <v>308</v>
      </c>
      <c r="C230" s="17">
        <f t="shared" si="5"/>
        <v>0</v>
      </c>
      <c r="D230" s="22"/>
      <c r="E230" s="4"/>
      <c r="F230" s="4"/>
    </row>
    <row r="231" spans="1:6" s="19" customFormat="1" ht="24.9" hidden="1" customHeight="1">
      <c r="A231" s="37"/>
      <c r="B231" s="4" t="s">
        <v>275</v>
      </c>
      <c r="C231" s="17">
        <f t="shared" si="5"/>
        <v>0</v>
      </c>
      <c r="D231" s="22"/>
      <c r="E231" s="4"/>
      <c r="F231" s="4"/>
    </row>
    <row r="232" spans="1:6" s="36" customFormat="1" ht="28.2" hidden="1" customHeight="1">
      <c r="A232" s="37"/>
      <c r="B232" s="4" t="s">
        <v>312</v>
      </c>
      <c r="C232" s="17">
        <f t="shared" si="5"/>
        <v>0</v>
      </c>
      <c r="D232" s="22"/>
      <c r="E232" s="4"/>
      <c r="F232" s="4"/>
    </row>
    <row r="233" spans="1:6" s="36" customFormat="1" ht="24.9" hidden="1" customHeight="1">
      <c r="A233" s="37"/>
      <c r="B233" s="4" t="s">
        <v>147</v>
      </c>
      <c r="C233" s="17">
        <f t="shared" si="5"/>
        <v>0</v>
      </c>
      <c r="D233" s="22"/>
      <c r="E233" s="4"/>
      <c r="F233" s="4"/>
    </row>
    <row r="234" spans="1:6" s="38" customFormat="1" ht="24.9" hidden="1" customHeight="1">
      <c r="A234" s="39"/>
      <c r="B234" s="25" t="s">
        <v>148</v>
      </c>
      <c r="C234" s="17">
        <f t="shared" si="5"/>
        <v>0</v>
      </c>
      <c r="D234" s="23"/>
      <c r="E234" s="25"/>
      <c r="F234" s="25"/>
    </row>
    <row r="235" spans="1:6" s="38" customFormat="1" ht="24.9" hidden="1" customHeight="1">
      <c r="A235" s="39"/>
      <c r="B235" s="25" t="s">
        <v>149</v>
      </c>
      <c r="C235" s="17">
        <f t="shared" si="5"/>
        <v>0</v>
      </c>
      <c r="D235" s="23"/>
      <c r="E235" s="25"/>
      <c r="F235" s="25"/>
    </row>
    <row r="236" spans="1:6" s="38" customFormat="1" ht="24.9" hidden="1" customHeight="1">
      <c r="A236" s="39"/>
      <c r="B236" s="25" t="s">
        <v>276</v>
      </c>
      <c r="C236" s="17">
        <f t="shared" si="5"/>
        <v>0</v>
      </c>
      <c r="D236" s="23"/>
      <c r="E236" s="25"/>
      <c r="F236" s="25"/>
    </row>
    <row r="237" spans="1:6" s="38" customFormat="1" ht="24.9" hidden="1" customHeight="1">
      <c r="A237" s="39"/>
      <c r="B237" s="25" t="s">
        <v>150</v>
      </c>
      <c r="C237" s="17">
        <f t="shared" si="5"/>
        <v>0</v>
      </c>
      <c r="D237" s="23"/>
      <c r="E237" s="25"/>
      <c r="F237" s="25"/>
    </row>
    <row r="238" spans="1:6" s="38" customFormat="1" ht="24.9" hidden="1" customHeight="1">
      <c r="A238" s="39"/>
      <c r="B238" s="4" t="s">
        <v>151</v>
      </c>
      <c r="C238" s="17">
        <f t="shared" si="5"/>
        <v>0</v>
      </c>
      <c r="D238" s="22"/>
      <c r="E238" s="4"/>
      <c r="F238" s="4"/>
    </row>
    <row r="239" spans="1:6" s="38" customFormat="1" ht="24.9" hidden="1" customHeight="1">
      <c r="A239" s="39"/>
      <c r="B239" s="4" t="s">
        <v>152</v>
      </c>
      <c r="C239" s="17">
        <f t="shared" si="5"/>
        <v>0</v>
      </c>
      <c r="D239" s="22"/>
      <c r="E239" s="4"/>
      <c r="F239" s="4"/>
    </row>
    <row r="240" spans="1:6" s="38" customFormat="1" ht="24.9" hidden="1" customHeight="1">
      <c r="A240" s="39"/>
      <c r="B240" s="4" t="s">
        <v>154</v>
      </c>
      <c r="C240" s="17">
        <f t="shared" si="5"/>
        <v>0</v>
      </c>
      <c r="D240" s="22"/>
      <c r="E240" s="4"/>
      <c r="F240" s="4"/>
    </row>
    <row r="241" spans="1:6" s="38" customFormat="1" ht="24.9" hidden="1" customHeight="1">
      <c r="A241" s="39"/>
      <c r="B241" s="4" t="s">
        <v>155</v>
      </c>
      <c r="C241" s="17">
        <f t="shared" si="5"/>
        <v>0</v>
      </c>
      <c r="D241" s="22"/>
      <c r="E241" s="4"/>
      <c r="F241" s="4"/>
    </row>
    <row r="242" spans="1:6" s="38" customFormat="1" ht="24.9" hidden="1" customHeight="1">
      <c r="A242" s="39"/>
      <c r="B242" s="4" t="s">
        <v>156</v>
      </c>
      <c r="C242" s="17">
        <f t="shared" si="5"/>
        <v>0</v>
      </c>
      <c r="D242" s="22"/>
      <c r="E242" s="4"/>
      <c r="F242" s="4"/>
    </row>
    <row r="243" spans="1:6" s="38" customFormat="1" ht="24.9" hidden="1" customHeight="1">
      <c r="A243" s="39"/>
      <c r="B243" s="4" t="s">
        <v>157</v>
      </c>
      <c r="C243" s="17">
        <f t="shared" si="5"/>
        <v>0</v>
      </c>
      <c r="D243" s="22"/>
      <c r="E243" s="4"/>
      <c r="F243" s="4"/>
    </row>
    <row r="244" spans="1:6" s="38" customFormat="1" ht="24.9" hidden="1" customHeight="1">
      <c r="A244" s="39"/>
      <c r="B244" s="4" t="s">
        <v>158</v>
      </c>
      <c r="C244" s="17">
        <f t="shared" si="5"/>
        <v>0</v>
      </c>
      <c r="D244" s="22"/>
      <c r="E244" s="4"/>
      <c r="F244" s="4"/>
    </row>
    <row r="245" spans="1:6" s="38" customFormat="1" ht="24.9" hidden="1" customHeight="1">
      <c r="A245" s="39"/>
      <c r="B245" s="4" t="s">
        <v>159</v>
      </c>
      <c r="C245" s="17">
        <f t="shared" si="5"/>
        <v>0</v>
      </c>
      <c r="D245" s="22"/>
      <c r="E245" s="4"/>
      <c r="F245" s="4"/>
    </row>
    <row r="246" spans="1:6" s="38" customFormat="1" ht="24.9" hidden="1" customHeight="1">
      <c r="A246" s="39"/>
      <c r="B246" s="4" t="s">
        <v>160</v>
      </c>
      <c r="C246" s="17">
        <f t="shared" si="5"/>
        <v>0</v>
      </c>
      <c r="D246" s="22"/>
      <c r="E246" s="4"/>
      <c r="F246" s="4"/>
    </row>
    <row r="247" spans="1:6" s="38" customFormat="1" ht="24.9" hidden="1" customHeight="1">
      <c r="A247" s="39"/>
      <c r="B247" s="4" t="s">
        <v>161</v>
      </c>
      <c r="C247" s="17">
        <f t="shared" si="5"/>
        <v>0</v>
      </c>
      <c r="D247" s="22"/>
      <c r="E247" s="4"/>
      <c r="F247" s="4"/>
    </row>
    <row r="248" spans="1:6" s="38" customFormat="1" ht="22.95" hidden="1" customHeight="1">
      <c r="A248" s="39"/>
      <c r="B248" s="4" t="s">
        <v>162</v>
      </c>
      <c r="C248" s="17">
        <f t="shared" si="5"/>
        <v>0</v>
      </c>
      <c r="D248" s="22"/>
      <c r="E248" s="4"/>
      <c r="F248" s="4"/>
    </row>
    <row r="249" spans="1:6" s="83" customFormat="1" ht="24.9" hidden="1" customHeight="1">
      <c r="A249" s="43">
        <v>2</v>
      </c>
      <c r="B249" s="17" t="s">
        <v>163</v>
      </c>
      <c r="C249" s="17">
        <f t="shared" si="5"/>
        <v>0</v>
      </c>
      <c r="D249" s="17"/>
      <c r="E249" s="17"/>
      <c r="F249" s="17"/>
    </row>
    <row r="250" spans="1:6" s="19" customFormat="1" ht="25.95" hidden="1" customHeight="1">
      <c r="A250" s="91"/>
      <c r="B250" s="4" t="s">
        <v>277</v>
      </c>
      <c r="C250" s="17">
        <f t="shared" si="5"/>
        <v>0</v>
      </c>
      <c r="D250" s="4"/>
      <c r="E250" s="4"/>
      <c r="F250" s="4"/>
    </row>
    <row r="251" spans="1:6" s="19" customFormat="1" ht="30.75" hidden="1" customHeight="1">
      <c r="A251" s="91"/>
      <c r="B251" s="4" t="s">
        <v>164</v>
      </c>
      <c r="C251" s="17">
        <f t="shared" si="5"/>
        <v>0</v>
      </c>
      <c r="D251" s="4"/>
      <c r="E251" s="4"/>
      <c r="F251" s="4"/>
    </row>
    <row r="252" spans="1:6" s="19" customFormat="1" ht="27.75" hidden="1" customHeight="1">
      <c r="A252" s="91"/>
      <c r="B252" s="4" t="s">
        <v>165</v>
      </c>
      <c r="C252" s="17">
        <f t="shared" si="5"/>
        <v>0</v>
      </c>
      <c r="D252" s="4"/>
      <c r="E252" s="4"/>
      <c r="F252" s="4"/>
    </row>
    <row r="253" spans="1:6" s="19" customFormat="1" ht="24.9" hidden="1" customHeight="1">
      <c r="A253" s="91"/>
      <c r="B253" s="25" t="s">
        <v>148</v>
      </c>
      <c r="C253" s="17">
        <f t="shared" si="5"/>
        <v>0</v>
      </c>
      <c r="D253" s="25"/>
      <c r="E253" s="4"/>
      <c r="F253" s="4"/>
    </row>
    <row r="254" spans="1:6" s="19" customFormat="1" ht="24.9" hidden="1" customHeight="1">
      <c r="A254" s="91"/>
      <c r="B254" s="25" t="s">
        <v>149</v>
      </c>
      <c r="C254" s="17">
        <f t="shared" si="5"/>
        <v>0</v>
      </c>
      <c r="D254" s="25"/>
      <c r="E254" s="4"/>
      <c r="F254" s="4"/>
    </row>
    <row r="255" spans="1:6" s="19" customFormat="1" ht="24.9" hidden="1" customHeight="1">
      <c r="A255" s="91"/>
      <c r="B255" s="25" t="s">
        <v>276</v>
      </c>
      <c r="C255" s="17">
        <f t="shared" si="5"/>
        <v>0</v>
      </c>
      <c r="D255" s="25"/>
      <c r="E255" s="4"/>
      <c r="F255" s="4"/>
    </row>
    <row r="256" spans="1:6" s="83" customFormat="1" ht="24.9" hidden="1" customHeight="1">
      <c r="A256" s="43">
        <v>3</v>
      </c>
      <c r="B256" s="17" t="s">
        <v>166</v>
      </c>
      <c r="C256" s="17">
        <f t="shared" si="5"/>
        <v>0</v>
      </c>
      <c r="D256" s="17"/>
      <c r="E256" s="17"/>
      <c r="F256" s="17"/>
    </row>
    <row r="257" spans="1:6" s="19" customFormat="1" ht="24.9" hidden="1" customHeight="1">
      <c r="A257" s="33"/>
      <c r="B257" s="4" t="s">
        <v>167</v>
      </c>
      <c r="C257" s="17">
        <f t="shared" si="5"/>
        <v>0</v>
      </c>
      <c r="D257" s="22"/>
      <c r="E257" s="4"/>
      <c r="F257" s="4"/>
    </row>
    <row r="258" spans="1:6" s="19" customFormat="1" ht="24.9" hidden="1" customHeight="1">
      <c r="A258" s="33"/>
      <c r="B258" s="4" t="s">
        <v>168</v>
      </c>
      <c r="C258" s="17">
        <f t="shared" si="5"/>
        <v>0</v>
      </c>
      <c r="D258" s="22"/>
      <c r="E258" s="4"/>
      <c r="F258" s="4"/>
    </row>
    <row r="259" spans="1:6" s="19" customFormat="1" ht="24.9" hidden="1" customHeight="1">
      <c r="A259" s="33"/>
      <c r="B259" s="4" t="s">
        <v>304</v>
      </c>
      <c r="C259" s="17">
        <f t="shared" si="5"/>
        <v>0</v>
      </c>
      <c r="D259" s="22"/>
      <c r="E259" s="4"/>
      <c r="F259" s="4"/>
    </row>
    <row r="260" spans="1:6" s="19" customFormat="1" ht="24.9" hidden="1" customHeight="1">
      <c r="A260" s="33"/>
      <c r="B260" s="4" t="s">
        <v>305</v>
      </c>
      <c r="C260" s="17">
        <f t="shared" si="5"/>
        <v>0</v>
      </c>
      <c r="D260" s="22"/>
      <c r="E260" s="4"/>
      <c r="F260" s="4"/>
    </row>
    <row r="261" spans="1:6" s="19" customFormat="1" ht="24.9" hidden="1" customHeight="1">
      <c r="A261" s="33"/>
      <c r="B261" s="21" t="s">
        <v>169</v>
      </c>
      <c r="C261" s="17">
        <f t="shared" si="5"/>
        <v>0</v>
      </c>
      <c r="D261" s="22"/>
      <c r="E261" s="4"/>
      <c r="F261" s="4"/>
    </row>
    <row r="262" spans="1:6" s="19" customFormat="1" ht="39" hidden="1" customHeight="1">
      <c r="A262" s="33"/>
      <c r="B262" s="21" t="s">
        <v>170</v>
      </c>
      <c r="C262" s="17">
        <f t="shared" si="5"/>
        <v>0</v>
      </c>
      <c r="D262" s="22"/>
      <c r="E262" s="4"/>
      <c r="F262" s="4"/>
    </row>
    <row r="263" spans="1:6" s="19" customFormat="1" ht="27" hidden="1" customHeight="1">
      <c r="A263" s="33"/>
      <c r="B263" s="21" t="s">
        <v>309</v>
      </c>
      <c r="C263" s="17">
        <f t="shared" si="5"/>
        <v>0</v>
      </c>
      <c r="D263" s="22"/>
      <c r="E263" s="4"/>
      <c r="F263" s="4"/>
    </row>
    <row r="264" spans="1:6" s="19" customFormat="1" ht="26.25" hidden="1" customHeight="1">
      <c r="A264" s="33"/>
      <c r="B264" s="4" t="s">
        <v>171</v>
      </c>
      <c r="C264" s="17">
        <f t="shared" si="5"/>
        <v>0</v>
      </c>
      <c r="D264" s="22"/>
      <c r="E264" s="4"/>
      <c r="F264" s="4"/>
    </row>
    <row r="265" spans="1:6" s="19" customFormat="1" ht="24.9" hidden="1" customHeight="1">
      <c r="A265" s="33"/>
      <c r="B265" s="4" t="s">
        <v>172</v>
      </c>
      <c r="C265" s="17">
        <f t="shared" si="5"/>
        <v>0</v>
      </c>
      <c r="D265" s="4"/>
      <c r="E265" s="4"/>
      <c r="F265" s="4"/>
    </row>
    <row r="266" spans="1:6" s="83" customFormat="1" ht="24.9" hidden="1" customHeight="1">
      <c r="A266" s="43">
        <v>4</v>
      </c>
      <c r="B266" s="17" t="s">
        <v>173</v>
      </c>
      <c r="C266" s="17">
        <f t="shared" si="5"/>
        <v>0</v>
      </c>
      <c r="D266" s="17"/>
      <c r="E266" s="17"/>
      <c r="F266" s="17"/>
    </row>
    <row r="267" spans="1:6" s="19" customFormat="1" ht="39" hidden="1" customHeight="1">
      <c r="A267" s="33"/>
      <c r="B267" s="4" t="s">
        <v>306</v>
      </c>
      <c r="C267" s="17">
        <f t="shared" ref="C267:C330" si="6">D267</f>
        <v>0</v>
      </c>
      <c r="D267" s="22"/>
      <c r="E267" s="4"/>
      <c r="F267" s="4"/>
    </row>
    <row r="268" spans="1:6" s="19" customFormat="1" ht="19.95" hidden="1" customHeight="1">
      <c r="A268" s="33"/>
      <c r="B268" s="4" t="s">
        <v>278</v>
      </c>
      <c r="C268" s="17">
        <f t="shared" si="6"/>
        <v>0</v>
      </c>
      <c r="D268" s="22"/>
      <c r="E268" s="4"/>
      <c r="F268" s="4"/>
    </row>
    <row r="269" spans="1:6" s="19" customFormat="1" ht="24.9" hidden="1" customHeight="1">
      <c r="A269" s="33"/>
      <c r="B269" s="4" t="s">
        <v>174</v>
      </c>
      <c r="C269" s="17">
        <f t="shared" si="6"/>
        <v>0</v>
      </c>
      <c r="D269" s="22"/>
      <c r="E269" s="4"/>
      <c r="F269" s="4"/>
    </row>
    <row r="270" spans="1:6" s="19" customFormat="1" ht="24.9" hidden="1" customHeight="1">
      <c r="A270" s="33" t="s">
        <v>175</v>
      </c>
      <c r="B270" s="4" t="s">
        <v>176</v>
      </c>
      <c r="C270" s="17">
        <f t="shared" si="6"/>
        <v>0</v>
      </c>
      <c r="D270" s="22"/>
      <c r="E270" s="4"/>
      <c r="F270" s="4"/>
    </row>
    <row r="271" spans="1:6" s="19" customFormat="1" ht="24.9" hidden="1" customHeight="1">
      <c r="A271" s="33"/>
      <c r="B271" s="4" t="s">
        <v>177</v>
      </c>
      <c r="C271" s="17">
        <f t="shared" si="6"/>
        <v>0</v>
      </c>
      <c r="D271" s="22"/>
      <c r="E271" s="4"/>
      <c r="F271" s="4"/>
    </row>
    <row r="272" spans="1:6" s="19" customFormat="1" ht="24.9" hidden="1" customHeight="1">
      <c r="A272" s="33"/>
      <c r="B272" s="4" t="s">
        <v>178</v>
      </c>
      <c r="C272" s="17">
        <f t="shared" si="6"/>
        <v>0</v>
      </c>
      <c r="D272" s="22"/>
      <c r="E272" s="4"/>
      <c r="F272" s="4"/>
    </row>
    <row r="273" spans="1:6" s="83" customFormat="1" ht="24.9" hidden="1" customHeight="1">
      <c r="A273" s="43">
        <v>5</v>
      </c>
      <c r="B273" s="17" t="s">
        <v>179</v>
      </c>
      <c r="C273" s="17">
        <f t="shared" si="6"/>
        <v>0</v>
      </c>
      <c r="D273" s="17"/>
      <c r="E273" s="17"/>
      <c r="F273" s="17"/>
    </row>
    <row r="274" spans="1:6" s="19" customFormat="1" ht="24.9" hidden="1" customHeight="1">
      <c r="A274" s="33"/>
      <c r="B274" s="4" t="s">
        <v>180</v>
      </c>
      <c r="C274" s="17">
        <f t="shared" si="6"/>
        <v>0</v>
      </c>
      <c r="D274" s="4"/>
      <c r="E274" s="4"/>
      <c r="F274" s="4"/>
    </row>
    <row r="275" spans="1:6" s="19" customFormat="1" ht="24.9" hidden="1" customHeight="1">
      <c r="A275" s="33"/>
      <c r="B275" s="4" t="s">
        <v>181</v>
      </c>
      <c r="C275" s="17">
        <f t="shared" si="6"/>
        <v>0</v>
      </c>
      <c r="D275" s="4"/>
      <c r="E275" s="4"/>
      <c r="F275" s="4"/>
    </row>
    <row r="276" spans="1:6" s="19" customFormat="1" ht="27" hidden="1" customHeight="1">
      <c r="A276" s="33"/>
      <c r="B276" s="4" t="s">
        <v>182</v>
      </c>
      <c r="C276" s="17">
        <f t="shared" si="6"/>
        <v>0</v>
      </c>
      <c r="D276" s="4"/>
      <c r="E276" s="4"/>
      <c r="F276" s="4"/>
    </row>
    <row r="277" spans="1:6" s="83" customFormat="1" ht="24.9" hidden="1" customHeight="1">
      <c r="A277" s="43">
        <v>6</v>
      </c>
      <c r="B277" s="17" t="s">
        <v>183</v>
      </c>
      <c r="C277" s="17">
        <f t="shared" si="6"/>
        <v>0</v>
      </c>
      <c r="D277" s="17"/>
      <c r="E277" s="17"/>
      <c r="F277" s="17"/>
    </row>
    <row r="278" spans="1:6" s="19" customFormat="1" ht="24.9" hidden="1" customHeight="1">
      <c r="A278" s="33"/>
      <c r="B278" s="4" t="s">
        <v>184</v>
      </c>
      <c r="C278" s="17">
        <f t="shared" si="6"/>
        <v>0</v>
      </c>
      <c r="D278" s="4"/>
      <c r="E278" s="4"/>
      <c r="F278" s="4"/>
    </row>
    <row r="279" spans="1:6" s="19" customFormat="1" ht="24.9" hidden="1" customHeight="1">
      <c r="A279" s="33"/>
      <c r="B279" s="4" t="s">
        <v>185</v>
      </c>
      <c r="C279" s="17">
        <f t="shared" si="6"/>
        <v>0</v>
      </c>
      <c r="D279" s="4"/>
      <c r="E279" s="4"/>
      <c r="F279" s="4"/>
    </row>
    <row r="280" spans="1:6" s="19" customFormat="1" ht="39" hidden="1" customHeight="1">
      <c r="A280" s="33"/>
      <c r="B280" s="40" t="s">
        <v>186</v>
      </c>
      <c r="C280" s="17">
        <f t="shared" si="6"/>
        <v>0</v>
      </c>
      <c r="D280" s="4"/>
      <c r="E280" s="4"/>
      <c r="F280" s="4"/>
    </row>
    <row r="281" spans="1:6" s="83" customFormat="1" ht="24.9" hidden="1" customHeight="1">
      <c r="A281" s="43">
        <v>7</v>
      </c>
      <c r="B281" s="17" t="s">
        <v>187</v>
      </c>
      <c r="C281" s="17">
        <f t="shared" si="6"/>
        <v>0</v>
      </c>
      <c r="D281" s="17"/>
      <c r="E281" s="17"/>
      <c r="F281" s="17"/>
    </row>
    <row r="282" spans="1:6" s="19" customFormat="1" ht="43.2" hidden="1" customHeight="1">
      <c r="A282" s="33"/>
      <c r="B282" s="4" t="s">
        <v>313</v>
      </c>
      <c r="C282" s="17">
        <f t="shared" si="6"/>
        <v>0</v>
      </c>
      <c r="D282" s="4"/>
      <c r="E282" s="4"/>
      <c r="F282" s="4"/>
    </row>
    <row r="283" spans="1:6" s="19" customFormat="1" ht="24.9" hidden="1" customHeight="1">
      <c r="A283" s="33"/>
      <c r="B283" s="4" t="s">
        <v>188</v>
      </c>
      <c r="C283" s="17">
        <f t="shared" si="6"/>
        <v>0</v>
      </c>
      <c r="D283" s="4"/>
      <c r="E283" s="4"/>
      <c r="F283" s="4"/>
    </row>
    <row r="284" spans="1:6" s="19" customFormat="1" ht="24.9" hidden="1" customHeight="1">
      <c r="A284" s="33"/>
      <c r="B284" s="4" t="s">
        <v>189</v>
      </c>
      <c r="C284" s="17">
        <f t="shared" si="6"/>
        <v>0</v>
      </c>
      <c r="D284" s="4"/>
      <c r="E284" s="4"/>
      <c r="F284" s="4"/>
    </row>
    <row r="285" spans="1:6" s="19" customFormat="1" ht="24" hidden="1" customHeight="1">
      <c r="A285" s="33"/>
      <c r="B285" s="4" t="s">
        <v>190</v>
      </c>
      <c r="C285" s="17">
        <f t="shared" si="6"/>
        <v>0</v>
      </c>
      <c r="D285" s="4"/>
      <c r="E285" s="4"/>
      <c r="F285" s="4"/>
    </row>
    <row r="286" spans="1:6" s="19" customFormat="1" ht="39" hidden="1" customHeight="1">
      <c r="A286" s="33"/>
      <c r="B286" s="4" t="s">
        <v>191</v>
      </c>
      <c r="C286" s="17">
        <f t="shared" si="6"/>
        <v>0</v>
      </c>
      <c r="D286" s="4"/>
      <c r="E286" s="4"/>
      <c r="F286" s="4"/>
    </row>
    <row r="287" spans="1:6" s="19" customFormat="1" ht="24.9" hidden="1" customHeight="1">
      <c r="A287" s="33"/>
      <c r="B287" s="4" t="s">
        <v>192</v>
      </c>
      <c r="C287" s="17">
        <f t="shared" si="6"/>
        <v>0</v>
      </c>
      <c r="D287" s="4"/>
      <c r="E287" s="4"/>
      <c r="F287" s="4"/>
    </row>
    <row r="288" spans="1:6" s="19" customFormat="1" ht="39" hidden="1" customHeight="1">
      <c r="A288" s="33"/>
      <c r="B288" s="40" t="s">
        <v>311</v>
      </c>
      <c r="C288" s="17">
        <f t="shared" si="6"/>
        <v>0</v>
      </c>
      <c r="D288" s="4"/>
      <c r="E288" s="4"/>
      <c r="F288" s="4"/>
    </row>
    <row r="289" spans="1:6" s="83" customFormat="1" ht="24.9" hidden="1" customHeight="1">
      <c r="A289" s="43">
        <v>8</v>
      </c>
      <c r="B289" s="17" t="s">
        <v>193</v>
      </c>
      <c r="C289" s="17">
        <f t="shared" si="6"/>
        <v>0</v>
      </c>
      <c r="D289" s="17"/>
      <c r="E289" s="17"/>
      <c r="F289" s="17"/>
    </row>
    <row r="290" spans="1:6" s="19" customFormat="1" ht="24.9" hidden="1" customHeight="1">
      <c r="A290" s="33"/>
      <c r="B290" s="4" t="s">
        <v>194</v>
      </c>
      <c r="C290" s="17">
        <f t="shared" si="6"/>
        <v>0</v>
      </c>
      <c r="D290" s="22"/>
      <c r="E290" s="4"/>
      <c r="F290" s="4"/>
    </row>
    <row r="291" spans="1:6" s="19" customFormat="1" ht="24.9" hidden="1" customHeight="1">
      <c r="A291" s="33"/>
      <c r="B291" s="4" t="s">
        <v>264</v>
      </c>
      <c r="C291" s="17">
        <f t="shared" si="6"/>
        <v>0</v>
      </c>
      <c r="D291" s="22"/>
      <c r="E291" s="4"/>
      <c r="F291" s="4"/>
    </row>
    <row r="292" spans="1:6" s="19" customFormat="1" ht="24.9" hidden="1" customHeight="1">
      <c r="A292" s="33"/>
      <c r="B292" s="4" t="s">
        <v>279</v>
      </c>
      <c r="C292" s="17">
        <f t="shared" si="6"/>
        <v>0</v>
      </c>
      <c r="D292" s="22"/>
      <c r="E292" s="4"/>
      <c r="F292" s="4"/>
    </row>
    <row r="293" spans="1:6" s="19" customFormat="1" ht="24.9" hidden="1" customHeight="1">
      <c r="A293" s="33"/>
      <c r="B293" s="4" t="s">
        <v>195</v>
      </c>
      <c r="C293" s="17">
        <f t="shared" si="6"/>
        <v>0</v>
      </c>
      <c r="D293" s="22"/>
      <c r="E293" s="4"/>
      <c r="F293" s="4"/>
    </row>
    <row r="294" spans="1:6" s="19" customFormat="1" ht="24.9" hidden="1" customHeight="1">
      <c r="A294" s="33"/>
      <c r="B294" s="4" t="s">
        <v>196</v>
      </c>
      <c r="C294" s="17">
        <f t="shared" si="6"/>
        <v>0</v>
      </c>
      <c r="D294" s="22"/>
      <c r="E294" s="4"/>
      <c r="F294" s="4"/>
    </row>
    <row r="295" spans="1:6" s="19" customFormat="1" ht="24.9" hidden="1" customHeight="1">
      <c r="A295" s="33"/>
      <c r="B295" s="4" t="s">
        <v>197</v>
      </c>
      <c r="C295" s="17">
        <f t="shared" si="6"/>
        <v>0</v>
      </c>
      <c r="D295" s="22"/>
      <c r="E295" s="4"/>
      <c r="F295" s="4"/>
    </row>
    <row r="296" spans="1:6" s="19" customFormat="1" ht="39" hidden="1" customHeight="1">
      <c r="A296" s="33"/>
      <c r="B296" s="21" t="s">
        <v>198</v>
      </c>
      <c r="C296" s="17">
        <f t="shared" si="6"/>
        <v>0</v>
      </c>
      <c r="D296" s="22"/>
      <c r="E296" s="4"/>
      <c r="F296" s="4"/>
    </row>
    <row r="297" spans="1:6" s="19" customFormat="1" ht="24.9" hidden="1" customHeight="1">
      <c r="A297" s="33"/>
      <c r="B297" s="4" t="s">
        <v>199</v>
      </c>
      <c r="C297" s="17">
        <f t="shared" si="6"/>
        <v>0</v>
      </c>
      <c r="D297" s="22"/>
      <c r="E297" s="4"/>
      <c r="F297" s="4"/>
    </row>
    <row r="298" spans="1:6" s="19" customFormat="1" ht="24.9" hidden="1" customHeight="1">
      <c r="A298" s="33"/>
      <c r="B298" s="4" t="s">
        <v>200</v>
      </c>
      <c r="C298" s="17">
        <f t="shared" si="6"/>
        <v>0</v>
      </c>
      <c r="D298" s="22"/>
      <c r="E298" s="4"/>
      <c r="F298" s="4"/>
    </row>
    <row r="299" spans="1:6" s="83" customFormat="1" ht="24.9" hidden="1" customHeight="1">
      <c r="A299" s="43">
        <v>9</v>
      </c>
      <c r="B299" s="17" t="s">
        <v>201</v>
      </c>
      <c r="C299" s="17">
        <f t="shared" si="6"/>
        <v>0</v>
      </c>
      <c r="D299" s="17"/>
      <c r="E299" s="17"/>
      <c r="F299" s="17"/>
    </row>
    <row r="300" spans="1:6" s="19" customFormat="1" ht="24.9" hidden="1" customHeight="1">
      <c r="A300" s="33"/>
      <c r="B300" s="4" t="s">
        <v>202</v>
      </c>
      <c r="C300" s="17">
        <f t="shared" si="6"/>
        <v>0</v>
      </c>
      <c r="D300" s="4"/>
      <c r="E300" s="4"/>
      <c r="F300" s="4"/>
    </row>
    <row r="301" spans="1:6" s="19" customFormat="1" ht="24.9" hidden="1" customHeight="1">
      <c r="A301" s="33"/>
      <c r="B301" s="4" t="s">
        <v>203</v>
      </c>
      <c r="C301" s="17">
        <f t="shared" si="6"/>
        <v>0</v>
      </c>
      <c r="D301" s="4"/>
      <c r="E301" s="4"/>
      <c r="F301" s="4"/>
    </row>
    <row r="302" spans="1:6" s="19" customFormat="1" ht="24.9" hidden="1" customHeight="1">
      <c r="A302" s="33"/>
      <c r="B302" s="4" t="s">
        <v>204</v>
      </c>
      <c r="C302" s="17">
        <f t="shared" si="6"/>
        <v>0</v>
      </c>
      <c r="D302" s="4"/>
      <c r="E302" s="4"/>
      <c r="F302" s="4"/>
    </row>
    <row r="303" spans="1:6" s="19" customFormat="1" ht="26.4" hidden="1" customHeight="1">
      <c r="A303" s="33"/>
      <c r="B303" s="4" t="s">
        <v>205</v>
      </c>
      <c r="C303" s="17">
        <f t="shared" si="6"/>
        <v>0</v>
      </c>
      <c r="D303" s="4"/>
      <c r="E303" s="4"/>
      <c r="F303" s="4"/>
    </row>
    <row r="304" spans="1:6" s="19" customFormat="1" ht="24.9" hidden="1" customHeight="1">
      <c r="A304" s="33"/>
      <c r="B304" s="4" t="s">
        <v>260</v>
      </c>
      <c r="C304" s="17">
        <f t="shared" si="6"/>
        <v>0</v>
      </c>
      <c r="D304" s="4"/>
      <c r="E304" s="4"/>
      <c r="F304" s="4"/>
    </row>
    <row r="305" spans="1:6" s="19" customFormat="1" ht="24.9" hidden="1" customHeight="1">
      <c r="A305" s="33"/>
      <c r="B305" s="4" t="s">
        <v>206</v>
      </c>
      <c r="C305" s="17">
        <f t="shared" si="6"/>
        <v>0</v>
      </c>
      <c r="D305" s="4"/>
      <c r="E305" s="4"/>
      <c r="F305" s="4"/>
    </row>
    <row r="306" spans="1:6" s="19" customFormat="1" ht="24.9" hidden="1" customHeight="1">
      <c r="A306" s="33"/>
      <c r="B306" s="4" t="s">
        <v>207</v>
      </c>
      <c r="C306" s="17">
        <f t="shared" si="6"/>
        <v>0</v>
      </c>
      <c r="D306" s="4"/>
      <c r="E306" s="4"/>
      <c r="F306" s="4"/>
    </row>
    <row r="307" spans="1:6" s="19" customFormat="1" ht="24.9" hidden="1" customHeight="1">
      <c r="A307" s="33"/>
      <c r="B307" s="4" t="s">
        <v>208</v>
      </c>
      <c r="C307" s="17">
        <f t="shared" si="6"/>
        <v>0</v>
      </c>
      <c r="D307" s="4"/>
      <c r="E307" s="4"/>
      <c r="F307" s="4"/>
    </row>
    <row r="308" spans="1:6" s="19" customFormat="1" ht="24.9" hidden="1" customHeight="1">
      <c r="A308" s="33"/>
      <c r="B308" s="4" t="s">
        <v>209</v>
      </c>
      <c r="C308" s="17">
        <f t="shared" si="6"/>
        <v>0</v>
      </c>
      <c r="D308" s="4"/>
      <c r="E308" s="4"/>
      <c r="F308" s="4"/>
    </row>
    <row r="309" spans="1:6" s="19" customFormat="1" ht="24.9" hidden="1" customHeight="1">
      <c r="A309" s="33"/>
      <c r="B309" s="4" t="s">
        <v>210</v>
      </c>
      <c r="C309" s="17">
        <f t="shared" si="6"/>
        <v>0</v>
      </c>
      <c r="D309" s="4"/>
      <c r="E309" s="4"/>
      <c r="F309" s="4"/>
    </row>
    <row r="310" spans="1:6" s="83" customFormat="1" ht="24.9" hidden="1" customHeight="1">
      <c r="A310" s="43">
        <v>10</v>
      </c>
      <c r="B310" s="17" t="s">
        <v>211</v>
      </c>
      <c r="C310" s="17">
        <f t="shared" si="6"/>
        <v>0</v>
      </c>
      <c r="D310" s="17"/>
      <c r="E310" s="17"/>
      <c r="F310" s="17"/>
    </row>
    <row r="311" spans="1:6" s="19" customFormat="1" ht="24.9" hidden="1" customHeight="1">
      <c r="A311" s="33"/>
      <c r="B311" s="4" t="s">
        <v>270</v>
      </c>
      <c r="C311" s="17">
        <f t="shared" si="6"/>
        <v>0</v>
      </c>
      <c r="D311" s="4"/>
      <c r="E311" s="4"/>
      <c r="F311" s="4"/>
    </row>
    <row r="312" spans="1:6" s="19" customFormat="1" ht="24.9" hidden="1" customHeight="1">
      <c r="A312" s="33"/>
      <c r="B312" s="4" t="s">
        <v>298</v>
      </c>
      <c r="C312" s="17">
        <f t="shared" si="6"/>
        <v>0</v>
      </c>
      <c r="D312" s="4"/>
      <c r="E312" s="4"/>
      <c r="F312" s="4"/>
    </row>
    <row r="313" spans="1:6" s="83" customFormat="1" ht="24.9" hidden="1" customHeight="1">
      <c r="A313" s="43">
        <v>11</v>
      </c>
      <c r="B313" s="17" t="s">
        <v>280</v>
      </c>
      <c r="C313" s="17">
        <f t="shared" si="6"/>
        <v>0</v>
      </c>
      <c r="D313" s="17"/>
      <c r="E313" s="17"/>
      <c r="F313" s="17"/>
    </row>
    <row r="314" spans="1:6" s="19" customFormat="1" ht="30" hidden="1" customHeight="1">
      <c r="A314" s="33"/>
      <c r="B314" s="24" t="s">
        <v>310</v>
      </c>
      <c r="C314" s="17">
        <f t="shared" si="6"/>
        <v>0</v>
      </c>
      <c r="D314" s="22"/>
      <c r="E314" s="4"/>
      <c r="F314" s="4"/>
    </row>
    <row r="315" spans="1:6" s="19" customFormat="1" ht="37.5" hidden="1" customHeight="1">
      <c r="A315" s="33"/>
      <c r="B315" s="24" t="s">
        <v>281</v>
      </c>
      <c r="C315" s="17">
        <f t="shared" si="6"/>
        <v>0</v>
      </c>
      <c r="D315" s="22"/>
      <c r="E315" s="4"/>
      <c r="F315" s="4"/>
    </row>
    <row r="316" spans="1:6" s="19" customFormat="1" ht="24.9" hidden="1" customHeight="1">
      <c r="A316" s="33"/>
      <c r="B316" s="4" t="s">
        <v>153</v>
      </c>
      <c r="C316" s="17">
        <f t="shared" si="6"/>
        <v>0</v>
      </c>
      <c r="D316" s="22"/>
      <c r="E316" s="4"/>
      <c r="F316" s="4"/>
    </row>
    <row r="317" spans="1:6" s="19" customFormat="1" ht="24.9" hidden="1" customHeight="1">
      <c r="A317" s="33"/>
      <c r="B317" s="24" t="s">
        <v>282</v>
      </c>
      <c r="C317" s="17">
        <f t="shared" si="6"/>
        <v>0</v>
      </c>
      <c r="D317" s="22"/>
      <c r="E317" s="4"/>
      <c r="F317" s="4"/>
    </row>
    <row r="318" spans="1:6" s="19" customFormat="1" ht="24.9" hidden="1" customHeight="1">
      <c r="A318" s="33"/>
      <c r="B318" s="24" t="s">
        <v>307</v>
      </c>
      <c r="C318" s="17">
        <f t="shared" si="6"/>
        <v>0</v>
      </c>
      <c r="D318" s="22"/>
      <c r="E318" s="4"/>
      <c r="F318" s="4"/>
    </row>
    <row r="319" spans="1:6" s="19" customFormat="1" ht="24.9" hidden="1" customHeight="1">
      <c r="A319" s="33"/>
      <c r="B319" s="24" t="s">
        <v>283</v>
      </c>
      <c r="C319" s="17">
        <f t="shared" si="6"/>
        <v>0</v>
      </c>
      <c r="D319" s="22"/>
      <c r="E319" s="4"/>
      <c r="F319" s="4"/>
    </row>
    <row r="320" spans="1:6" s="19" customFormat="1" ht="24.9" hidden="1" customHeight="1">
      <c r="A320" s="33"/>
      <c r="B320" s="24" t="s">
        <v>284</v>
      </c>
      <c r="C320" s="17">
        <f t="shared" si="6"/>
        <v>0</v>
      </c>
      <c r="D320" s="22"/>
      <c r="E320" s="4"/>
      <c r="F320" s="4"/>
    </row>
    <row r="321" spans="1:6" s="19" customFormat="1" ht="36.75" hidden="1" customHeight="1">
      <c r="A321" s="33"/>
      <c r="B321" s="24" t="s">
        <v>285</v>
      </c>
      <c r="C321" s="17">
        <f t="shared" si="6"/>
        <v>0</v>
      </c>
      <c r="D321" s="22"/>
      <c r="E321" s="4"/>
      <c r="F321" s="4"/>
    </row>
    <row r="322" spans="1:6" s="19" customFormat="1" ht="35.4" hidden="1" customHeight="1">
      <c r="A322" s="33"/>
      <c r="B322" s="24" t="s">
        <v>286</v>
      </c>
      <c r="C322" s="17">
        <f t="shared" si="6"/>
        <v>0</v>
      </c>
      <c r="D322" s="22"/>
      <c r="E322" s="4"/>
      <c r="F322" s="4"/>
    </row>
    <row r="323" spans="1:6" s="19" customFormat="1" ht="24.9" hidden="1" customHeight="1">
      <c r="A323" s="33"/>
      <c r="B323" s="24" t="s">
        <v>287</v>
      </c>
      <c r="C323" s="17">
        <f t="shared" si="6"/>
        <v>0</v>
      </c>
      <c r="D323" s="22"/>
      <c r="E323" s="4"/>
      <c r="F323" s="4"/>
    </row>
    <row r="324" spans="1:6" s="19" customFormat="1" ht="24.9" hidden="1" customHeight="1">
      <c r="A324" s="33"/>
      <c r="B324" s="24" t="s">
        <v>288</v>
      </c>
      <c r="C324" s="17">
        <f t="shared" si="6"/>
        <v>0</v>
      </c>
      <c r="D324" s="22"/>
      <c r="E324" s="4"/>
      <c r="F324" s="4"/>
    </row>
    <row r="325" spans="1:6" s="19" customFormat="1" ht="24.9" hidden="1" customHeight="1">
      <c r="A325" s="33"/>
      <c r="B325" s="24" t="s">
        <v>289</v>
      </c>
      <c r="C325" s="17">
        <f t="shared" si="6"/>
        <v>0</v>
      </c>
      <c r="D325" s="22"/>
      <c r="E325" s="4"/>
      <c r="F325" s="4"/>
    </row>
    <row r="326" spans="1:6" s="19" customFormat="1" ht="24.9" hidden="1" customHeight="1">
      <c r="A326" s="33"/>
      <c r="B326" s="24" t="s">
        <v>290</v>
      </c>
      <c r="C326" s="17">
        <f t="shared" si="6"/>
        <v>0</v>
      </c>
      <c r="D326" s="22"/>
      <c r="E326" s="4"/>
      <c r="F326" s="4"/>
    </row>
    <row r="327" spans="1:6" s="19" customFormat="1" ht="24.9" hidden="1" customHeight="1">
      <c r="A327" s="33"/>
      <c r="B327" s="25" t="s">
        <v>148</v>
      </c>
      <c r="C327" s="17">
        <f t="shared" si="6"/>
        <v>0</v>
      </c>
      <c r="D327" s="23"/>
      <c r="E327" s="4"/>
      <c r="F327" s="4"/>
    </row>
    <row r="328" spans="1:6" s="19" customFormat="1" ht="24.9" hidden="1" customHeight="1">
      <c r="A328" s="33"/>
      <c r="B328" s="25" t="s">
        <v>149</v>
      </c>
      <c r="C328" s="17">
        <f t="shared" si="6"/>
        <v>0</v>
      </c>
      <c r="D328" s="23"/>
      <c r="E328" s="4"/>
      <c r="F328" s="4"/>
    </row>
    <row r="329" spans="1:6" s="19" customFormat="1" ht="24.9" hidden="1" customHeight="1">
      <c r="A329" s="33"/>
      <c r="B329" s="25" t="s">
        <v>276</v>
      </c>
      <c r="C329" s="17">
        <f t="shared" si="6"/>
        <v>0</v>
      </c>
      <c r="D329" s="23"/>
      <c r="E329" s="4"/>
      <c r="F329" s="4"/>
    </row>
    <row r="330" spans="1:6" s="19" customFormat="1" ht="24.9" hidden="1" customHeight="1">
      <c r="A330" s="33"/>
      <c r="B330" s="24" t="s">
        <v>291</v>
      </c>
      <c r="C330" s="17">
        <f t="shared" si="6"/>
        <v>0</v>
      </c>
      <c r="D330" s="22"/>
      <c r="E330" s="4"/>
      <c r="F330" s="4"/>
    </row>
    <row r="331" spans="1:6" s="19" customFormat="1" ht="24.9" hidden="1" customHeight="1">
      <c r="A331" s="33"/>
      <c r="B331" s="24" t="s">
        <v>292</v>
      </c>
      <c r="C331" s="17">
        <f t="shared" ref="C331:C352" si="7">D331</f>
        <v>0</v>
      </c>
      <c r="D331" s="22"/>
      <c r="E331" s="4"/>
      <c r="F331" s="4"/>
    </row>
    <row r="332" spans="1:6" s="19" customFormat="1" ht="24.9" hidden="1" customHeight="1">
      <c r="A332" s="33"/>
      <c r="B332" s="24" t="s">
        <v>293</v>
      </c>
      <c r="C332" s="17">
        <f t="shared" si="7"/>
        <v>0</v>
      </c>
      <c r="D332" s="22"/>
      <c r="E332" s="4"/>
      <c r="F332" s="4"/>
    </row>
    <row r="333" spans="1:6" s="19" customFormat="1" ht="36" customHeight="1">
      <c r="A333" s="43">
        <v>24</v>
      </c>
      <c r="B333" s="57" t="s">
        <v>598</v>
      </c>
      <c r="C333" s="17">
        <f>D333+E333</f>
        <v>97790</v>
      </c>
      <c r="D333" s="44">
        <f>SUM(D334:D341)</f>
        <v>97790</v>
      </c>
      <c r="E333" s="44">
        <f>SUM(E334:E341)</f>
        <v>0</v>
      </c>
      <c r="F333" s="4"/>
    </row>
    <row r="334" spans="1:6" s="19" customFormat="1" ht="24.9" customHeight="1">
      <c r="A334" s="33"/>
      <c r="B334" s="24" t="s">
        <v>599</v>
      </c>
      <c r="C334" s="4">
        <f>D334</f>
        <v>10373</v>
      </c>
      <c r="D334" s="22">
        <v>10373</v>
      </c>
      <c r="E334" s="4"/>
      <c r="F334" s="4"/>
    </row>
    <row r="335" spans="1:6" s="19" customFormat="1" ht="36" customHeight="1">
      <c r="A335" s="33"/>
      <c r="B335" s="24" t="s">
        <v>600</v>
      </c>
      <c r="C335" s="4">
        <f t="shared" ref="C335:C342" si="8">D335</f>
        <v>4018</v>
      </c>
      <c r="D335" s="22">
        <v>4018</v>
      </c>
      <c r="E335" s="4"/>
      <c r="F335" s="4"/>
    </row>
    <row r="336" spans="1:6" s="19" customFormat="1" ht="36" customHeight="1">
      <c r="A336" s="33"/>
      <c r="B336" s="24" t="s">
        <v>601</v>
      </c>
      <c r="C336" s="4">
        <f t="shared" si="8"/>
        <v>37789</v>
      </c>
      <c r="D336" s="22">
        <v>37789</v>
      </c>
      <c r="E336" s="4"/>
      <c r="F336" s="4"/>
    </row>
    <row r="337" spans="1:6" s="19" customFormat="1" ht="24.9" customHeight="1">
      <c r="A337" s="33"/>
      <c r="B337" s="24" t="s">
        <v>603</v>
      </c>
      <c r="C337" s="4">
        <f t="shared" si="8"/>
        <v>37500</v>
      </c>
      <c r="D337" s="22">
        <v>37500</v>
      </c>
      <c r="E337" s="4"/>
      <c r="F337" s="4"/>
    </row>
    <row r="338" spans="1:6" s="19" customFormat="1" ht="24.9" customHeight="1">
      <c r="A338" s="33"/>
      <c r="B338" s="24" t="s">
        <v>605</v>
      </c>
      <c r="C338" s="4">
        <f t="shared" si="8"/>
        <v>400</v>
      </c>
      <c r="D338" s="22">
        <v>400</v>
      </c>
      <c r="E338" s="4"/>
      <c r="F338" s="4"/>
    </row>
    <row r="339" spans="1:6" s="19" customFormat="1" ht="36" customHeight="1">
      <c r="A339" s="33"/>
      <c r="B339" s="24" t="s">
        <v>606</v>
      </c>
      <c r="C339" s="4">
        <f t="shared" si="8"/>
        <v>2000</v>
      </c>
      <c r="D339" s="22">
        <v>2000</v>
      </c>
      <c r="E339" s="4"/>
      <c r="F339" s="4"/>
    </row>
    <row r="340" spans="1:6" s="19" customFormat="1" ht="24.9" customHeight="1">
      <c r="A340" s="33"/>
      <c r="B340" s="24" t="s">
        <v>607</v>
      </c>
      <c r="C340" s="4">
        <f t="shared" si="8"/>
        <v>4771</v>
      </c>
      <c r="D340" s="22">
        <v>4771</v>
      </c>
      <c r="E340" s="4"/>
      <c r="F340" s="4"/>
    </row>
    <row r="341" spans="1:6" s="19" customFormat="1" ht="24.9" customHeight="1">
      <c r="A341" s="33"/>
      <c r="B341" s="24" t="s">
        <v>610</v>
      </c>
      <c r="C341" s="4">
        <f t="shared" si="8"/>
        <v>939</v>
      </c>
      <c r="D341" s="22">
        <v>939</v>
      </c>
      <c r="E341" s="4"/>
      <c r="F341" s="4"/>
    </row>
    <row r="342" spans="1:6" s="19" customFormat="1" ht="36" customHeight="1">
      <c r="A342" s="43">
        <v>25</v>
      </c>
      <c r="B342" s="57" t="s">
        <v>619</v>
      </c>
      <c r="C342" s="17">
        <f t="shared" si="8"/>
        <v>50000</v>
      </c>
      <c r="D342" s="44">
        <v>50000</v>
      </c>
      <c r="E342" s="4"/>
      <c r="F342" s="4"/>
    </row>
    <row r="343" spans="1:6" s="83" customFormat="1" ht="36" customHeight="1">
      <c r="A343" s="43" t="s">
        <v>135</v>
      </c>
      <c r="B343" s="17" t="s">
        <v>537</v>
      </c>
      <c r="C343" s="17">
        <f t="shared" si="7"/>
        <v>310000</v>
      </c>
      <c r="D343" s="17">
        <v>310000</v>
      </c>
      <c r="E343" s="17"/>
      <c r="F343" s="17"/>
    </row>
    <row r="344" spans="1:6" s="83" customFormat="1" ht="27" customHeight="1">
      <c r="A344" s="43" t="s">
        <v>212</v>
      </c>
      <c r="B344" s="17" t="s">
        <v>214</v>
      </c>
      <c r="C344" s="17">
        <v>254314</v>
      </c>
      <c r="D344" s="17">
        <f>C344-E344-F344</f>
        <v>147762</v>
      </c>
      <c r="E344" s="17">
        <v>80638</v>
      </c>
      <c r="F344" s="17">
        <v>25914</v>
      </c>
    </row>
    <row r="345" spans="1:6" s="83" customFormat="1" ht="27" customHeight="1">
      <c r="A345" s="43" t="s">
        <v>213</v>
      </c>
      <c r="B345" s="17" t="s">
        <v>216</v>
      </c>
      <c r="C345" s="17">
        <f t="shared" si="7"/>
        <v>1340</v>
      </c>
      <c r="D345" s="17">
        <v>1340</v>
      </c>
      <c r="E345" s="17"/>
      <c r="F345" s="17"/>
    </row>
    <row r="346" spans="1:6" s="83" customFormat="1" ht="27" customHeight="1">
      <c r="A346" s="43" t="s">
        <v>215</v>
      </c>
      <c r="B346" s="17" t="s">
        <v>265</v>
      </c>
      <c r="C346" s="17">
        <f t="shared" si="7"/>
        <v>70000</v>
      </c>
      <c r="D346" s="17">
        <v>70000</v>
      </c>
      <c r="E346" s="17"/>
      <c r="F346" s="17"/>
    </row>
    <row r="347" spans="1:6" s="83" customFormat="1" ht="27" customHeight="1">
      <c r="A347" s="43" t="s">
        <v>217</v>
      </c>
      <c r="B347" s="17" t="s">
        <v>266</v>
      </c>
      <c r="C347" s="17">
        <f t="shared" si="7"/>
        <v>80000</v>
      </c>
      <c r="D347" s="17">
        <v>80000</v>
      </c>
      <c r="E347" s="17"/>
      <c r="F347" s="17"/>
    </row>
    <row r="348" spans="1:6" s="83" customFormat="1" ht="27" customHeight="1">
      <c r="A348" s="43" t="s">
        <v>218</v>
      </c>
      <c r="B348" s="17" t="s">
        <v>587</v>
      </c>
      <c r="C348" s="17">
        <f t="shared" si="7"/>
        <v>25000</v>
      </c>
      <c r="D348" s="17">
        <v>25000</v>
      </c>
      <c r="E348" s="17"/>
      <c r="F348" s="17"/>
    </row>
    <row r="349" spans="1:6" s="83" customFormat="1" ht="27" customHeight="1">
      <c r="A349" s="43" t="s">
        <v>219</v>
      </c>
      <c r="B349" s="17" t="s">
        <v>226</v>
      </c>
      <c r="C349" s="17">
        <f t="shared" si="7"/>
        <v>10000</v>
      </c>
      <c r="D349" s="17">
        <v>10000</v>
      </c>
      <c r="E349" s="17"/>
      <c r="F349" s="17"/>
    </row>
    <row r="350" spans="1:6" s="83" customFormat="1" ht="36" customHeight="1">
      <c r="A350" s="43" t="s">
        <v>220</v>
      </c>
      <c r="B350" s="17" t="s">
        <v>588</v>
      </c>
      <c r="C350" s="17">
        <f t="shared" si="7"/>
        <v>250000</v>
      </c>
      <c r="D350" s="17">
        <v>250000</v>
      </c>
      <c r="E350" s="17"/>
      <c r="F350" s="17"/>
    </row>
    <row r="351" spans="1:6" s="83" customFormat="1" ht="36" customHeight="1">
      <c r="A351" s="43" t="s">
        <v>221</v>
      </c>
      <c r="B351" s="17" t="s">
        <v>589</v>
      </c>
      <c r="C351" s="17">
        <f t="shared" si="7"/>
        <v>88218</v>
      </c>
      <c r="D351" s="17">
        <v>88218</v>
      </c>
      <c r="E351" s="17"/>
      <c r="F351" s="17"/>
    </row>
    <row r="352" spans="1:6" s="83" customFormat="1" ht="29.4" customHeight="1">
      <c r="A352" s="43" t="s">
        <v>222</v>
      </c>
      <c r="B352" s="17" t="s">
        <v>590</v>
      </c>
      <c r="C352" s="17">
        <f t="shared" si="7"/>
        <v>511592</v>
      </c>
      <c r="D352" s="17">
        <v>511592</v>
      </c>
      <c r="E352" s="17"/>
      <c r="F352" s="17"/>
    </row>
    <row r="353" spans="1:6" s="83" customFormat="1" ht="48" customHeight="1">
      <c r="A353" s="43" t="s">
        <v>224</v>
      </c>
      <c r="B353" s="17" t="s">
        <v>636</v>
      </c>
      <c r="C353" s="17">
        <f>D353</f>
        <v>75725</v>
      </c>
      <c r="D353" s="17">
        <f>67725+8000</f>
        <v>75725</v>
      </c>
      <c r="E353" s="17"/>
      <c r="F353" s="17"/>
    </row>
    <row r="354" spans="1:6" s="83" customFormat="1" ht="38.1" customHeight="1">
      <c r="A354" s="43" t="s">
        <v>358</v>
      </c>
      <c r="B354" s="17" t="s">
        <v>580</v>
      </c>
      <c r="C354" s="17">
        <v>400000</v>
      </c>
      <c r="D354" s="17">
        <v>400000</v>
      </c>
      <c r="E354" s="17"/>
      <c r="F354" s="17"/>
    </row>
    <row r="355" spans="1:6" s="79" customFormat="1" ht="31.5" customHeight="1">
      <c r="A355" s="201"/>
      <c r="C355" s="226" t="s">
        <v>806</v>
      </c>
      <c r="D355" s="226"/>
      <c r="E355" s="226"/>
      <c r="F355" s="226"/>
    </row>
  </sheetData>
  <mergeCells count="8">
    <mergeCell ref="A1:F1"/>
    <mergeCell ref="C6:F6"/>
    <mergeCell ref="C355:F355"/>
    <mergeCell ref="A2:F2"/>
    <mergeCell ref="A3:F3"/>
    <mergeCell ref="D5:F5"/>
    <mergeCell ref="A6:A7"/>
    <mergeCell ref="B6:B7"/>
  </mergeCells>
  <phoneticPr fontId="0" type="noConversion"/>
  <printOptions horizontalCentered="1"/>
  <pageMargins left="0.5" right="0" top="0.75" bottom="0.75" header="0.5" footer="0.2"/>
  <pageSetup paperSize="9" scale="86" orientation="portrait" r:id="rId1"/>
  <headerFooter alignWithMargins="0">
    <oddFooter>&amp;C&amp;P/&amp;N (PL 02a)</oddFooter>
  </headerFooter>
  <ignoredErrors>
    <ignoredError sqref="C25 C333 C8 C148 C15 C9:C10" formula="1"/>
    <ignoredError sqref="C167 C174 C197:D197" formulaRange="1"/>
    <ignoredError sqref="D333" formula="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2"/>
  <sheetViews>
    <sheetView showGridLines="0" zoomScale="115" zoomScaleNormal="115" workbookViewId="0">
      <selection activeCell="P5" sqref="P5"/>
    </sheetView>
  </sheetViews>
  <sheetFormatPr defaultColWidth="8.19921875" defaultRowHeight="13.2"/>
  <cols>
    <col min="1" max="1" width="6" style="63" customWidth="1"/>
    <col min="2" max="2" width="32" style="63" customWidth="1"/>
    <col min="3" max="3" width="5.8984375" style="63" customWidth="1"/>
    <col min="4" max="4" width="6.3984375" style="63" customWidth="1"/>
    <col min="5" max="5" width="7.69921875" style="63" hidden="1" customWidth="1"/>
    <col min="6" max="6" width="7.69921875" style="63" customWidth="1"/>
    <col min="7" max="7" width="7.09765625" style="63" customWidth="1"/>
    <col min="8" max="8" width="8.09765625" style="63" customWidth="1"/>
    <col min="9" max="9" width="5.8984375" style="63" customWidth="1"/>
    <col min="10" max="10" width="6" style="63" customWidth="1"/>
    <col min="11" max="11" width="7.5" style="63" customWidth="1"/>
    <col min="12" max="12" width="5.09765625" style="63" customWidth="1"/>
    <col min="13" max="13" width="6.69921875" style="63" customWidth="1"/>
    <col min="14" max="14" width="6" style="63" customWidth="1"/>
    <col min="15" max="15" width="5.69921875" style="63" customWidth="1"/>
    <col min="16" max="16" width="7.5" style="63" customWidth="1"/>
    <col min="17" max="17" width="7.09765625" style="63" customWidth="1"/>
    <col min="18" max="16384" width="8.19921875" style="63"/>
  </cols>
  <sheetData>
    <row r="1" spans="1:17" s="62" customFormat="1" ht="17.399999999999999">
      <c r="A1" s="231" t="s">
        <v>249</v>
      </c>
      <c r="B1" s="231"/>
      <c r="C1" s="231"/>
      <c r="D1" s="231"/>
      <c r="E1" s="231"/>
      <c r="F1" s="231"/>
      <c r="G1" s="231"/>
      <c r="H1" s="231"/>
      <c r="I1" s="231"/>
      <c r="J1" s="231"/>
      <c r="K1" s="231"/>
      <c r="L1" s="231"/>
      <c r="M1" s="231"/>
      <c r="N1" s="231"/>
      <c r="O1" s="231"/>
      <c r="P1" s="231"/>
      <c r="Q1" s="231"/>
    </row>
    <row r="2" spans="1:17" s="62" customFormat="1" ht="17.399999999999999">
      <c r="A2" s="231" t="s">
        <v>703</v>
      </c>
      <c r="B2" s="231"/>
      <c r="C2" s="231"/>
      <c r="D2" s="231"/>
      <c r="E2" s="231"/>
      <c r="F2" s="231"/>
      <c r="G2" s="231"/>
      <c r="H2" s="231"/>
      <c r="I2" s="231"/>
      <c r="J2" s="231"/>
      <c r="K2" s="231"/>
      <c r="L2" s="231"/>
      <c r="M2" s="231"/>
      <c r="N2" s="231"/>
      <c r="O2" s="231"/>
      <c r="P2" s="231"/>
      <c r="Q2" s="231"/>
    </row>
    <row r="3" spans="1:17" ht="18">
      <c r="A3" s="234" t="str">
        <f>'PL01.Thu NSNN'!A3:D3</f>
        <v>(Kèm theo Nghị quyết số        /NQ-HĐND ngày       tháng 12 năm 2018 của Hội đồng nhân dân tỉnh)</v>
      </c>
      <c r="B3" s="234"/>
      <c r="C3" s="234"/>
      <c r="D3" s="234"/>
      <c r="E3" s="234"/>
      <c r="F3" s="234"/>
      <c r="G3" s="234"/>
      <c r="H3" s="234"/>
      <c r="I3" s="234"/>
      <c r="J3" s="234"/>
      <c r="K3" s="234"/>
      <c r="L3" s="234"/>
      <c r="M3" s="234"/>
      <c r="N3" s="234"/>
      <c r="O3" s="234"/>
      <c r="P3" s="234"/>
      <c r="Q3" s="234"/>
    </row>
    <row r="4" spans="1:17" ht="15.75" customHeight="1">
      <c r="O4" s="232" t="s">
        <v>227</v>
      </c>
      <c r="P4" s="232"/>
      <c r="Q4" s="232"/>
    </row>
    <row r="5" spans="1:17" s="64" customFormat="1" ht="85.5" customHeight="1">
      <c r="A5" s="74" t="s">
        <v>372</v>
      </c>
      <c r="B5" s="74" t="s">
        <v>373</v>
      </c>
      <c r="C5" s="74" t="s">
        <v>702</v>
      </c>
      <c r="D5" s="74" t="s">
        <v>701</v>
      </c>
      <c r="E5" s="74" t="s">
        <v>572</v>
      </c>
      <c r="F5" s="74" t="s">
        <v>700</v>
      </c>
      <c r="G5" s="74" t="s">
        <v>699</v>
      </c>
      <c r="H5" s="74" t="s">
        <v>571</v>
      </c>
      <c r="I5" s="74" t="s">
        <v>374</v>
      </c>
      <c r="J5" s="74" t="s">
        <v>375</v>
      </c>
      <c r="K5" s="74" t="s">
        <v>698</v>
      </c>
      <c r="L5" s="74" t="s">
        <v>697</v>
      </c>
      <c r="M5" s="74" t="s">
        <v>376</v>
      </c>
      <c r="N5" s="74" t="s">
        <v>696</v>
      </c>
      <c r="O5" s="74" t="s">
        <v>695</v>
      </c>
      <c r="P5" s="74" t="s">
        <v>694</v>
      </c>
      <c r="Q5" s="74" t="s">
        <v>693</v>
      </c>
    </row>
    <row r="6" spans="1:17" s="97" customFormat="1" ht="21.9" customHeight="1">
      <c r="A6" s="94"/>
      <c r="B6" s="115" t="s">
        <v>40</v>
      </c>
      <c r="C6" s="96">
        <f t="shared" ref="C6:Q6" si="0">C7+C125+C187+C205+C250+C270</f>
        <v>1918</v>
      </c>
      <c r="D6" s="96">
        <f t="shared" si="0"/>
        <v>1734</v>
      </c>
      <c r="E6" s="96">
        <f t="shared" si="0"/>
        <v>198014.58220761691</v>
      </c>
      <c r="F6" s="96">
        <f t="shared" si="0"/>
        <v>201959.43220761689</v>
      </c>
      <c r="G6" s="96">
        <f t="shared" si="0"/>
        <v>65596</v>
      </c>
      <c r="H6" s="96">
        <f t="shared" si="0"/>
        <v>810</v>
      </c>
      <c r="I6" s="96">
        <f t="shared" si="0"/>
        <v>625</v>
      </c>
      <c r="J6" s="96">
        <f t="shared" si="0"/>
        <v>1592</v>
      </c>
      <c r="K6" s="96">
        <f t="shared" si="0"/>
        <v>600</v>
      </c>
      <c r="L6" s="96">
        <f t="shared" si="0"/>
        <v>340</v>
      </c>
      <c r="M6" s="96">
        <f t="shared" si="0"/>
        <v>89488</v>
      </c>
      <c r="N6" s="96">
        <f t="shared" si="0"/>
        <v>3279.7999999999997</v>
      </c>
      <c r="O6" s="96">
        <f t="shared" si="0"/>
        <v>0</v>
      </c>
      <c r="P6" s="96">
        <f t="shared" si="0"/>
        <v>364290.23220761691</v>
      </c>
      <c r="Q6" s="96">
        <f t="shared" si="0"/>
        <v>43824</v>
      </c>
    </row>
    <row r="7" spans="1:17" s="97" customFormat="1" ht="21.9" customHeight="1">
      <c r="A7" s="98" t="s">
        <v>377</v>
      </c>
      <c r="B7" s="95" t="s">
        <v>378</v>
      </c>
      <c r="C7" s="96">
        <f t="shared" ref="C7:Q7" si="1">C8+C68</f>
        <v>1417</v>
      </c>
      <c r="D7" s="96">
        <f t="shared" si="1"/>
        <v>1298</v>
      </c>
      <c r="E7" s="96">
        <f t="shared" si="1"/>
        <v>153724.84938490001</v>
      </c>
      <c r="F7" s="96">
        <f t="shared" si="1"/>
        <v>156677.79938489999</v>
      </c>
      <c r="G7" s="96">
        <f t="shared" si="1"/>
        <v>50204</v>
      </c>
      <c r="H7" s="96">
        <f t="shared" si="1"/>
        <v>360</v>
      </c>
      <c r="I7" s="96">
        <f t="shared" si="1"/>
        <v>500</v>
      </c>
      <c r="J7" s="96">
        <f t="shared" si="1"/>
        <v>1568</v>
      </c>
      <c r="K7" s="96">
        <f t="shared" si="1"/>
        <v>600</v>
      </c>
      <c r="L7" s="96">
        <f t="shared" si="1"/>
        <v>340</v>
      </c>
      <c r="M7" s="96">
        <f t="shared" si="1"/>
        <v>54219</v>
      </c>
      <c r="N7" s="96">
        <f t="shared" si="1"/>
        <v>2510.1999999999998</v>
      </c>
      <c r="O7" s="96">
        <f t="shared" si="1"/>
        <v>0</v>
      </c>
      <c r="P7" s="96">
        <f t="shared" si="1"/>
        <v>266978.99938489997</v>
      </c>
      <c r="Q7" s="96">
        <f t="shared" si="1"/>
        <v>25704</v>
      </c>
    </row>
    <row r="8" spans="1:17" s="97" customFormat="1" ht="21.9" customHeight="1">
      <c r="A8" s="98" t="s">
        <v>379</v>
      </c>
      <c r="B8" s="95" t="s">
        <v>380</v>
      </c>
      <c r="C8" s="96">
        <f t="shared" ref="C8:Q8" si="2">C9+C12+C15+C18+C21+C22+C26+C29+C31+C34+C37+C40+C43+C44+C47+C48+C49+C50+C53+C57+C60+C61+C62+C63+C65+C67+C66+C64</f>
        <v>884</v>
      </c>
      <c r="D8" s="96">
        <f t="shared" si="2"/>
        <v>832</v>
      </c>
      <c r="E8" s="96">
        <f t="shared" si="2"/>
        <v>95238.386346899992</v>
      </c>
      <c r="F8" s="96">
        <f t="shared" si="2"/>
        <v>97131.186346899995</v>
      </c>
      <c r="G8" s="96">
        <f t="shared" si="2"/>
        <v>31936</v>
      </c>
      <c r="H8" s="96">
        <f t="shared" si="2"/>
        <v>360</v>
      </c>
      <c r="I8" s="96">
        <f t="shared" si="2"/>
        <v>500</v>
      </c>
      <c r="J8" s="96">
        <f t="shared" si="2"/>
        <v>424</v>
      </c>
      <c r="K8" s="96">
        <f t="shared" si="2"/>
        <v>600</v>
      </c>
      <c r="L8" s="96">
        <f t="shared" si="2"/>
        <v>200</v>
      </c>
      <c r="M8" s="96">
        <f t="shared" si="2"/>
        <v>42700</v>
      </c>
      <c r="N8" s="96">
        <f t="shared" si="2"/>
        <v>1596.8</v>
      </c>
      <c r="O8" s="96">
        <f t="shared" si="2"/>
        <v>0</v>
      </c>
      <c r="P8" s="96">
        <f t="shared" si="2"/>
        <v>175447.98634690003</v>
      </c>
      <c r="Q8" s="96">
        <f t="shared" si="2"/>
        <v>25074</v>
      </c>
    </row>
    <row r="9" spans="1:17" s="97" customFormat="1" ht="21.9" customHeight="1">
      <c r="A9" s="94">
        <v>1</v>
      </c>
      <c r="B9" s="99" t="s">
        <v>381</v>
      </c>
      <c r="C9" s="100">
        <f t="shared" ref="C9:Q9" si="3">SUM(C10:C11)</f>
        <v>58</v>
      </c>
      <c r="D9" s="100">
        <f t="shared" si="3"/>
        <v>53</v>
      </c>
      <c r="E9" s="100">
        <f t="shared" si="3"/>
        <v>7765.3823399999992</v>
      </c>
      <c r="F9" s="100">
        <f t="shared" si="3"/>
        <v>7885.957339999999</v>
      </c>
      <c r="G9" s="100">
        <f t="shared" si="3"/>
        <v>2322</v>
      </c>
      <c r="H9" s="100">
        <f t="shared" si="3"/>
        <v>0</v>
      </c>
      <c r="I9" s="100">
        <f t="shared" si="3"/>
        <v>25</v>
      </c>
      <c r="J9" s="100">
        <f t="shared" si="3"/>
        <v>32</v>
      </c>
      <c r="K9" s="100">
        <f t="shared" si="3"/>
        <v>30</v>
      </c>
      <c r="L9" s="100">
        <f t="shared" si="3"/>
        <v>10</v>
      </c>
      <c r="M9" s="100">
        <f t="shared" si="3"/>
        <v>0</v>
      </c>
      <c r="N9" s="100">
        <f t="shared" si="3"/>
        <v>116.10000000000001</v>
      </c>
      <c r="O9" s="100">
        <f t="shared" si="3"/>
        <v>0</v>
      </c>
      <c r="P9" s="100">
        <f t="shared" si="3"/>
        <v>10421.057339999999</v>
      </c>
      <c r="Q9" s="100">
        <f t="shared" si="3"/>
        <v>0</v>
      </c>
    </row>
    <row r="10" spans="1:17" s="97" customFormat="1" ht="21.9" customHeight="1">
      <c r="A10" s="94"/>
      <c r="B10" s="99" t="s">
        <v>675</v>
      </c>
      <c r="C10" s="100">
        <v>58</v>
      </c>
      <c r="D10" s="100">
        <v>53</v>
      </c>
      <c r="E10" s="101">
        <v>7526.3162399999992</v>
      </c>
      <c r="F10" s="102">
        <f>E10+D10*2.275</f>
        <v>7646.891239999999</v>
      </c>
      <c r="G10" s="102">
        <v>2322</v>
      </c>
      <c r="H10" s="102"/>
      <c r="I10" s="102">
        <v>25</v>
      </c>
      <c r="J10" s="102">
        <v>32</v>
      </c>
      <c r="K10" s="102">
        <v>30</v>
      </c>
      <c r="L10" s="102">
        <v>10</v>
      </c>
      <c r="M10" s="102"/>
      <c r="N10" s="102">
        <f t="shared" ref="N10:N41" si="4">G10*0.05</f>
        <v>116.10000000000001</v>
      </c>
      <c r="O10" s="102"/>
      <c r="P10" s="100">
        <f>SUM(F10:O10)</f>
        <v>10181.991239999999</v>
      </c>
      <c r="Q10" s="100"/>
    </row>
    <row r="11" spans="1:17" s="97" customFormat="1" ht="21.9" customHeight="1">
      <c r="A11" s="94"/>
      <c r="B11" s="99" t="s">
        <v>674</v>
      </c>
      <c r="C11" s="100"/>
      <c r="D11" s="100"/>
      <c r="E11" s="101">
        <f>(C10-D10)*2.34*12*1.39*1.225</f>
        <v>239.06609999999995</v>
      </c>
      <c r="F11" s="102">
        <f>E11+D11*2.275</f>
        <v>239.06609999999995</v>
      </c>
      <c r="G11" s="102"/>
      <c r="H11" s="102"/>
      <c r="I11" s="102"/>
      <c r="J11" s="102"/>
      <c r="K11" s="102"/>
      <c r="L11" s="102"/>
      <c r="M11" s="102"/>
      <c r="N11" s="102">
        <f t="shared" si="4"/>
        <v>0</v>
      </c>
      <c r="O11" s="102"/>
      <c r="P11" s="100">
        <f>SUM(F11:O11)</f>
        <v>239.06609999999995</v>
      </c>
      <c r="Q11" s="100"/>
    </row>
    <row r="12" spans="1:17" s="97" customFormat="1" ht="21.9" customHeight="1">
      <c r="A12" s="94">
        <v>2</v>
      </c>
      <c r="B12" s="99" t="s">
        <v>382</v>
      </c>
      <c r="C12" s="100">
        <f t="shared" ref="C12:M12" si="5">SUM(C13:C14)</f>
        <v>32</v>
      </c>
      <c r="D12" s="100">
        <f t="shared" si="5"/>
        <v>29</v>
      </c>
      <c r="E12" s="100">
        <f t="shared" si="5"/>
        <v>3221.7711899999999</v>
      </c>
      <c r="F12" s="100">
        <f t="shared" si="5"/>
        <v>3287.7461899999998</v>
      </c>
      <c r="G12" s="100">
        <f t="shared" si="5"/>
        <v>1120</v>
      </c>
      <c r="H12" s="100">
        <f t="shared" si="5"/>
        <v>0</v>
      </c>
      <c r="I12" s="100">
        <f t="shared" si="5"/>
        <v>25</v>
      </c>
      <c r="J12" s="100">
        <f t="shared" si="5"/>
        <v>0</v>
      </c>
      <c r="K12" s="100">
        <f t="shared" si="5"/>
        <v>30</v>
      </c>
      <c r="L12" s="100">
        <f t="shared" si="5"/>
        <v>10</v>
      </c>
      <c r="M12" s="100">
        <f t="shared" si="5"/>
        <v>0</v>
      </c>
      <c r="N12" s="102">
        <f t="shared" si="4"/>
        <v>56</v>
      </c>
      <c r="O12" s="100">
        <f>SUM(O13:O14)</f>
        <v>0</v>
      </c>
      <c r="P12" s="100">
        <f>SUM(P13:P14)</f>
        <v>4528.7461899999998</v>
      </c>
      <c r="Q12" s="100">
        <f>SUM(Q13:Q14)</f>
        <v>2550</v>
      </c>
    </row>
    <row r="13" spans="1:17" s="97" customFormat="1" ht="21.9" customHeight="1">
      <c r="A13" s="94"/>
      <c r="B13" s="99" t="s">
        <v>675</v>
      </c>
      <c r="C13" s="100">
        <v>32</v>
      </c>
      <c r="D13" s="100">
        <v>29</v>
      </c>
      <c r="E13" s="101">
        <v>3078.3315299999999</v>
      </c>
      <c r="F13" s="102">
        <f>E13+D13*2.275</f>
        <v>3144.3065299999998</v>
      </c>
      <c r="G13" s="102">
        <f>C13*35</f>
        <v>1120</v>
      </c>
      <c r="H13" s="102"/>
      <c r="I13" s="102">
        <v>25</v>
      </c>
      <c r="J13" s="102"/>
      <c r="K13" s="102">
        <v>30</v>
      </c>
      <c r="L13" s="102">
        <v>10</v>
      </c>
      <c r="M13" s="102"/>
      <c r="N13" s="102">
        <f t="shared" si="4"/>
        <v>56</v>
      </c>
      <c r="O13" s="102"/>
      <c r="P13" s="100">
        <f>SUM(F13:O13)</f>
        <v>4385.3065299999998</v>
      </c>
      <c r="Q13" s="100">
        <v>2550</v>
      </c>
    </row>
    <row r="14" spans="1:17" s="97" customFormat="1" ht="21.9" customHeight="1">
      <c r="A14" s="94"/>
      <c r="B14" s="99" t="s">
        <v>674</v>
      </c>
      <c r="C14" s="100"/>
      <c r="D14" s="100"/>
      <c r="E14" s="101">
        <f>(C13-D13)*2.34*12*1.39*1.225</f>
        <v>143.43965999999998</v>
      </c>
      <c r="F14" s="102">
        <f>E14+D14*2.275</f>
        <v>143.43965999999998</v>
      </c>
      <c r="G14" s="102"/>
      <c r="H14" s="102"/>
      <c r="I14" s="102"/>
      <c r="J14" s="102"/>
      <c r="K14" s="102"/>
      <c r="L14" s="102"/>
      <c r="M14" s="102"/>
      <c r="N14" s="102">
        <f t="shared" si="4"/>
        <v>0</v>
      </c>
      <c r="O14" s="102"/>
      <c r="P14" s="100">
        <f>SUM(F14:O14)</f>
        <v>143.43965999999998</v>
      </c>
      <c r="Q14" s="100"/>
    </row>
    <row r="15" spans="1:17" s="97" customFormat="1" ht="21.9" customHeight="1">
      <c r="A15" s="94">
        <v>3</v>
      </c>
      <c r="B15" s="99" t="s">
        <v>383</v>
      </c>
      <c r="C15" s="100">
        <f t="shared" ref="C15:M15" si="6">SUM(C16:C17)</f>
        <v>36</v>
      </c>
      <c r="D15" s="100">
        <f t="shared" si="6"/>
        <v>34</v>
      </c>
      <c r="E15" s="100">
        <f t="shared" si="6"/>
        <v>3896.0476800000001</v>
      </c>
      <c r="F15" s="100">
        <f t="shared" si="6"/>
        <v>3973.39768</v>
      </c>
      <c r="G15" s="100">
        <f t="shared" si="6"/>
        <v>1260</v>
      </c>
      <c r="H15" s="100">
        <f t="shared" si="6"/>
        <v>0</v>
      </c>
      <c r="I15" s="100">
        <f t="shared" si="6"/>
        <v>25</v>
      </c>
      <c r="J15" s="100">
        <f t="shared" si="6"/>
        <v>16</v>
      </c>
      <c r="K15" s="100">
        <f t="shared" si="6"/>
        <v>30</v>
      </c>
      <c r="L15" s="100">
        <f t="shared" si="6"/>
        <v>10</v>
      </c>
      <c r="M15" s="100">
        <f t="shared" si="6"/>
        <v>0</v>
      </c>
      <c r="N15" s="102">
        <f t="shared" si="4"/>
        <v>63</v>
      </c>
      <c r="O15" s="100">
        <f>SUM(O16:O17)</f>
        <v>0</v>
      </c>
      <c r="P15" s="100">
        <f>SUM(P16:P17)</f>
        <v>5377.39768</v>
      </c>
      <c r="Q15" s="100">
        <f>SUM(Q16:Q17)</f>
        <v>0</v>
      </c>
    </row>
    <row r="16" spans="1:17" s="97" customFormat="1" ht="21.9" customHeight="1">
      <c r="A16" s="94"/>
      <c r="B16" s="99" t="s">
        <v>675</v>
      </c>
      <c r="C16" s="100">
        <v>36</v>
      </c>
      <c r="D16" s="100">
        <v>34</v>
      </c>
      <c r="E16" s="101">
        <v>3800.4212400000001</v>
      </c>
      <c r="F16" s="102">
        <f>E16+D16*2.275</f>
        <v>3877.77124</v>
      </c>
      <c r="G16" s="102">
        <f>C16*35</f>
        <v>1260</v>
      </c>
      <c r="H16" s="102"/>
      <c r="I16" s="102">
        <v>25</v>
      </c>
      <c r="J16" s="102">
        <v>16</v>
      </c>
      <c r="K16" s="102">
        <v>30</v>
      </c>
      <c r="L16" s="102">
        <v>10</v>
      </c>
      <c r="M16" s="102"/>
      <c r="N16" s="102">
        <f t="shared" si="4"/>
        <v>63</v>
      </c>
      <c r="O16" s="102"/>
      <c r="P16" s="100">
        <f t="shared" ref="P16:P47" si="7">SUM(F16:O16)</f>
        <v>5281.77124</v>
      </c>
      <c r="Q16" s="100"/>
    </row>
    <row r="17" spans="1:17" s="97" customFormat="1" ht="21.9" customHeight="1">
      <c r="A17" s="94"/>
      <c r="B17" s="99" t="s">
        <v>674</v>
      </c>
      <c r="C17" s="100"/>
      <c r="D17" s="100"/>
      <c r="E17" s="101">
        <f>(C16-D16)*2.34*12*1.39*1.225</f>
        <v>95.626440000000002</v>
      </c>
      <c r="F17" s="102">
        <f>E17+D17*2.275</f>
        <v>95.626440000000002</v>
      </c>
      <c r="G17" s="102"/>
      <c r="H17" s="102"/>
      <c r="I17" s="102"/>
      <c r="J17" s="102"/>
      <c r="K17" s="102"/>
      <c r="L17" s="102"/>
      <c r="M17" s="102"/>
      <c r="N17" s="102">
        <f t="shared" si="4"/>
        <v>0</v>
      </c>
      <c r="O17" s="102"/>
      <c r="P17" s="100">
        <f t="shared" si="7"/>
        <v>95.626440000000002</v>
      </c>
      <c r="Q17" s="100"/>
    </row>
    <row r="18" spans="1:17" s="97" customFormat="1" ht="21.9" customHeight="1">
      <c r="A18" s="94">
        <v>4</v>
      </c>
      <c r="B18" s="99" t="s">
        <v>384</v>
      </c>
      <c r="C18" s="100">
        <f t="shared" ref="C18:M18" si="8">SUM(C19:C20)</f>
        <v>35</v>
      </c>
      <c r="D18" s="100">
        <f t="shared" si="8"/>
        <v>32</v>
      </c>
      <c r="E18" s="100">
        <f t="shared" si="8"/>
        <v>3828.3356370000001</v>
      </c>
      <c r="F18" s="100">
        <f t="shared" si="8"/>
        <v>3901.1356370000003</v>
      </c>
      <c r="G18" s="100">
        <f t="shared" si="8"/>
        <v>1225</v>
      </c>
      <c r="H18" s="100">
        <f t="shared" si="8"/>
        <v>0</v>
      </c>
      <c r="I18" s="100">
        <f t="shared" si="8"/>
        <v>25</v>
      </c>
      <c r="J18" s="100">
        <f t="shared" si="8"/>
        <v>0</v>
      </c>
      <c r="K18" s="100">
        <f t="shared" si="8"/>
        <v>30</v>
      </c>
      <c r="L18" s="100">
        <f t="shared" si="8"/>
        <v>10</v>
      </c>
      <c r="M18" s="100">
        <f t="shared" si="8"/>
        <v>2000</v>
      </c>
      <c r="N18" s="102">
        <f t="shared" si="4"/>
        <v>61.25</v>
      </c>
      <c r="O18" s="100">
        <f>SUM(O19:O20)</f>
        <v>0</v>
      </c>
      <c r="P18" s="100">
        <f t="shared" si="7"/>
        <v>7252.3856370000003</v>
      </c>
      <c r="Q18" s="100">
        <f>SUM(Q19:Q20)</f>
        <v>0</v>
      </c>
    </row>
    <row r="19" spans="1:17" s="97" customFormat="1" ht="21.9" customHeight="1">
      <c r="A19" s="94"/>
      <c r="B19" s="99" t="s">
        <v>675</v>
      </c>
      <c r="C19" s="100">
        <v>35</v>
      </c>
      <c r="D19" s="100">
        <v>32</v>
      </c>
      <c r="E19" s="101">
        <v>3684.8959770000001</v>
      </c>
      <c r="F19" s="102">
        <f>E19+D19*2.275</f>
        <v>3757.6959770000003</v>
      </c>
      <c r="G19" s="102">
        <f>C19*35</f>
        <v>1225</v>
      </c>
      <c r="H19" s="102"/>
      <c r="I19" s="102">
        <v>25</v>
      </c>
      <c r="J19" s="102">
        <v>0</v>
      </c>
      <c r="K19" s="102">
        <v>30</v>
      </c>
      <c r="L19" s="102">
        <v>10</v>
      </c>
      <c r="M19" s="102">
        <v>2000</v>
      </c>
      <c r="N19" s="102">
        <f t="shared" si="4"/>
        <v>61.25</v>
      </c>
      <c r="O19" s="102"/>
      <c r="P19" s="100">
        <f t="shared" si="7"/>
        <v>7108.9459770000003</v>
      </c>
      <c r="Q19" s="100"/>
    </row>
    <row r="20" spans="1:17" s="97" customFormat="1" ht="21.9" customHeight="1">
      <c r="A20" s="94"/>
      <c r="B20" s="99" t="s">
        <v>674</v>
      </c>
      <c r="C20" s="100"/>
      <c r="D20" s="100"/>
      <c r="E20" s="101">
        <f>(C19-D19)*2.34*12*1.39*1.225</f>
        <v>143.43965999999998</v>
      </c>
      <c r="F20" s="102">
        <f>E20+D20*2.275</f>
        <v>143.43965999999998</v>
      </c>
      <c r="G20" s="102"/>
      <c r="H20" s="102"/>
      <c r="I20" s="102"/>
      <c r="J20" s="102"/>
      <c r="K20" s="102"/>
      <c r="L20" s="102"/>
      <c r="M20" s="102"/>
      <c r="N20" s="102">
        <f t="shared" si="4"/>
        <v>0</v>
      </c>
      <c r="O20" s="102"/>
      <c r="P20" s="100">
        <f t="shared" si="7"/>
        <v>143.43965999999998</v>
      </c>
      <c r="Q20" s="100"/>
    </row>
    <row r="21" spans="1:17" s="97" customFormat="1" ht="21.9" customHeight="1">
      <c r="A21" s="94">
        <v>5</v>
      </c>
      <c r="B21" s="99" t="s">
        <v>385</v>
      </c>
      <c r="C21" s="102"/>
      <c r="D21" s="102"/>
      <c r="E21" s="102"/>
      <c r="F21" s="102">
        <f>E21+D21*2.275</f>
        <v>0</v>
      </c>
      <c r="G21" s="102">
        <f>C21*35</f>
        <v>0</v>
      </c>
      <c r="H21" s="102"/>
      <c r="I21" s="102"/>
      <c r="J21" s="102">
        <v>0</v>
      </c>
      <c r="K21" s="102"/>
      <c r="L21" s="102"/>
      <c r="M21" s="102">
        <v>740</v>
      </c>
      <c r="N21" s="102">
        <f t="shared" si="4"/>
        <v>0</v>
      </c>
      <c r="O21" s="102"/>
      <c r="P21" s="100">
        <f t="shared" si="7"/>
        <v>740</v>
      </c>
      <c r="Q21" s="100"/>
    </row>
    <row r="22" spans="1:17" s="97" customFormat="1" ht="21.9" customHeight="1">
      <c r="A22" s="94">
        <v>6</v>
      </c>
      <c r="B22" s="99" t="s">
        <v>386</v>
      </c>
      <c r="C22" s="100">
        <f t="shared" ref="C22:M22" si="9">C23+C25</f>
        <v>42</v>
      </c>
      <c r="D22" s="100">
        <f t="shared" si="9"/>
        <v>40</v>
      </c>
      <c r="E22" s="100">
        <f t="shared" si="9"/>
        <v>5077.0750800000005</v>
      </c>
      <c r="F22" s="100">
        <f t="shared" si="9"/>
        <v>5168.0750800000005</v>
      </c>
      <c r="G22" s="100">
        <f t="shared" si="9"/>
        <v>1592</v>
      </c>
      <c r="H22" s="100">
        <f t="shared" si="9"/>
        <v>0</v>
      </c>
      <c r="I22" s="100">
        <f t="shared" si="9"/>
        <v>25</v>
      </c>
      <c r="J22" s="100">
        <f t="shared" si="9"/>
        <v>172</v>
      </c>
      <c r="K22" s="100">
        <f t="shared" si="9"/>
        <v>30</v>
      </c>
      <c r="L22" s="100">
        <f t="shared" si="9"/>
        <v>10</v>
      </c>
      <c r="M22" s="100">
        <f t="shared" si="9"/>
        <v>3150</v>
      </c>
      <c r="N22" s="102">
        <f t="shared" si="4"/>
        <v>79.600000000000009</v>
      </c>
      <c r="O22" s="100">
        <f>O23+O25</f>
        <v>0</v>
      </c>
      <c r="P22" s="100">
        <f t="shared" si="7"/>
        <v>10226.675080000001</v>
      </c>
      <c r="Q22" s="100">
        <f>Q23+Q25</f>
        <v>10000</v>
      </c>
    </row>
    <row r="23" spans="1:17" s="104" customFormat="1" ht="21.9" customHeight="1">
      <c r="A23" s="103"/>
      <c r="B23" s="99" t="s">
        <v>675</v>
      </c>
      <c r="C23" s="100">
        <v>42</v>
      </c>
      <c r="D23" s="100">
        <v>40</v>
      </c>
      <c r="E23" s="102">
        <v>4981.4486400000005</v>
      </c>
      <c r="F23" s="102">
        <f>E23+D23*2.275</f>
        <v>5072.4486400000005</v>
      </c>
      <c r="G23" s="102">
        <v>1592</v>
      </c>
      <c r="H23" s="102"/>
      <c r="I23" s="102">
        <v>25</v>
      </c>
      <c r="J23" s="102">
        <v>172</v>
      </c>
      <c r="K23" s="102">
        <v>30</v>
      </c>
      <c r="L23" s="102">
        <v>10</v>
      </c>
      <c r="M23" s="102">
        <f>3000+150</f>
        <v>3150</v>
      </c>
      <c r="N23" s="102">
        <f t="shared" si="4"/>
        <v>79.600000000000009</v>
      </c>
      <c r="O23" s="102"/>
      <c r="P23" s="100">
        <f t="shared" si="7"/>
        <v>10131.048640000001</v>
      </c>
      <c r="Q23" s="100">
        <v>10000</v>
      </c>
    </row>
    <row r="24" spans="1:17" s="104" customFormat="1" ht="33.9" customHeight="1">
      <c r="A24" s="103"/>
      <c r="B24" s="105" t="s">
        <v>692</v>
      </c>
      <c r="C24" s="106"/>
      <c r="D24" s="106"/>
      <c r="E24" s="101"/>
      <c r="F24" s="102"/>
      <c r="G24" s="102">
        <f>C24*35</f>
        <v>0</v>
      </c>
      <c r="H24" s="106"/>
      <c r="I24" s="106"/>
      <c r="J24" s="106">
        <v>0</v>
      </c>
      <c r="K24" s="102"/>
      <c r="L24" s="102"/>
      <c r="M24" s="106">
        <v>3000</v>
      </c>
      <c r="N24" s="102">
        <f t="shared" si="4"/>
        <v>0</v>
      </c>
      <c r="O24" s="102"/>
      <c r="P24" s="100">
        <f t="shared" si="7"/>
        <v>3000</v>
      </c>
      <c r="Q24" s="107"/>
    </row>
    <row r="25" spans="1:17" s="104" customFormat="1" ht="21.9" customHeight="1">
      <c r="A25" s="103"/>
      <c r="B25" s="99" t="s">
        <v>674</v>
      </c>
      <c r="C25" s="106"/>
      <c r="D25" s="106"/>
      <c r="E25" s="101">
        <f>(C23-D23)*2.34*12*1.39*1.225</f>
        <v>95.626440000000002</v>
      </c>
      <c r="F25" s="102">
        <f>E25+D25*2.275</f>
        <v>95.626440000000002</v>
      </c>
      <c r="G25" s="102"/>
      <c r="H25" s="106"/>
      <c r="I25" s="106"/>
      <c r="J25" s="106"/>
      <c r="K25" s="102"/>
      <c r="L25" s="102"/>
      <c r="M25" s="106"/>
      <c r="N25" s="102">
        <f t="shared" si="4"/>
        <v>0</v>
      </c>
      <c r="O25" s="102"/>
      <c r="P25" s="100">
        <f t="shared" si="7"/>
        <v>95.626440000000002</v>
      </c>
      <c r="Q25" s="107"/>
    </row>
    <row r="26" spans="1:17" s="97" customFormat="1" ht="21.9" customHeight="1">
      <c r="A26" s="94">
        <v>7</v>
      </c>
      <c r="B26" s="99" t="s">
        <v>387</v>
      </c>
      <c r="C26" s="100">
        <f t="shared" ref="C26:M26" si="10">SUM(C27:C28)</f>
        <v>50</v>
      </c>
      <c r="D26" s="100">
        <f t="shared" si="10"/>
        <v>47</v>
      </c>
      <c r="E26" s="100">
        <f t="shared" si="10"/>
        <v>5135.7594899999995</v>
      </c>
      <c r="F26" s="100">
        <f t="shared" si="10"/>
        <v>5242.6844899999996</v>
      </c>
      <c r="G26" s="100">
        <f t="shared" si="10"/>
        <v>1750</v>
      </c>
      <c r="H26" s="100">
        <f t="shared" si="10"/>
        <v>0</v>
      </c>
      <c r="I26" s="100">
        <f t="shared" si="10"/>
        <v>25</v>
      </c>
      <c r="J26" s="100">
        <f t="shared" si="10"/>
        <v>12</v>
      </c>
      <c r="K26" s="100">
        <f t="shared" si="10"/>
        <v>30</v>
      </c>
      <c r="L26" s="100">
        <f t="shared" si="10"/>
        <v>10</v>
      </c>
      <c r="M26" s="100">
        <f t="shared" si="10"/>
        <v>1000</v>
      </c>
      <c r="N26" s="102">
        <f t="shared" si="4"/>
        <v>87.5</v>
      </c>
      <c r="O26" s="100">
        <f>SUM(O27:O28)</f>
        <v>0</v>
      </c>
      <c r="P26" s="100">
        <f t="shared" si="7"/>
        <v>8157.1844899999996</v>
      </c>
      <c r="Q26" s="100">
        <f>SUM(Q27:Q28)</f>
        <v>0</v>
      </c>
    </row>
    <row r="27" spans="1:17" s="97" customFormat="1" ht="21.9" customHeight="1">
      <c r="A27" s="94"/>
      <c r="B27" s="99" t="s">
        <v>675</v>
      </c>
      <c r="C27" s="100">
        <v>50</v>
      </c>
      <c r="D27" s="100">
        <v>47</v>
      </c>
      <c r="E27" s="102">
        <v>4992.3198299999995</v>
      </c>
      <c r="F27" s="102">
        <f>E27+D27*2.275</f>
        <v>5099.2448299999996</v>
      </c>
      <c r="G27" s="102">
        <f>C27*35</f>
        <v>1750</v>
      </c>
      <c r="H27" s="102"/>
      <c r="I27" s="102">
        <v>25</v>
      </c>
      <c r="J27" s="102">
        <v>12</v>
      </c>
      <c r="K27" s="102">
        <v>30</v>
      </c>
      <c r="L27" s="102">
        <v>10</v>
      </c>
      <c r="M27" s="102">
        <v>1000</v>
      </c>
      <c r="N27" s="102">
        <f t="shared" si="4"/>
        <v>87.5</v>
      </c>
      <c r="O27" s="102"/>
      <c r="P27" s="100">
        <f t="shared" si="7"/>
        <v>8013.7448299999996</v>
      </c>
      <c r="Q27" s="100"/>
    </row>
    <row r="28" spans="1:17" s="97" customFormat="1" ht="21.9" customHeight="1">
      <c r="A28" s="94"/>
      <c r="B28" s="99" t="s">
        <v>674</v>
      </c>
      <c r="C28" s="100"/>
      <c r="D28" s="100"/>
      <c r="E28" s="101">
        <f>(C27-D27)*2.34*12*1.39*1.225</f>
        <v>143.43965999999998</v>
      </c>
      <c r="F28" s="102">
        <f>E28+D28*2.275</f>
        <v>143.43965999999998</v>
      </c>
      <c r="G28" s="102"/>
      <c r="H28" s="102"/>
      <c r="I28" s="102"/>
      <c r="J28" s="102"/>
      <c r="K28" s="102"/>
      <c r="L28" s="102"/>
      <c r="M28" s="102"/>
      <c r="N28" s="102">
        <f t="shared" si="4"/>
        <v>0</v>
      </c>
      <c r="O28" s="102"/>
      <c r="P28" s="100">
        <f t="shared" si="7"/>
        <v>143.43965999999998</v>
      </c>
      <c r="Q28" s="100"/>
    </row>
    <row r="29" spans="1:17" s="97" customFormat="1" ht="21.9" customHeight="1">
      <c r="A29" s="94">
        <v>8</v>
      </c>
      <c r="B29" s="99" t="s">
        <v>388</v>
      </c>
      <c r="C29" s="100">
        <v>69</v>
      </c>
      <c r="D29" s="100">
        <v>69</v>
      </c>
      <c r="E29" s="108">
        <v>7197.3791339999998</v>
      </c>
      <c r="F29" s="102">
        <f>E29+D29*2.275</f>
        <v>7354.3541340000002</v>
      </c>
      <c r="G29" s="102">
        <f>C29*35</f>
        <v>2415</v>
      </c>
      <c r="H29" s="100"/>
      <c r="I29" s="100">
        <v>25</v>
      </c>
      <c r="J29" s="102">
        <v>32</v>
      </c>
      <c r="K29" s="102">
        <v>30</v>
      </c>
      <c r="L29" s="102">
        <v>10</v>
      </c>
      <c r="M29" s="100">
        <v>1800</v>
      </c>
      <c r="N29" s="102">
        <f t="shared" si="4"/>
        <v>120.75</v>
      </c>
      <c r="O29" s="102"/>
      <c r="P29" s="100">
        <f t="shared" si="7"/>
        <v>11787.104134000001</v>
      </c>
      <c r="Q29" s="100"/>
    </row>
    <row r="30" spans="1:17" s="97" customFormat="1" ht="33.9" customHeight="1">
      <c r="A30" s="94"/>
      <c r="B30" s="105" t="s">
        <v>691</v>
      </c>
      <c r="C30" s="109"/>
      <c r="D30" s="109"/>
      <c r="E30" s="108"/>
      <c r="F30" s="102">
        <f>E30+D30*2.275</f>
        <v>0</v>
      </c>
      <c r="G30" s="102"/>
      <c r="H30" s="100"/>
      <c r="I30" s="100"/>
      <c r="J30" s="102"/>
      <c r="K30" s="102"/>
      <c r="L30" s="102"/>
      <c r="M30" s="100">
        <v>1000</v>
      </c>
      <c r="N30" s="102">
        <f t="shared" si="4"/>
        <v>0</v>
      </c>
      <c r="O30" s="102"/>
      <c r="P30" s="100">
        <f t="shared" si="7"/>
        <v>1000</v>
      </c>
      <c r="Q30" s="100"/>
    </row>
    <row r="31" spans="1:17" s="97" customFormat="1" ht="21.9" customHeight="1">
      <c r="A31" s="94">
        <v>9</v>
      </c>
      <c r="B31" s="99" t="s">
        <v>389</v>
      </c>
      <c r="C31" s="100">
        <f t="shared" ref="C31:M31" si="11">SUM(C32:C33)</f>
        <v>46</v>
      </c>
      <c r="D31" s="100">
        <f t="shared" si="11"/>
        <v>39</v>
      </c>
      <c r="E31" s="100">
        <f t="shared" si="11"/>
        <v>4623.1497299999992</v>
      </c>
      <c r="F31" s="100">
        <f t="shared" si="11"/>
        <v>4711.8747299999995</v>
      </c>
      <c r="G31" s="100">
        <f t="shared" si="11"/>
        <v>1610</v>
      </c>
      <c r="H31" s="100">
        <f t="shared" si="11"/>
        <v>0</v>
      </c>
      <c r="I31" s="100">
        <f t="shared" si="11"/>
        <v>25</v>
      </c>
      <c r="J31" s="100">
        <f t="shared" si="11"/>
        <v>20</v>
      </c>
      <c r="K31" s="100">
        <f t="shared" si="11"/>
        <v>30</v>
      </c>
      <c r="L31" s="100">
        <f t="shared" si="11"/>
        <v>10</v>
      </c>
      <c r="M31" s="100">
        <f t="shared" si="11"/>
        <v>200</v>
      </c>
      <c r="N31" s="102">
        <f t="shared" si="4"/>
        <v>80.5</v>
      </c>
      <c r="O31" s="100">
        <f>SUM(O32:O33)</f>
        <v>0</v>
      </c>
      <c r="P31" s="100">
        <f t="shared" si="7"/>
        <v>6687.3747299999995</v>
      </c>
      <c r="Q31" s="100">
        <f>SUM(Q32:Q33)</f>
        <v>200</v>
      </c>
    </row>
    <row r="32" spans="1:17" s="97" customFormat="1" ht="21.9" customHeight="1">
      <c r="A32" s="94"/>
      <c r="B32" s="99" t="s">
        <v>675</v>
      </c>
      <c r="C32" s="100">
        <v>46</v>
      </c>
      <c r="D32" s="100">
        <v>39</v>
      </c>
      <c r="E32" s="108">
        <v>4288.4571899999992</v>
      </c>
      <c r="F32" s="102">
        <f>E32+D32*2.275</f>
        <v>4377.1821899999995</v>
      </c>
      <c r="G32" s="102">
        <f>C32*35</f>
        <v>1610</v>
      </c>
      <c r="H32" s="100"/>
      <c r="I32" s="100">
        <v>25</v>
      </c>
      <c r="J32" s="102">
        <v>20</v>
      </c>
      <c r="K32" s="102">
        <v>30</v>
      </c>
      <c r="L32" s="102">
        <v>10</v>
      </c>
      <c r="M32" s="100">
        <v>200</v>
      </c>
      <c r="N32" s="102">
        <f t="shared" si="4"/>
        <v>80.5</v>
      </c>
      <c r="O32" s="102"/>
      <c r="P32" s="100">
        <f t="shared" si="7"/>
        <v>6352.6821899999995</v>
      </c>
      <c r="Q32" s="100">
        <v>200</v>
      </c>
    </row>
    <row r="33" spans="1:17" s="97" customFormat="1" ht="21.9" customHeight="1">
      <c r="A33" s="94"/>
      <c r="B33" s="99" t="s">
        <v>674</v>
      </c>
      <c r="C33" s="100"/>
      <c r="D33" s="100"/>
      <c r="E33" s="101">
        <f>(C32-D32)*2.34*12*1.39*1.225</f>
        <v>334.69254000000001</v>
      </c>
      <c r="F33" s="102">
        <f>E33+D33*2.275</f>
        <v>334.69254000000001</v>
      </c>
      <c r="G33" s="102"/>
      <c r="H33" s="100"/>
      <c r="I33" s="100"/>
      <c r="J33" s="102"/>
      <c r="K33" s="102"/>
      <c r="L33" s="102"/>
      <c r="M33" s="100"/>
      <c r="N33" s="102">
        <f t="shared" si="4"/>
        <v>0</v>
      </c>
      <c r="O33" s="102"/>
      <c r="P33" s="100">
        <f t="shared" si="7"/>
        <v>334.69254000000001</v>
      </c>
      <c r="Q33" s="100"/>
    </row>
    <row r="34" spans="1:17" s="97" customFormat="1" ht="21.9" customHeight="1">
      <c r="A34" s="94">
        <v>10</v>
      </c>
      <c r="B34" s="99" t="s">
        <v>390</v>
      </c>
      <c r="C34" s="100">
        <f t="shared" ref="C34:M34" si="12">SUM(C35:C36)</f>
        <v>34</v>
      </c>
      <c r="D34" s="100">
        <f t="shared" si="12"/>
        <v>31</v>
      </c>
      <c r="E34" s="100">
        <f t="shared" si="12"/>
        <v>3174.0654309000001</v>
      </c>
      <c r="F34" s="100">
        <f t="shared" si="12"/>
        <v>3244.5904309000002</v>
      </c>
      <c r="G34" s="100">
        <f t="shared" si="12"/>
        <v>1190</v>
      </c>
      <c r="H34" s="100">
        <f t="shared" si="12"/>
        <v>0</v>
      </c>
      <c r="I34" s="100">
        <f t="shared" si="12"/>
        <v>25</v>
      </c>
      <c r="J34" s="100">
        <f t="shared" si="12"/>
        <v>8</v>
      </c>
      <c r="K34" s="100">
        <f t="shared" si="12"/>
        <v>30</v>
      </c>
      <c r="L34" s="100">
        <f t="shared" si="12"/>
        <v>10</v>
      </c>
      <c r="M34" s="100">
        <f t="shared" si="12"/>
        <v>150</v>
      </c>
      <c r="N34" s="102">
        <f t="shared" si="4"/>
        <v>59.5</v>
      </c>
      <c r="O34" s="100">
        <f>SUM(O35:O36)</f>
        <v>0</v>
      </c>
      <c r="P34" s="100">
        <f t="shared" si="7"/>
        <v>4717.0904308999998</v>
      </c>
      <c r="Q34" s="100">
        <f>SUM(Q35:Q36)</f>
        <v>0</v>
      </c>
    </row>
    <row r="35" spans="1:17" s="97" customFormat="1" ht="21.9" customHeight="1">
      <c r="A35" s="94"/>
      <c r="B35" s="99" t="s">
        <v>675</v>
      </c>
      <c r="C35" s="100">
        <v>34</v>
      </c>
      <c r="D35" s="100">
        <v>31</v>
      </c>
      <c r="E35" s="108">
        <v>3030.6257709000001</v>
      </c>
      <c r="F35" s="102">
        <f>E35+D35*2.275</f>
        <v>3101.1507709000002</v>
      </c>
      <c r="G35" s="102">
        <f>C35*35</f>
        <v>1190</v>
      </c>
      <c r="H35" s="100"/>
      <c r="I35" s="100">
        <v>25</v>
      </c>
      <c r="J35" s="102">
        <v>8</v>
      </c>
      <c r="K35" s="102">
        <v>30</v>
      </c>
      <c r="L35" s="102">
        <v>10</v>
      </c>
      <c r="M35" s="100">
        <v>150</v>
      </c>
      <c r="N35" s="102">
        <f t="shared" si="4"/>
        <v>59.5</v>
      </c>
      <c r="O35" s="102"/>
      <c r="P35" s="100">
        <f t="shared" si="7"/>
        <v>4573.6507708999998</v>
      </c>
      <c r="Q35" s="100"/>
    </row>
    <row r="36" spans="1:17" s="97" customFormat="1" ht="21.9" customHeight="1">
      <c r="A36" s="94"/>
      <c r="B36" s="99" t="s">
        <v>674</v>
      </c>
      <c r="C36" s="100"/>
      <c r="D36" s="100"/>
      <c r="E36" s="101">
        <f>(C35-D35)*2.34*12*1.39*1.225</f>
        <v>143.43965999999998</v>
      </c>
      <c r="F36" s="102">
        <f>E36+D36*2.275</f>
        <v>143.43965999999998</v>
      </c>
      <c r="G36" s="102"/>
      <c r="H36" s="100"/>
      <c r="I36" s="100"/>
      <c r="J36" s="102"/>
      <c r="K36" s="102"/>
      <c r="L36" s="102"/>
      <c r="M36" s="100"/>
      <c r="N36" s="102">
        <f t="shared" si="4"/>
        <v>0</v>
      </c>
      <c r="O36" s="102"/>
      <c r="P36" s="100">
        <f t="shared" si="7"/>
        <v>143.43965999999998</v>
      </c>
      <c r="Q36" s="100"/>
    </row>
    <row r="37" spans="1:17" s="97" customFormat="1" ht="21.9" customHeight="1">
      <c r="A37" s="94">
        <v>11</v>
      </c>
      <c r="B37" s="99" t="s">
        <v>391</v>
      </c>
      <c r="C37" s="100">
        <f t="shared" ref="C37:M37" si="13">SUM(C38:C39)</f>
        <v>55</v>
      </c>
      <c r="D37" s="100">
        <f t="shared" si="13"/>
        <v>48</v>
      </c>
      <c r="E37" s="100">
        <f t="shared" si="13"/>
        <v>5440.0360499999997</v>
      </c>
      <c r="F37" s="100">
        <f t="shared" si="13"/>
        <v>5549.2360499999995</v>
      </c>
      <c r="G37" s="100">
        <f t="shared" si="13"/>
        <v>1925</v>
      </c>
      <c r="H37" s="100">
        <f t="shared" si="13"/>
        <v>0</v>
      </c>
      <c r="I37" s="100">
        <f t="shared" si="13"/>
        <v>25</v>
      </c>
      <c r="J37" s="100">
        <f t="shared" si="13"/>
        <v>28</v>
      </c>
      <c r="K37" s="100">
        <f t="shared" si="13"/>
        <v>30</v>
      </c>
      <c r="L37" s="100">
        <f t="shared" si="13"/>
        <v>10</v>
      </c>
      <c r="M37" s="100">
        <f t="shared" si="13"/>
        <v>350</v>
      </c>
      <c r="N37" s="102">
        <f t="shared" si="4"/>
        <v>96.25</v>
      </c>
      <c r="O37" s="100">
        <f>SUM(O38:O39)</f>
        <v>0</v>
      </c>
      <c r="P37" s="100">
        <f t="shared" si="7"/>
        <v>8013.4860499999995</v>
      </c>
      <c r="Q37" s="100">
        <f>SUM(Q38:Q39)</f>
        <v>15</v>
      </c>
    </row>
    <row r="38" spans="1:17" s="97" customFormat="1" ht="21.9" customHeight="1">
      <c r="A38" s="94"/>
      <c r="B38" s="99" t="s">
        <v>675</v>
      </c>
      <c r="C38" s="100">
        <v>55</v>
      </c>
      <c r="D38" s="100">
        <v>48</v>
      </c>
      <c r="E38" s="108">
        <v>5105.3435099999997</v>
      </c>
      <c r="F38" s="102">
        <f>E38+D38*2.275</f>
        <v>5214.5435099999995</v>
      </c>
      <c r="G38" s="102">
        <f>C38*35</f>
        <v>1925</v>
      </c>
      <c r="H38" s="100"/>
      <c r="I38" s="100">
        <v>25</v>
      </c>
      <c r="J38" s="102">
        <v>28</v>
      </c>
      <c r="K38" s="102">
        <v>30</v>
      </c>
      <c r="L38" s="102">
        <v>10</v>
      </c>
      <c r="M38" s="100">
        <v>350</v>
      </c>
      <c r="N38" s="102">
        <f t="shared" si="4"/>
        <v>96.25</v>
      </c>
      <c r="O38" s="102"/>
      <c r="P38" s="100">
        <f t="shared" si="7"/>
        <v>7678.7935099999995</v>
      </c>
      <c r="Q38" s="100">
        <v>15</v>
      </c>
    </row>
    <row r="39" spans="1:17" s="97" customFormat="1" ht="21.9" customHeight="1">
      <c r="A39" s="94"/>
      <c r="B39" s="99" t="s">
        <v>674</v>
      </c>
      <c r="C39" s="100"/>
      <c r="D39" s="100"/>
      <c r="E39" s="101">
        <f>(C38-D38)*2.34*12*1.39*1.225</f>
        <v>334.69254000000001</v>
      </c>
      <c r="F39" s="102">
        <f>E39+D39*2.275</f>
        <v>334.69254000000001</v>
      </c>
      <c r="G39" s="102"/>
      <c r="H39" s="100"/>
      <c r="I39" s="100"/>
      <c r="J39" s="102"/>
      <c r="K39" s="102"/>
      <c r="L39" s="102"/>
      <c r="M39" s="100"/>
      <c r="N39" s="102">
        <f t="shared" si="4"/>
        <v>0</v>
      </c>
      <c r="O39" s="102"/>
      <c r="P39" s="100">
        <f t="shared" si="7"/>
        <v>334.69254000000001</v>
      </c>
      <c r="Q39" s="100"/>
    </row>
    <row r="40" spans="1:17" s="97" customFormat="1" ht="21.9" customHeight="1">
      <c r="A40" s="94">
        <v>12</v>
      </c>
      <c r="B40" s="99" t="s">
        <v>392</v>
      </c>
      <c r="C40" s="100">
        <f t="shared" ref="C40:M40" si="14">SUM(C41:C42)</f>
        <v>44</v>
      </c>
      <c r="D40" s="100">
        <f t="shared" si="14"/>
        <v>38</v>
      </c>
      <c r="E40" s="100">
        <f t="shared" si="14"/>
        <v>4291.3845299999994</v>
      </c>
      <c r="F40" s="100">
        <f t="shared" si="14"/>
        <v>4377.8345299999992</v>
      </c>
      <c r="G40" s="100">
        <f t="shared" si="14"/>
        <v>1540</v>
      </c>
      <c r="H40" s="100">
        <f t="shared" si="14"/>
        <v>0</v>
      </c>
      <c r="I40" s="100">
        <f t="shared" si="14"/>
        <v>25</v>
      </c>
      <c r="J40" s="100">
        <f t="shared" si="14"/>
        <v>16</v>
      </c>
      <c r="K40" s="100">
        <f t="shared" si="14"/>
        <v>30</v>
      </c>
      <c r="L40" s="100">
        <f t="shared" si="14"/>
        <v>10</v>
      </c>
      <c r="M40" s="100">
        <f t="shared" si="14"/>
        <v>0</v>
      </c>
      <c r="N40" s="102">
        <f t="shared" si="4"/>
        <v>77</v>
      </c>
      <c r="O40" s="100">
        <f>SUM(O41:O42)</f>
        <v>0</v>
      </c>
      <c r="P40" s="100">
        <f t="shared" si="7"/>
        <v>6075.8345299999992</v>
      </c>
      <c r="Q40" s="100">
        <f>SUM(Q41:Q42)</f>
        <v>215</v>
      </c>
    </row>
    <row r="41" spans="1:17" s="97" customFormat="1" ht="21.9" customHeight="1">
      <c r="A41" s="94"/>
      <c r="B41" s="99" t="s">
        <v>675</v>
      </c>
      <c r="C41" s="100">
        <v>44</v>
      </c>
      <c r="D41" s="100">
        <v>38</v>
      </c>
      <c r="E41" s="108">
        <v>4004.5052099999994</v>
      </c>
      <c r="F41" s="102">
        <f>E41+D41*2.275</f>
        <v>4090.9552099999992</v>
      </c>
      <c r="G41" s="102">
        <f>C41*35</f>
        <v>1540</v>
      </c>
      <c r="H41" s="100"/>
      <c r="I41" s="100">
        <v>25</v>
      </c>
      <c r="J41" s="102">
        <v>16</v>
      </c>
      <c r="K41" s="102">
        <v>30</v>
      </c>
      <c r="L41" s="102">
        <v>10</v>
      </c>
      <c r="M41" s="100"/>
      <c r="N41" s="102">
        <f t="shared" si="4"/>
        <v>77</v>
      </c>
      <c r="O41" s="102"/>
      <c r="P41" s="100">
        <f t="shared" si="7"/>
        <v>5788.9552099999992</v>
      </c>
      <c r="Q41" s="100">
        <v>215</v>
      </c>
    </row>
    <row r="42" spans="1:17" s="97" customFormat="1" ht="21.9" customHeight="1">
      <c r="A42" s="94"/>
      <c r="B42" s="99" t="s">
        <v>674</v>
      </c>
      <c r="C42" s="100"/>
      <c r="D42" s="100"/>
      <c r="E42" s="101">
        <f>(C41-D41)*2.34*12*1.39*1.225</f>
        <v>286.87931999999995</v>
      </c>
      <c r="F42" s="102">
        <f>E42+D42*2.275</f>
        <v>286.87931999999995</v>
      </c>
      <c r="G42" s="102"/>
      <c r="H42" s="100"/>
      <c r="I42" s="100"/>
      <c r="J42" s="102"/>
      <c r="K42" s="102"/>
      <c r="L42" s="102"/>
      <c r="M42" s="100"/>
      <c r="N42" s="102">
        <f t="shared" ref="N42:N63" si="15">G42*0.05</f>
        <v>0</v>
      </c>
      <c r="O42" s="102"/>
      <c r="P42" s="100">
        <f t="shared" si="7"/>
        <v>286.87931999999995</v>
      </c>
      <c r="Q42" s="100"/>
    </row>
    <row r="43" spans="1:17" s="97" customFormat="1" ht="21.9" customHeight="1">
      <c r="A43" s="94">
        <v>13</v>
      </c>
      <c r="B43" s="99" t="s">
        <v>393</v>
      </c>
      <c r="C43" s="100">
        <v>47</v>
      </c>
      <c r="D43" s="100">
        <v>47</v>
      </c>
      <c r="E43" s="108">
        <v>5072.2795799999994</v>
      </c>
      <c r="F43" s="102">
        <f>E43+D43*2.275</f>
        <v>5179.2045799999996</v>
      </c>
      <c r="G43" s="102">
        <f>C43*35</f>
        <v>1645</v>
      </c>
      <c r="H43" s="100"/>
      <c r="I43" s="100">
        <v>25</v>
      </c>
      <c r="J43" s="102">
        <v>12</v>
      </c>
      <c r="K43" s="102">
        <v>30</v>
      </c>
      <c r="L43" s="102">
        <v>10</v>
      </c>
      <c r="M43" s="100"/>
      <c r="N43" s="102">
        <f t="shared" si="15"/>
        <v>82.25</v>
      </c>
      <c r="O43" s="102"/>
      <c r="P43" s="100">
        <f t="shared" si="7"/>
        <v>6983.4545799999996</v>
      </c>
      <c r="Q43" s="100"/>
    </row>
    <row r="44" spans="1:17" s="97" customFormat="1" ht="21.9" customHeight="1">
      <c r="A44" s="94">
        <v>14</v>
      </c>
      <c r="B44" s="99" t="s">
        <v>394</v>
      </c>
      <c r="C44" s="100">
        <f t="shared" ref="C44:M44" si="16">SUM(C45:C46)</f>
        <v>50</v>
      </c>
      <c r="D44" s="100">
        <f t="shared" si="16"/>
        <v>46</v>
      </c>
      <c r="E44" s="100">
        <f t="shared" si="16"/>
        <v>5093.8634999999995</v>
      </c>
      <c r="F44" s="100">
        <f t="shared" si="16"/>
        <v>5198.5134999999991</v>
      </c>
      <c r="G44" s="100">
        <f t="shared" si="16"/>
        <v>1750</v>
      </c>
      <c r="H44" s="100">
        <f t="shared" si="16"/>
        <v>0</v>
      </c>
      <c r="I44" s="100">
        <f t="shared" si="16"/>
        <v>25</v>
      </c>
      <c r="J44" s="100">
        <f t="shared" si="16"/>
        <v>32</v>
      </c>
      <c r="K44" s="100">
        <f t="shared" si="16"/>
        <v>30</v>
      </c>
      <c r="L44" s="100">
        <f t="shared" si="16"/>
        <v>10</v>
      </c>
      <c r="M44" s="100">
        <f t="shared" si="16"/>
        <v>550</v>
      </c>
      <c r="N44" s="102">
        <f t="shared" si="15"/>
        <v>87.5</v>
      </c>
      <c r="O44" s="100">
        <f>SUM(O45:O46)</f>
        <v>0</v>
      </c>
      <c r="P44" s="100">
        <f t="shared" si="7"/>
        <v>7683.0134999999991</v>
      </c>
      <c r="Q44" s="100">
        <f>SUM(Q45:Q46)</f>
        <v>3132</v>
      </c>
    </row>
    <row r="45" spans="1:17" s="97" customFormat="1" ht="21.9" customHeight="1">
      <c r="A45" s="94"/>
      <c r="B45" s="99" t="s">
        <v>675</v>
      </c>
      <c r="C45" s="100">
        <v>50</v>
      </c>
      <c r="D45" s="100">
        <v>46</v>
      </c>
      <c r="E45" s="108">
        <v>4902.6106199999995</v>
      </c>
      <c r="F45" s="102">
        <f>E45+D45*2.275</f>
        <v>5007.2606199999991</v>
      </c>
      <c r="G45" s="102">
        <f>C45*35</f>
        <v>1750</v>
      </c>
      <c r="H45" s="100"/>
      <c r="I45" s="100">
        <v>25</v>
      </c>
      <c r="J45" s="102">
        <v>32</v>
      </c>
      <c r="K45" s="102">
        <v>30</v>
      </c>
      <c r="L45" s="102">
        <v>10</v>
      </c>
      <c r="M45" s="100">
        <v>550</v>
      </c>
      <c r="N45" s="102">
        <f t="shared" si="15"/>
        <v>87.5</v>
      </c>
      <c r="O45" s="102"/>
      <c r="P45" s="100">
        <f t="shared" si="7"/>
        <v>7491.7606199999991</v>
      </c>
      <c r="Q45" s="100">
        <v>3132</v>
      </c>
    </row>
    <row r="46" spans="1:17" s="97" customFormat="1" ht="21.9" customHeight="1">
      <c r="A46" s="94"/>
      <c r="B46" s="99" t="s">
        <v>674</v>
      </c>
      <c r="C46" s="100"/>
      <c r="D46" s="100"/>
      <c r="E46" s="101">
        <f>(C45-D45)*2.34*12*1.39*1.225</f>
        <v>191.25288</v>
      </c>
      <c r="F46" s="102">
        <f>E46+D46*2.275</f>
        <v>191.25288</v>
      </c>
      <c r="G46" s="102"/>
      <c r="H46" s="100"/>
      <c r="I46" s="100"/>
      <c r="J46" s="102"/>
      <c r="K46" s="102"/>
      <c r="L46" s="102"/>
      <c r="M46" s="100"/>
      <c r="N46" s="102">
        <f t="shared" si="15"/>
        <v>0</v>
      </c>
      <c r="O46" s="102"/>
      <c r="P46" s="100">
        <f t="shared" si="7"/>
        <v>191.25288</v>
      </c>
      <c r="Q46" s="100"/>
    </row>
    <row r="47" spans="1:17" s="97" customFormat="1" ht="21.9" customHeight="1">
      <c r="A47" s="94">
        <v>15</v>
      </c>
      <c r="B47" s="99" t="s">
        <v>395</v>
      </c>
      <c r="C47" s="100">
        <v>34</v>
      </c>
      <c r="D47" s="100">
        <v>34</v>
      </c>
      <c r="E47" s="108">
        <v>3724.6398299999996</v>
      </c>
      <c r="F47" s="102">
        <f>E47+D47*2.275</f>
        <v>3801.9898299999995</v>
      </c>
      <c r="G47" s="102">
        <f>C47*35</f>
        <v>1190</v>
      </c>
      <c r="H47" s="100"/>
      <c r="I47" s="100">
        <v>25</v>
      </c>
      <c r="J47" s="102">
        <v>0</v>
      </c>
      <c r="K47" s="102">
        <v>30</v>
      </c>
      <c r="L47" s="102">
        <v>10</v>
      </c>
      <c r="M47" s="100"/>
      <c r="N47" s="102">
        <f t="shared" si="15"/>
        <v>59.5</v>
      </c>
      <c r="O47" s="102"/>
      <c r="P47" s="100">
        <f t="shared" si="7"/>
        <v>5116.4898299999995</v>
      </c>
      <c r="Q47" s="100">
        <v>8182</v>
      </c>
    </row>
    <row r="48" spans="1:17" s="97" customFormat="1" ht="21.9" customHeight="1">
      <c r="A48" s="94">
        <v>16</v>
      </c>
      <c r="B48" s="99" t="s">
        <v>396</v>
      </c>
      <c r="C48" s="100">
        <v>32</v>
      </c>
      <c r="D48" s="100">
        <v>32</v>
      </c>
      <c r="E48" s="108">
        <v>2992.4587199999996</v>
      </c>
      <c r="F48" s="102">
        <f>E48+D48*2.275</f>
        <v>3065.2587199999998</v>
      </c>
      <c r="G48" s="102">
        <f>C48*35</f>
        <v>1120</v>
      </c>
      <c r="H48" s="100"/>
      <c r="I48" s="100">
        <v>25</v>
      </c>
      <c r="J48" s="102">
        <v>12</v>
      </c>
      <c r="K48" s="102">
        <v>30</v>
      </c>
      <c r="L48" s="102">
        <v>10</v>
      </c>
      <c r="M48" s="100"/>
      <c r="N48" s="102">
        <f t="shared" si="15"/>
        <v>56</v>
      </c>
      <c r="O48" s="102"/>
      <c r="P48" s="100">
        <f t="shared" ref="P48:P67" si="17">SUM(F48:O48)</f>
        <v>4318.2587199999998</v>
      </c>
      <c r="Q48" s="100">
        <v>90</v>
      </c>
    </row>
    <row r="49" spans="1:17" s="97" customFormat="1" ht="21.9" customHeight="1">
      <c r="A49" s="94">
        <v>17</v>
      </c>
      <c r="B49" s="99" t="s">
        <v>397</v>
      </c>
      <c r="C49" s="100">
        <v>33</v>
      </c>
      <c r="D49" s="100">
        <v>33</v>
      </c>
      <c r="E49" s="108">
        <v>3616.6034699999991</v>
      </c>
      <c r="F49" s="102">
        <f>E49+D49*2.275</f>
        <v>3691.6784699999989</v>
      </c>
      <c r="G49" s="102">
        <f>C49*35</f>
        <v>1155</v>
      </c>
      <c r="H49" s="100"/>
      <c r="I49" s="100">
        <v>25</v>
      </c>
      <c r="J49" s="102">
        <v>16</v>
      </c>
      <c r="K49" s="102">
        <v>30</v>
      </c>
      <c r="L49" s="102">
        <v>10</v>
      </c>
      <c r="M49" s="100">
        <v>450</v>
      </c>
      <c r="N49" s="102">
        <f t="shared" si="15"/>
        <v>57.75</v>
      </c>
      <c r="O49" s="102"/>
      <c r="P49" s="100">
        <f t="shared" si="17"/>
        <v>5435.4284699999989</v>
      </c>
      <c r="Q49" s="100"/>
    </row>
    <row r="50" spans="1:17" s="97" customFormat="1" ht="21.9" customHeight="1">
      <c r="A50" s="94">
        <v>18</v>
      </c>
      <c r="B50" s="99" t="s">
        <v>398</v>
      </c>
      <c r="C50" s="100">
        <f t="shared" ref="C50:M50" si="18">SUM(C51:C52)</f>
        <v>59</v>
      </c>
      <c r="D50" s="100">
        <f t="shared" si="18"/>
        <v>56</v>
      </c>
      <c r="E50" s="100">
        <f t="shared" si="18"/>
        <v>6650.8656059999994</v>
      </c>
      <c r="F50" s="100">
        <f t="shared" si="18"/>
        <v>6778.265605999999</v>
      </c>
      <c r="G50" s="100">
        <f t="shared" si="18"/>
        <v>2065</v>
      </c>
      <c r="H50" s="100">
        <f t="shared" si="18"/>
        <v>0</v>
      </c>
      <c r="I50" s="100">
        <f t="shared" si="18"/>
        <v>25</v>
      </c>
      <c r="J50" s="100">
        <f t="shared" si="18"/>
        <v>0</v>
      </c>
      <c r="K50" s="100">
        <f t="shared" si="18"/>
        <v>30</v>
      </c>
      <c r="L50" s="100">
        <f t="shared" si="18"/>
        <v>10</v>
      </c>
      <c r="M50" s="100">
        <f t="shared" si="18"/>
        <v>11500</v>
      </c>
      <c r="N50" s="102">
        <f t="shared" si="15"/>
        <v>103.25</v>
      </c>
      <c r="O50" s="100">
        <f>SUM(O51:O52)</f>
        <v>0</v>
      </c>
      <c r="P50" s="100">
        <f t="shared" si="17"/>
        <v>20511.515606000001</v>
      </c>
      <c r="Q50" s="100">
        <f>SUM(Q51:Q52)</f>
        <v>0</v>
      </c>
    </row>
    <row r="51" spans="1:17" s="97" customFormat="1" ht="21.9" customHeight="1">
      <c r="A51" s="94"/>
      <c r="B51" s="99" t="s">
        <v>675</v>
      </c>
      <c r="C51" s="100">
        <v>59</v>
      </c>
      <c r="D51" s="100">
        <v>56</v>
      </c>
      <c r="E51" s="108">
        <v>6507.4259459999994</v>
      </c>
      <c r="F51" s="102">
        <f>E51+D51*2.275</f>
        <v>6634.825945999999</v>
      </c>
      <c r="G51" s="102">
        <f>C51*35</f>
        <v>2065</v>
      </c>
      <c r="H51" s="100"/>
      <c r="I51" s="100">
        <v>25</v>
      </c>
      <c r="J51" s="102">
        <v>0</v>
      </c>
      <c r="K51" s="102">
        <v>30</v>
      </c>
      <c r="L51" s="102">
        <v>10</v>
      </c>
      <c r="M51" s="100">
        <v>11500</v>
      </c>
      <c r="N51" s="102">
        <f t="shared" si="15"/>
        <v>103.25</v>
      </c>
      <c r="O51" s="102"/>
      <c r="P51" s="100">
        <f t="shared" si="17"/>
        <v>20368.075945999997</v>
      </c>
      <c r="Q51" s="100"/>
    </row>
    <row r="52" spans="1:17" s="97" customFormat="1" ht="21.9" customHeight="1">
      <c r="A52" s="94"/>
      <c r="B52" s="99" t="s">
        <v>674</v>
      </c>
      <c r="C52" s="100"/>
      <c r="D52" s="100"/>
      <c r="E52" s="101">
        <f>(C51-D51)*2.34*12*1.39*1.225</f>
        <v>143.43965999999998</v>
      </c>
      <c r="F52" s="102">
        <f>E52+D52*2.275</f>
        <v>143.43965999999998</v>
      </c>
      <c r="G52" s="102"/>
      <c r="H52" s="100"/>
      <c r="I52" s="100"/>
      <c r="J52" s="102"/>
      <c r="K52" s="102"/>
      <c r="L52" s="102"/>
      <c r="M52" s="100"/>
      <c r="N52" s="102">
        <f t="shared" si="15"/>
        <v>0</v>
      </c>
      <c r="O52" s="102"/>
      <c r="P52" s="100">
        <f t="shared" si="17"/>
        <v>143.43965999999998</v>
      </c>
      <c r="Q52" s="100"/>
    </row>
    <row r="53" spans="1:17" s="97" customFormat="1" ht="21.9" customHeight="1">
      <c r="A53" s="94">
        <v>19</v>
      </c>
      <c r="B53" s="99" t="s">
        <v>399</v>
      </c>
      <c r="C53" s="102">
        <f t="shared" ref="C53:M53" si="19">C54+C56</f>
        <v>21</v>
      </c>
      <c r="D53" s="102">
        <f t="shared" si="19"/>
        <v>18</v>
      </c>
      <c r="E53" s="102">
        <f t="shared" si="19"/>
        <v>1905.4260389999997</v>
      </c>
      <c r="F53" s="102">
        <f t="shared" si="19"/>
        <v>1946.3760389999998</v>
      </c>
      <c r="G53" s="102">
        <f t="shared" si="19"/>
        <v>735</v>
      </c>
      <c r="H53" s="102">
        <f t="shared" si="19"/>
        <v>90</v>
      </c>
      <c r="I53" s="102">
        <f t="shared" si="19"/>
        <v>25</v>
      </c>
      <c r="J53" s="102">
        <f t="shared" si="19"/>
        <v>8</v>
      </c>
      <c r="K53" s="102">
        <f t="shared" si="19"/>
        <v>30</v>
      </c>
      <c r="L53" s="102">
        <f t="shared" si="19"/>
        <v>10</v>
      </c>
      <c r="M53" s="102">
        <f t="shared" si="19"/>
        <v>5850</v>
      </c>
      <c r="N53" s="102">
        <f t="shared" si="15"/>
        <v>36.75</v>
      </c>
      <c r="O53" s="102">
        <f>O54+O56</f>
        <v>0</v>
      </c>
      <c r="P53" s="100">
        <f t="shared" si="17"/>
        <v>8731.1260389999989</v>
      </c>
      <c r="Q53" s="102">
        <f>Q54+Q56</f>
        <v>0</v>
      </c>
    </row>
    <row r="54" spans="1:17" s="97" customFormat="1" ht="21.9" customHeight="1">
      <c r="A54" s="94"/>
      <c r="B54" s="99" t="s">
        <v>675</v>
      </c>
      <c r="C54" s="102">
        <v>21</v>
      </c>
      <c r="D54" s="100">
        <v>18</v>
      </c>
      <c r="E54" s="108">
        <v>1761.9863789999997</v>
      </c>
      <c r="F54" s="102">
        <f>E54+D54*2.275</f>
        <v>1802.9363789999998</v>
      </c>
      <c r="G54" s="102">
        <f>C54*35</f>
        <v>735</v>
      </c>
      <c r="H54" s="100">
        <v>90</v>
      </c>
      <c r="I54" s="100">
        <v>25</v>
      </c>
      <c r="J54" s="102">
        <v>8</v>
      </c>
      <c r="K54" s="102">
        <v>30</v>
      </c>
      <c r="L54" s="102">
        <v>10</v>
      </c>
      <c r="M54" s="100">
        <v>5850</v>
      </c>
      <c r="N54" s="102">
        <f t="shared" si="15"/>
        <v>36.75</v>
      </c>
      <c r="O54" s="102"/>
      <c r="P54" s="100">
        <f t="shared" si="17"/>
        <v>8587.6863789999989</v>
      </c>
      <c r="Q54" s="100"/>
    </row>
    <row r="55" spans="1:17" s="97" customFormat="1" ht="21.9" customHeight="1">
      <c r="A55" s="94"/>
      <c r="B55" s="105" t="s">
        <v>400</v>
      </c>
      <c r="C55" s="102"/>
      <c r="D55" s="100"/>
      <c r="E55" s="108"/>
      <c r="F55" s="102">
        <f>E55+D55*2.275</f>
        <v>0</v>
      </c>
      <c r="G55" s="102">
        <f>C55*35</f>
        <v>0</v>
      </c>
      <c r="H55" s="100"/>
      <c r="I55" s="100"/>
      <c r="J55" s="102">
        <v>0</v>
      </c>
      <c r="K55" s="102"/>
      <c r="L55" s="102"/>
      <c r="M55" s="100">
        <v>5000</v>
      </c>
      <c r="N55" s="102">
        <f t="shared" si="15"/>
        <v>0</v>
      </c>
      <c r="O55" s="102"/>
      <c r="P55" s="100">
        <f t="shared" si="17"/>
        <v>5000</v>
      </c>
      <c r="Q55" s="100"/>
    </row>
    <row r="56" spans="1:17" s="97" customFormat="1" ht="21.9" customHeight="1">
      <c r="A56" s="94"/>
      <c r="B56" s="99" t="s">
        <v>674</v>
      </c>
      <c r="C56" s="102"/>
      <c r="D56" s="100"/>
      <c r="E56" s="101">
        <f>(C54-D54)*2.34*12*1.39*1.225</f>
        <v>143.43965999999998</v>
      </c>
      <c r="F56" s="102">
        <f>E56+D56*2.275</f>
        <v>143.43965999999998</v>
      </c>
      <c r="G56" s="102"/>
      <c r="H56" s="100"/>
      <c r="I56" s="100"/>
      <c r="J56" s="102"/>
      <c r="K56" s="102"/>
      <c r="L56" s="102"/>
      <c r="M56" s="100"/>
      <c r="N56" s="102">
        <f t="shared" si="15"/>
        <v>0</v>
      </c>
      <c r="O56" s="102"/>
      <c r="P56" s="100">
        <f t="shared" si="17"/>
        <v>143.43965999999998</v>
      </c>
      <c r="Q56" s="100"/>
    </row>
    <row r="57" spans="1:17" s="97" customFormat="1" ht="21.9" customHeight="1">
      <c r="A57" s="94">
        <v>20</v>
      </c>
      <c r="B57" s="99" t="s">
        <v>401</v>
      </c>
      <c r="C57" s="100">
        <f t="shared" ref="C57:M57" si="20">SUM(C58:C59)</f>
        <v>63</v>
      </c>
      <c r="D57" s="100">
        <f t="shared" si="20"/>
        <v>62</v>
      </c>
      <c r="E57" s="100">
        <f t="shared" si="20"/>
        <v>8094.2201999999997</v>
      </c>
      <c r="F57" s="100">
        <f t="shared" si="20"/>
        <v>8235.270199999999</v>
      </c>
      <c r="G57" s="100">
        <f t="shared" si="20"/>
        <v>2787</v>
      </c>
      <c r="H57" s="100">
        <f t="shared" si="20"/>
        <v>0</v>
      </c>
      <c r="I57" s="100">
        <f t="shared" si="20"/>
        <v>25</v>
      </c>
      <c r="J57" s="100">
        <f t="shared" si="20"/>
        <v>0</v>
      </c>
      <c r="K57" s="100">
        <f t="shared" si="20"/>
        <v>30</v>
      </c>
      <c r="L57" s="100">
        <f t="shared" si="20"/>
        <v>10</v>
      </c>
      <c r="M57" s="100">
        <f t="shared" si="20"/>
        <v>2800</v>
      </c>
      <c r="N57" s="102">
        <f t="shared" si="15"/>
        <v>139.35</v>
      </c>
      <c r="O57" s="100">
        <f>SUM(O58:O59)</f>
        <v>0</v>
      </c>
      <c r="P57" s="100">
        <f t="shared" si="17"/>
        <v>14026.620199999999</v>
      </c>
      <c r="Q57" s="100">
        <f>SUM(Q58:Q59)</f>
        <v>690</v>
      </c>
    </row>
    <row r="58" spans="1:17" s="97" customFormat="1" ht="21.9" customHeight="1">
      <c r="A58" s="94"/>
      <c r="B58" s="99" t="s">
        <v>675</v>
      </c>
      <c r="C58" s="100">
        <v>63</v>
      </c>
      <c r="D58" s="102">
        <v>62</v>
      </c>
      <c r="E58" s="108">
        <v>8046.4069799999997</v>
      </c>
      <c r="F58" s="102">
        <f t="shared" ref="F58:F63" si="21">E58+D58*2.275</f>
        <v>8187.4569799999999</v>
      </c>
      <c r="G58" s="102">
        <v>2787</v>
      </c>
      <c r="H58" s="100"/>
      <c r="I58" s="100">
        <v>25</v>
      </c>
      <c r="J58" s="102">
        <v>0</v>
      </c>
      <c r="K58" s="102">
        <v>30</v>
      </c>
      <c r="L58" s="102">
        <v>10</v>
      </c>
      <c r="M58" s="100">
        <v>2800</v>
      </c>
      <c r="N58" s="102">
        <f t="shared" si="15"/>
        <v>139.35</v>
      </c>
      <c r="O58" s="102"/>
      <c r="P58" s="100">
        <f t="shared" si="17"/>
        <v>13978.806979999999</v>
      </c>
      <c r="Q58" s="100">
        <v>690</v>
      </c>
    </row>
    <row r="59" spans="1:17" s="97" customFormat="1" ht="21.9" customHeight="1">
      <c r="A59" s="94"/>
      <c r="B59" s="110" t="s">
        <v>674</v>
      </c>
      <c r="C59" s="100"/>
      <c r="D59" s="102"/>
      <c r="E59" s="101">
        <f>(C58-D58)*2.34*12*1.39*1.225</f>
        <v>47.813220000000001</v>
      </c>
      <c r="F59" s="102">
        <f t="shared" si="21"/>
        <v>47.813220000000001</v>
      </c>
      <c r="G59" s="102"/>
      <c r="H59" s="100"/>
      <c r="I59" s="100"/>
      <c r="J59" s="102"/>
      <c r="K59" s="102"/>
      <c r="L59" s="102"/>
      <c r="M59" s="100"/>
      <c r="N59" s="102">
        <f t="shared" si="15"/>
        <v>0</v>
      </c>
      <c r="O59" s="102"/>
      <c r="P59" s="100">
        <f t="shared" si="17"/>
        <v>47.813220000000001</v>
      </c>
      <c r="Q59" s="100"/>
    </row>
    <row r="60" spans="1:17" s="97" customFormat="1" ht="21.9" customHeight="1">
      <c r="A60" s="94">
        <v>21</v>
      </c>
      <c r="B60" s="99" t="s">
        <v>402</v>
      </c>
      <c r="C60" s="100">
        <v>25</v>
      </c>
      <c r="D60" s="100">
        <v>25</v>
      </c>
      <c r="E60" s="108">
        <v>2674.7672700000003</v>
      </c>
      <c r="F60" s="102">
        <f t="shared" si="21"/>
        <v>2731.6422700000003</v>
      </c>
      <c r="G60" s="102">
        <f>C60*35</f>
        <v>875</v>
      </c>
      <c r="H60" s="100">
        <v>90</v>
      </c>
      <c r="I60" s="100">
        <v>25</v>
      </c>
      <c r="J60" s="102">
        <v>8</v>
      </c>
      <c r="K60" s="102">
        <v>30</v>
      </c>
      <c r="L60" s="102">
        <v>10</v>
      </c>
      <c r="M60" s="100"/>
      <c r="N60" s="102">
        <f t="shared" si="15"/>
        <v>43.75</v>
      </c>
      <c r="O60" s="102"/>
      <c r="P60" s="100">
        <f t="shared" si="17"/>
        <v>3813.3922700000003</v>
      </c>
      <c r="Q60" s="100"/>
    </row>
    <row r="61" spans="1:17" s="97" customFormat="1" ht="21.9" customHeight="1">
      <c r="A61" s="94">
        <v>22</v>
      </c>
      <c r="B61" s="99" t="s">
        <v>255</v>
      </c>
      <c r="C61" s="100">
        <v>14</v>
      </c>
      <c r="D61" s="100">
        <v>14</v>
      </c>
      <c r="E61" s="108">
        <v>1275.9657899999997</v>
      </c>
      <c r="F61" s="102">
        <f t="shared" si="21"/>
        <v>1307.8157899999997</v>
      </c>
      <c r="G61" s="102">
        <f>C61*35</f>
        <v>490</v>
      </c>
      <c r="H61" s="100">
        <v>90</v>
      </c>
      <c r="I61" s="100"/>
      <c r="J61" s="102">
        <v>0</v>
      </c>
      <c r="K61" s="102"/>
      <c r="L61" s="102"/>
      <c r="M61" s="100"/>
      <c r="N61" s="102">
        <f t="shared" si="15"/>
        <v>24.5</v>
      </c>
      <c r="O61" s="102"/>
      <c r="P61" s="100">
        <f t="shared" si="17"/>
        <v>1912.3157899999997</v>
      </c>
      <c r="Q61" s="100"/>
    </row>
    <row r="62" spans="1:17" s="97" customFormat="1" ht="21.9" customHeight="1">
      <c r="A62" s="94">
        <v>23</v>
      </c>
      <c r="B62" s="99" t="s">
        <v>256</v>
      </c>
      <c r="C62" s="107">
        <v>5</v>
      </c>
      <c r="D62" s="100">
        <v>5</v>
      </c>
      <c r="E62" s="108">
        <v>486.91005000000007</v>
      </c>
      <c r="F62" s="102">
        <f t="shared" si="21"/>
        <v>498.28505000000007</v>
      </c>
      <c r="G62" s="102">
        <f>C62*35</f>
        <v>175</v>
      </c>
      <c r="H62" s="100">
        <v>90</v>
      </c>
      <c r="I62" s="100"/>
      <c r="J62" s="102">
        <v>0</v>
      </c>
      <c r="K62" s="102"/>
      <c r="L62" s="102"/>
      <c r="M62" s="100"/>
      <c r="N62" s="102">
        <f t="shared" si="15"/>
        <v>8.75</v>
      </c>
      <c r="O62" s="102"/>
      <c r="P62" s="100">
        <f t="shared" si="17"/>
        <v>772.03505000000007</v>
      </c>
      <c r="Q62" s="100"/>
    </row>
    <row r="63" spans="1:17" s="97" customFormat="1" ht="33.9" customHeight="1">
      <c r="A63" s="94">
        <v>24</v>
      </c>
      <c r="B63" s="99" t="s">
        <v>403</v>
      </c>
      <c r="C63" s="107"/>
      <c r="D63" s="100"/>
      <c r="E63" s="108"/>
      <c r="F63" s="102">
        <f t="shared" si="21"/>
        <v>0</v>
      </c>
      <c r="G63" s="102">
        <f>C63*35</f>
        <v>0</v>
      </c>
      <c r="H63" s="100"/>
      <c r="I63" s="100"/>
      <c r="J63" s="102">
        <v>0</v>
      </c>
      <c r="K63" s="102"/>
      <c r="L63" s="102"/>
      <c r="M63" s="100">
        <v>1100</v>
      </c>
      <c r="N63" s="102">
        <f t="shared" si="15"/>
        <v>0</v>
      </c>
      <c r="O63" s="102"/>
      <c r="P63" s="100">
        <f t="shared" si="17"/>
        <v>1100</v>
      </c>
      <c r="Q63" s="100"/>
    </row>
    <row r="64" spans="1:17" s="97" customFormat="1" ht="33.9" customHeight="1">
      <c r="A64" s="94">
        <v>25</v>
      </c>
      <c r="B64" s="99" t="s">
        <v>690</v>
      </c>
      <c r="C64" s="100"/>
      <c r="D64" s="100"/>
      <c r="E64" s="101"/>
      <c r="F64" s="102"/>
      <c r="G64" s="102"/>
      <c r="H64" s="100"/>
      <c r="I64" s="100"/>
      <c r="J64" s="102"/>
      <c r="K64" s="102"/>
      <c r="L64" s="102"/>
      <c r="M64" s="100">
        <v>1552</v>
      </c>
      <c r="N64" s="102"/>
      <c r="O64" s="102"/>
      <c r="P64" s="100">
        <f t="shared" si="17"/>
        <v>1552</v>
      </c>
      <c r="Q64" s="100"/>
    </row>
    <row r="65" spans="1:17" s="97" customFormat="1" ht="21.9" customHeight="1">
      <c r="A65" s="94">
        <v>26</v>
      </c>
      <c r="B65" s="99" t="s">
        <v>570</v>
      </c>
      <c r="C65" s="107"/>
      <c r="D65" s="100"/>
      <c r="E65" s="108"/>
      <c r="F65" s="102">
        <f>E65+D65*2.275</f>
        <v>0</v>
      </c>
      <c r="G65" s="102"/>
      <c r="H65" s="100"/>
      <c r="I65" s="100"/>
      <c r="J65" s="102"/>
      <c r="K65" s="102"/>
      <c r="L65" s="102"/>
      <c r="M65" s="100">
        <v>1000</v>
      </c>
      <c r="N65" s="102">
        <f>G65*0.05</f>
        <v>0</v>
      </c>
      <c r="O65" s="102"/>
      <c r="P65" s="100">
        <f t="shared" si="17"/>
        <v>1000</v>
      </c>
      <c r="Q65" s="100"/>
    </row>
    <row r="66" spans="1:17" s="97" customFormat="1" ht="21.9" customHeight="1">
      <c r="A66" s="94">
        <v>27</v>
      </c>
      <c r="B66" s="99" t="s">
        <v>689</v>
      </c>
      <c r="C66" s="107"/>
      <c r="D66" s="100"/>
      <c r="E66" s="108"/>
      <c r="F66" s="102"/>
      <c r="G66" s="102"/>
      <c r="H66" s="100"/>
      <c r="I66" s="100"/>
      <c r="J66" s="102"/>
      <c r="K66" s="102"/>
      <c r="L66" s="102"/>
      <c r="M66" s="100">
        <v>2500</v>
      </c>
      <c r="N66" s="102"/>
      <c r="O66" s="102"/>
      <c r="P66" s="100">
        <f t="shared" si="17"/>
        <v>2500</v>
      </c>
      <c r="Q66" s="100"/>
    </row>
    <row r="67" spans="1:17" s="97" customFormat="1" ht="21.9" customHeight="1">
      <c r="A67" s="94">
        <v>28</v>
      </c>
      <c r="B67" s="99" t="s">
        <v>404</v>
      </c>
      <c r="C67" s="107"/>
      <c r="D67" s="100"/>
      <c r="E67" s="108"/>
      <c r="F67" s="102">
        <f>E67+D67*2.275</f>
        <v>0</v>
      </c>
      <c r="G67" s="102">
        <f>C67*35</f>
        <v>0</v>
      </c>
      <c r="H67" s="100"/>
      <c r="I67" s="100"/>
      <c r="J67" s="102">
        <v>0</v>
      </c>
      <c r="K67" s="102"/>
      <c r="L67" s="102"/>
      <c r="M67" s="100">
        <f>5948+60</f>
        <v>6008</v>
      </c>
      <c r="N67" s="102">
        <f>G67*0.05</f>
        <v>0</v>
      </c>
      <c r="O67" s="102"/>
      <c r="P67" s="100">
        <f t="shared" si="17"/>
        <v>6008</v>
      </c>
      <c r="Q67" s="100"/>
    </row>
    <row r="68" spans="1:17" s="97" customFormat="1" ht="21.9" customHeight="1">
      <c r="A68" s="98" t="s">
        <v>405</v>
      </c>
      <c r="B68" s="95" t="s">
        <v>406</v>
      </c>
      <c r="C68" s="111">
        <f t="shared" ref="C68:Q68" si="22">C69+C73+C76+C79+C82+C83+C86+C89+C92+C95+C98+C101+C104+C105+C108+C111+C114+C115+C118+C121+C124</f>
        <v>533</v>
      </c>
      <c r="D68" s="111">
        <f t="shared" si="22"/>
        <v>466</v>
      </c>
      <c r="E68" s="111">
        <f t="shared" si="22"/>
        <v>58486.463038000002</v>
      </c>
      <c r="F68" s="111">
        <f t="shared" si="22"/>
        <v>59546.613038000003</v>
      </c>
      <c r="G68" s="111">
        <f t="shared" si="22"/>
        <v>18268</v>
      </c>
      <c r="H68" s="111">
        <f t="shared" si="22"/>
        <v>0</v>
      </c>
      <c r="I68" s="111">
        <f t="shared" si="22"/>
        <v>0</v>
      </c>
      <c r="J68" s="111">
        <f t="shared" si="22"/>
        <v>1144</v>
      </c>
      <c r="K68" s="111">
        <f t="shared" si="22"/>
        <v>0</v>
      </c>
      <c r="L68" s="111">
        <f t="shared" si="22"/>
        <v>140</v>
      </c>
      <c r="M68" s="111">
        <f t="shared" si="22"/>
        <v>11519</v>
      </c>
      <c r="N68" s="111">
        <f t="shared" si="22"/>
        <v>913.4</v>
      </c>
      <c r="O68" s="111">
        <f t="shared" si="22"/>
        <v>0</v>
      </c>
      <c r="P68" s="111">
        <f t="shared" si="22"/>
        <v>91531.013037999975</v>
      </c>
      <c r="Q68" s="111">
        <f t="shared" si="22"/>
        <v>630</v>
      </c>
    </row>
    <row r="69" spans="1:17" s="97" customFormat="1" ht="21.9" customHeight="1">
      <c r="A69" s="94">
        <v>29</v>
      </c>
      <c r="B69" s="99" t="s">
        <v>407</v>
      </c>
      <c r="C69" s="100">
        <f t="shared" ref="C69:M69" si="23">C70+C72</f>
        <v>11</v>
      </c>
      <c r="D69" s="100">
        <f t="shared" si="23"/>
        <v>9</v>
      </c>
      <c r="E69" s="100">
        <f t="shared" si="23"/>
        <v>845.81360999999993</v>
      </c>
      <c r="F69" s="100">
        <f t="shared" si="23"/>
        <v>866.28860999999995</v>
      </c>
      <c r="G69" s="100">
        <f t="shared" si="23"/>
        <v>330</v>
      </c>
      <c r="H69" s="100">
        <f t="shared" si="23"/>
        <v>0</v>
      </c>
      <c r="I69" s="100">
        <f t="shared" si="23"/>
        <v>0</v>
      </c>
      <c r="J69" s="100">
        <f t="shared" si="23"/>
        <v>0</v>
      </c>
      <c r="K69" s="100">
        <f t="shared" si="23"/>
        <v>0</v>
      </c>
      <c r="L69" s="100">
        <f t="shared" si="23"/>
        <v>10</v>
      </c>
      <c r="M69" s="100">
        <f t="shared" si="23"/>
        <v>2063</v>
      </c>
      <c r="N69" s="102">
        <f t="shared" ref="N69:N88" si="24">G69*0.05</f>
        <v>16.5</v>
      </c>
      <c r="O69" s="100">
        <f>O70+O72</f>
        <v>0</v>
      </c>
      <c r="P69" s="100">
        <f>P70+P72</f>
        <v>3285.7886100000001</v>
      </c>
      <c r="Q69" s="100">
        <f>Q70+Q72</f>
        <v>0</v>
      </c>
    </row>
    <row r="70" spans="1:17" s="97" customFormat="1" ht="21.9" customHeight="1">
      <c r="A70" s="94"/>
      <c r="B70" s="99" t="s">
        <v>675</v>
      </c>
      <c r="C70" s="100">
        <v>11</v>
      </c>
      <c r="D70" s="100">
        <v>9</v>
      </c>
      <c r="E70" s="108">
        <v>750.18716999999992</v>
      </c>
      <c r="F70" s="102">
        <f>E70+D70*2.275</f>
        <v>770.66216999999995</v>
      </c>
      <c r="G70" s="102">
        <f>C70*30</f>
        <v>330</v>
      </c>
      <c r="H70" s="100"/>
      <c r="I70" s="100"/>
      <c r="J70" s="102">
        <v>0</v>
      </c>
      <c r="K70" s="102"/>
      <c r="L70" s="102">
        <v>10</v>
      </c>
      <c r="M70" s="100">
        <v>2063</v>
      </c>
      <c r="N70" s="102">
        <f t="shared" si="24"/>
        <v>16.5</v>
      </c>
      <c r="O70" s="102"/>
      <c r="P70" s="100">
        <f t="shared" ref="P70:P101" si="25">SUM(F70:O70)</f>
        <v>3190.1621700000001</v>
      </c>
      <c r="Q70" s="100"/>
    </row>
    <row r="71" spans="1:17" s="97" customFormat="1" ht="21.9" customHeight="1">
      <c r="A71" s="94"/>
      <c r="B71" s="105" t="s">
        <v>408</v>
      </c>
      <c r="C71" s="100"/>
      <c r="D71" s="100"/>
      <c r="E71" s="108"/>
      <c r="F71" s="102">
        <f>E71+D71*2.275</f>
        <v>0</v>
      </c>
      <c r="G71" s="102">
        <f>C71*30</f>
        <v>0</v>
      </c>
      <c r="H71" s="100"/>
      <c r="I71" s="100"/>
      <c r="J71" s="102">
        <v>0</v>
      </c>
      <c r="K71" s="102"/>
      <c r="L71" s="102"/>
      <c r="M71" s="100">
        <v>1800</v>
      </c>
      <c r="N71" s="102">
        <f t="shared" si="24"/>
        <v>0</v>
      </c>
      <c r="O71" s="102"/>
      <c r="P71" s="100">
        <f t="shared" si="25"/>
        <v>1800</v>
      </c>
      <c r="Q71" s="100"/>
    </row>
    <row r="72" spans="1:17" s="97" customFormat="1" ht="21.9" customHeight="1">
      <c r="A72" s="94"/>
      <c r="B72" s="99" t="s">
        <v>674</v>
      </c>
      <c r="C72" s="100"/>
      <c r="D72" s="100"/>
      <c r="E72" s="101">
        <f>(C70-D70)*2.34*12*1.39*1.225</f>
        <v>95.626440000000002</v>
      </c>
      <c r="F72" s="102">
        <f>E72+D72*2.275</f>
        <v>95.626440000000002</v>
      </c>
      <c r="G72" s="102"/>
      <c r="H72" s="100"/>
      <c r="I72" s="100"/>
      <c r="J72" s="102"/>
      <c r="K72" s="102"/>
      <c r="L72" s="102"/>
      <c r="M72" s="100"/>
      <c r="N72" s="102">
        <f t="shared" si="24"/>
        <v>0</v>
      </c>
      <c r="O72" s="102"/>
      <c r="P72" s="100">
        <f t="shared" si="25"/>
        <v>95.626440000000002</v>
      </c>
      <c r="Q72" s="100"/>
    </row>
    <row r="73" spans="1:17" s="97" customFormat="1" ht="21.9" customHeight="1">
      <c r="A73" s="94">
        <v>30</v>
      </c>
      <c r="B73" s="99" t="s">
        <v>409</v>
      </c>
      <c r="C73" s="100">
        <f t="shared" ref="C73:M73" si="26">SUM(C74:C75)</f>
        <v>12</v>
      </c>
      <c r="D73" s="100">
        <f t="shared" si="26"/>
        <v>10</v>
      </c>
      <c r="E73" s="100">
        <f t="shared" si="26"/>
        <v>1313.3498400000001</v>
      </c>
      <c r="F73" s="100">
        <f t="shared" si="26"/>
        <v>1336.0998400000001</v>
      </c>
      <c r="G73" s="100">
        <f t="shared" si="26"/>
        <v>378</v>
      </c>
      <c r="H73" s="100">
        <f t="shared" si="26"/>
        <v>0</v>
      </c>
      <c r="I73" s="100">
        <f t="shared" si="26"/>
        <v>0</v>
      </c>
      <c r="J73" s="100">
        <f t="shared" si="26"/>
        <v>0</v>
      </c>
      <c r="K73" s="100">
        <f t="shared" si="26"/>
        <v>0</v>
      </c>
      <c r="L73" s="100">
        <f t="shared" si="26"/>
        <v>10</v>
      </c>
      <c r="M73" s="100">
        <f t="shared" si="26"/>
        <v>0</v>
      </c>
      <c r="N73" s="102">
        <f t="shared" si="24"/>
        <v>18.900000000000002</v>
      </c>
      <c r="O73" s="100">
        <f>SUM(O74:O75)</f>
        <v>0</v>
      </c>
      <c r="P73" s="100">
        <f t="shared" si="25"/>
        <v>1742.9998400000002</v>
      </c>
      <c r="Q73" s="100">
        <f>SUM(Q74:Q75)</f>
        <v>0</v>
      </c>
    </row>
    <row r="74" spans="1:17" s="97" customFormat="1" ht="21.9" customHeight="1">
      <c r="A74" s="94"/>
      <c r="B74" s="99" t="s">
        <v>675</v>
      </c>
      <c r="C74" s="100">
        <v>12</v>
      </c>
      <c r="D74" s="100">
        <v>10</v>
      </c>
      <c r="E74" s="108">
        <v>1217.7234000000001</v>
      </c>
      <c r="F74" s="102">
        <f>E74+D74*2.275</f>
        <v>1240.4734000000001</v>
      </c>
      <c r="G74" s="102">
        <v>378</v>
      </c>
      <c r="H74" s="100"/>
      <c r="I74" s="100"/>
      <c r="J74" s="102">
        <v>0</v>
      </c>
      <c r="K74" s="102"/>
      <c r="L74" s="102">
        <v>10</v>
      </c>
      <c r="M74" s="100"/>
      <c r="N74" s="102">
        <f t="shared" si="24"/>
        <v>18.900000000000002</v>
      </c>
      <c r="O74" s="102"/>
      <c r="P74" s="100">
        <f t="shared" si="25"/>
        <v>1647.3734000000002</v>
      </c>
      <c r="Q74" s="100"/>
    </row>
    <row r="75" spans="1:17" s="97" customFormat="1" ht="21.9" customHeight="1">
      <c r="A75" s="94"/>
      <c r="B75" s="99" t="s">
        <v>674</v>
      </c>
      <c r="C75" s="100"/>
      <c r="D75" s="100"/>
      <c r="E75" s="101">
        <f>(C74-D74)*2.34*12*1.39*1.225</f>
        <v>95.626440000000002</v>
      </c>
      <c r="F75" s="102">
        <f>E75+D75*2.275</f>
        <v>95.626440000000002</v>
      </c>
      <c r="G75" s="102"/>
      <c r="H75" s="100"/>
      <c r="I75" s="100"/>
      <c r="J75" s="102"/>
      <c r="K75" s="102"/>
      <c r="L75" s="102"/>
      <c r="M75" s="100"/>
      <c r="N75" s="102">
        <f t="shared" si="24"/>
        <v>0</v>
      </c>
      <c r="O75" s="102"/>
      <c r="P75" s="100">
        <f t="shared" si="25"/>
        <v>95.626440000000002</v>
      </c>
      <c r="Q75" s="100"/>
    </row>
    <row r="76" spans="1:17" s="97" customFormat="1" ht="21.9" customHeight="1">
      <c r="A76" s="94">
        <v>31</v>
      </c>
      <c r="B76" s="99" t="s">
        <v>410</v>
      </c>
      <c r="C76" s="100">
        <f t="shared" ref="C76:M76" si="27">SUM(C77:C78)</f>
        <v>6</v>
      </c>
      <c r="D76" s="100">
        <f t="shared" si="27"/>
        <v>4</v>
      </c>
      <c r="E76" s="100">
        <f t="shared" si="27"/>
        <v>476.23901999999993</v>
      </c>
      <c r="F76" s="100">
        <f t="shared" si="27"/>
        <v>485.33901999999995</v>
      </c>
      <c r="G76" s="100">
        <f t="shared" si="27"/>
        <v>180</v>
      </c>
      <c r="H76" s="100">
        <f t="shared" si="27"/>
        <v>0</v>
      </c>
      <c r="I76" s="100">
        <f t="shared" si="27"/>
        <v>0</v>
      </c>
      <c r="J76" s="100">
        <f t="shared" si="27"/>
        <v>0</v>
      </c>
      <c r="K76" s="100">
        <f t="shared" si="27"/>
        <v>0</v>
      </c>
      <c r="L76" s="100">
        <f t="shared" si="27"/>
        <v>10</v>
      </c>
      <c r="M76" s="100">
        <f t="shared" si="27"/>
        <v>800</v>
      </c>
      <c r="N76" s="102">
        <f t="shared" si="24"/>
        <v>9</v>
      </c>
      <c r="O76" s="100">
        <f>SUM(O77:O78)</f>
        <v>0</v>
      </c>
      <c r="P76" s="100">
        <f t="shared" si="25"/>
        <v>1484.3390199999999</v>
      </c>
      <c r="Q76" s="100">
        <f>SUM(Q77:Q78)</f>
        <v>0</v>
      </c>
    </row>
    <row r="77" spans="1:17" s="97" customFormat="1" ht="21.9" customHeight="1">
      <c r="A77" s="94"/>
      <c r="B77" s="99" t="s">
        <v>675</v>
      </c>
      <c r="C77" s="100">
        <v>6</v>
      </c>
      <c r="D77" s="100">
        <v>4</v>
      </c>
      <c r="E77" s="108">
        <v>380.61257999999992</v>
      </c>
      <c r="F77" s="102">
        <f>E77+D77*2.275</f>
        <v>389.71257999999995</v>
      </c>
      <c r="G77" s="102">
        <f>C77*30</f>
        <v>180</v>
      </c>
      <c r="H77" s="100"/>
      <c r="I77" s="100"/>
      <c r="J77" s="102">
        <v>0</v>
      </c>
      <c r="K77" s="102"/>
      <c r="L77" s="102">
        <v>10</v>
      </c>
      <c r="M77" s="100">
        <v>800</v>
      </c>
      <c r="N77" s="102">
        <f t="shared" si="24"/>
        <v>9</v>
      </c>
      <c r="O77" s="102"/>
      <c r="P77" s="100">
        <f t="shared" si="25"/>
        <v>1388.7125799999999</v>
      </c>
      <c r="Q77" s="100"/>
    </row>
    <row r="78" spans="1:17" s="97" customFormat="1" ht="21.9" customHeight="1">
      <c r="A78" s="94"/>
      <c r="B78" s="99" t="s">
        <v>674</v>
      </c>
      <c r="C78" s="100"/>
      <c r="D78" s="100"/>
      <c r="E78" s="101">
        <f>(C77-D77)*2.34*12*1.39*1.225</f>
        <v>95.626440000000002</v>
      </c>
      <c r="F78" s="102">
        <f>E78+D78*2.275</f>
        <v>95.626440000000002</v>
      </c>
      <c r="G78" s="102"/>
      <c r="H78" s="100"/>
      <c r="I78" s="100"/>
      <c r="J78" s="102"/>
      <c r="K78" s="102"/>
      <c r="L78" s="102"/>
      <c r="M78" s="100"/>
      <c r="N78" s="102">
        <f t="shared" si="24"/>
        <v>0</v>
      </c>
      <c r="O78" s="102"/>
      <c r="P78" s="100">
        <f t="shared" si="25"/>
        <v>95.626440000000002</v>
      </c>
      <c r="Q78" s="100"/>
    </row>
    <row r="79" spans="1:17" s="97" customFormat="1" ht="21.9" customHeight="1">
      <c r="A79" s="94">
        <v>32</v>
      </c>
      <c r="B79" s="99" t="s">
        <v>411</v>
      </c>
      <c r="C79" s="100">
        <f t="shared" ref="C79:M79" si="28">C80+C81</f>
        <v>16</v>
      </c>
      <c r="D79" s="100">
        <f t="shared" si="28"/>
        <v>14</v>
      </c>
      <c r="E79" s="100">
        <f t="shared" si="28"/>
        <v>1503.669891</v>
      </c>
      <c r="F79" s="100">
        <f t="shared" si="28"/>
        <v>1535.5198909999999</v>
      </c>
      <c r="G79" s="100">
        <f t="shared" si="28"/>
        <v>480</v>
      </c>
      <c r="H79" s="100">
        <f t="shared" si="28"/>
        <v>0</v>
      </c>
      <c r="I79" s="100">
        <f t="shared" si="28"/>
        <v>0</v>
      </c>
      <c r="J79" s="100">
        <f t="shared" si="28"/>
        <v>0</v>
      </c>
      <c r="K79" s="100">
        <f t="shared" si="28"/>
        <v>0</v>
      </c>
      <c r="L79" s="100">
        <f t="shared" si="28"/>
        <v>10</v>
      </c>
      <c r="M79" s="100">
        <f t="shared" si="28"/>
        <v>0</v>
      </c>
      <c r="N79" s="102">
        <f t="shared" si="24"/>
        <v>24</v>
      </c>
      <c r="O79" s="100">
        <f>O80+O81</f>
        <v>0</v>
      </c>
      <c r="P79" s="100">
        <f t="shared" si="25"/>
        <v>2049.5198909999999</v>
      </c>
      <c r="Q79" s="100">
        <f>Q80+Q81</f>
        <v>0</v>
      </c>
    </row>
    <row r="80" spans="1:17" s="97" customFormat="1" ht="21.9" customHeight="1">
      <c r="A80" s="94"/>
      <c r="B80" s="99" t="s">
        <v>675</v>
      </c>
      <c r="C80" s="100">
        <v>16</v>
      </c>
      <c r="D80" s="100">
        <v>14</v>
      </c>
      <c r="E80" s="108">
        <v>1408.043451</v>
      </c>
      <c r="F80" s="102">
        <f>E80+D80*2.275</f>
        <v>1439.8934509999999</v>
      </c>
      <c r="G80" s="102">
        <f>C80*30</f>
        <v>480</v>
      </c>
      <c r="H80" s="100"/>
      <c r="I80" s="100"/>
      <c r="J80" s="102">
        <v>0</v>
      </c>
      <c r="K80" s="102"/>
      <c r="L80" s="102">
        <v>10</v>
      </c>
      <c r="M80" s="100"/>
      <c r="N80" s="102">
        <f t="shared" si="24"/>
        <v>24</v>
      </c>
      <c r="O80" s="102"/>
      <c r="P80" s="100">
        <f t="shared" si="25"/>
        <v>1953.8934509999999</v>
      </c>
      <c r="Q80" s="100"/>
    </row>
    <row r="81" spans="1:17" s="97" customFormat="1" ht="21.9" customHeight="1">
      <c r="A81" s="94"/>
      <c r="B81" s="99" t="s">
        <v>674</v>
      </c>
      <c r="C81" s="100"/>
      <c r="D81" s="100"/>
      <c r="E81" s="101">
        <f>(C80-D80)*2.34*12*1.39*1.225</f>
        <v>95.626440000000002</v>
      </c>
      <c r="F81" s="102">
        <f>E81+D81*2.275</f>
        <v>95.626440000000002</v>
      </c>
      <c r="G81" s="102"/>
      <c r="H81" s="100"/>
      <c r="I81" s="100"/>
      <c r="J81" s="102"/>
      <c r="K81" s="102"/>
      <c r="L81" s="102"/>
      <c r="M81" s="100"/>
      <c r="N81" s="102">
        <f t="shared" si="24"/>
        <v>0</v>
      </c>
      <c r="O81" s="102"/>
      <c r="P81" s="100">
        <f t="shared" si="25"/>
        <v>95.626440000000002</v>
      </c>
      <c r="Q81" s="100"/>
    </row>
    <row r="82" spans="1:17" s="97" customFormat="1" ht="21.9" customHeight="1">
      <c r="A82" s="94">
        <v>33</v>
      </c>
      <c r="B82" s="99" t="s">
        <v>412</v>
      </c>
      <c r="C82" s="100">
        <v>14</v>
      </c>
      <c r="D82" s="100">
        <v>14</v>
      </c>
      <c r="E82" s="108">
        <v>1294.70994</v>
      </c>
      <c r="F82" s="102">
        <f>E82+D82*2.275</f>
        <v>1326.5599399999999</v>
      </c>
      <c r="G82" s="102">
        <f>C82*30</f>
        <v>420</v>
      </c>
      <c r="H82" s="100"/>
      <c r="I82" s="100"/>
      <c r="J82" s="102">
        <v>0</v>
      </c>
      <c r="K82" s="102"/>
      <c r="L82" s="102">
        <v>10</v>
      </c>
      <c r="M82" s="100">
        <v>150</v>
      </c>
      <c r="N82" s="102">
        <f t="shared" si="24"/>
        <v>21</v>
      </c>
      <c r="O82" s="102"/>
      <c r="P82" s="100">
        <f t="shared" si="25"/>
        <v>1927.5599399999999</v>
      </c>
      <c r="Q82" s="100"/>
    </row>
    <row r="83" spans="1:17" s="97" customFormat="1" ht="21.9" customHeight="1">
      <c r="A83" s="94">
        <v>34</v>
      </c>
      <c r="B83" s="99" t="s">
        <v>413</v>
      </c>
      <c r="C83" s="100">
        <f t="shared" ref="C83:M83" si="29">SUM(C84:C85)</f>
        <v>14</v>
      </c>
      <c r="D83" s="100">
        <f t="shared" si="29"/>
        <v>13</v>
      </c>
      <c r="E83" s="100">
        <f t="shared" si="29"/>
        <v>1187.97462</v>
      </c>
      <c r="F83" s="100">
        <f t="shared" si="29"/>
        <v>1217.54962</v>
      </c>
      <c r="G83" s="100">
        <f t="shared" si="29"/>
        <v>420</v>
      </c>
      <c r="H83" s="100">
        <f t="shared" si="29"/>
        <v>0</v>
      </c>
      <c r="I83" s="100">
        <f t="shared" si="29"/>
        <v>0</v>
      </c>
      <c r="J83" s="100">
        <f t="shared" si="29"/>
        <v>0</v>
      </c>
      <c r="K83" s="100">
        <f t="shared" si="29"/>
        <v>0</v>
      </c>
      <c r="L83" s="100">
        <f t="shared" si="29"/>
        <v>10</v>
      </c>
      <c r="M83" s="100">
        <f t="shared" si="29"/>
        <v>0</v>
      </c>
      <c r="N83" s="102">
        <f t="shared" si="24"/>
        <v>21</v>
      </c>
      <c r="O83" s="100">
        <f>SUM(O84:O85)</f>
        <v>0</v>
      </c>
      <c r="P83" s="100">
        <f t="shared" si="25"/>
        <v>1668.54962</v>
      </c>
      <c r="Q83" s="100">
        <f>SUM(Q84:Q85)</f>
        <v>0</v>
      </c>
    </row>
    <row r="84" spans="1:17" s="97" customFormat="1" ht="21.9" customHeight="1">
      <c r="A84" s="94"/>
      <c r="B84" s="99" t="s">
        <v>675</v>
      </c>
      <c r="C84" s="100">
        <v>14</v>
      </c>
      <c r="D84" s="100">
        <v>13</v>
      </c>
      <c r="E84" s="108">
        <v>1140.1614</v>
      </c>
      <c r="F84" s="102">
        <f>E84+D84*2.275</f>
        <v>1169.7364</v>
      </c>
      <c r="G84" s="102">
        <f>C84*30</f>
        <v>420</v>
      </c>
      <c r="H84" s="100"/>
      <c r="I84" s="100"/>
      <c r="J84" s="102">
        <v>0</v>
      </c>
      <c r="K84" s="102"/>
      <c r="L84" s="102">
        <v>10</v>
      </c>
      <c r="M84" s="100"/>
      <c r="N84" s="102">
        <f t="shared" si="24"/>
        <v>21</v>
      </c>
      <c r="O84" s="102"/>
      <c r="P84" s="100">
        <f t="shared" si="25"/>
        <v>1620.7364</v>
      </c>
      <c r="Q84" s="100"/>
    </row>
    <row r="85" spans="1:17" s="97" customFormat="1" ht="21.9" customHeight="1">
      <c r="A85" s="94"/>
      <c r="B85" s="99" t="s">
        <v>674</v>
      </c>
      <c r="C85" s="100"/>
      <c r="D85" s="100"/>
      <c r="E85" s="101">
        <f>(C84-D84)*2.34*12*1.39*1.225</f>
        <v>47.813220000000001</v>
      </c>
      <c r="F85" s="102">
        <f>E85+D85*2.275</f>
        <v>47.813220000000001</v>
      </c>
      <c r="G85" s="102"/>
      <c r="H85" s="100"/>
      <c r="I85" s="100"/>
      <c r="J85" s="102"/>
      <c r="K85" s="102"/>
      <c r="L85" s="102"/>
      <c r="M85" s="100"/>
      <c r="N85" s="102">
        <f t="shared" si="24"/>
        <v>0</v>
      </c>
      <c r="O85" s="102"/>
      <c r="P85" s="100">
        <f t="shared" si="25"/>
        <v>47.813220000000001</v>
      </c>
      <c r="Q85" s="100"/>
    </row>
    <row r="86" spans="1:17" s="97" customFormat="1" ht="21.9" customHeight="1">
      <c r="A86" s="94">
        <v>35</v>
      </c>
      <c r="B86" s="99" t="s">
        <v>569</v>
      </c>
      <c r="C86" s="100">
        <f t="shared" ref="C86:M86" si="30">SUM(C87:C88)</f>
        <v>8</v>
      </c>
      <c r="D86" s="100">
        <f t="shared" si="30"/>
        <v>7</v>
      </c>
      <c r="E86" s="100">
        <f t="shared" si="30"/>
        <v>667.60448999999994</v>
      </c>
      <c r="F86" s="100">
        <f t="shared" si="30"/>
        <v>683.5294899999999</v>
      </c>
      <c r="G86" s="100">
        <f t="shared" si="30"/>
        <v>240</v>
      </c>
      <c r="H86" s="100">
        <f t="shared" si="30"/>
        <v>0</v>
      </c>
      <c r="I86" s="100">
        <f t="shared" si="30"/>
        <v>0</v>
      </c>
      <c r="J86" s="100">
        <f t="shared" si="30"/>
        <v>0</v>
      </c>
      <c r="K86" s="100">
        <f t="shared" si="30"/>
        <v>0</v>
      </c>
      <c r="L86" s="100">
        <f t="shared" si="30"/>
        <v>10</v>
      </c>
      <c r="M86" s="100">
        <f t="shared" si="30"/>
        <v>0</v>
      </c>
      <c r="N86" s="102">
        <f t="shared" si="24"/>
        <v>12</v>
      </c>
      <c r="O86" s="100">
        <f>SUM(O87:O88)</f>
        <v>0</v>
      </c>
      <c r="P86" s="100">
        <f t="shared" si="25"/>
        <v>945.5294899999999</v>
      </c>
      <c r="Q86" s="100">
        <f>SUM(Q87:Q88)</f>
        <v>0</v>
      </c>
    </row>
    <row r="87" spans="1:17" s="97" customFormat="1" ht="21.9" customHeight="1">
      <c r="A87" s="94"/>
      <c r="B87" s="99" t="s">
        <v>675</v>
      </c>
      <c r="C87" s="100">
        <v>8</v>
      </c>
      <c r="D87" s="100">
        <v>7</v>
      </c>
      <c r="E87" s="108">
        <v>619.79126999999994</v>
      </c>
      <c r="F87" s="102">
        <f>E87+D87*2.275</f>
        <v>635.71626999999989</v>
      </c>
      <c r="G87" s="102">
        <f>C87*30</f>
        <v>240</v>
      </c>
      <c r="H87" s="100"/>
      <c r="I87" s="100"/>
      <c r="J87" s="102">
        <v>0</v>
      </c>
      <c r="K87" s="102"/>
      <c r="L87" s="102">
        <v>10</v>
      </c>
      <c r="M87" s="100"/>
      <c r="N87" s="102">
        <f t="shared" si="24"/>
        <v>12</v>
      </c>
      <c r="O87" s="102"/>
      <c r="P87" s="100">
        <f t="shared" si="25"/>
        <v>897.71626999999989</v>
      </c>
      <c r="Q87" s="100"/>
    </row>
    <row r="88" spans="1:17" s="97" customFormat="1" ht="21.9" customHeight="1">
      <c r="A88" s="94"/>
      <c r="B88" s="99" t="s">
        <v>674</v>
      </c>
      <c r="C88" s="100"/>
      <c r="D88" s="100"/>
      <c r="E88" s="101">
        <f>(C87-D87)*2.34*12*1.39*1.225</f>
        <v>47.813220000000001</v>
      </c>
      <c r="F88" s="102">
        <f>E88+D88*2.275</f>
        <v>47.813220000000001</v>
      </c>
      <c r="G88" s="102"/>
      <c r="H88" s="100"/>
      <c r="I88" s="100"/>
      <c r="J88" s="102"/>
      <c r="K88" s="102"/>
      <c r="L88" s="102"/>
      <c r="M88" s="100"/>
      <c r="N88" s="102">
        <f t="shared" si="24"/>
        <v>0</v>
      </c>
      <c r="O88" s="102"/>
      <c r="P88" s="100">
        <f t="shared" si="25"/>
        <v>47.813220000000001</v>
      </c>
      <c r="Q88" s="100"/>
    </row>
    <row r="89" spans="1:17" s="97" customFormat="1" ht="21.9" customHeight="1">
      <c r="A89" s="94">
        <v>36</v>
      </c>
      <c r="B89" s="99" t="s">
        <v>414</v>
      </c>
      <c r="C89" s="100"/>
      <c r="D89" s="100"/>
      <c r="E89" s="100"/>
      <c r="F89" s="100"/>
      <c r="G89" s="100"/>
      <c r="H89" s="100"/>
      <c r="I89" s="100"/>
      <c r="J89" s="100"/>
      <c r="K89" s="100"/>
      <c r="L89" s="100"/>
      <c r="M89" s="100"/>
      <c r="N89" s="102"/>
      <c r="O89" s="100"/>
      <c r="P89" s="100">
        <f t="shared" si="25"/>
        <v>0</v>
      </c>
      <c r="Q89" s="100">
        <f>SUM(Q90:Q91)</f>
        <v>0</v>
      </c>
    </row>
    <row r="90" spans="1:17" s="97" customFormat="1" ht="21.9" customHeight="1">
      <c r="A90" s="94"/>
      <c r="B90" s="99" t="s">
        <v>675</v>
      </c>
      <c r="C90" s="100"/>
      <c r="D90" s="100"/>
      <c r="E90" s="108"/>
      <c r="F90" s="102"/>
      <c r="G90" s="102"/>
      <c r="H90" s="100"/>
      <c r="I90" s="100"/>
      <c r="J90" s="102"/>
      <c r="K90" s="102"/>
      <c r="L90" s="102"/>
      <c r="M90" s="100"/>
      <c r="N90" s="102"/>
      <c r="O90" s="102"/>
      <c r="P90" s="100">
        <f t="shared" si="25"/>
        <v>0</v>
      </c>
      <c r="Q90" s="100"/>
    </row>
    <row r="91" spans="1:17" s="97" customFormat="1" ht="21.9" customHeight="1">
      <c r="A91" s="94"/>
      <c r="B91" s="99" t="s">
        <v>674</v>
      </c>
      <c r="C91" s="100"/>
      <c r="D91" s="100"/>
      <c r="E91" s="101"/>
      <c r="F91" s="102"/>
      <c r="G91" s="102"/>
      <c r="H91" s="100"/>
      <c r="I91" s="100"/>
      <c r="J91" s="102"/>
      <c r="K91" s="102"/>
      <c r="L91" s="102"/>
      <c r="M91" s="100"/>
      <c r="N91" s="102"/>
      <c r="O91" s="102"/>
      <c r="P91" s="100">
        <f t="shared" si="25"/>
        <v>0</v>
      </c>
      <c r="Q91" s="100"/>
    </row>
    <row r="92" spans="1:17" s="97" customFormat="1" ht="21.9" customHeight="1">
      <c r="A92" s="94">
        <v>37</v>
      </c>
      <c r="B92" s="99" t="s">
        <v>415</v>
      </c>
      <c r="C92" s="100">
        <f t="shared" ref="C92:M92" si="31">SUM(C93:C94)</f>
        <v>18</v>
      </c>
      <c r="D92" s="100">
        <f t="shared" si="31"/>
        <v>16</v>
      </c>
      <c r="E92" s="100">
        <f t="shared" si="31"/>
        <v>1633.1471400000003</v>
      </c>
      <c r="F92" s="100">
        <f t="shared" si="31"/>
        <v>1669.5471400000004</v>
      </c>
      <c r="G92" s="100">
        <f t="shared" si="31"/>
        <v>540</v>
      </c>
      <c r="H92" s="100">
        <f t="shared" si="31"/>
        <v>0</v>
      </c>
      <c r="I92" s="100">
        <f t="shared" si="31"/>
        <v>0</v>
      </c>
      <c r="J92" s="100">
        <f t="shared" si="31"/>
        <v>0</v>
      </c>
      <c r="K92" s="100">
        <f t="shared" si="31"/>
        <v>0</v>
      </c>
      <c r="L92" s="100">
        <f t="shared" si="31"/>
        <v>10</v>
      </c>
      <c r="M92" s="100">
        <f t="shared" si="31"/>
        <v>0</v>
      </c>
      <c r="N92" s="102">
        <f t="shared" ref="N92:N123" si="32">G92*0.05</f>
        <v>27</v>
      </c>
      <c r="O92" s="100">
        <f>SUM(O93:O94)</f>
        <v>0</v>
      </c>
      <c r="P92" s="100">
        <f t="shared" si="25"/>
        <v>2246.5471400000006</v>
      </c>
      <c r="Q92" s="100">
        <f>SUM(Q93:Q94)</f>
        <v>0</v>
      </c>
    </row>
    <row r="93" spans="1:17" s="97" customFormat="1" ht="21.9" customHeight="1">
      <c r="A93" s="94"/>
      <c r="B93" s="99" t="s">
        <v>675</v>
      </c>
      <c r="C93" s="100">
        <v>18</v>
      </c>
      <c r="D93" s="100">
        <v>16</v>
      </c>
      <c r="E93" s="108">
        <v>1537.5207000000003</v>
      </c>
      <c r="F93" s="102">
        <f>E93+D93*2.275</f>
        <v>1573.9207000000004</v>
      </c>
      <c r="G93" s="102">
        <f>C93*30</f>
        <v>540</v>
      </c>
      <c r="H93" s="100"/>
      <c r="I93" s="100"/>
      <c r="J93" s="102">
        <v>0</v>
      </c>
      <c r="K93" s="102"/>
      <c r="L93" s="102">
        <v>10</v>
      </c>
      <c r="M93" s="100"/>
      <c r="N93" s="102">
        <f t="shared" si="32"/>
        <v>27</v>
      </c>
      <c r="O93" s="102"/>
      <c r="P93" s="100">
        <f t="shared" si="25"/>
        <v>2150.9207000000006</v>
      </c>
      <c r="Q93" s="100"/>
    </row>
    <row r="94" spans="1:17" s="97" customFormat="1" ht="21.9" customHeight="1">
      <c r="A94" s="94"/>
      <c r="B94" s="99" t="s">
        <v>674</v>
      </c>
      <c r="C94" s="100"/>
      <c r="D94" s="100"/>
      <c r="E94" s="101">
        <f>(C93-D93)*2.34*12*1.39*1.225</f>
        <v>95.626440000000002</v>
      </c>
      <c r="F94" s="102">
        <f>E94+D94*2.275</f>
        <v>95.626440000000002</v>
      </c>
      <c r="G94" s="102"/>
      <c r="H94" s="100"/>
      <c r="I94" s="100"/>
      <c r="J94" s="102"/>
      <c r="K94" s="102"/>
      <c r="L94" s="102"/>
      <c r="M94" s="100"/>
      <c r="N94" s="102">
        <f t="shared" si="32"/>
        <v>0</v>
      </c>
      <c r="O94" s="102"/>
      <c r="P94" s="100">
        <f t="shared" si="25"/>
        <v>95.626440000000002</v>
      </c>
      <c r="Q94" s="100"/>
    </row>
    <row r="95" spans="1:17" s="97" customFormat="1" ht="33.9" customHeight="1">
      <c r="A95" s="94">
        <v>38</v>
      </c>
      <c r="B95" s="99" t="s">
        <v>416</v>
      </c>
      <c r="C95" s="109">
        <f t="shared" ref="C95:M95" si="33">SUM(C96:C97)</f>
        <v>257</v>
      </c>
      <c r="D95" s="109">
        <f t="shared" si="33"/>
        <v>217</v>
      </c>
      <c r="E95" s="109">
        <f t="shared" si="33"/>
        <v>32513.5288</v>
      </c>
      <c r="F95" s="109">
        <f t="shared" si="33"/>
        <v>33007.203799999996</v>
      </c>
      <c r="G95" s="109">
        <f t="shared" si="33"/>
        <v>9970</v>
      </c>
      <c r="H95" s="109">
        <f t="shared" si="33"/>
        <v>0</v>
      </c>
      <c r="I95" s="109">
        <f t="shared" si="33"/>
        <v>0</v>
      </c>
      <c r="J95" s="109">
        <f t="shared" si="33"/>
        <v>856</v>
      </c>
      <c r="K95" s="109">
        <f t="shared" si="33"/>
        <v>0</v>
      </c>
      <c r="L95" s="109">
        <f t="shared" si="33"/>
        <v>10</v>
      </c>
      <c r="M95" s="109">
        <f t="shared" si="33"/>
        <v>400</v>
      </c>
      <c r="N95" s="102">
        <f t="shared" si="32"/>
        <v>498.5</v>
      </c>
      <c r="O95" s="109">
        <f>SUM(O96:O97)</f>
        <v>0</v>
      </c>
      <c r="P95" s="100">
        <f t="shared" si="25"/>
        <v>44741.703799999996</v>
      </c>
      <c r="Q95" s="109">
        <f>SUM(Q96:Q97)</f>
        <v>0</v>
      </c>
    </row>
    <row r="96" spans="1:17" s="97" customFormat="1" ht="21.9" customHeight="1">
      <c r="A96" s="94"/>
      <c r="B96" s="99" t="s">
        <v>675</v>
      </c>
      <c r="C96" s="109">
        <v>257</v>
      </c>
      <c r="D96" s="109">
        <v>217</v>
      </c>
      <c r="E96" s="108">
        <v>30601</v>
      </c>
      <c r="F96" s="102">
        <f>E96+D96*2.275</f>
        <v>31094.674999999999</v>
      </c>
      <c r="G96" s="102">
        <v>9970</v>
      </c>
      <c r="H96" s="100"/>
      <c r="I96" s="100"/>
      <c r="J96" s="102">
        <v>856</v>
      </c>
      <c r="K96" s="102"/>
      <c r="L96" s="102">
        <v>10</v>
      </c>
      <c r="M96" s="100">
        <v>400</v>
      </c>
      <c r="N96" s="102">
        <f t="shared" si="32"/>
        <v>498.5</v>
      </c>
      <c r="O96" s="102"/>
      <c r="P96" s="100">
        <f t="shared" si="25"/>
        <v>42829.175000000003</v>
      </c>
      <c r="Q96" s="100"/>
    </row>
    <row r="97" spans="1:17" s="97" customFormat="1" ht="21.9" customHeight="1">
      <c r="A97" s="94"/>
      <c r="B97" s="99" t="s">
        <v>674</v>
      </c>
      <c r="C97" s="109"/>
      <c r="D97" s="109"/>
      <c r="E97" s="101">
        <f>(C96-D96)*2.34*12*1.39*1.225</f>
        <v>1912.5287999999996</v>
      </c>
      <c r="F97" s="102">
        <f>E97+D97*2.275</f>
        <v>1912.5287999999996</v>
      </c>
      <c r="G97" s="102"/>
      <c r="H97" s="100"/>
      <c r="I97" s="100"/>
      <c r="J97" s="102"/>
      <c r="K97" s="102"/>
      <c r="L97" s="102"/>
      <c r="M97" s="100"/>
      <c r="N97" s="102">
        <f t="shared" si="32"/>
        <v>0</v>
      </c>
      <c r="O97" s="102"/>
      <c r="P97" s="100">
        <f t="shared" si="25"/>
        <v>1912.5287999999996</v>
      </c>
      <c r="Q97" s="100"/>
    </row>
    <row r="98" spans="1:17" s="97" customFormat="1" ht="21.9" customHeight="1">
      <c r="A98" s="94">
        <v>39</v>
      </c>
      <c r="B98" s="99" t="s">
        <v>417</v>
      </c>
      <c r="C98" s="100">
        <f t="shared" ref="C98:M98" si="34">SUM(C99:C100)</f>
        <v>22</v>
      </c>
      <c r="D98" s="100">
        <f t="shared" si="34"/>
        <v>20</v>
      </c>
      <c r="E98" s="100">
        <f t="shared" si="34"/>
        <v>2047.2031199999997</v>
      </c>
      <c r="F98" s="100">
        <f t="shared" si="34"/>
        <v>2092.7031199999997</v>
      </c>
      <c r="G98" s="100">
        <f t="shared" si="34"/>
        <v>660</v>
      </c>
      <c r="H98" s="100">
        <f t="shared" si="34"/>
        <v>0</v>
      </c>
      <c r="I98" s="100">
        <f t="shared" si="34"/>
        <v>0</v>
      </c>
      <c r="J98" s="100">
        <f t="shared" si="34"/>
        <v>8</v>
      </c>
      <c r="K98" s="100">
        <f t="shared" si="34"/>
        <v>0</v>
      </c>
      <c r="L98" s="100">
        <f t="shared" si="34"/>
        <v>10</v>
      </c>
      <c r="M98" s="100">
        <f t="shared" si="34"/>
        <v>0</v>
      </c>
      <c r="N98" s="102">
        <f t="shared" si="32"/>
        <v>33</v>
      </c>
      <c r="O98" s="100">
        <f>SUM(O99:O100)</f>
        <v>0</v>
      </c>
      <c r="P98" s="100">
        <f t="shared" si="25"/>
        <v>2803.7031199999997</v>
      </c>
      <c r="Q98" s="100">
        <f>SUM(Q99:Q100)</f>
        <v>30</v>
      </c>
    </row>
    <row r="99" spans="1:17" s="97" customFormat="1" ht="21.9" customHeight="1">
      <c r="A99" s="94"/>
      <c r="B99" s="99" t="s">
        <v>675</v>
      </c>
      <c r="C99" s="100">
        <v>22</v>
      </c>
      <c r="D99" s="100">
        <v>20</v>
      </c>
      <c r="E99" s="108">
        <v>1951.5766799999997</v>
      </c>
      <c r="F99" s="102">
        <f>E99+D99*2.275</f>
        <v>1997.0766799999997</v>
      </c>
      <c r="G99" s="102">
        <f>C99*30</f>
        <v>660</v>
      </c>
      <c r="H99" s="100"/>
      <c r="I99" s="100"/>
      <c r="J99" s="102">
        <v>8</v>
      </c>
      <c r="K99" s="102"/>
      <c r="L99" s="102">
        <v>10</v>
      </c>
      <c r="M99" s="100"/>
      <c r="N99" s="102">
        <f t="shared" si="32"/>
        <v>33</v>
      </c>
      <c r="O99" s="102"/>
      <c r="P99" s="100">
        <f t="shared" si="25"/>
        <v>2708.0766799999997</v>
      </c>
      <c r="Q99" s="100">
        <v>30</v>
      </c>
    </row>
    <row r="100" spans="1:17" s="97" customFormat="1" ht="21.9" customHeight="1">
      <c r="A100" s="94"/>
      <c r="B100" s="99" t="s">
        <v>674</v>
      </c>
      <c r="C100" s="100"/>
      <c r="D100" s="100"/>
      <c r="E100" s="101">
        <f>(C99-D99)*2.34*12*1.39*1.225</f>
        <v>95.626440000000002</v>
      </c>
      <c r="F100" s="102">
        <f>E100+D100*2.275</f>
        <v>95.626440000000002</v>
      </c>
      <c r="G100" s="102"/>
      <c r="H100" s="100"/>
      <c r="I100" s="100"/>
      <c r="J100" s="102"/>
      <c r="K100" s="102"/>
      <c r="L100" s="102"/>
      <c r="M100" s="100"/>
      <c r="N100" s="102">
        <f t="shared" si="32"/>
        <v>0</v>
      </c>
      <c r="O100" s="102"/>
      <c r="P100" s="100">
        <f t="shared" si="25"/>
        <v>95.626440000000002</v>
      </c>
      <c r="Q100" s="100"/>
    </row>
    <row r="101" spans="1:17" s="97" customFormat="1" ht="21.9" customHeight="1">
      <c r="A101" s="94">
        <v>40</v>
      </c>
      <c r="B101" s="99" t="s">
        <v>418</v>
      </c>
      <c r="C101" s="100">
        <f t="shared" ref="C101:M101" si="35">SUM(C102:C103)</f>
        <v>25</v>
      </c>
      <c r="D101" s="100">
        <f t="shared" si="35"/>
        <v>24</v>
      </c>
      <c r="E101" s="100">
        <f t="shared" si="35"/>
        <v>2418.7918199999995</v>
      </c>
      <c r="F101" s="100">
        <f t="shared" si="35"/>
        <v>2473.3918199999994</v>
      </c>
      <c r="G101" s="100">
        <f t="shared" si="35"/>
        <v>750</v>
      </c>
      <c r="H101" s="100">
        <f t="shared" si="35"/>
        <v>0</v>
      </c>
      <c r="I101" s="100">
        <f t="shared" si="35"/>
        <v>0</v>
      </c>
      <c r="J101" s="100">
        <f t="shared" si="35"/>
        <v>8</v>
      </c>
      <c r="K101" s="100">
        <f t="shared" si="35"/>
        <v>0</v>
      </c>
      <c r="L101" s="100">
        <f t="shared" si="35"/>
        <v>10</v>
      </c>
      <c r="M101" s="100">
        <f t="shared" si="35"/>
        <v>0</v>
      </c>
      <c r="N101" s="102">
        <f t="shared" si="32"/>
        <v>37.5</v>
      </c>
      <c r="O101" s="100">
        <f>SUM(O102:O103)</f>
        <v>0</v>
      </c>
      <c r="P101" s="100">
        <f t="shared" si="25"/>
        <v>3278.8918199999994</v>
      </c>
      <c r="Q101" s="100">
        <f>SUM(Q102:Q103)</f>
        <v>340</v>
      </c>
    </row>
    <row r="102" spans="1:17" s="97" customFormat="1" ht="21.9" customHeight="1">
      <c r="A102" s="94"/>
      <c r="B102" s="99" t="s">
        <v>675</v>
      </c>
      <c r="C102" s="100">
        <v>25</v>
      </c>
      <c r="D102" s="100">
        <v>24</v>
      </c>
      <c r="E102" s="108">
        <v>2370.9785999999995</v>
      </c>
      <c r="F102" s="102">
        <f>E102+D102*2.275</f>
        <v>2425.5785999999994</v>
      </c>
      <c r="G102" s="102">
        <f>C102*30</f>
        <v>750</v>
      </c>
      <c r="H102" s="100"/>
      <c r="I102" s="100"/>
      <c r="J102" s="102">
        <v>8</v>
      </c>
      <c r="K102" s="102"/>
      <c r="L102" s="102">
        <v>10</v>
      </c>
      <c r="M102" s="100"/>
      <c r="N102" s="102">
        <f t="shared" si="32"/>
        <v>37.5</v>
      </c>
      <c r="O102" s="102"/>
      <c r="P102" s="100">
        <f t="shared" ref="P102:P124" si="36">SUM(F102:O102)</f>
        <v>3231.0785999999994</v>
      </c>
      <c r="Q102" s="100">
        <v>340</v>
      </c>
    </row>
    <row r="103" spans="1:17" s="97" customFormat="1" ht="21.9" customHeight="1">
      <c r="A103" s="94"/>
      <c r="B103" s="99" t="s">
        <v>674</v>
      </c>
      <c r="C103" s="100"/>
      <c r="D103" s="100"/>
      <c r="E103" s="101">
        <f>(C102-D102)*2.34*12*1.39*1.225</f>
        <v>47.813220000000001</v>
      </c>
      <c r="F103" s="102">
        <f>E103+D103*2.275</f>
        <v>47.813220000000001</v>
      </c>
      <c r="G103" s="102"/>
      <c r="H103" s="100"/>
      <c r="I103" s="100"/>
      <c r="J103" s="102"/>
      <c r="K103" s="102"/>
      <c r="L103" s="102"/>
      <c r="M103" s="100"/>
      <c r="N103" s="102">
        <f t="shared" si="32"/>
        <v>0</v>
      </c>
      <c r="O103" s="102"/>
      <c r="P103" s="100">
        <f t="shared" si="36"/>
        <v>47.813220000000001</v>
      </c>
      <c r="Q103" s="100"/>
    </row>
    <row r="104" spans="1:17" s="97" customFormat="1" ht="21.9" customHeight="1">
      <c r="A104" s="94">
        <v>41</v>
      </c>
      <c r="B104" s="99" t="s">
        <v>419</v>
      </c>
      <c r="C104" s="100">
        <v>11</v>
      </c>
      <c r="D104" s="100">
        <v>11</v>
      </c>
      <c r="E104" s="108">
        <v>1165.5817199999999</v>
      </c>
      <c r="F104" s="102">
        <f>E104+D104*2.275</f>
        <v>1190.60672</v>
      </c>
      <c r="G104" s="102">
        <f>C104*30</f>
        <v>330</v>
      </c>
      <c r="H104" s="100"/>
      <c r="I104" s="100"/>
      <c r="J104" s="102">
        <v>4</v>
      </c>
      <c r="K104" s="102"/>
      <c r="L104" s="102"/>
      <c r="M104" s="100">
        <v>200</v>
      </c>
      <c r="N104" s="102">
        <f t="shared" si="32"/>
        <v>16.5</v>
      </c>
      <c r="O104" s="102"/>
      <c r="P104" s="100">
        <f t="shared" si="36"/>
        <v>1741.10672</v>
      </c>
      <c r="Q104" s="100">
        <v>10</v>
      </c>
    </row>
    <row r="105" spans="1:17" s="97" customFormat="1" ht="21.9" customHeight="1">
      <c r="A105" s="94">
        <v>42</v>
      </c>
      <c r="B105" s="99" t="s">
        <v>688</v>
      </c>
      <c r="C105" s="100">
        <f t="shared" ref="C105:M105" si="37">SUM(C106:C107)</f>
        <v>38</v>
      </c>
      <c r="D105" s="100">
        <f t="shared" si="37"/>
        <v>33</v>
      </c>
      <c r="E105" s="100">
        <f t="shared" si="37"/>
        <v>3444.8040569999998</v>
      </c>
      <c r="F105" s="100">
        <f t="shared" si="37"/>
        <v>3519.8790569999996</v>
      </c>
      <c r="G105" s="100">
        <f t="shared" si="37"/>
        <v>1140</v>
      </c>
      <c r="H105" s="100">
        <f t="shared" si="37"/>
        <v>0</v>
      </c>
      <c r="I105" s="100">
        <f t="shared" si="37"/>
        <v>0</v>
      </c>
      <c r="J105" s="100">
        <f t="shared" si="37"/>
        <v>28</v>
      </c>
      <c r="K105" s="100">
        <f t="shared" si="37"/>
        <v>0</v>
      </c>
      <c r="L105" s="100">
        <f t="shared" si="37"/>
        <v>10</v>
      </c>
      <c r="M105" s="100">
        <f t="shared" si="37"/>
        <v>0</v>
      </c>
      <c r="N105" s="102">
        <f t="shared" si="32"/>
        <v>57</v>
      </c>
      <c r="O105" s="100">
        <f>SUM(O106:O107)</f>
        <v>0</v>
      </c>
      <c r="P105" s="100">
        <f t="shared" si="36"/>
        <v>4754.8790570000001</v>
      </c>
      <c r="Q105" s="100">
        <f>SUM(Q106:Q107)</f>
        <v>0</v>
      </c>
    </row>
    <row r="106" spans="1:17" s="97" customFormat="1" ht="21.9" customHeight="1">
      <c r="A106" s="94"/>
      <c r="B106" s="99" t="s">
        <v>675</v>
      </c>
      <c r="C106" s="100">
        <v>38</v>
      </c>
      <c r="D106" s="100">
        <v>33</v>
      </c>
      <c r="E106" s="108">
        <v>3205.7379569999998</v>
      </c>
      <c r="F106" s="102">
        <f>E106+D106*2.275</f>
        <v>3280.8129569999996</v>
      </c>
      <c r="G106" s="102">
        <f>C106*30</f>
        <v>1140</v>
      </c>
      <c r="H106" s="100"/>
      <c r="I106" s="100"/>
      <c r="J106" s="102">
        <v>28</v>
      </c>
      <c r="K106" s="102"/>
      <c r="L106" s="102">
        <v>10</v>
      </c>
      <c r="M106" s="100"/>
      <c r="N106" s="102">
        <f t="shared" si="32"/>
        <v>57</v>
      </c>
      <c r="O106" s="102"/>
      <c r="P106" s="100">
        <f t="shared" si="36"/>
        <v>4515.8129570000001</v>
      </c>
      <c r="Q106" s="100"/>
    </row>
    <row r="107" spans="1:17" s="97" customFormat="1" ht="21.9" customHeight="1">
      <c r="A107" s="94"/>
      <c r="B107" s="99" t="s">
        <v>674</v>
      </c>
      <c r="C107" s="100"/>
      <c r="D107" s="100"/>
      <c r="E107" s="101">
        <f>(C106-D106)*2.34*12*1.39*1.225</f>
        <v>239.06609999999995</v>
      </c>
      <c r="F107" s="102">
        <f>E107+D107*2.275</f>
        <v>239.06609999999995</v>
      </c>
      <c r="G107" s="102"/>
      <c r="H107" s="100"/>
      <c r="I107" s="100"/>
      <c r="J107" s="102"/>
      <c r="K107" s="102"/>
      <c r="L107" s="102"/>
      <c r="M107" s="100"/>
      <c r="N107" s="102">
        <f t="shared" si="32"/>
        <v>0</v>
      </c>
      <c r="O107" s="102"/>
      <c r="P107" s="100">
        <f t="shared" si="36"/>
        <v>239.06609999999995</v>
      </c>
      <c r="Q107" s="100"/>
    </row>
    <row r="108" spans="1:17" s="97" customFormat="1" ht="21.9" customHeight="1">
      <c r="A108" s="94">
        <v>43</v>
      </c>
      <c r="B108" s="99" t="s">
        <v>568</v>
      </c>
      <c r="C108" s="100">
        <f t="shared" ref="C108:M108" si="38">SUM(C109:C110)</f>
        <v>33</v>
      </c>
      <c r="D108" s="100">
        <f t="shared" si="38"/>
        <v>30</v>
      </c>
      <c r="E108" s="100">
        <f t="shared" si="38"/>
        <v>3077.3766000000001</v>
      </c>
      <c r="F108" s="100">
        <f t="shared" si="38"/>
        <v>3145.6266000000001</v>
      </c>
      <c r="G108" s="100">
        <f t="shared" si="38"/>
        <v>990</v>
      </c>
      <c r="H108" s="100">
        <f t="shared" si="38"/>
        <v>0</v>
      </c>
      <c r="I108" s="100">
        <f t="shared" si="38"/>
        <v>0</v>
      </c>
      <c r="J108" s="100">
        <f t="shared" si="38"/>
        <v>16</v>
      </c>
      <c r="K108" s="100">
        <f t="shared" si="38"/>
        <v>0</v>
      </c>
      <c r="L108" s="100">
        <f t="shared" si="38"/>
        <v>10</v>
      </c>
      <c r="M108" s="100">
        <f t="shared" si="38"/>
        <v>400</v>
      </c>
      <c r="N108" s="102">
        <f t="shared" si="32"/>
        <v>49.5</v>
      </c>
      <c r="O108" s="100">
        <f>SUM(O109:O110)</f>
        <v>0</v>
      </c>
      <c r="P108" s="100">
        <f t="shared" si="36"/>
        <v>4611.1265999999996</v>
      </c>
      <c r="Q108" s="100">
        <f>SUM(Q109:Q110)</f>
        <v>250</v>
      </c>
    </row>
    <row r="109" spans="1:17" s="97" customFormat="1" ht="21.9" customHeight="1">
      <c r="A109" s="94"/>
      <c r="B109" s="99" t="s">
        <v>675</v>
      </c>
      <c r="C109" s="100">
        <v>33</v>
      </c>
      <c r="D109" s="100">
        <v>30</v>
      </c>
      <c r="E109" s="108">
        <v>2933.93694</v>
      </c>
      <c r="F109" s="102">
        <f>E109+D109*2.275</f>
        <v>3002.18694</v>
      </c>
      <c r="G109" s="102">
        <f>C109*30</f>
        <v>990</v>
      </c>
      <c r="H109" s="100"/>
      <c r="I109" s="100"/>
      <c r="J109" s="102">
        <v>16</v>
      </c>
      <c r="K109" s="102"/>
      <c r="L109" s="102">
        <v>10</v>
      </c>
      <c r="M109" s="100">
        <v>400</v>
      </c>
      <c r="N109" s="102">
        <f t="shared" si="32"/>
        <v>49.5</v>
      </c>
      <c r="O109" s="102"/>
      <c r="P109" s="100">
        <f t="shared" si="36"/>
        <v>4467.6869399999996</v>
      </c>
      <c r="Q109" s="100">
        <v>250</v>
      </c>
    </row>
    <row r="110" spans="1:17" s="97" customFormat="1" ht="21.9" customHeight="1">
      <c r="A110" s="94"/>
      <c r="B110" s="99" t="s">
        <v>674</v>
      </c>
      <c r="C110" s="100"/>
      <c r="D110" s="100"/>
      <c r="E110" s="101">
        <f>(C109-D109)*2.34*12*1.39*1.225</f>
        <v>143.43965999999998</v>
      </c>
      <c r="F110" s="102">
        <f>E110+D110*2.275</f>
        <v>143.43965999999998</v>
      </c>
      <c r="G110" s="102"/>
      <c r="H110" s="100"/>
      <c r="I110" s="100"/>
      <c r="J110" s="102"/>
      <c r="K110" s="102"/>
      <c r="L110" s="102"/>
      <c r="M110" s="100"/>
      <c r="N110" s="102">
        <f t="shared" si="32"/>
        <v>0</v>
      </c>
      <c r="O110" s="102"/>
      <c r="P110" s="100">
        <f t="shared" si="36"/>
        <v>143.43965999999998</v>
      </c>
      <c r="Q110" s="100"/>
    </row>
    <row r="111" spans="1:17" s="97" customFormat="1" ht="21.9" customHeight="1">
      <c r="A111" s="94">
        <v>44</v>
      </c>
      <c r="B111" s="99" t="s">
        <v>420</v>
      </c>
      <c r="C111" s="100">
        <f t="shared" ref="C111:M111" si="39">SUM(C112:C113)</f>
        <v>14</v>
      </c>
      <c r="D111" s="100">
        <f t="shared" si="39"/>
        <v>13</v>
      </c>
      <c r="E111" s="100">
        <f t="shared" si="39"/>
        <v>1393.6932299999999</v>
      </c>
      <c r="F111" s="100">
        <f t="shared" si="39"/>
        <v>1423.2682299999999</v>
      </c>
      <c r="G111" s="100">
        <f t="shared" si="39"/>
        <v>420</v>
      </c>
      <c r="H111" s="100">
        <f t="shared" si="39"/>
        <v>0</v>
      </c>
      <c r="I111" s="100">
        <f t="shared" si="39"/>
        <v>0</v>
      </c>
      <c r="J111" s="100">
        <f t="shared" si="39"/>
        <v>0</v>
      </c>
      <c r="K111" s="100">
        <f t="shared" si="39"/>
        <v>0</v>
      </c>
      <c r="L111" s="100">
        <f t="shared" si="39"/>
        <v>10</v>
      </c>
      <c r="M111" s="100">
        <f t="shared" si="39"/>
        <v>0</v>
      </c>
      <c r="N111" s="102">
        <f t="shared" si="32"/>
        <v>21</v>
      </c>
      <c r="O111" s="100">
        <f>SUM(O112:O113)</f>
        <v>0</v>
      </c>
      <c r="P111" s="100">
        <f t="shared" si="36"/>
        <v>1874.2682299999999</v>
      </c>
      <c r="Q111" s="100">
        <f>SUM(Q112:Q113)</f>
        <v>0</v>
      </c>
    </row>
    <row r="112" spans="1:17" s="97" customFormat="1" ht="21.9" customHeight="1">
      <c r="A112" s="94"/>
      <c r="B112" s="99" t="s">
        <v>675</v>
      </c>
      <c r="C112" s="100">
        <v>14</v>
      </c>
      <c r="D112" s="100">
        <v>13</v>
      </c>
      <c r="E112" s="108">
        <v>1345.8800099999999</v>
      </c>
      <c r="F112" s="102">
        <f>E112+D112*2.275</f>
        <v>1375.4550099999999</v>
      </c>
      <c r="G112" s="102">
        <f>C112*30</f>
        <v>420</v>
      </c>
      <c r="H112" s="100"/>
      <c r="I112" s="100"/>
      <c r="J112" s="102">
        <v>0</v>
      </c>
      <c r="K112" s="102"/>
      <c r="L112" s="102">
        <v>10</v>
      </c>
      <c r="M112" s="100"/>
      <c r="N112" s="102">
        <f t="shared" si="32"/>
        <v>21</v>
      </c>
      <c r="O112" s="102"/>
      <c r="P112" s="100">
        <f t="shared" si="36"/>
        <v>1826.4550099999999</v>
      </c>
      <c r="Q112" s="100"/>
    </row>
    <row r="113" spans="1:17" s="97" customFormat="1" ht="21.9" customHeight="1">
      <c r="A113" s="94"/>
      <c r="B113" s="99" t="s">
        <v>674</v>
      </c>
      <c r="C113" s="100"/>
      <c r="D113" s="100"/>
      <c r="E113" s="101">
        <f>(C112-D112)*2.34*12*1.39*1.225</f>
        <v>47.813220000000001</v>
      </c>
      <c r="F113" s="102">
        <f>E113+D113*2.275</f>
        <v>47.813220000000001</v>
      </c>
      <c r="G113" s="102">
        <f>C113*30</f>
        <v>0</v>
      </c>
      <c r="H113" s="100"/>
      <c r="I113" s="100"/>
      <c r="J113" s="102"/>
      <c r="K113" s="102"/>
      <c r="L113" s="102"/>
      <c r="M113" s="100"/>
      <c r="N113" s="102">
        <f t="shared" si="32"/>
        <v>0</v>
      </c>
      <c r="O113" s="102"/>
      <c r="P113" s="100">
        <f t="shared" si="36"/>
        <v>47.813220000000001</v>
      </c>
      <c r="Q113" s="100"/>
    </row>
    <row r="114" spans="1:17" s="97" customFormat="1" ht="21.9" customHeight="1">
      <c r="A114" s="94">
        <v>45</v>
      </c>
      <c r="B114" s="99" t="s">
        <v>421</v>
      </c>
      <c r="C114" s="100">
        <v>19</v>
      </c>
      <c r="D114" s="100">
        <v>19</v>
      </c>
      <c r="E114" s="108">
        <v>2164.5344099999998</v>
      </c>
      <c r="F114" s="102">
        <f>E114+D114*2.275</f>
        <v>2207.7594099999997</v>
      </c>
      <c r="G114" s="102">
        <f>C114*30</f>
        <v>570</v>
      </c>
      <c r="H114" s="100"/>
      <c r="I114" s="100"/>
      <c r="J114" s="102">
        <v>104</v>
      </c>
      <c r="K114" s="102"/>
      <c r="L114" s="102"/>
      <c r="M114" s="100"/>
      <c r="N114" s="102">
        <f t="shared" si="32"/>
        <v>28.5</v>
      </c>
      <c r="O114" s="102"/>
      <c r="P114" s="100">
        <f t="shared" si="36"/>
        <v>2910.2594099999997</v>
      </c>
      <c r="Q114" s="100"/>
    </row>
    <row r="115" spans="1:17" s="97" customFormat="1" ht="21.9" customHeight="1">
      <c r="A115" s="94">
        <v>46</v>
      </c>
      <c r="B115" s="99" t="s">
        <v>422</v>
      </c>
      <c r="C115" s="100">
        <f t="shared" ref="C115:M115" si="40">SUM(C116:C117)</f>
        <v>11</v>
      </c>
      <c r="D115" s="100">
        <f t="shared" si="40"/>
        <v>9</v>
      </c>
      <c r="E115" s="100">
        <f t="shared" si="40"/>
        <v>980.49209999999994</v>
      </c>
      <c r="F115" s="100">
        <f t="shared" si="40"/>
        <v>1000.9671</v>
      </c>
      <c r="G115" s="100">
        <f t="shared" si="40"/>
        <v>330</v>
      </c>
      <c r="H115" s="100">
        <f t="shared" si="40"/>
        <v>0</v>
      </c>
      <c r="I115" s="100">
        <f t="shared" si="40"/>
        <v>0</v>
      </c>
      <c r="J115" s="100">
        <f t="shared" si="40"/>
        <v>44</v>
      </c>
      <c r="K115" s="100">
        <f t="shared" si="40"/>
        <v>0</v>
      </c>
      <c r="L115" s="100">
        <f t="shared" si="40"/>
        <v>0</v>
      </c>
      <c r="M115" s="100">
        <f t="shared" si="40"/>
        <v>0</v>
      </c>
      <c r="N115" s="102">
        <f t="shared" si="32"/>
        <v>16.5</v>
      </c>
      <c r="O115" s="100">
        <f>SUM(O116:O117)</f>
        <v>0</v>
      </c>
      <c r="P115" s="100">
        <f t="shared" si="36"/>
        <v>1391.4670999999998</v>
      </c>
      <c r="Q115" s="100">
        <f>SUM(Q116:Q117)</f>
        <v>0</v>
      </c>
    </row>
    <row r="116" spans="1:17" s="97" customFormat="1" ht="21.9" customHeight="1">
      <c r="A116" s="94"/>
      <c r="B116" s="99" t="s">
        <v>675</v>
      </c>
      <c r="C116" s="100">
        <v>11</v>
      </c>
      <c r="D116" s="100">
        <v>9</v>
      </c>
      <c r="E116" s="108">
        <v>884.86565999999993</v>
      </c>
      <c r="F116" s="102">
        <f>E116+D116*2.275</f>
        <v>905.34065999999996</v>
      </c>
      <c r="G116" s="102">
        <f>C116*30</f>
        <v>330</v>
      </c>
      <c r="H116" s="100"/>
      <c r="I116" s="100"/>
      <c r="J116" s="102">
        <v>44</v>
      </c>
      <c r="K116" s="102"/>
      <c r="L116" s="102"/>
      <c r="M116" s="100"/>
      <c r="N116" s="102">
        <f t="shared" si="32"/>
        <v>16.5</v>
      </c>
      <c r="O116" s="102"/>
      <c r="P116" s="100">
        <f t="shared" si="36"/>
        <v>1295.8406599999998</v>
      </c>
      <c r="Q116" s="100"/>
    </row>
    <row r="117" spans="1:17" s="97" customFormat="1" ht="21.9" customHeight="1">
      <c r="A117" s="94"/>
      <c r="B117" s="99" t="s">
        <v>674</v>
      </c>
      <c r="C117" s="100"/>
      <c r="D117" s="100"/>
      <c r="E117" s="101">
        <f>(C116-D116)*2.34*12*1.39*1.225</f>
        <v>95.626440000000002</v>
      </c>
      <c r="F117" s="102">
        <f>E117+D117*2.275</f>
        <v>95.626440000000002</v>
      </c>
      <c r="G117" s="102"/>
      <c r="H117" s="100"/>
      <c r="I117" s="100"/>
      <c r="J117" s="102"/>
      <c r="K117" s="102"/>
      <c r="L117" s="102"/>
      <c r="M117" s="100"/>
      <c r="N117" s="102">
        <f t="shared" si="32"/>
        <v>0</v>
      </c>
      <c r="O117" s="102"/>
      <c r="P117" s="100">
        <f t="shared" si="36"/>
        <v>95.626440000000002</v>
      </c>
      <c r="Q117" s="100"/>
    </row>
    <row r="118" spans="1:17" s="97" customFormat="1" ht="21.9" customHeight="1">
      <c r="A118" s="94">
        <v>47</v>
      </c>
      <c r="B118" s="99" t="s">
        <v>567</v>
      </c>
      <c r="C118" s="100">
        <f t="shared" ref="C118:M118" si="41">SUM(C119:C120)</f>
        <v>4</v>
      </c>
      <c r="D118" s="100">
        <f t="shared" si="41"/>
        <v>3</v>
      </c>
      <c r="E118" s="100">
        <f t="shared" si="41"/>
        <v>357.94863000000004</v>
      </c>
      <c r="F118" s="100">
        <f t="shared" si="41"/>
        <v>364.77363000000003</v>
      </c>
      <c r="G118" s="100">
        <f t="shared" si="41"/>
        <v>120</v>
      </c>
      <c r="H118" s="100">
        <f t="shared" si="41"/>
        <v>0</v>
      </c>
      <c r="I118" s="100">
        <f t="shared" si="41"/>
        <v>0</v>
      </c>
      <c r="J118" s="100">
        <f t="shared" si="41"/>
        <v>76</v>
      </c>
      <c r="K118" s="100">
        <f t="shared" si="41"/>
        <v>0</v>
      </c>
      <c r="L118" s="100">
        <f t="shared" si="41"/>
        <v>0</v>
      </c>
      <c r="M118" s="100">
        <f t="shared" si="41"/>
        <v>1612</v>
      </c>
      <c r="N118" s="102">
        <f t="shared" si="32"/>
        <v>6</v>
      </c>
      <c r="O118" s="100">
        <f>SUM(O119:O120)</f>
        <v>0</v>
      </c>
      <c r="P118" s="100">
        <f t="shared" si="36"/>
        <v>2178.7736300000001</v>
      </c>
      <c r="Q118" s="100">
        <f>SUM(Q119:Q120)</f>
        <v>0</v>
      </c>
    </row>
    <row r="119" spans="1:17" s="97" customFormat="1" ht="21.9" customHeight="1">
      <c r="A119" s="94"/>
      <c r="B119" s="99" t="s">
        <v>675</v>
      </c>
      <c r="C119" s="100">
        <v>4</v>
      </c>
      <c r="D119" s="100">
        <v>3</v>
      </c>
      <c r="E119" s="108">
        <v>310.13541000000004</v>
      </c>
      <c r="F119" s="102">
        <f t="shared" ref="F119:F124" si="42">E119+D119*2.275</f>
        <v>316.96041000000002</v>
      </c>
      <c r="G119" s="102">
        <f>C119*30</f>
        <v>120</v>
      </c>
      <c r="H119" s="100"/>
      <c r="I119" s="100"/>
      <c r="J119" s="102">
        <v>76</v>
      </c>
      <c r="K119" s="102"/>
      <c r="L119" s="102"/>
      <c r="M119" s="100">
        <v>1612</v>
      </c>
      <c r="N119" s="102">
        <f t="shared" si="32"/>
        <v>6</v>
      </c>
      <c r="O119" s="102"/>
      <c r="P119" s="100">
        <f t="shared" si="36"/>
        <v>2130.9604100000001</v>
      </c>
      <c r="Q119" s="100"/>
    </row>
    <row r="120" spans="1:17" s="97" customFormat="1" ht="21.9" customHeight="1">
      <c r="A120" s="94"/>
      <c r="B120" s="99" t="s">
        <v>674</v>
      </c>
      <c r="C120" s="100"/>
      <c r="D120" s="100"/>
      <c r="E120" s="101">
        <f>(C119-D119)*2.34*12*1.39*1.225</f>
        <v>47.813220000000001</v>
      </c>
      <c r="F120" s="102">
        <f t="shared" si="42"/>
        <v>47.813220000000001</v>
      </c>
      <c r="G120" s="102"/>
      <c r="H120" s="100"/>
      <c r="I120" s="100"/>
      <c r="J120" s="102"/>
      <c r="K120" s="102"/>
      <c r="L120" s="102"/>
      <c r="M120" s="100"/>
      <c r="N120" s="102">
        <f t="shared" si="32"/>
        <v>0</v>
      </c>
      <c r="O120" s="102"/>
      <c r="P120" s="100">
        <f t="shared" si="36"/>
        <v>47.813220000000001</v>
      </c>
      <c r="Q120" s="100"/>
    </row>
    <row r="121" spans="1:17" s="97" customFormat="1" ht="21.9" customHeight="1">
      <c r="A121" s="94">
        <v>48</v>
      </c>
      <c r="B121" s="99" t="s">
        <v>423</v>
      </c>
      <c r="C121" s="100"/>
      <c r="D121" s="100"/>
      <c r="E121" s="100"/>
      <c r="F121" s="102">
        <f t="shared" si="42"/>
        <v>0</v>
      </c>
      <c r="G121" s="100">
        <f>SUM(G122:G123)</f>
        <v>0</v>
      </c>
      <c r="H121" s="100">
        <f>SUM(H122:H123)</f>
        <v>0</v>
      </c>
      <c r="I121" s="100">
        <f>SUM(I122:I123)</f>
        <v>0</v>
      </c>
      <c r="J121" s="100">
        <f>SUM(J122:J123)</f>
        <v>0</v>
      </c>
      <c r="K121" s="100"/>
      <c r="L121" s="100"/>
      <c r="M121" s="100">
        <f>SUM(M122:M123)</f>
        <v>2574</v>
      </c>
      <c r="N121" s="102">
        <f t="shared" si="32"/>
        <v>0</v>
      </c>
      <c r="O121" s="102"/>
      <c r="P121" s="100">
        <f t="shared" si="36"/>
        <v>2574</v>
      </c>
      <c r="Q121" s="100">
        <f>SUM(Q122:Q123)</f>
        <v>0</v>
      </c>
    </row>
    <row r="122" spans="1:17" s="97" customFormat="1" ht="21.9" customHeight="1">
      <c r="A122" s="94"/>
      <c r="B122" s="99" t="s">
        <v>424</v>
      </c>
      <c r="C122" s="100"/>
      <c r="D122" s="100"/>
      <c r="E122" s="108"/>
      <c r="F122" s="102">
        <f t="shared" si="42"/>
        <v>0</v>
      </c>
      <c r="G122" s="102">
        <f>C122*30</f>
        <v>0</v>
      </c>
      <c r="H122" s="100"/>
      <c r="I122" s="100"/>
      <c r="J122" s="102">
        <v>0</v>
      </c>
      <c r="K122" s="102"/>
      <c r="L122" s="102"/>
      <c r="M122" s="100">
        <v>960</v>
      </c>
      <c r="N122" s="102">
        <f t="shared" si="32"/>
        <v>0</v>
      </c>
      <c r="O122" s="102"/>
      <c r="P122" s="100">
        <f t="shared" si="36"/>
        <v>960</v>
      </c>
      <c r="Q122" s="100"/>
    </row>
    <row r="123" spans="1:17" s="97" customFormat="1" ht="21.9" customHeight="1">
      <c r="A123" s="94"/>
      <c r="B123" s="99" t="s">
        <v>687</v>
      </c>
      <c r="C123" s="100"/>
      <c r="D123" s="100"/>
      <c r="E123" s="108"/>
      <c r="F123" s="102">
        <f t="shared" si="42"/>
        <v>0</v>
      </c>
      <c r="G123" s="102">
        <f>C123*30</f>
        <v>0</v>
      </c>
      <c r="H123" s="100"/>
      <c r="I123" s="100"/>
      <c r="J123" s="102">
        <v>0</v>
      </c>
      <c r="K123" s="102"/>
      <c r="L123" s="102"/>
      <c r="M123" s="100">
        <v>1614</v>
      </c>
      <c r="N123" s="102">
        <f t="shared" si="32"/>
        <v>0</v>
      </c>
      <c r="O123" s="102">
        <v>3613</v>
      </c>
      <c r="P123" s="100">
        <f t="shared" si="36"/>
        <v>5227</v>
      </c>
      <c r="Q123" s="100"/>
    </row>
    <row r="124" spans="1:17" s="97" customFormat="1" ht="21.9" customHeight="1">
      <c r="A124" s="94">
        <v>49</v>
      </c>
      <c r="B124" s="99" t="s">
        <v>425</v>
      </c>
      <c r="C124" s="100"/>
      <c r="D124" s="100"/>
      <c r="E124" s="108"/>
      <c r="F124" s="102">
        <f t="shared" si="42"/>
        <v>0</v>
      </c>
      <c r="G124" s="102">
        <f>C124*30</f>
        <v>0</v>
      </c>
      <c r="H124" s="100"/>
      <c r="I124" s="100"/>
      <c r="J124" s="102">
        <v>0</v>
      </c>
      <c r="K124" s="102"/>
      <c r="L124" s="102"/>
      <c r="M124" s="100">
        <v>3320</v>
      </c>
      <c r="N124" s="102">
        <f t="shared" ref="N124:N155" si="43">G124*0.05</f>
        <v>0</v>
      </c>
      <c r="O124" s="102"/>
      <c r="P124" s="100">
        <f t="shared" si="36"/>
        <v>3320</v>
      </c>
      <c r="Q124" s="100"/>
    </row>
    <row r="125" spans="1:17" s="97" customFormat="1" ht="21.9" customHeight="1">
      <c r="A125" s="98" t="s">
        <v>426</v>
      </c>
      <c r="B125" s="95" t="s">
        <v>427</v>
      </c>
      <c r="C125" s="111">
        <f t="shared" ref="C125:M125" si="44">C126+C129+C130+C133+C136+C137+C140+C141+C144+C147+C148+C149+C152+C155+C158+C161+C162+C165+C168+C169+C170+C173+C174+C177+C178+C179+C180+C181+C182+C183+C184+C185+C186</f>
        <v>177</v>
      </c>
      <c r="D125" s="111">
        <f t="shared" si="44"/>
        <v>154</v>
      </c>
      <c r="E125" s="111">
        <f t="shared" si="44"/>
        <v>13197.198402599997</v>
      </c>
      <c r="F125" s="111">
        <f t="shared" si="44"/>
        <v>13547.548402599996</v>
      </c>
      <c r="G125" s="111">
        <f t="shared" si="44"/>
        <v>5310</v>
      </c>
      <c r="H125" s="111">
        <f t="shared" si="44"/>
        <v>0</v>
      </c>
      <c r="I125" s="111">
        <f t="shared" si="44"/>
        <v>0</v>
      </c>
      <c r="J125" s="111">
        <f t="shared" si="44"/>
        <v>24</v>
      </c>
      <c r="K125" s="111">
        <f t="shared" si="44"/>
        <v>0</v>
      </c>
      <c r="L125" s="111">
        <f t="shared" si="44"/>
        <v>0</v>
      </c>
      <c r="M125" s="111">
        <f t="shared" si="44"/>
        <v>11397</v>
      </c>
      <c r="N125" s="102">
        <f t="shared" si="43"/>
        <v>265.5</v>
      </c>
      <c r="O125" s="111">
        <f>O126+O129+O130+O133+O136+O137+O140+O141+O144+O147+O148+O149+O152+O155+O158+O161+O162+O165+O168+O169+O170+O173+O174+O177+O178+O179+O180+O181+O182+O183+O184+O185+O186</f>
        <v>0</v>
      </c>
      <c r="P125" s="111">
        <f>P126+P129+P130+P133+P136+P137+P140+P141+P144+P147+P148+P149+P152+P155+P158+P161+P162+P165+P168+P169+P170+P173+P174+P177+P178+P179+P180+P181+P182+P183+P184+P185+P186</f>
        <v>30544.048402599998</v>
      </c>
      <c r="Q125" s="111">
        <f>Q126+Q129+Q130+Q133+Q136+Q137+Q140+Q141+Q144+Q147+Q148+Q149+Q152+Q155+Q158+Q161+Q162+Q165+Q168+Q169+Q170+Q173+Q174+Q177+Q178+Q179+Q180+Q181+Q182+Q183+Q184+Q185+Q186</f>
        <v>18120</v>
      </c>
    </row>
    <row r="126" spans="1:17" s="97" customFormat="1" ht="21.9" customHeight="1">
      <c r="A126" s="94">
        <v>1</v>
      </c>
      <c r="B126" s="99" t="s">
        <v>428</v>
      </c>
      <c r="C126" s="100">
        <f t="shared" ref="C126:M126" si="45">SUM(C127:C128)</f>
        <v>6</v>
      </c>
      <c r="D126" s="100">
        <f t="shared" si="45"/>
        <v>5</v>
      </c>
      <c r="E126" s="100">
        <f t="shared" si="45"/>
        <v>445.84222199999994</v>
      </c>
      <c r="F126" s="100">
        <f t="shared" si="45"/>
        <v>457.21722199999994</v>
      </c>
      <c r="G126" s="100">
        <f t="shared" si="45"/>
        <v>180</v>
      </c>
      <c r="H126" s="100">
        <f t="shared" si="45"/>
        <v>0</v>
      </c>
      <c r="I126" s="100">
        <f t="shared" si="45"/>
        <v>0</v>
      </c>
      <c r="J126" s="100">
        <f t="shared" si="45"/>
        <v>0</v>
      </c>
      <c r="K126" s="100">
        <f t="shared" si="45"/>
        <v>0</v>
      </c>
      <c r="L126" s="100">
        <f t="shared" si="45"/>
        <v>0</v>
      </c>
      <c r="M126" s="100">
        <f t="shared" si="45"/>
        <v>0</v>
      </c>
      <c r="N126" s="102">
        <f t="shared" si="43"/>
        <v>9</v>
      </c>
      <c r="O126" s="100">
        <f>SUM(O127:O128)</f>
        <v>0</v>
      </c>
      <c r="P126" s="100">
        <f t="shared" ref="P126:P157" si="46">SUM(F126:O126)</f>
        <v>646.21722199999999</v>
      </c>
      <c r="Q126" s="100">
        <f>SUM(Q127:Q128)</f>
        <v>0</v>
      </c>
    </row>
    <row r="127" spans="1:17" s="97" customFormat="1" ht="21.9" customHeight="1">
      <c r="A127" s="94"/>
      <c r="B127" s="99" t="s">
        <v>675</v>
      </c>
      <c r="C127" s="100">
        <v>6</v>
      </c>
      <c r="D127" s="100">
        <v>5</v>
      </c>
      <c r="E127" s="108">
        <v>397.63868999999994</v>
      </c>
      <c r="F127" s="102">
        <f>E127+D127*2.275</f>
        <v>409.01368999999994</v>
      </c>
      <c r="G127" s="102">
        <f>C127*30</f>
        <v>180</v>
      </c>
      <c r="H127" s="100"/>
      <c r="I127" s="100"/>
      <c r="J127" s="102">
        <v>0</v>
      </c>
      <c r="K127" s="102"/>
      <c r="L127" s="102"/>
      <c r="M127" s="100"/>
      <c r="N127" s="102">
        <f t="shared" si="43"/>
        <v>9</v>
      </c>
      <c r="O127" s="102"/>
      <c r="P127" s="100">
        <f t="shared" si="46"/>
        <v>598.01369</v>
      </c>
      <c r="Q127" s="100"/>
    </row>
    <row r="128" spans="1:17" s="97" customFormat="1" ht="21.9" customHeight="1">
      <c r="A128" s="94"/>
      <c r="B128" s="99" t="s">
        <v>674</v>
      </c>
      <c r="C128" s="100"/>
      <c r="D128" s="100"/>
      <c r="E128" s="101">
        <f>(C127-D127)*2.34*12*1.39*1.235</f>
        <v>48.203532000000003</v>
      </c>
      <c r="F128" s="102">
        <f>E128+D128*2.275</f>
        <v>48.203532000000003</v>
      </c>
      <c r="G128" s="102"/>
      <c r="H128" s="100"/>
      <c r="I128" s="100"/>
      <c r="J128" s="102"/>
      <c r="K128" s="102"/>
      <c r="L128" s="102"/>
      <c r="M128" s="100"/>
      <c r="N128" s="102">
        <f t="shared" si="43"/>
        <v>0</v>
      </c>
      <c r="O128" s="102"/>
      <c r="P128" s="100">
        <f t="shared" si="46"/>
        <v>48.203532000000003</v>
      </c>
      <c r="Q128" s="100"/>
    </row>
    <row r="129" spans="1:17" s="97" customFormat="1" ht="21.9" customHeight="1">
      <c r="A129" s="94">
        <v>2</v>
      </c>
      <c r="B129" s="99" t="s">
        <v>429</v>
      </c>
      <c r="C129" s="100">
        <v>5</v>
      </c>
      <c r="D129" s="100">
        <v>5</v>
      </c>
      <c r="E129" s="108">
        <v>420.3025566</v>
      </c>
      <c r="F129" s="102">
        <f>E129+D129*2.275</f>
        <v>431.6775566</v>
      </c>
      <c r="G129" s="102">
        <f>C129*30</f>
        <v>150</v>
      </c>
      <c r="H129" s="100"/>
      <c r="I129" s="100"/>
      <c r="J129" s="102">
        <v>0</v>
      </c>
      <c r="K129" s="102"/>
      <c r="L129" s="102"/>
      <c r="M129" s="100"/>
      <c r="N129" s="102">
        <f t="shared" si="43"/>
        <v>7.5</v>
      </c>
      <c r="O129" s="102"/>
      <c r="P129" s="100">
        <f t="shared" si="46"/>
        <v>589.1775566</v>
      </c>
      <c r="Q129" s="100"/>
    </row>
    <row r="130" spans="1:17" s="97" customFormat="1" ht="33.9" customHeight="1">
      <c r="A130" s="94">
        <v>3</v>
      </c>
      <c r="B130" s="99" t="s">
        <v>430</v>
      </c>
      <c r="C130" s="100">
        <f t="shared" ref="C130:M130" si="47">SUM(C131:C132)</f>
        <v>11</v>
      </c>
      <c r="D130" s="100">
        <f t="shared" si="47"/>
        <v>10</v>
      </c>
      <c r="E130" s="100">
        <f t="shared" si="47"/>
        <v>723.13888199999997</v>
      </c>
      <c r="F130" s="100">
        <f t="shared" si="47"/>
        <v>745.88888199999997</v>
      </c>
      <c r="G130" s="100">
        <f t="shared" si="47"/>
        <v>330</v>
      </c>
      <c r="H130" s="100">
        <f t="shared" si="47"/>
        <v>0</v>
      </c>
      <c r="I130" s="100">
        <f t="shared" si="47"/>
        <v>0</v>
      </c>
      <c r="J130" s="100">
        <f t="shared" si="47"/>
        <v>0</v>
      </c>
      <c r="K130" s="100">
        <f t="shared" si="47"/>
        <v>0</v>
      </c>
      <c r="L130" s="100">
        <f t="shared" si="47"/>
        <v>0</v>
      </c>
      <c r="M130" s="100">
        <f t="shared" si="47"/>
        <v>200</v>
      </c>
      <c r="N130" s="102">
        <f t="shared" si="43"/>
        <v>16.5</v>
      </c>
      <c r="O130" s="100">
        <f>SUM(O131:O132)</f>
        <v>0</v>
      </c>
      <c r="P130" s="100">
        <f t="shared" si="46"/>
        <v>1292.388882</v>
      </c>
      <c r="Q130" s="100">
        <f>SUM(Q131:Q132)</f>
        <v>0</v>
      </c>
    </row>
    <row r="131" spans="1:17" s="97" customFormat="1" ht="21.9" customHeight="1">
      <c r="A131" s="94"/>
      <c r="B131" s="99" t="s">
        <v>675</v>
      </c>
      <c r="C131" s="100">
        <v>11</v>
      </c>
      <c r="D131" s="100">
        <v>10</v>
      </c>
      <c r="E131" s="108">
        <v>674.93534999999997</v>
      </c>
      <c r="F131" s="102">
        <f>E131+D131*2.275</f>
        <v>697.68534999999997</v>
      </c>
      <c r="G131" s="102">
        <f>C131*30</f>
        <v>330</v>
      </c>
      <c r="H131" s="100"/>
      <c r="I131" s="100"/>
      <c r="J131" s="102">
        <v>0</v>
      </c>
      <c r="K131" s="102"/>
      <c r="L131" s="102"/>
      <c r="M131" s="100">
        <v>200</v>
      </c>
      <c r="N131" s="102">
        <f t="shared" si="43"/>
        <v>16.5</v>
      </c>
      <c r="O131" s="102"/>
      <c r="P131" s="100">
        <f t="shared" si="46"/>
        <v>1244.18535</v>
      </c>
      <c r="Q131" s="100"/>
    </row>
    <row r="132" spans="1:17" s="97" customFormat="1" ht="21.9" customHeight="1">
      <c r="A132" s="94"/>
      <c r="B132" s="99" t="s">
        <v>674</v>
      </c>
      <c r="C132" s="100"/>
      <c r="D132" s="100"/>
      <c r="E132" s="101">
        <f>(C131-D131)*2.34*12*1.39*1.235</f>
        <v>48.203532000000003</v>
      </c>
      <c r="F132" s="102">
        <f>E132+D132*2.275</f>
        <v>48.203532000000003</v>
      </c>
      <c r="G132" s="102"/>
      <c r="H132" s="100"/>
      <c r="I132" s="100"/>
      <c r="J132" s="102"/>
      <c r="K132" s="102"/>
      <c r="L132" s="102"/>
      <c r="M132" s="100"/>
      <c r="N132" s="102">
        <f t="shared" si="43"/>
        <v>0</v>
      </c>
      <c r="O132" s="102"/>
      <c r="P132" s="100">
        <f t="shared" si="46"/>
        <v>48.203532000000003</v>
      </c>
      <c r="Q132" s="100"/>
    </row>
    <row r="133" spans="1:17" s="97" customFormat="1" ht="21.9" customHeight="1">
      <c r="A133" s="94">
        <v>4</v>
      </c>
      <c r="B133" s="99" t="s">
        <v>431</v>
      </c>
      <c r="C133" s="100">
        <f t="shared" ref="C133:M133" si="48">SUM(C134:C135)</f>
        <v>7</v>
      </c>
      <c r="D133" s="100">
        <f t="shared" si="48"/>
        <v>4</v>
      </c>
      <c r="E133" s="100">
        <f t="shared" si="48"/>
        <v>509.33964599999996</v>
      </c>
      <c r="F133" s="100">
        <f t="shared" si="48"/>
        <v>518.43964600000004</v>
      </c>
      <c r="G133" s="100">
        <f t="shared" si="48"/>
        <v>210</v>
      </c>
      <c r="H133" s="100">
        <f t="shared" si="48"/>
        <v>0</v>
      </c>
      <c r="I133" s="100">
        <f t="shared" si="48"/>
        <v>0</v>
      </c>
      <c r="J133" s="100">
        <f t="shared" si="48"/>
        <v>0</v>
      </c>
      <c r="K133" s="100">
        <f t="shared" si="48"/>
        <v>0</v>
      </c>
      <c r="L133" s="100">
        <f t="shared" si="48"/>
        <v>0</v>
      </c>
      <c r="M133" s="100">
        <f t="shared" si="48"/>
        <v>300</v>
      </c>
      <c r="N133" s="102">
        <f t="shared" si="43"/>
        <v>10.5</v>
      </c>
      <c r="O133" s="100">
        <f>SUM(O134:O135)</f>
        <v>0</v>
      </c>
      <c r="P133" s="100">
        <f t="shared" si="46"/>
        <v>1038.939646</v>
      </c>
      <c r="Q133" s="100">
        <f>SUM(Q134:Q135)</f>
        <v>0</v>
      </c>
    </row>
    <row r="134" spans="1:17" s="97" customFormat="1" ht="21.9" customHeight="1">
      <c r="A134" s="94"/>
      <c r="B134" s="99" t="s">
        <v>675</v>
      </c>
      <c r="C134" s="100">
        <v>7</v>
      </c>
      <c r="D134" s="100">
        <v>4</v>
      </c>
      <c r="E134" s="108">
        <v>364.72904999999997</v>
      </c>
      <c r="F134" s="102">
        <f>E134+D134*2.275</f>
        <v>373.82905</v>
      </c>
      <c r="G134" s="102">
        <f>C134*30</f>
        <v>210</v>
      </c>
      <c r="H134" s="100"/>
      <c r="I134" s="100"/>
      <c r="J134" s="102">
        <v>0</v>
      </c>
      <c r="K134" s="102"/>
      <c r="L134" s="102"/>
      <c r="M134" s="100">
        <v>300</v>
      </c>
      <c r="N134" s="102">
        <f t="shared" si="43"/>
        <v>10.5</v>
      </c>
      <c r="O134" s="102"/>
      <c r="P134" s="100">
        <f t="shared" si="46"/>
        <v>894.32905000000005</v>
      </c>
      <c r="Q134" s="100"/>
    </row>
    <row r="135" spans="1:17" s="97" customFormat="1" ht="21.9" customHeight="1">
      <c r="A135" s="94"/>
      <c r="B135" s="99" t="s">
        <v>674</v>
      </c>
      <c r="C135" s="100"/>
      <c r="D135" s="100"/>
      <c r="E135" s="101">
        <f>(C134-D134)*2.34*12*1.39*1.235</f>
        <v>144.61059599999999</v>
      </c>
      <c r="F135" s="102">
        <f>E135+D135*2.275</f>
        <v>144.61059599999999</v>
      </c>
      <c r="G135" s="102"/>
      <c r="H135" s="100"/>
      <c r="I135" s="100"/>
      <c r="J135" s="102"/>
      <c r="K135" s="102"/>
      <c r="L135" s="102"/>
      <c r="M135" s="100"/>
      <c r="N135" s="102">
        <f t="shared" si="43"/>
        <v>0</v>
      </c>
      <c r="O135" s="102"/>
      <c r="P135" s="100">
        <f t="shared" si="46"/>
        <v>144.61059599999999</v>
      </c>
      <c r="Q135" s="100"/>
    </row>
    <row r="136" spans="1:17" s="97" customFormat="1" ht="21.9" customHeight="1">
      <c r="A136" s="94">
        <v>5</v>
      </c>
      <c r="B136" s="99" t="s">
        <v>432</v>
      </c>
      <c r="C136" s="100">
        <v>4</v>
      </c>
      <c r="D136" s="100">
        <v>4</v>
      </c>
      <c r="E136" s="108">
        <v>342.93245999999999</v>
      </c>
      <c r="F136" s="102">
        <f>E136+D136*2.275</f>
        <v>352.03246000000001</v>
      </c>
      <c r="G136" s="102">
        <f>C136*30</f>
        <v>120</v>
      </c>
      <c r="H136" s="100"/>
      <c r="I136" s="100"/>
      <c r="J136" s="102">
        <v>0</v>
      </c>
      <c r="K136" s="102"/>
      <c r="L136" s="102"/>
      <c r="M136" s="100">
        <v>600</v>
      </c>
      <c r="N136" s="102">
        <f t="shared" si="43"/>
        <v>6</v>
      </c>
      <c r="O136" s="102"/>
      <c r="P136" s="100">
        <f t="shared" si="46"/>
        <v>1078.0324599999999</v>
      </c>
      <c r="Q136" s="100">
        <v>770</v>
      </c>
    </row>
    <row r="137" spans="1:17" s="97" customFormat="1" ht="21.9" customHeight="1">
      <c r="A137" s="94">
        <v>6</v>
      </c>
      <c r="B137" s="99" t="s">
        <v>433</v>
      </c>
      <c r="C137" s="100">
        <f t="shared" ref="C137:M137" si="49">SUM(C138:C139)</f>
        <v>26</v>
      </c>
      <c r="D137" s="100">
        <f t="shared" si="49"/>
        <v>22</v>
      </c>
      <c r="E137" s="100">
        <f t="shared" si="49"/>
        <v>2125.5424079999998</v>
      </c>
      <c r="F137" s="100">
        <f t="shared" si="49"/>
        <v>2175.592408</v>
      </c>
      <c r="G137" s="100">
        <f t="shared" si="49"/>
        <v>780</v>
      </c>
      <c r="H137" s="100">
        <f t="shared" si="49"/>
        <v>0</v>
      </c>
      <c r="I137" s="100">
        <f t="shared" si="49"/>
        <v>0</v>
      </c>
      <c r="J137" s="100">
        <f t="shared" si="49"/>
        <v>0</v>
      </c>
      <c r="K137" s="100">
        <f t="shared" si="49"/>
        <v>0</v>
      </c>
      <c r="L137" s="100">
        <f t="shared" si="49"/>
        <v>0</v>
      </c>
      <c r="M137" s="100">
        <f t="shared" si="49"/>
        <v>1060</v>
      </c>
      <c r="N137" s="102">
        <f t="shared" si="43"/>
        <v>39</v>
      </c>
      <c r="O137" s="100">
        <f>SUM(O138:O139)</f>
        <v>0</v>
      </c>
      <c r="P137" s="100">
        <f t="shared" si="46"/>
        <v>4054.592408</v>
      </c>
      <c r="Q137" s="100">
        <f>SUM(Q138:Q139)</f>
        <v>6500</v>
      </c>
    </row>
    <row r="138" spans="1:17" s="97" customFormat="1" ht="21.9" customHeight="1">
      <c r="A138" s="94"/>
      <c r="B138" s="99" t="s">
        <v>675</v>
      </c>
      <c r="C138" s="100">
        <v>26</v>
      </c>
      <c r="D138" s="100">
        <v>22</v>
      </c>
      <c r="E138" s="108">
        <v>1932.7282799999998</v>
      </c>
      <c r="F138" s="102">
        <f>E138+D138*2.275</f>
        <v>1982.7782799999998</v>
      </c>
      <c r="G138" s="102">
        <f>C138*30</f>
        <v>780</v>
      </c>
      <c r="H138" s="100"/>
      <c r="I138" s="100"/>
      <c r="J138" s="102">
        <v>0</v>
      </c>
      <c r="K138" s="102"/>
      <c r="L138" s="102"/>
      <c r="M138" s="100">
        <v>1060</v>
      </c>
      <c r="N138" s="102">
        <f t="shared" si="43"/>
        <v>39</v>
      </c>
      <c r="O138" s="102"/>
      <c r="P138" s="100">
        <f t="shared" si="46"/>
        <v>3861.7782799999995</v>
      </c>
      <c r="Q138" s="100">
        <v>6500</v>
      </c>
    </row>
    <row r="139" spans="1:17" s="97" customFormat="1" ht="21.9" customHeight="1">
      <c r="A139" s="94"/>
      <c r="B139" s="99" t="s">
        <v>674</v>
      </c>
      <c r="C139" s="100"/>
      <c r="D139" s="100"/>
      <c r="E139" s="101">
        <f>(C138-D138)*2.34*12*1.39*1.235</f>
        <v>192.81412800000001</v>
      </c>
      <c r="F139" s="102">
        <f>E139+D139*2.275</f>
        <v>192.81412800000001</v>
      </c>
      <c r="G139" s="102"/>
      <c r="H139" s="100"/>
      <c r="I139" s="100"/>
      <c r="J139" s="102"/>
      <c r="K139" s="102"/>
      <c r="L139" s="102"/>
      <c r="M139" s="100"/>
      <c r="N139" s="102">
        <f t="shared" si="43"/>
        <v>0</v>
      </c>
      <c r="O139" s="102"/>
      <c r="P139" s="100">
        <f t="shared" si="46"/>
        <v>192.81412800000001</v>
      </c>
      <c r="Q139" s="100"/>
    </row>
    <row r="140" spans="1:17" s="97" customFormat="1" ht="21.9" customHeight="1">
      <c r="A140" s="94">
        <v>7</v>
      </c>
      <c r="B140" s="99" t="s">
        <v>434</v>
      </c>
      <c r="C140" s="100">
        <v>14</v>
      </c>
      <c r="D140" s="100">
        <v>14</v>
      </c>
      <c r="E140" s="108">
        <v>1110.24999</v>
      </c>
      <c r="F140" s="102">
        <f>E140+D140*2.275</f>
        <v>1142.0999899999999</v>
      </c>
      <c r="G140" s="102">
        <f>C140*30</f>
        <v>420</v>
      </c>
      <c r="H140" s="100"/>
      <c r="I140" s="100"/>
      <c r="J140" s="102">
        <v>0</v>
      </c>
      <c r="K140" s="102"/>
      <c r="L140" s="102"/>
      <c r="M140" s="100">
        <v>300</v>
      </c>
      <c r="N140" s="102">
        <f t="shared" si="43"/>
        <v>21</v>
      </c>
      <c r="O140" s="102"/>
      <c r="P140" s="100">
        <f t="shared" si="46"/>
        <v>1883.0999899999999</v>
      </c>
      <c r="Q140" s="100"/>
    </row>
    <row r="141" spans="1:17" s="97" customFormat="1" ht="21.9" customHeight="1">
      <c r="A141" s="94">
        <v>8</v>
      </c>
      <c r="B141" s="99" t="s">
        <v>435</v>
      </c>
      <c r="C141" s="100">
        <f t="shared" ref="C141:M141" si="50">SUM(C142:C143)</f>
        <v>11</v>
      </c>
      <c r="D141" s="100">
        <f t="shared" si="50"/>
        <v>10</v>
      </c>
      <c r="E141" s="100">
        <f t="shared" si="50"/>
        <v>810.62548199999981</v>
      </c>
      <c r="F141" s="100">
        <f t="shared" si="50"/>
        <v>833.37548199999981</v>
      </c>
      <c r="G141" s="100">
        <f t="shared" si="50"/>
        <v>330</v>
      </c>
      <c r="H141" s="100">
        <f t="shared" si="50"/>
        <v>0</v>
      </c>
      <c r="I141" s="100">
        <f t="shared" si="50"/>
        <v>0</v>
      </c>
      <c r="J141" s="100">
        <f t="shared" si="50"/>
        <v>0</v>
      </c>
      <c r="K141" s="100">
        <f t="shared" si="50"/>
        <v>0</v>
      </c>
      <c r="L141" s="100">
        <f t="shared" si="50"/>
        <v>0</v>
      </c>
      <c r="M141" s="100">
        <f t="shared" si="50"/>
        <v>0</v>
      </c>
      <c r="N141" s="102">
        <f t="shared" si="43"/>
        <v>16.5</v>
      </c>
      <c r="O141" s="100">
        <f>SUM(O142:O143)</f>
        <v>0</v>
      </c>
      <c r="P141" s="100">
        <f t="shared" si="46"/>
        <v>1179.8754819999999</v>
      </c>
      <c r="Q141" s="100">
        <f>SUM(Q142:Q143)</f>
        <v>0</v>
      </c>
    </row>
    <row r="142" spans="1:17" s="97" customFormat="1" ht="21.9" customHeight="1">
      <c r="A142" s="94"/>
      <c r="B142" s="99" t="s">
        <v>675</v>
      </c>
      <c r="C142" s="100">
        <v>11</v>
      </c>
      <c r="D142" s="100">
        <v>10</v>
      </c>
      <c r="E142" s="108">
        <v>762.42194999999981</v>
      </c>
      <c r="F142" s="102">
        <f>E142+D142*2.275</f>
        <v>785.17194999999981</v>
      </c>
      <c r="G142" s="102">
        <f>C142*30</f>
        <v>330</v>
      </c>
      <c r="H142" s="100"/>
      <c r="I142" s="100"/>
      <c r="J142" s="102">
        <v>0</v>
      </c>
      <c r="K142" s="102"/>
      <c r="L142" s="102"/>
      <c r="M142" s="100"/>
      <c r="N142" s="102">
        <f t="shared" si="43"/>
        <v>16.5</v>
      </c>
      <c r="O142" s="102"/>
      <c r="P142" s="100">
        <f t="shared" si="46"/>
        <v>1131.6719499999999</v>
      </c>
      <c r="Q142" s="100"/>
    </row>
    <row r="143" spans="1:17" s="97" customFormat="1" ht="21.9" customHeight="1">
      <c r="A143" s="94"/>
      <c r="B143" s="99" t="s">
        <v>674</v>
      </c>
      <c r="C143" s="100"/>
      <c r="D143" s="100"/>
      <c r="E143" s="101">
        <f>(C142-D142)*2.34*12*1.39*1.235</f>
        <v>48.203532000000003</v>
      </c>
      <c r="F143" s="102">
        <f>E143+D143*2.275</f>
        <v>48.203532000000003</v>
      </c>
      <c r="G143" s="102"/>
      <c r="H143" s="100"/>
      <c r="I143" s="100"/>
      <c r="J143" s="102"/>
      <c r="K143" s="102"/>
      <c r="L143" s="102"/>
      <c r="M143" s="100"/>
      <c r="N143" s="102">
        <f t="shared" si="43"/>
        <v>0</v>
      </c>
      <c r="O143" s="102"/>
      <c r="P143" s="100">
        <f t="shared" si="46"/>
        <v>48.203532000000003</v>
      </c>
      <c r="Q143" s="100"/>
    </row>
    <row r="144" spans="1:17" s="97" customFormat="1" ht="21.9" customHeight="1">
      <c r="A144" s="94">
        <v>9</v>
      </c>
      <c r="B144" s="99" t="s">
        <v>436</v>
      </c>
      <c r="C144" s="100">
        <f t="shared" ref="C144:M144" si="51">SUM(C145:C146)</f>
        <v>6</v>
      </c>
      <c r="D144" s="100">
        <f t="shared" si="51"/>
        <v>5</v>
      </c>
      <c r="E144" s="100">
        <f t="shared" si="51"/>
        <v>412.54060199999992</v>
      </c>
      <c r="F144" s="100">
        <f t="shared" si="51"/>
        <v>423.91560199999992</v>
      </c>
      <c r="G144" s="100">
        <f t="shared" si="51"/>
        <v>180</v>
      </c>
      <c r="H144" s="100">
        <f t="shared" si="51"/>
        <v>0</v>
      </c>
      <c r="I144" s="100">
        <f t="shared" si="51"/>
        <v>0</v>
      </c>
      <c r="J144" s="100">
        <f t="shared" si="51"/>
        <v>0</v>
      </c>
      <c r="K144" s="100">
        <f t="shared" si="51"/>
        <v>0</v>
      </c>
      <c r="L144" s="100">
        <f t="shared" si="51"/>
        <v>0</v>
      </c>
      <c r="M144" s="100">
        <f t="shared" si="51"/>
        <v>250</v>
      </c>
      <c r="N144" s="102">
        <f t="shared" si="43"/>
        <v>9</v>
      </c>
      <c r="O144" s="100">
        <f>SUM(O145:O146)</f>
        <v>0</v>
      </c>
      <c r="P144" s="100">
        <f t="shared" si="46"/>
        <v>862.91560199999992</v>
      </c>
      <c r="Q144" s="100">
        <f>SUM(Q145:Q146)</f>
        <v>0</v>
      </c>
    </row>
    <row r="145" spans="1:17" s="97" customFormat="1" ht="21.9" customHeight="1">
      <c r="A145" s="94"/>
      <c r="B145" s="99" t="s">
        <v>675</v>
      </c>
      <c r="C145" s="100">
        <v>6</v>
      </c>
      <c r="D145" s="100">
        <v>5</v>
      </c>
      <c r="E145" s="108">
        <v>364.33706999999993</v>
      </c>
      <c r="F145" s="102">
        <f>E145+D145*2.275</f>
        <v>375.71206999999993</v>
      </c>
      <c r="G145" s="102">
        <f>C145*30</f>
        <v>180</v>
      </c>
      <c r="H145" s="100"/>
      <c r="I145" s="100"/>
      <c r="J145" s="102">
        <v>0</v>
      </c>
      <c r="K145" s="102"/>
      <c r="L145" s="102"/>
      <c r="M145" s="100">
        <v>250</v>
      </c>
      <c r="N145" s="102">
        <f t="shared" si="43"/>
        <v>9</v>
      </c>
      <c r="O145" s="102"/>
      <c r="P145" s="100">
        <f t="shared" si="46"/>
        <v>814.71206999999993</v>
      </c>
      <c r="Q145" s="100"/>
    </row>
    <row r="146" spans="1:17" s="97" customFormat="1" ht="21.9" customHeight="1">
      <c r="A146" s="94"/>
      <c r="B146" s="99" t="s">
        <v>674</v>
      </c>
      <c r="C146" s="100"/>
      <c r="D146" s="100"/>
      <c r="E146" s="101">
        <f>(C145-D145)*2.34*12*1.39*1.235</f>
        <v>48.203532000000003</v>
      </c>
      <c r="F146" s="102">
        <f>E146+D146*2.275</f>
        <v>48.203532000000003</v>
      </c>
      <c r="G146" s="102"/>
      <c r="H146" s="100"/>
      <c r="I146" s="100"/>
      <c r="J146" s="102"/>
      <c r="K146" s="102"/>
      <c r="L146" s="102"/>
      <c r="M146" s="100"/>
      <c r="N146" s="102">
        <f t="shared" si="43"/>
        <v>0</v>
      </c>
      <c r="O146" s="102"/>
      <c r="P146" s="100">
        <f t="shared" si="46"/>
        <v>48.203532000000003</v>
      </c>
      <c r="Q146" s="100"/>
    </row>
    <row r="147" spans="1:17" s="97" customFormat="1" ht="21.9" customHeight="1">
      <c r="A147" s="94">
        <v>10</v>
      </c>
      <c r="B147" s="99" t="s">
        <v>437</v>
      </c>
      <c r="C147" s="100">
        <v>4</v>
      </c>
      <c r="D147" s="100">
        <v>4</v>
      </c>
      <c r="E147" s="108">
        <v>413.23448999999994</v>
      </c>
      <c r="F147" s="102">
        <f>E147+D147*2.275</f>
        <v>422.33448999999996</v>
      </c>
      <c r="G147" s="102">
        <f>C147*30</f>
        <v>120</v>
      </c>
      <c r="H147" s="100"/>
      <c r="I147" s="100"/>
      <c r="J147" s="102">
        <v>0</v>
      </c>
      <c r="K147" s="102"/>
      <c r="L147" s="102"/>
      <c r="M147" s="100">
        <v>350</v>
      </c>
      <c r="N147" s="102">
        <f t="shared" si="43"/>
        <v>6</v>
      </c>
      <c r="O147" s="102"/>
      <c r="P147" s="100">
        <f t="shared" si="46"/>
        <v>898.33448999999996</v>
      </c>
      <c r="Q147" s="100"/>
    </row>
    <row r="148" spans="1:17" s="97" customFormat="1" ht="21.9" customHeight="1">
      <c r="A148" s="94">
        <v>11</v>
      </c>
      <c r="B148" s="99" t="s">
        <v>438</v>
      </c>
      <c r="C148" s="100">
        <v>3</v>
      </c>
      <c r="D148" s="100">
        <v>3</v>
      </c>
      <c r="E148" s="108">
        <v>213.59156999999999</v>
      </c>
      <c r="F148" s="102">
        <f>E148+D148*2.275</f>
        <v>220.41656999999998</v>
      </c>
      <c r="G148" s="102">
        <f>C148*30</f>
        <v>90</v>
      </c>
      <c r="H148" s="100"/>
      <c r="I148" s="100"/>
      <c r="J148" s="102">
        <v>0</v>
      </c>
      <c r="K148" s="102"/>
      <c r="L148" s="102"/>
      <c r="M148" s="100"/>
      <c r="N148" s="102">
        <f t="shared" si="43"/>
        <v>4.5</v>
      </c>
      <c r="O148" s="102"/>
      <c r="P148" s="100">
        <f t="shared" si="46"/>
        <v>314.91656999999998</v>
      </c>
      <c r="Q148" s="100"/>
    </row>
    <row r="149" spans="1:17" s="97" customFormat="1" ht="21.9" customHeight="1">
      <c r="A149" s="94">
        <v>12</v>
      </c>
      <c r="B149" s="99" t="s">
        <v>439</v>
      </c>
      <c r="C149" s="100">
        <f t="shared" ref="C149:M149" si="52">SUM(C150:C151)</f>
        <v>4</v>
      </c>
      <c r="D149" s="100">
        <f t="shared" si="52"/>
        <v>3</v>
      </c>
      <c r="E149" s="100">
        <f t="shared" si="52"/>
        <v>239.25208199999997</v>
      </c>
      <c r="F149" s="100">
        <f t="shared" si="52"/>
        <v>246.07708199999996</v>
      </c>
      <c r="G149" s="100">
        <f t="shared" si="52"/>
        <v>120</v>
      </c>
      <c r="H149" s="100">
        <f t="shared" si="52"/>
        <v>0</v>
      </c>
      <c r="I149" s="100">
        <f t="shared" si="52"/>
        <v>0</v>
      </c>
      <c r="J149" s="100">
        <f t="shared" si="52"/>
        <v>0</v>
      </c>
      <c r="K149" s="100">
        <f t="shared" si="52"/>
        <v>0</v>
      </c>
      <c r="L149" s="100">
        <f t="shared" si="52"/>
        <v>0</v>
      </c>
      <c r="M149" s="100">
        <f t="shared" si="52"/>
        <v>150</v>
      </c>
      <c r="N149" s="102">
        <f t="shared" si="43"/>
        <v>6</v>
      </c>
      <c r="O149" s="100">
        <f>SUM(O150:O151)</f>
        <v>0</v>
      </c>
      <c r="P149" s="100">
        <f t="shared" si="46"/>
        <v>522.07708200000002</v>
      </c>
      <c r="Q149" s="100">
        <f>SUM(Q150:Q151)</f>
        <v>0</v>
      </c>
    </row>
    <row r="150" spans="1:17" s="97" customFormat="1" ht="21.9" customHeight="1">
      <c r="A150" s="94"/>
      <c r="B150" s="99" t="s">
        <v>675</v>
      </c>
      <c r="C150" s="100">
        <v>4</v>
      </c>
      <c r="D150" s="111">
        <v>3</v>
      </c>
      <c r="E150" s="108">
        <v>191.04854999999998</v>
      </c>
      <c r="F150" s="102">
        <f>E150+D150*2.275</f>
        <v>197.87354999999997</v>
      </c>
      <c r="G150" s="102">
        <f>C150*30</f>
        <v>120</v>
      </c>
      <c r="H150" s="100"/>
      <c r="I150" s="100"/>
      <c r="J150" s="102">
        <v>0</v>
      </c>
      <c r="K150" s="102"/>
      <c r="L150" s="102"/>
      <c r="M150" s="100">
        <v>150</v>
      </c>
      <c r="N150" s="102">
        <f t="shared" si="43"/>
        <v>6</v>
      </c>
      <c r="O150" s="102"/>
      <c r="P150" s="100">
        <f t="shared" si="46"/>
        <v>473.87354999999997</v>
      </c>
      <c r="Q150" s="100"/>
    </row>
    <row r="151" spans="1:17" s="97" customFormat="1" ht="21.9" customHeight="1">
      <c r="A151" s="94"/>
      <c r="B151" s="99" t="s">
        <v>674</v>
      </c>
      <c r="C151" s="100"/>
      <c r="D151" s="111"/>
      <c r="E151" s="101">
        <f>(C150-D150)*2.34*12*1.39*1.235</f>
        <v>48.203532000000003</v>
      </c>
      <c r="F151" s="102">
        <f>E151+D151*2.275</f>
        <v>48.203532000000003</v>
      </c>
      <c r="G151" s="102"/>
      <c r="H151" s="100"/>
      <c r="I151" s="100"/>
      <c r="J151" s="102"/>
      <c r="K151" s="102"/>
      <c r="L151" s="102"/>
      <c r="M151" s="100"/>
      <c r="N151" s="102">
        <f t="shared" si="43"/>
        <v>0</v>
      </c>
      <c r="O151" s="102"/>
      <c r="P151" s="100">
        <f t="shared" si="46"/>
        <v>48.203532000000003</v>
      </c>
      <c r="Q151" s="100"/>
    </row>
    <row r="152" spans="1:17" s="97" customFormat="1" ht="21.9" customHeight="1">
      <c r="A152" s="94">
        <v>13</v>
      </c>
      <c r="B152" s="99" t="s">
        <v>440</v>
      </c>
      <c r="C152" s="100">
        <f t="shared" ref="C152:M152" si="53">SUM(C153:C154)</f>
        <v>11</v>
      </c>
      <c r="D152" s="100">
        <f t="shared" si="53"/>
        <v>10</v>
      </c>
      <c r="E152" s="100">
        <f t="shared" si="53"/>
        <v>714.38605199999984</v>
      </c>
      <c r="F152" s="100">
        <f t="shared" si="53"/>
        <v>737.13605199999984</v>
      </c>
      <c r="G152" s="100">
        <f t="shared" si="53"/>
        <v>330</v>
      </c>
      <c r="H152" s="100">
        <f t="shared" si="53"/>
        <v>0</v>
      </c>
      <c r="I152" s="100">
        <f t="shared" si="53"/>
        <v>0</v>
      </c>
      <c r="J152" s="100">
        <f t="shared" si="53"/>
        <v>0</v>
      </c>
      <c r="K152" s="100">
        <f t="shared" si="53"/>
        <v>0</v>
      </c>
      <c r="L152" s="100">
        <f t="shared" si="53"/>
        <v>0</v>
      </c>
      <c r="M152" s="100">
        <f t="shared" si="53"/>
        <v>0</v>
      </c>
      <c r="N152" s="102">
        <f t="shared" si="43"/>
        <v>16.5</v>
      </c>
      <c r="O152" s="100">
        <f>SUM(O153:O154)</f>
        <v>0</v>
      </c>
      <c r="P152" s="100">
        <f t="shared" si="46"/>
        <v>1083.6360519999998</v>
      </c>
      <c r="Q152" s="100">
        <f>SUM(Q153:Q154)</f>
        <v>0</v>
      </c>
    </row>
    <row r="153" spans="1:17" s="97" customFormat="1" ht="21.9" customHeight="1">
      <c r="A153" s="94"/>
      <c r="B153" s="99" t="s">
        <v>675</v>
      </c>
      <c r="C153" s="100">
        <v>11</v>
      </c>
      <c r="D153" s="100">
        <v>10</v>
      </c>
      <c r="E153" s="108">
        <v>666.18251999999984</v>
      </c>
      <c r="F153" s="102">
        <f>E153+D153*2.275</f>
        <v>688.93251999999984</v>
      </c>
      <c r="G153" s="102">
        <f>C153*30</f>
        <v>330</v>
      </c>
      <c r="H153" s="100"/>
      <c r="I153" s="100"/>
      <c r="J153" s="102">
        <v>0</v>
      </c>
      <c r="K153" s="102"/>
      <c r="L153" s="102"/>
      <c r="M153" s="100"/>
      <c r="N153" s="102">
        <f t="shared" si="43"/>
        <v>16.5</v>
      </c>
      <c r="O153" s="102"/>
      <c r="P153" s="100">
        <f t="shared" si="46"/>
        <v>1035.4325199999998</v>
      </c>
      <c r="Q153" s="100"/>
    </row>
    <row r="154" spans="1:17" s="97" customFormat="1" ht="21.9" customHeight="1">
      <c r="A154" s="94"/>
      <c r="B154" s="99" t="s">
        <v>674</v>
      </c>
      <c r="C154" s="100"/>
      <c r="D154" s="100"/>
      <c r="E154" s="101">
        <f>(C153-D153)*2.34*12*1.39*1.235</f>
        <v>48.203532000000003</v>
      </c>
      <c r="F154" s="102">
        <f>E154+D154*2.275</f>
        <v>48.203532000000003</v>
      </c>
      <c r="G154" s="102"/>
      <c r="H154" s="100"/>
      <c r="I154" s="100"/>
      <c r="J154" s="102"/>
      <c r="K154" s="102"/>
      <c r="L154" s="102"/>
      <c r="M154" s="100"/>
      <c r="N154" s="102">
        <f t="shared" si="43"/>
        <v>0</v>
      </c>
      <c r="O154" s="102"/>
      <c r="P154" s="100">
        <f t="shared" si="46"/>
        <v>48.203532000000003</v>
      </c>
      <c r="Q154" s="100"/>
    </row>
    <row r="155" spans="1:17" s="97" customFormat="1" ht="21.9" customHeight="1">
      <c r="A155" s="94">
        <v>14</v>
      </c>
      <c r="B155" s="99" t="s">
        <v>441</v>
      </c>
      <c r="C155" s="100">
        <f t="shared" ref="C155:M155" si="54">SUM(C156:C157)</f>
        <v>9</v>
      </c>
      <c r="D155" s="100">
        <f t="shared" si="54"/>
        <v>8</v>
      </c>
      <c r="E155" s="100">
        <f t="shared" si="54"/>
        <v>743.79706199999987</v>
      </c>
      <c r="F155" s="100">
        <f t="shared" si="54"/>
        <v>761.99706199999991</v>
      </c>
      <c r="G155" s="100">
        <f t="shared" si="54"/>
        <v>270</v>
      </c>
      <c r="H155" s="100">
        <f t="shared" si="54"/>
        <v>0</v>
      </c>
      <c r="I155" s="100">
        <f t="shared" si="54"/>
        <v>0</v>
      </c>
      <c r="J155" s="100">
        <f t="shared" si="54"/>
        <v>0</v>
      </c>
      <c r="K155" s="100">
        <f t="shared" si="54"/>
        <v>0</v>
      </c>
      <c r="L155" s="100">
        <f t="shared" si="54"/>
        <v>0</v>
      </c>
      <c r="M155" s="100">
        <f t="shared" si="54"/>
        <v>0</v>
      </c>
      <c r="N155" s="102">
        <f t="shared" si="43"/>
        <v>13.5</v>
      </c>
      <c r="O155" s="100">
        <f>SUM(O156:O157)</f>
        <v>0</v>
      </c>
      <c r="P155" s="100">
        <f t="shared" si="46"/>
        <v>1045.4970619999999</v>
      </c>
      <c r="Q155" s="100">
        <f>SUM(Q156:Q157)</f>
        <v>10000</v>
      </c>
    </row>
    <row r="156" spans="1:17" s="97" customFormat="1" ht="21.9" customHeight="1">
      <c r="A156" s="94"/>
      <c r="B156" s="99" t="s">
        <v>675</v>
      </c>
      <c r="C156" s="100">
        <v>9</v>
      </c>
      <c r="D156" s="100">
        <v>8</v>
      </c>
      <c r="E156" s="108">
        <v>695.59352999999987</v>
      </c>
      <c r="F156" s="102">
        <f>E156+D156*2.275</f>
        <v>713.79352999999992</v>
      </c>
      <c r="G156" s="102">
        <f>C156*30</f>
        <v>270</v>
      </c>
      <c r="H156" s="100"/>
      <c r="I156" s="100"/>
      <c r="J156" s="102">
        <v>0</v>
      </c>
      <c r="K156" s="102"/>
      <c r="L156" s="102"/>
      <c r="M156" s="100"/>
      <c r="N156" s="102">
        <f t="shared" ref="N156:N186" si="55">G156*0.05</f>
        <v>13.5</v>
      </c>
      <c r="O156" s="102"/>
      <c r="P156" s="100">
        <f t="shared" si="46"/>
        <v>997.29352999999992</v>
      </c>
      <c r="Q156" s="100">
        <v>10000</v>
      </c>
    </row>
    <row r="157" spans="1:17" s="97" customFormat="1" ht="21.9" customHeight="1">
      <c r="A157" s="94"/>
      <c r="B157" s="99" t="s">
        <v>674</v>
      </c>
      <c r="C157" s="100"/>
      <c r="D157" s="100"/>
      <c r="E157" s="101">
        <f>(C156-D156)*2.34*12*1.39*1.235</f>
        <v>48.203532000000003</v>
      </c>
      <c r="F157" s="102">
        <f>E157+D157*2.275</f>
        <v>48.203532000000003</v>
      </c>
      <c r="G157" s="102"/>
      <c r="H157" s="100"/>
      <c r="I157" s="100"/>
      <c r="J157" s="102"/>
      <c r="K157" s="102"/>
      <c r="L157" s="102"/>
      <c r="M157" s="100"/>
      <c r="N157" s="102">
        <f t="shared" si="55"/>
        <v>0</v>
      </c>
      <c r="O157" s="102"/>
      <c r="P157" s="100">
        <f t="shared" si="46"/>
        <v>48.203532000000003</v>
      </c>
      <c r="Q157" s="100"/>
    </row>
    <row r="158" spans="1:17" s="97" customFormat="1" ht="21.9" customHeight="1">
      <c r="A158" s="94">
        <v>15</v>
      </c>
      <c r="B158" s="99" t="s">
        <v>442</v>
      </c>
      <c r="C158" s="100">
        <f t="shared" ref="C158:M158" si="56">SUM(C159:C160)</f>
        <v>10</v>
      </c>
      <c r="D158" s="100">
        <f t="shared" si="56"/>
        <v>9</v>
      </c>
      <c r="E158" s="100">
        <f t="shared" si="56"/>
        <v>835.89568200000008</v>
      </c>
      <c r="F158" s="100">
        <f t="shared" si="56"/>
        <v>856.3706820000001</v>
      </c>
      <c r="G158" s="100">
        <f t="shared" si="56"/>
        <v>300</v>
      </c>
      <c r="H158" s="100">
        <f t="shared" si="56"/>
        <v>0</v>
      </c>
      <c r="I158" s="100">
        <f t="shared" si="56"/>
        <v>0</v>
      </c>
      <c r="J158" s="100">
        <f t="shared" si="56"/>
        <v>0</v>
      </c>
      <c r="K158" s="100">
        <f t="shared" si="56"/>
        <v>0</v>
      </c>
      <c r="L158" s="100">
        <f t="shared" si="56"/>
        <v>0</v>
      </c>
      <c r="M158" s="100">
        <f t="shared" si="56"/>
        <v>640</v>
      </c>
      <c r="N158" s="102">
        <f t="shared" si="55"/>
        <v>15</v>
      </c>
      <c r="O158" s="100">
        <f>SUM(O159:O160)</f>
        <v>0</v>
      </c>
      <c r="P158" s="100">
        <f t="shared" ref="P158:P186" si="57">SUM(F158:O158)</f>
        <v>1811.3706820000002</v>
      </c>
      <c r="Q158" s="100">
        <f>SUM(Q159:Q160)</f>
        <v>0</v>
      </c>
    </row>
    <row r="159" spans="1:17" s="97" customFormat="1" ht="21.9" customHeight="1">
      <c r="A159" s="94"/>
      <c r="B159" s="99" t="s">
        <v>675</v>
      </c>
      <c r="C159" s="100">
        <v>10</v>
      </c>
      <c r="D159" s="100">
        <v>9</v>
      </c>
      <c r="E159" s="108">
        <v>787.69215000000008</v>
      </c>
      <c r="F159" s="102">
        <f>E159+D159*2.275</f>
        <v>808.16715000000011</v>
      </c>
      <c r="G159" s="102">
        <f>C159*30</f>
        <v>300</v>
      </c>
      <c r="H159" s="100"/>
      <c r="I159" s="100"/>
      <c r="J159" s="102">
        <v>0</v>
      </c>
      <c r="K159" s="102"/>
      <c r="L159" s="102"/>
      <c r="M159" s="100">
        <v>640</v>
      </c>
      <c r="N159" s="102">
        <f t="shared" si="55"/>
        <v>15</v>
      </c>
      <c r="O159" s="102"/>
      <c r="P159" s="100">
        <f t="shared" si="57"/>
        <v>1763.1671500000002</v>
      </c>
      <c r="Q159" s="100"/>
    </row>
    <row r="160" spans="1:17" s="97" customFormat="1" ht="21.9" customHeight="1">
      <c r="A160" s="94"/>
      <c r="B160" s="99" t="s">
        <v>674</v>
      </c>
      <c r="C160" s="100"/>
      <c r="D160" s="100"/>
      <c r="E160" s="101">
        <f>(C159-D159)*2.34*12*1.39*1.235</f>
        <v>48.203532000000003</v>
      </c>
      <c r="F160" s="102">
        <f>E160+D160*2.275</f>
        <v>48.203532000000003</v>
      </c>
      <c r="G160" s="102"/>
      <c r="H160" s="100"/>
      <c r="I160" s="100"/>
      <c r="J160" s="102"/>
      <c r="K160" s="102"/>
      <c r="L160" s="102"/>
      <c r="M160" s="100"/>
      <c r="N160" s="102">
        <f t="shared" si="55"/>
        <v>0</v>
      </c>
      <c r="O160" s="102"/>
      <c r="P160" s="100">
        <f t="shared" si="57"/>
        <v>48.203532000000003</v>
      </c>
      <c r="Q160" s="100"/>
    </row>
    <row r="161" spans="1:17" s="97" customFormat="1" ht="21.9" customHeight="1">
      <c r="A161" s="94">
        <v>16</v>
      </c>
      <c r="B161" s="99" t="s">
        <v>443</v>
      </c>
      <c r="C161" s="100">
        <v>2</v>
      </c>
      <c r="D161" s="100">
        <v>2</v>
      </c>
      <c r="E161" s="108">
        <v>157.33409999999998</v>
      </c>
      <c r="F161" s="102">
        <f>E161+D161*2.275</f>
        <v>161.88409999999999</v>
      </c>
      <c r="G161" s="102">
        <f>C161*30</f>
        <v>60</v>
      </c>
      <c r="H161" s="100"/>
      <c r="I161" s="100"/>
      <c r="J161" s="102">
        <v>0</v>
      </c>
      <c r="K161" s="102"/>
      <c r="L161" s="102"/>
      <c r="M161" s="100">
        <v>100</v>
      </c>
      <c r="N161" s="102">
        <f t="shared" si="55"/>
        <v>3</v>
      </c>
      <c r="O161" s="102"/>
      <c r="P161" s="100">
        <f t="shared" si="57"/>
        <v>324.88409999999999</v>
      </c>
      <c r="Q161" s="100">
        <v>850</v>
      </c>
    </row>
    <row r="162" spans="1:17" s="97" customFormat="1" ht="21.9" customHeight="1">
      <c r="A162" s="94">
        <v>17</v>
      </c>
      <c r="B162" s="99" t="s">
        <v>444</v>
      </c>
      <c r="C162" s="100">
        <f t="shared" ref="C162:M162" si="58">SUM(C163:C164)</f>
        <v>13</v>
      </c>
      <c r="D162" s="100">
        <f t="shared" si="58"/>
        <v>10</v>
      </c>
      <c r="E162" s="100">
        <f t="shared" si="58"/>
        <v>908.9549159999998</v>
      </c>
      <c r="F162" s="100">
        <f t="shared" si="58"/>
        <v>931.7049159999998</v>
      </c>
      <c r="G162" s="100">
        <f t="shared" si="58"/>
        <v>390</v>
      </c>
      <c r="H162" s="100">
        <f t="shared" si="58"/>
        <v>0</v>
      </c>
      <c r="I162" s="100">
        <f t="shared" si="58"/>
        <v>0</v>
      </c>
      <c r="J162" s="100">
        <f t="shared" si="58"/>
        <v>24</v>
      </c>
      <c r="K162" s="100">
        <f t="shared" si="58"/>
        <v>0</v>
      </c>
      <c r="L162" s="100">
        <f t="shared" si="58"/>
        <v>0</v>
      </c>
      <c r="M162" s="100">
        <f t="shared" si="58"/>
        <v>450</v>
      </c>
      <c r="N162" s="102">
        <f t="shared" si="55"/>
        <v>19.5</v>
      </c>
      <c r="O162" s="100">
        <f>SUM(O163:O164)</f>
        <v>0</v>
      </c>
      <c r="P162" s="100">
        <f t="shared" si="57"/>
        <v>1815.2049159999997</v>
      </c>
      <c r="Q162" s="100">
        <f>SUM(Q163:Q164)</f>
        <v>0</v>
      </c>
    </row>
    <row r="163" spans="1:17" s="97" customFormat="1" ht="21.9" customHeight="1">
      <c r="A163" s="94"/>
      <c r="B163" s="99" t="s">
        <v>675</v>
      </c>
      <c r="C163" s="100">
        <v>13</v>
      </c>
      <c r="D163" s="100">
        <v>10</v>
      </c>
      <c r="E163" s="108">
        <v>764.34431999999981</v>
      </c>
      <c r="F163" s="102">
        <f>E163+D163*2.275</f>
        <v>787.09431999999981</v>
      </c>
      <c r="G163" s="102">
        <f>C163*30</f>
        <v>390</v>
      </c>
      <c r="H163" s="100"/>
      <c r="I163" s="100"/>
      <c r="J163" s="102">
        <v>24</v>
      </c>
      <c r="K163" s="102"/>
      <c r="L163" s="102"/>
      <c r="M163" s="100">
        <v>450</v>
      </c>
      <c r="N163" s="102">
        <f t="shared" si="55"/>
        <v>19.5</v>
      </c>
      <c r="O163" s="102"/>
      <c r="P163" s="100">
        <f t="shared" si="57"/>
        <v>1670.5943199999997</v>
      </c>
      <c r="Q163" s="100"/>
    </row>
    <row r="164" spans="1:17" s="97" customFormat="1" ht="21.9" customHeight="1">
      <c r="A164" s="94"/>
      <c r="B164" s="99" t="s">
        <v>674</v>
      </c>
      <c r="C164" s="100"/>
      <c r="D164" s="100"/>
      <c r="E164" s="101">
        <f>(C163-D163)*2.34*12*1.39*1.235</f>
        <v>144.61059599999999</v>
      </c>
      <c r="F164" s="102">
        <f>E164+D164*2.275</f>
        <v>144.61059599999999</v>
      </c>
      <c r="G164" s="102"/>
      <c r="H164" s="100"/>
      <c r="I164" s="100"/>
      <c r="J164" s="102"/>
      <c r="K164" s="102"/>
      <c r="L164" s="102"/>
      <c r="M164" s="100"/>
      <c r="N164" s="102">
        <f t="shared" si="55"/>
        <v>0</v>
      </c>
      <c r="O164" s="102"/>
      <c r="P164" s="100">
        <f t="shared" si="57"/>
        <v>144.61059599999999</v>
      </c>
      <c r="Q164" s="100"/>
    </row>
    <row r="165" spans="1:17" s="97" customFormat="1" ht="21.9" customHeight="1">
      <c r="A165" s="94">
        <v>18</v>
      </c>
      <c r="B165" s="99" t="s">
        <v>445</v>
      </c>
      <c r="C165" s="100">
        <f t="shared" ref="C165:M165" si="59">SUM(C166:C167)</f>
        <v>2</v>
      </c>
      <c r="D165" s="100">
        <f t="shared" si="59"/>
        <v>1</v>
      </c>
      <c r="E165" s="100">
        <f t="shared" si="59"/>
        <v>122.98831199999998</v>
      </c>
      <c r="F165" s="100">
        <f t="shared" si="59"/>
        <v>125.26331199999998</v>
      </c>
      <c r="G165" s="100">
        <f t="shared" si="59"/>
        <v>60</v>
      </c>
      <c r="H165" s="100">
        <f t="shared" si="59"/>
        <v>0</v>
      </c>
      <c r="I165" s="100">
        <f t="shared" si="59"/>
        <v>0</v>
      </c>
      <c r="J165" s="100">
        <f t="shared" si="59"/>
        <v>0</v>
      </c>
      <c r="K165" s="100">
        <f t="shared" si="59"/>
        <v>0</v>
      </c>
      <c r="L165" s="100">
        <f t="shared" si="59"/>
        <v>0</v>
      </c>
      <c r="M165" s="100">
        <f t="shared" si="59"/>
        <v>0</v>
      </c>
      <c r="N165" s="102">
        <f t="shared" si="55"/>
        <v>3</v>
      </c>
      <c r="O165" s="100">
        <f>SUM(O166:O167)</f>
        <v>0</v>
      </c>
      <c r="P165" s="100">
        <f t="shared" si="57"/>
        <v>188.26331199999998</v>
      </c>
      <c r="Q165" s="100">
        <f>SUM(Q166:Q167)</f>
        <v>0</v>
      </c>
    </row>
    <row r="166" spans="1:17" s="97" customFormat="1" ht="21.9" customHeight="1">
      <c r="A166" s="94"/>
      <c r="B166" s="99" t="s">
        <v>675</v>
      </c>
      <c r="C166" s="100">
        <v>2</v>
      </c>
      <c r="D166" s="100">
        <v>1</v>
      </c>
      <c r="E166" s="108">
        <v>74.784779999999984</v>
      </c>
      <c r="F166" s="102">
        <f>E166+D166*2.275</f>
        <v>77.059779999999989</v>
      </c>
      <c r="G166" s="102">
        <f>C166*30</f>
        <v>60</v>
      </c>
      <c r="H166" s="100"/>
      <c r="I166" s="100"/>
      <c r="J166" s="102">
        <v>0</v>
      </c>
      <c r="K166" s="102"/>
      <c r="L166" s="102"/>
      <c r="M166" s="100"/>
      <c r="N166" s="102">
        <f t="shared" si="55"/>
        <v>3</v>
      </c>
      <c r="O166" s="102"/>
      <c r="P166" s="100">
        <f t="shared" si="57"/>
        <v>140.05977999999999</v>
      </c>
      <c r="Q166" s="100"/>
    </row>
    <row r="167" spans="1:17" s="97" customFormat="1" ht="21.9" customHeight="1">
      <c r="A167" s="94"/>
      <c r="B167" s="99" t="s">
        <v>674</v>
      </c>
      <c r="C167" s="100"/>
      <c r="D167" s="100"/>
      <c r="E167" s="101">
        <f>(C166-D166)*2.34*12*1.39*1.235</f>
        <v>48.203532000000003</v>
      </c>
      <c r="F167" s="102">
        <f>E167+D167*2.275</f>
        <v>48.203532000000003</v>
      </c>
      <c r="G167" s="102"/>
      <c r="H167" s="100"/>
      <c r="I167" s="100"/>
      <c r="J167" s="102"/>
      <c r="K167" s="102"/>
      <c r="L167" s="102"/>
      <c r="M167" s="100"/>
      <c r="N167" s="102">
        <f t="shared" si="55"/>
        <v>0</v>
      </c>
      <c r="O167" s="102"/>
      <c r="P167" s="100">
        <f t="shared" si="57"/>
        <v>48.203532000000003</v>
      </c>
      <c r="Q167" s="100"/>
    </row>
    <row r="168" spans="1:17" s="97" customFormat="1" ht="21.9" customHeight="1">
      <c r="A168" s="94">
        <v>19</v>
      </c>
      <c r="B168" s="99" t="s">
        <v>446</v>
      </c>
      <c r="C168" s="100">
        <v>1</v>
      </c>
      <c r="D168" s="100">
        <v>1</v>
      </c>
      <c r="E168" s="108">
        <v>74.784779999999984</v>
      </c>
      <c r="F168" s="102">
        <f>E168+D168*2.275</f>
        <v>77.059779999999989</v>
      </c>
      <c r="G168" s="102">
        <f>C168*30</f>
        <v>30</v>
      </c>
      <c r="H168" s="100"/>
      <c r="I168" s="100"/>
      <c r="J168" s="102">
        <v>0</v>
      </c>
      <c r="K168" s="102"/>
      <c r="L168" s="102"/>
      <c r="M168" s="100">
        <v>50</v>
      </c>
      <c r="N168" s="102">
        <f t="shared" si="55"/>
        <v>1.5</v>
      </c>
      <c r="O168" s="102"/>
      <c r="P168" s="100">
        <f t="shared" si="57"/>
        <v>158.55977999999999</v>
      </c>
      <c r="Q168" s="100"/>
    </row>
    <row r="169" spans="1:17" s="97" customFormat="1" ht="21.9" customHeight="1">
      <c r="A169" s="94">
        <v>20</v>
      </c>
      <c r="B169" s="99" t="s">
        <v>447</v>
      </c>
      <c r="C169" s="100">
        <v>5</v>
      </c>
      <c r="D169" s="100">
        <v>5</v>
      </c>
      <c r="E169" s="108">
        <v>299.75210999999996</v>
      </c>
      <c r="F169" s="102">
        <f>E169+D169*2.275</f>
        <v>311.12710999999996</v>
      </c>
      <c r="G169" s="102">
        <f>C169*30</f>
        <v>150</v>
      </c>
      <c r="H169" s="100"/>
      <c r="I169" s="100"/>
      <c r="J169" s="102">
        <v>0</v>
      </c>
      <c r="K169" s="102"/>
      <c r="L169" s="102"/>
      <c r="M169" s="100">
        <v>557</v>
      </c>
      <c r="N169" s="102">
        <f t="shared" si="55"/>
        <v>7.5</v>
      </c>
      <c r="O169" s="102"/>
      <c r="P169" s="100">
        <f t="shared" si="57"/>
        <v>1025.6271099999999</v>
      </c>
      <c r="Q169" s="100"/>
    </row>
    <row r="170" spans="1:17" s="97" customFormat="1" ht="21.9" customHeight="1">
      <c r="A170" s="94">
        <v>21</v>
      </c>
      <c r="B170" s="99" t="s">
        <v>448</v>
      </c>
      <c r="C170" s="100">
        <f t="shared" ref="C170:M170" si="60">SUM(C171:C172)</f>
        <v>12</v>
      </c>
      <c r="D170" s="100">
        <f t="shared" si="60"/>
        <v>10</v>
      </c>
      <c r="E170" s="100">
        <f t="shared" si="60"/>
        <v>932.18348399999991</v>
      </c>
      <c r="F170" s="100">
        <f t="shared" si="60"/>
        <v>954.93348399999991</v>
      </c>
      <c r="G170" s="100">
        <f t="shared" si="60"/>
        <v>360</v>
      </c>
      <c r="H170" s="100">
        <f t="shared" si="60"/>
        <v>0</v>
      </c>
      <c r="I170" s="100">
        <f t="shared" si="60"/>
        <v>0</v>
      </c>
      <c r="J170" s="100">
        <f t="shared" si="60"/>
        <v>0</v>
      </c>
      <c r="K170" s="100">
        <f t="shared" si="60"/>
        <v>0</v>
      </c>
      <c r="L170" s="100">
        <f t="shared" si="60"/>
        <v>0</v>
      </c>
      <c r="M170" s="100">
        <f t="shared" si="60"/>
        <v>290</v>
      </c>
      <c r="N170" s="102">
        <f t="shared" si="55"/>
        <v>18</v>
      </c>
      <c r="O170" s="100">
        <f>SUM(O171:O172)</f>
        <v>0</v>
      </c>
      <c r="P170" s="100">
        <f t="shared" si="57"/>
        <v>1622.9334839999999</v>
      </c>
      <c r="Q170" s="100">
        <f>SUM(Q171:Q172)</f>
        <v>0</v>
      </c>
    </row>
    <row r="171" spans="1:17" s="97" customFormat="1" ht="21.9" customHeight="1">
      <c r="A171" s="94"/>
      <c r="B171" s="99" t="s">
        <v>675</v>
      </c>
      <c r="C171" s="100">
        <v>12</v>
      </c>
      <c r="D171" s="100">
        <v>10</v>
      </c>
      <c r="E171" s="108">
        <v>835.77641999999992</v>
      </c>
      <c r="F171" s="102">
        <f>E171+D171*2.275</f>
        <v>858.52641999999992</v>
      </c>
      <c r="G171" s="102">
        <f>C171*30</f>
        <v>360</v>
      </c>
      <c r="H171" s="100"/>
      <c r="I171" s="100"/>
      <c r="J171" s="102">
        <v>0</v>
      </c>
      <c r="K171" s="102"/>
      <c r="L171" s="102"/>
      <c r="M171" s="100">
        <v>290</v>
      </c>
      <c r="N171" s="102">
        <f t="shared" si="55"/>
        <v>18</v>
      </c>
      <c r="O171" s="102"/>
      <c r="P171" s="100">
        <f t="shared" si="57"/>
        <v>1526.5264199999999</v>
      </c>
      <c r="Q171" s="100"/>
    </row>
    <row r="172" spans="1:17" s="97" customFormat="1" ht="21.9" customHeight="1">
      <c r="A172" s="94"/>
      <c r="B172" s="99" t="s">
        <v>674</v>
      </c>
      <c r="C172" s="100"/>
      <c r="D172" s="100"/>
      <c r="E172" s="101">
        <f>(C171-D171)*2.34*12*1.39*1.235</f>
        <v>96.407064000000005</v>
      </c>
      <c r="F172" s="102">
        <f>E172+D172*2.275</f>
        <v>96.407064000000005</v>
      </c>
      <c r="G172" s="102"/>
      <c r="H172" s="100"/>
      <c r="I172" s="100"/>
      <c r="J172" s="102"/>
      <c r="K172" s="102"/>
      <c r="L172" s="102"/>
      <c r="M172" s="100"/>
      <c r="N172" s="102">
        <f t="shared" si="55"/>
        <v>0</v>
      </c>
      <c r="O172" s="102"/>
      <c r="P172" s="100">
        <f t="shared" si="57"/>
        <v>96.407064000000005</v>
      </c>
      <c r="Q172" s="100"/>
    </row>
    <row r="173" spans="1:17" s="97" customFormat="1" ht="21.9" customHeight="1">
      <c r="A173" s="94">
        <v>22</v>
      </c>
      <c r="B173" s="99" t="s">
        <v>449</v>
      </c>
      <c r="C173" s="100">
        <v>2</v>
      </c>
      <c r="D173" s="100">
        <v>2</v>
      </c>
      <c r="E173" s="108">
        <v>149.56955999999997</v>
      </c>
      <c r="F173" s="102">
        <f>E173+D173*2.275</f>
        <v>154.11955999999998</v>
      </c>
      <c r="G173" s="102">
        <f>C173*30</f>
        <v>60</v>
      </c>
      <c r="H173" s="100"/>
      <c r="I173" s="100"/>
      <c r="J173" s="102">
        <v>0</v>
      </c>
      <c r="K173" s="102"/>
      <c r="L173" s="102"/>
      <c r="M173" s="100"/>
      <c r="N173" s="102">
        <f t="shared" si="55"/>
        <v>3</v>
      </c>
      <c r="O173" s="102"/>
      <c r="P173" s="100">
        <f t="shared" si="57"/>
        <v>217.11955999999998</v>
      </c>
      <c r="Q173" s="100"/>
    </row>
    <row r="174" spans="1:17" s="97" customFormat="1" ht="21.9" customHeight="1">
      <c r="A174" s="94">
        <v>23</v>
      </c>
      <c r="B174" s="99" t="s">
        <v>686</v>
      </c>
      <c r="C174" s="100">
        <f t="shared" ref="C174:M174" si="61">SUM(C175:C176)</f>
        <v>9</v>
      </c>
      <c r="D174" s="100">
        <f t="shared" si="61"/>
        <v>7</v>
      </c>
      <c r="E174" s="100">
        <f t="shared" si="61"/>
        <v>490.95995399999998</v>
      </c>
      <c r="F174" s="100">
        <f t="shared" si="61"/>
        <v>506.88495399999999</v>
      </c>
      <c r="G174" s="100">
        <f t="shared" si="61"/>
        <v>270</v>
      </c>
      <c r="H174" s="100">
        <f t="shared" si="61"/>
        <v>0</v>
      </c>
      <c r="I174" s="100">
        <f t="shared" si="61"/>
        <v>0</v>
      </c>
      <c r="J174" s="100">
        <f t="shared" si="61"/>
        <v>0</v>
      </c>
      <c r="K174" s="100">
        <f t="shared" si="61"/>
        <v>0</v>
      </c>
      <c r="L174" s="100">
        <f t="shared" si="61"/>
        <v>0</v>
      </c>
      <c r="M174" s="100">
        <f t="shared" si="61"/>
        <v>0</v>
      </c>
      <c r="N174" s="102">
        <f t="shared" si="55"/>
        <v>13.5</v>
      </c>
      <c r="O174" s="100">
        <f>SUM(O175:O176)</f>
        <v>0</v>
      </c>
      <c r="P174" s="100">
        <f t="shared" si="57"/>
        <v>790.38495399999999</v>
      </c>
      <c r="Q174" s="100">
        <f>SUM(Q175:Q176)</f>
        <v>0</v>
      </c>
    </row>
    <row r="175" spans="1:17" s="97" customFormat="1" ht="21.9" customHeight="1">
      <c r="A175" s="94"/>
      <c r="B175" s="99" t="s">
        <v>675</v>
      </c>
      <c r="C175" s="100">
        <v>9</v>
      </c>
      <c r="D175" s="100">
        <v>7</v>
      </c>
      <c r="E175" s="108">
        <v>394.55288999999999</v>
      </c>
      <c r="F175" s="102">
        <f t="shared" ref="F175:F186" si="62">E175+D175*2.275</f>
        <v>410.47789</v>
      </c>
      <c r="G175" s="102">
        <f>C175*30</f>
        <v>270</v>
      </c>
      <c r="H175" s="100"/>
      <c r="I175" s="100"/>
      <c r="J175" s="100">
        <v>0</v>
      </c>
      <c r="K175" s="100"/>
      <c r="L175" s="100"/>
      <c r="M175" s="100"/>
      <c r="N175" s="102">
        <f t="shared" si="55"/>
        <v>13.5</v>
      </c>
      <c r="O175" s="102"/>
      <c r="P175" s="100">
        <f t="shared" si="57"/>
        <v>693.97789</v>
      </c>
      <c r="Q175" s="100"/>
    </row>
    <row r="176" spans="1:17" s="97" customFormat="1" ht="21.9" customHeight="1">
      <c r="A176" s="94"/>
      <c r="B176" s="99" t="s">
        <v>674</v>
      </c>
      <c r="C176" s="100"/>
      <c r="D176" s="100"/>
      <c r="E176" s="101">
        <f>(C175-D175)*2.34*12*1.39*1.235</f>
        <v>96.407064000000005</v>
      </c>
      <c r="F176" s="102">
        <f t="shared" si="62"/>
        <v>96.407064000000005</v>
      </c>
      <c r="G176" s="102"/>
      <c r="H176" s="100"/>
      <c r="I176" s="100"/>
      <c r="J176" s="100"/>
      <c r="K176" s="100"/>
      <c r="L176" s="100"/>
      <c r="M176" s="100"/>
      <c r="N176" s="102">
        <f t="shared" si="55"/>
        <v>0</v>
      </c>
      <c r="O176" s="102"/>
      <c r="P176" s="100">
        <f t="shared" si="57"/>
        <v>96.407064000000005</v>
      </c>
      <c r="Q176" s="100"/>
    </row>
    <row r="177" spans="1:17" s="97" customFormat="1" ht="21.9" customHeight="1">
      <c r="A177" s="94">
        <v>24</v>
      </c>
      <c r="B177" s="99" t="s">
        <v>450</v>
      </c>
      <c r="C177" s="100"/>
      <c r="D177" s="100"/>
      <c r="E177" s="108"/>
      <c r="F177" s="102">
        <f t="shared" si="62"/>
        <v>0</v>
      </c>
      <c r="G177" s="102">
        <f t="shared" ref="G177:G186" si="63">C177*30</f>
        <v>0</v>
      </c>
      <c r="H177" s="100"/>
      <c r="I177" s="100"/>
      <c r="J177" s="100">
        <v>0</v>
      </c>
      <c r="K177" s="100"/>
      <c r="L177" s="100"/>
      <c r="M177" s="100">
        <v>90</v>
      </c>
      <c r="N177" s="102">
        <f t="shared" si="55"/>
        <v>0</v>
      </c>
      <c r="O177" s="102"/>
      <c r="P177" s="100">
        <f t="shared" si="57"/>
        <v>90</v>
      </c>
      <c r="Q177" s="100"/>
    </row>
    <row r="178" spans="1:17" s="97" customFormat="1" ht="21.9" customHeight="1">
      <c r="A178" s="94">
        <v>25</v>
      </c>
      <c r="B178" s="99" t="s">
        <v>451</v>
      </c>
      <c r="C178" s="100"/>
      <c r="D178" s="100"/>
      <c r="E178" s="108"/>
      <c r="F178" s="102">
        <f t="shared" si="62"/>
        <v>0</v>
      </c>
      <c r="G178" s="102">
        <f t="shared" si="63"/>
        <v>0</v>
      </c>
      <c r="H178" s="100"/>
      <c r="I178" s="100"/>
      <c r="J178" s="100">
        <v>0</v>
      </c>
      <c r="K178" s="100"/>
      <c r="L178" s="100"/>
      <c r="M178" s="100">
        <v>160</v>
      </c>
      <c r="N178" s="102">
        <f t="shared" si="55"/>
        <v>0</v>
      </c>
      <c r="O178" s="102"/>
      <c r="P178" s="100">
        <f t="shared" si="57"/>
        <v>160</v>
      </c>
      <c r="Q178" s="100"/>
    </row>
    <row r="179" spans="1:17" s="97" customFormat="1" ht="21.9" customHeight="1">
      <c r="A179" s="94">
        <v>26</v>
      </c>
      <c r="B179" s="99" t="s">
        <v>452</v>
      </c>
      <c r="C179" s="100"/>
      <c r="D179" s="100"/>
      <c r="E179" s="108"/>
      <c r="F179" s="102">
        <f t="shared" si="62"/>
        <v>0</v>
      </c>
      <c r="G179" s="102">
        <f t="shared" si="63"/>
        <v>0</v>
      </c>
      <c r="H179" s="100"/>
      <c r="I179" s="100"/>
      <c r="J179" s="100">
        <v>0</v>
      </c>
      <c r="K179" s="100"/>
      <c r="L179" s="100"/>
      <c r="M179" s="100">
        <v>90</v>
      </c>
      <c r="N179" s="102">
        <f t="shared" si="55"/>
        <v>0</v>
      </c>
      <c r="O179" s="102"/>
      <c r="P179" s="100">
        <f t="shared" si="57"/>
        <v>90</v>
      </c>
      <c r="Q179" s="100"/>
    </row>
    <row r="180" spans="1:17" s="97" customFormat="1" ht="21.9" customHeight="1">
      <c r="A180" s="94">
        <v>27</v>
      </c>
      <c r="B180" s="99" t="s">
        <v>453</v>
      </c>
      <c r="C180" s="100"/>
      <c r="D180" s="100"/>
      <c r="E180" s="108"/>
      <c r="F180" s="102">
        <f t="shared" si="62"/>
        <v>0</v>
      </c>
      <c r="G180" s="102">
        <f t="shared" si="63"/>
        <v>0</v>
      </c>
      <c r="H180" s="100"/>
      <c r="I180" s="100"/>
      <c r="J180" s="100">
        <v>0</v>
      </c>
      <c r="K180" s="100"/>
      <c r="L180" s="100"/>
      <c r="M180" s="100">
        <v>50</v>
      </c>
      <c r="N180" s="102">
        <f t="shared" si="55"/>
        <v>0</v>
      </c>
      <c r="O180" s="102"/>
      <c r="P180" s="100">
        <f t="shared" si="57"/>
        <v>50</v>
      </c>
      <c r="Q180" s="100"/>
    </row>
    <row r="181" spans="1:17" s="97" customFormat="1" ht="21.9" customHeight="1">
      <c r="A181" s="94">
        <v>28</v>
      </c>
      <c r="B181" s="99" t="s">
        <v>454</v>
      </c>
      <c r="C181" s="100"/>
      <c r="D181" s="100"/>
      <c r="E181" s="108"/>
      <c r="F181" s="102">
        <f t="shared" si="62"/>
        <v>0</v>
      </c>
      <c r="G181" s="102">
        <f t="shared" si="63"/>
        <v>0</v>
      </c>
      <c r="H181" s="100"/>
      <c r="I181" s="100"/>
      <c r="J181" s="100">
        <v>0</v>
      </c>
      <c r="K181" s="100"/>
      <c r="L181" s="100"/>
      <c r="M181" s="100">
        <v>110</v>
      </c>
      <c r="N181" s="102">
        <f t="shared" si="55"/>
        <v>0</v>
      </c>
      <c r="O181" s="102"/>
      <c r="P181" s="100">
        <f t="shared" si="57"/>
        <v>110</v>
      </c>
      <c r="Q181" s="100"/>
    </row>
    <row r="182" spans="1:17" s="97" customFormat="1" ht="21.9" customHeight="1">
      <c r="A182" s="94">
        <v>29</v>
      </c>
      <c r="B182" s="99" t="s">
        <v>455</v>
      </c>
      <c r="C182" s="100"/>
      <c r="D182" s="100"/>
      <c r="E182" s="108"/>
      <c r="F182" s="102">
        <f t="shared" si="62"/>
        <v>0</v>
      </c>
      <c r="G182" s="102">
        <f t="shared" si="63"/>
        <v>0</v>
      </c>
      <c r="H182" s="100"/>
      <c r="I182" s="100"/>
      <c r="J182" s="100">
        <v>0</v>
      </c>
      <c r="K182" s="100"/>
      <c r="L182" s="100"/>
      <c r="M182" s="100">
        <v>380</v>
      </c>
      <c r="N182" s="102">
        <f t="shared" si="55"/>
        <v>0</v>
      </c>
      <c r="O182" s="102"/>
      <c r="P182" s="100">
        <f t="shared" si="57"/>
        <v>380</v>
      </c>
      <c r="Q182" s="100"/>
    </row>
    <row r="183" spans="1:17" s="97" customFormat="1" ht="21.9" customHeight="1">
      <c r="A183" s="94">
        <v>30</v>
      </c>
      <c r="B183" s="99" t="s">
        <v>456</v>
      </c>
      <c r="C183" s="100"/>
      <c r="D183" s="100"/>
      <c r="E183" s="108"/>
      <c r="F183" s="102">
        <f t="shared" si="62"/>
        <v>0</v>
      </c>
      <c r="G183" s="102">
        <f t="shared" si="63"/>
        <v>0</v>
      </c>
      <c r="H183" s="100"/>
      <c r="I183" s="100"/>
      <c r="J183" s="100">
        <v>0</v>
      </c>
      <c r="K183" s="100"/>
      <c r="L183" s="100"/>
      <c r="M183" s="100">
        <v>110</v>
      </c>
      <c r="N183" s="102">
        <f t="shared" si="55"/>
        <v>0</v>
      </c>
      <c r="O183" s="102"/>
      <c r="P183" s="100">
        <f t="shared" si="57"/>
        <v>110</v>
      </c>
      <c r="Q183" s="100"/>
    </row>
    <row r="184" spans="1:17" s="97" customFormat="1" ht="21.9" customHeight="1">
      <c r="A184" s="94">
        <v>31</v>
      </c>
      <c r="B184" s="99" t="s">
        <v>457</v>
      </c>
      <c r="C184" s="100"/>
      <c r="D184" s="100"/>
      <c r="E184" s="108"/>
      <c r="F184" s="102">
        <f t="shared" si="62"/>
        <v>0</v>
      </c>
      <c r="G184" s="102">
        <f t="shared" si="63"/>
        <v>0</v>
      </c>
      <c r="H184" s="100"/>
      <c r="I184" s="100"/>
      <c r="J184" s="100">
        <v>0</v>
      </c>
      <c r="K184" s="100"/>
      <c r="L184" s="100"/>
      <c r="M184" s="100">
        <v>120</v>
      </c>
      <c r="N184" s="102">
        <f t="shared" si="55"/>
        <v>0</v>
      </c>
      <c r="O184" s="102"/>
      <c r="P184" s="100">
        <f t="shared" si="57"/>
        <v>120</v>
      </c>
      <c r="Q184" s="100"/>
    </row>
    <row r="185" spans="1:17" s="97" customFormat="1" ht="33.9" customHeight="1">
      <c r="A185" s="94">
        <v>32</v>
      </c>
      <c r="B185" s="99" t="s">
        <v>458</v>
      </c>
      <c r="C185" s="100"/>
      <c r="D185" s="100"/>
      <c r="E185" s="108"/>
      <c r="F185" s="102">
        <f t="shared" si="62"/>
        <v>0</v>
      </c>
      <c r="G185" s="102">
        <f t="shared" si="63"/>
        <v>0</v>
      </c>
      <c r="H185" s="100"/>
      <c r="I185" s="100"/>
      <c r="J185" s="100">
        <v>0</v>
      </c>
      <c r="K185" s="100"/>
      <c r="L185" s="100"/>
      <c r="M185" s="100">
        <v>490</v>
      </c>
      <c r="N185" s="102">
        <f t="shared" si="55"/>
        <v>0</v>
      </c>
      <c r="O185" s="102"/>
      <c r="P185" s="100">
        <f t="shared" si="57"/>
        <v>490</v>
      </c>
      <c r="Q185" s="100"/>
    </row>
    <row r="186" spans="1:17" s="97" customFormat="1" ht="21.9" customHeight="1">
      <c r="A186" s="94">
        <v>33</v>
      </c>
      <c r="B186" s="99" t="s">
        <v>459</v>
      </c>
      <c r="C186" s="100"/>
      <c r="D186" s="100"/>
      <c r="E186" s="108"/>
      <c r="F186" s="102">
        <f t="shared" si="62"/>
        <v>0</v>
      </c>
      <c r="G186" s="102">
        <f t="shared" si="63"/>
        <v>0</v>
      </c>
      <c r="H186" s="100"/>
      <c r="I186" s="100"/>
      <c r="J186" s="100">
        <v>0</v>
      </c>
      <c r="K186" s="100"/>
      <c r="L186" s="100"/>
      <c r="M186" s="100">
        <v>4500</v>
      </c>
      <c r="N186" s="102">
        <f t="shared" si="55"/>
        <v>0</v>
      </c>
      <c r="O186" s="102"/>
      <c r="P186" s="100">
        <f t="shared" si="57"/>
        <v>4500</v>
      </c>
      <c r="Q186" s="100"/>
    </row>
    <row r="187" spans="1:17" s="97" customFormat="1" ht="21.9" customHeight="1">
      <c r="A187" s="98" t="s">
        <v>135</v>
      </c>
      <c r="B187" s="95" t="s">
        <v>460</v>
      </c>
      <c r="C187" s="111">
        <f t="shared" ref="C187:Q187" si="64">C188+C191+C194+C197+C198+C202+C203+C204+C201</f>
        <v>108</v>
      </c>
      <c r="D187" s="111">
        <f t="shared" si="64"/>
        <v>96</v>
      </c>
      <c r="E187" s="111">
        <f t="shared" si="64"/>
        <v>12251.680997169229</v>
      </c>
      <c r="F187" s="111">
        <f t="shared" si="64"/>
        <v>12470.080997169229</v>
      </c>
      <c r="G187" s="111">
        <f t="shared" si="64"/>
        <v>3780</v>
      </c>
      <c r="H187" s="111">
        <f t="shared" si="64"/>
        <v>450</v>
      </c>
      <c r="I187" s="111">
        <f t="shared" si="64"/>
        <v>125</v>
      </c>
      <c r="J187" s="111">
        <f t="shared" si="64"/>
        <v>0</v>
      </c>
      <c r="K187" s="111">
        <f t="shared" si="64"/>
        <v>0</v>
      </c>
      <c r="L187" s="111">
        <f t="shared" si="64"/>
        <v>0</v>
      </c>
      <c r="M187" s="111">
        <f t="shared" si="64"/>
        <v>5547</v>
      </c>
      <c r="N187" s="111">
        <f t="shared" si="64"/>
        <v>189</v>
      </c>
      <c r="O187" s="111">
        <f t="shared" si="64"/>
        <v>0</v>
      </c>
      <c r="P187" s="111">
        <f t="shared" si="64"/>
        <v>22561.080997169229</v>
      </c>
      <c r="Q187" s="111">
        <f t="shared" si="64"/>
        <v>0</v>
      </c>
    </row>
    <row r="188" spans="1:17" s="97" customFormat="1" ht="21.9" customHeight="1">
      <c r="A188" s="94">
        <v>1</v>
      </c>
      <c r="B188" s="99" t="s">
        <v>461</v>
      </c>
      <c r="C188" s="100">
        <f t="shared" ref="C188:M188" si="65">SUM(C189:C190)</f>
        <v>31</v>
      </c>
      <c r="D188" s="100">
        <f t="shared" si="65"/>
        <v>25</v>
      </c>
      <c r="E188" s="100">
        <f t="shared" si="65"/>
        <v>2904.7305807692301</v>
      </c>
      <c r="F188" s="100">
        <f t="shared" si="65"/>
        <v>2961.6055807692301</v>
      </c>
      <c r="G188" s="100">
        <f t="shared" si="65"/>
        <v>1085</v>
      </c>
      <c r="H188" s="100">
        <f t="shared" si="65"/>
        <v>90</v>
      </c>
      <c r="I188" s="100">
        <f t="shared" si="65"/>
        <v>25</v>
      </c>
      <c r="J188" s="100">
        <f t="shared" si="65"/>
        <v>0</v>
      </c>
      <c r="K188" s="100">
        <f t="shared" si="65"/>
        <v>0</v>
      </c>
      <c r="L188" s="100">
        <f t="shared" si="65"/>
        <v>0</v>
      </c>
      <c r="M188" s="100">
        <f t="shared" si="65"/>
        <v>500</v>
      </c>
      <c r="N188" s="102">
        <f t="shared" ref="N188:N200" si="66">G188*0.05</f>
        <v>54.25</v>
      </c>
      <c r="O188" s="100">
        <f>SUM(O189:O190)</f>
        <v>0</v>
      </c>
      <c r="P188" s="100">
        <f t="shared" ref="P188:P204" si="67">SUM(F188:O188)</f>
        <v>4715.8555807692301</v>
      </c>
      <c r="Q188" s="100">
        <f>SUM(Q189:Q190)</f>
        <v>0</v>
      </c>
    </row>
    <row r="189" spans="1:17" s="97" customFormat="1" ht="21.9" customHeight="1">
      <c r="A189" s="94"/>
      <c r="B189" s="99" t="s">
        <v>675</v>
      </c>
      <c r="C189" s="100">
        <v>31</v>
      </c>
      <c r="D189" s="100">
        <v>25</v>
      </c>
      <c r="E189" s="108">
        <v>2617.8512607692301</v>
      </c>
      <c r="F189" s="102">
        <f>E189+D189*2.275</f>
        <v>2674.7262607692301</v>
      </c>
      <c r="G189" s="102">
        <f>C189*35</f>
        <v>1085</v>
      </c>
      <c r="H189" s="100">
        <v>90</v>
      </c>
      <c r="I189" s="100">
        <v>25</v>
      </c>
      <c r="J189" s="100">
        <v>0</v>
      </c>
      <c r="K189" s="100"/>
      <c r="L189" s="100"/>
      <c r="M189" s="100">
        <v>500</v>
      </c>
      <c r="N189" s="102">
        <f t="shared" si="66"/>
        <v>54.25</v>
      </c>
      <c r="O189" s="102"/>
      <c r="P189" s="100">
        <f t="shared" si="67"/>
        <v>4428.9762607692301</v>
      </c>
      <c r="Q189" s="100"/>
    </row>
    <row r="190" spans="1:17" s="97" customFormat="1" ht="21.9" customHeight="1">
      <c r="A190" s="94"/>
      <c r="B190" s="99" t="s">
        <v>674</v>
      </c>
      <c r="C190" s="100"/>
      <c r="D190" s="100"/>
      <c r="E190" s="101">
        <f>(C189-D189)*2.34*12*1.39*1.225</f>
        <v>286.87931999999995</v>
      </c>
      <c r="F190" s="102">
        <f>E190+D190*2.275</f>
        <v>286.87931999999995</v>
      </c>
      <c r="G190" s="102"/>
      <c r="H190" s="100"/>
      <c r="I190" s="100"/>
      <c r="J190" s="100"/>
      <c r="K190" s="100"/>
      <c r="L190" s="100"/>
      <c r="M190" s="100"/>
      <c r="N190" s="102">
        <f t="shared" si="66"/>
        <v>0</v>
      </c>
      <c r="O190" s="102"/>
      <c r="P190" s="100">
        <f t="shared" si="67"/>
        <v>286.87931999999995</v>
      </c>
      <c r="Q190" s="100"/>
    </row>
    <row r="191" spans="1:17" s="97" customFormat="1" ht="33.9" customHeight="1">
      <c r="A191" s="94">
        <v>2</v>
      </c>
      <c r="B191" s="99" t="s">
        <v>566</v>
      </c>
      <c r="C191" s="100">
        <f t="shared" ref="C191:M191" si="68">SUM(C192:C193)</f>
        <v>22</v>
      </c>
      <c r="D191" s="100">
        <f t="shared" si="68"/>
        <v>21</v>
      </c>
      <c r="E191" s="100">
        <f t="shared" si="68"/>
        <v>2480.3243399999997</v>
      </c>
      <c r="F191" s="100">
        <f t="shared" si="68"/>
        <v>2528.0993399999998</v>
      </c>
      <c r="G191" s="100">
        <f t="shared" si="68"/>
        <v>770</v>
      </c>
      <c r="H191" s="100">
        <f t="shared" si="68"/>
        <v>90</v>
      </c>
      <c r="I191" s="100">
        <f t="shared" si="68"/>
        <v>25</v>
      </c>
      <c r="J191" s="100">
        <f t="shared" si="68"/>
        <v>0</v>
      </c>
      <c r="K191" s="100">
        <f t="shared" si="68"/>
        <v>0</v>
      </c>
      <c r="L191" s="100">
        <f t="shared" si="68"/>
        <v>0</v>
      </c>
      <c r="M191" s="100">
        <f t="shared" si="68"/>
        <v>800</v>
      </c>
      <c r="N191" s="102">
        <f t="shared" si="66"/>
        <v>38.5</v>
      </c>
      <c r="O191" s="100">
        <f>SUM(O192:O193)</f>
        <v>0</v>
      </c>
      <c r="P191" s="100">
        <f t="shared" si="67"/>
        <v>4251.5993399999998</v>
      </c>
      <c r="Q191" s="100">
        <f>SUM(Q192:Q193)</f>
        <v>0</v>
      </c>
    </row>
    <row r="192" spans="1:17" s="97" customFormat="1" ht="21.9" customHeight="1">
      <c r="A192" s="94"/>
      <c r="B192" s="99" t="s">
        <v>675</v>
      </c>
      <c r="C192" s="100">
        <v>22</v>
      </c>
      <c r="D192" s="100">
        <v>21</v>
      </c>
      <c r="E192" s="112">
        <v>2432.5111199999997</v>
      </c>
      <c r="F192" s="102">
        <f>E192+D192*2.275</f>
        <v>2480.2861199999998</v>
      </c>
      <c r="G192" s="112">
        <f>C192*35</f>
        <v>770</v>
      </c>
      <c r="H192" s="112">
        <v>90</v>
      </c>
      <c r="I192" s="112">
        <v>25</v>
      </c>
      <c r="J192" s="112">
        <v>0</v>
      </c>
      <c r="K192" s="112"/>
      <c r="L192" s="112"/>
      <c r="M192" s="112">
        <f>200+600</f>
        <v>800</v>
      </c>
      <c r="N192" s="102">
        <f t="shared" si="66"/>
        <v>38.5</v>
      </c>
      <c r="O192" s="112"/>
      <c r="P192" s="100">
        <f t="shared" si="67"/>
        <v>4203.7861199999998</v>
      </c>
      <c r="Q192" s="112"/>
    </row>
    <row r="193" spans="1:17" s="97" customFormat="1" ht="21.9" customHeight="1">
      <c r="A193" s="94"/>
      <c r="B193" s="99" t="s">
        <v>674</v>
      </c>
      <c r="C193" s="100"/>
      <c r="D193" s="100"/>
      <c r="E193" s="101">
        <f>(C192-D192)*2.34*12*1.39*1.225</f>
        <v>47.813220000000001</v>
      </c>
      <c r="F193" s="102">
        <f>E193+D193*2.275</f>
        <v>47.813220000000001</v>
      </c>
      <c r="G193" s="112"/>
      <c r="H193" s="112"/>
      <c r="I193" s="112"/>
      <c r="J193" s="112"/>
      <c r="K193" s="112"/>
      <c r="L193" s="112"/>
      <c r="M193" s="112"/>
      <c r="N193" s="102">
        <f t="shared" si="66"/>
        <v>0</v>
      </c>
      <c r="O193" s="112"/>
      <c r="P193" s="100">
        <f t="shared" si="67"/>
        <v>47.813220000000001</v>
      </c>
      <c r="Q193" s="112"/>
    </row>
    <row r="194" spans="1:17" s="97" customFormat="1" ht="21.9" customHeight="1">
      <c r="A194" s="94">
        <v>3</v>
      </c>
      <c r="B194" s="99" t="s">
        <v>462</v>
      </c>
      <c r="C194" s="100">
        <f t="shared" ref="C194:M194" si="69">SUM(C195:C196)</f>
        <v>21</v>
      </c>
      <c r="D194" s="100">
        <f t="shared" si="69"/>
        <v>19</v>
      </c>
      <c r="E194" s="100">
        <f t="shared" si="69"/>
        <v>2662.94949</v>
      </c>
      <c r="F194" s="100">
        <f t="shared" si="69"/>
        <v>2706.1744899999999</v>
      </c>
      <c r="G194" s="100">
        <f t="shared" si="69"/>
        <v>735</v>
      </c>
      <c r="H194" s="100">
        <f t="shared" si="69"/>
        <v>90</v>
      </c>
      <c r="I194" s="100">
        <f t="shared" si="69"/>
        <v>25</v>
      </c>
      <c r="J194" s="100">
        <f t="shared" si="69"/>
        <v>0</v>
      </c>
      <c r="K194" s="100">
        <f t="shared" si="69"/>
        <v>0</v>
      </c>
      <c r="L194" s="100">
        <f t="shared" si="69"/>
        <v>0</v>
      </c>
      <c r="M194" s="100">
        <f t="shared" si="69"/>
        <v>250</v>
      </c>
      <c r="N194" s="102">
        <f t="shared" si="66"/>
        <v>36.75</v>
      </c>
      <c r="O194" s="100">
        <f>SUM(O195:O196)</f>
        <v>0</v>
      </c>
      <c r="P194" s="100">
        <f t="shared" si="67"/>
        <v>3842.9244899999999</v>
      </c>
      <c r="Q194" s="100">
        <f>SUM(Q195:Q196)</f>
        <v>0</v>
      </c>
    </row>
    <row r="195" spans="1:17" s="97" customFormat="1" ht="21.9" customHeight="1">
      <c r="A195" s="94"/>
      <c r="B195" s="99" t="s">
        <v>675</v>
      </c>
      <c r="C195" s="100">
        <v>21</v>
      </c>
      <c r="D195" s="100">
        <v>19</v>
      </c>
      <c r="E195" s="108">
        <v>2567.32305</v>
      </c>
      <c r="F195" s="102">
        <f>E195+D195*2.275</f>
        <v>2610.5480499999999</v>
      </c>
      <c r="G195" s="102">
        <f>C195*35</f>
        <v>735</v>
      </c>
      <c r="H195" s="100">
        <v>90</v>
      </c>
      <c r="I195" s="100">
        <v>25</v>
      </c>
      <c r="J195" s="100">
        <v>0</v>
      </c>
      <c r="K195" s="100"/>
      <c r="L195" s="100"/>
      <c r="M195" s="100">
        <v>250</v>
      </c>
      <c r="N195" s="102">
        <f t="shared" si="66"/>
        <v>36.75</v>
      </c>
      <c r="O195" s="102"/>
      <c r="P195" s="100">
        <f t="shared" si="67"/>
        <v>3747.2980499999999</v>
      </c>
      <c r="Q195" s="100"/>
    </row>
    <row r="196" spans="1:17" s="97" customFormat="1" ht="21.9" customHeight="1">
      <c r="A196" s="94"/>
      <c r="B196" s="99" t="s">
        <v>674</v>
      </c>
      <c r="C196" s="100"/>
      <c r="D196" s="100"/>
      <c r="E196" s="101">
        <f>(C195-D195)*2.34*12*1.39*1.225</f>
        <v>95.626440000000002</v>
      </c>
      <c r="F196" s="102">
        <f>E196+D196*2.275</f>
        <v>95.626440000000002</v>
      </c>
      <c r="G196" s="102"/>
      <c r="H196" s="100"/>
      <c r="I196" s="100"/>
      <c r="J196" s="100"/>
      <c r="K196" s="100"/>
      <c r="L196" s="100"/>
      <c r="M196" s="100"/>
      <c r="N196" s="102">
        <f t="shared" si="66"/>
        <v>0</v>
      </c>
      <c r="O196" s="102"/>
      <c r="P196" s="100">
        <f t="shared" si="67"/>
        <v>95.626440000000002</v>
      </c>
      <c r="Q196" s="100"/>
    </row>
    <row r="197" spans="1:17" s="97" customFormat="1" ht="21.9" customHeight="1">
      <c r="A197" s="94">
        <v>4</v>
      </c>
      <c r="B197" s="99" t="s">
        <v>463</v>
      </c>
      <c r="C197" s="100">
        <v>12</v>
      </c>
      <c r="D197" s="100">
        <v>12</v>
      </c>
      <c r="E197" s="108">
        <v>1448.4655544999998</v>
      </c>
      <c r="F197" s="102">
        <f>E197+D197*2.275</f>
        <v>1475.7655544999998</v>
      </c>
      <c r="G197" s="102">
        <f>C197*35</f>
        <v>420</v>
      </c>
      <c r="H197" s="100">
        <v>90</v>
      </c>
      <c r="I197" s="100">
        <v>25</v>
      </c>
      <c r="J197" s="100">
        <v>0</v>
      </c>
      <c r="K197" s="100"/>
      <c r="L197" s="100"/>
      <c r="M197" s="100">
        <v>300</v>
      </c>
      <c r="N197" s="102">
        <f t="shared" si="66"/>
        <v>21</v>
      </c>
      <c r="O197" s="102"/>
      <c r="P197" s="100">
        <f t="shared" si="67"/>
        <v>2331.7655544999998</v>
      </c>
      <c r="Q197" s="100"/>
    </row>
    <row r="198" spans="1:17" s="97" customFormat="1" ht="21.9" customHeight="1">
      <c r="A198" s="94">
        <v>5</v>
      </c>
      <c r="B198" s="99" t="s">
        <v>464</v>
      </c>
      <c r="C198" s="100">
        <f t="shared" ref="C198:M198" si="70">SUM(C199:C200)</f>
        <v>22</v>
      </c>
      <c r="D198" s="100">
        <f t="shared" si="70"/>
        <v>19</v>
      </c>
      <c r="E198" s="100">
        <f t="shared" si="70"/>
        <v>2755.2110318999999</v>
      </c>
      <c r="F198" s="100">
        <f t="shared" si="70"/>
        <v>2798.4360318999998</v>
      </c>
      <c r="G198" s="100">
        <f t="shared" si="70"/>
        <v>770</v>
      </c>
      <c r="H198" s="100">
        <f t="shared" si="70"/>
        <v>90</v>
      </c>
      <c r="I198" s="100">
        <f t="shared" si="70"/>
        <v>25</v>
      </c>
      <c r="J198" s="100">
        <f t="shared" si="70"/>
        <v>0</v>
      </c>
      <c r="K198" s="100">
        <f t="shared" si="70"/>
        <v>0</v>
      </c>
      <c r="L198" s="100">
        <f t="shared" si="70"/>
        <v>0</v>
      </c>
      <c r="M198" s="100">
        <f t="shared" si="70"/>
        <v>847</v>
      </c>
      <c r="N198" s="102">
        <f t="shared" si="66"/>
        <v>38.5</v>
      </c>
      <c r="O198" s="100">
        <f>SUM(O199:O200)</f>
        <v>0</v>
      </c>
      <c r="P198" s="100">
        <f t="shared" si="67"/>
        <v>4568.9360318999998</v>
      </c>
      <c r="Q198" s="100">
        <f>SUM(Q199:Q200)</f>
        <v>0</v>
      </c>
    </row>
    <row r="199" spans="1:17" s="97" customFormat="1" ht="21.9" customHeight="1">
      <c r="A199" s="94"/>
      <c r="B199" s="99" t="s">
        <v>675</v>
      </c>
      <c r="C199" s="100">
        <v>22</v>
      </c>
      <c r="D199" s="100">
        <v>19</v>
      </c>
      <c r="E199" s="108">
        <v>2611.7713718999998</v>
      </c>
      <c r="F199" s="102">
        <f>E199+D199*2.275</f>
        <v>2654.9963718999998</v>
      </c>
      <c r="G199" s="102">
        <f>C199*35</f>
        <v>770</v>
      </c>
      <c r="H199" s="100">
        <v>90</v>
      </c>
      <c r="I199" s="100">
        <v>25</v>
      </c>
      <c r="J199" s="100">
        <v>0</v>
      </c>
      <c r="K199" s="100"/>
      <c r="L199" s="100"/>
      <c r="M199" s="100">
        <v>847</v>
      </c>
      <c r="N199" s="102">
        <f t="shared" si="66"/>
        <v>38.5</v>
      </c>
      <c r="O199" s="102"/>
      <c r="P199" s="100">
        <f t="shared" si="67"/>
        <v>4425.4963718999998</v>
      </c>
      <c r="Q199" s="100"/>
    </row>
    <row r="200" spans="1:17" s="97" customFormat="1" ht="21.9" customHeight="1">
      <c r="A200" s="94"/>
      <c r="B200" s="99" t="s">
        <v>674</v>
      </c>
      <c r="C200" s="100"/>
      <c r="D200" s="100"/>
      <c r="E200" s="101">
        <f>(C199-D199)*2.34*12*1.39*1.225</f>
        <v>143.43965999999998</v>
      </c>
      <c r="F200" s="102">
        <f>E200+D200*2.275</f>
        <v>143.43965999999998</v>
      </c>
      <c r="G200" s="102"/>
      <c r="H200" s="100"/>
      <c r="I200" s="100"/>
      <c r="J200" s="100"/>
      <c r="K200" s="100"/>
      <c r="L200" s="100"/>
      <c r="M200" s="100"/>
      <c r="N200" s="102">
        <f t="shared" si="66"/>
        <v>0</v>
      </c>
      <c r="O200" s="102"/>
      <c r="P200" s="100">
        <f t="shared" si="67"/>
        <v>143.43965999999998</v>
      </c>
      <c r="Q200" s="100"/>
    </row>
    <row r="201" spans="1:17" s="97" customFormat="1" ht="21.9" customHeight="1">
      <c r="A201" s="94">
        <v>6</v>
      </c>
      <c r="B201" s="99" t="s">
        <v>685</v>
      </c>
      <c r="C201" s="100"/>
      <c r="D201" s="100"/>
      <c r="E201" s="101"/>
      <c r="F201" s="102"/>
      <c r="G201" s="102"/>
      <c r="H201" s="100"/>
      <c r="I201" s="100"/>
      <c r="J201" s="100"/>
      <c r="K201" s="100"/>
      <c r="L201" s="100"/>
      <c r="M201" s="100">
        <v>1500</v>
      </c>
      <c r="N201" s="102"/>
      <c r="O201" s="102"/>
      <c r="P201" s="100">
        <f t="shared" si="67"/>
        <v>1500</v>
      </c>
      <c r="Q201" s="100"/>
    </row>
    <row r="202" spans="1:17" s="97" customFormat="1" ht="35.1" customHeight="1">
      <c r="A202" s="94">
        <v>7</v>
      </c>
      <c r="B202" s="99" t="s">
        <v>684</v>
      </c>
      <c r="C202" s="100"/>
      <c r="D202" s="100"/>
      <c r="E202" s="108"/>
      <c r="F202" s="102">
        <f>E202+D202*2.275</f>
        <v>0</v>
      </c>
      <c r="G202" s="102">
        <f>C202*30</f>
        <v>0</v>
      </c>
      <c r="H202" s="100"/>
      <c r="I202" s="100"/>
      <c r="J202" s="100">
        <v>0</v>
      </c>
      <c r="K202" s="100"/>
      <c r="L202" s="100"/>
      <c r="M202" s="100">
        <v>150</v>
      </c>
      <c r="N202" s="102">
        <f>G202*0.05</f>
        <v>0</v>
      </c>
      <c r="O202" s="102"/>
      <c r="P202" s="100">
        <f t="shared" si="67"/>
        <v>150</v>
      </c>
      <c r="Q202" s="100"/>
    </row>
    <row r="203" spans="1:17" s="97" customFormat="1" ht="21.9" customHeight="1">
      <c r="A203" s="94">
        <v>8</v>
      </c>
      <c r="B203" s="99" t="s">
        <v>565</v>
      </c>
      <c r="C203" s="100"/>
      <c r="D203" s="100"/>
      <c r="E203" s="108"/>
      <c r="F203" s="102">
        <f>E203+D203*2.275</f>
        <v>0</v>
      </c>
      <c r="G203" s="102">
        <f>C203*30</f>
        <v>0</v>
      </c>
      <c r="H203" s="100"/>
      <c r="I203" s="100"/>
      <c r="J203" s="100">
        <v>0</v>
      </c>
      <c r="K203" s="100"/>
      <c r="L203" s="100"/>
      <c r="M203" s="100"/>
      <c r="N203" s="102">
        <f>G203*0.05</f>
        <v>0</v>
      </c>
      <c r="O203" s="102"/>
      <c r="P203" s="100">
        <f t="shared" si="67"/>
        <v>0</v>
      </c>
      <c r="Q203" s="100"/>
    </row>
    <row r="204" spans="1:17" s="97" customFormat="1" ht="21.9" customHeight="1">
      <c r="A204" s="94">
        <v>9</v>
      </c>
      <c r="B204" s="99" t="s">
        <v>425</v>
      </c>
      <c r="C204" s="100"/>
      <c r="D204" s="100"/>
      <c r="E204" s="108"/>
      <c r="F204" s="102">
        <f>E204+D204*2.275</f>
        <v>0</v>
      </c>
      <c r="G204" s="102">
        <f>C204*30</f>
        <v>0</v>
      </c>
      <c r="H204" s="100"/>
      <c r="I204" s="100"/>
      <c r="J204" s="100">
        <v>0</v>
      </c>
      <c r="K204" s="100"/>
      <c r="L204" s="100"/>
      <c r="M204" s="100">
        <v>1200</v>
      </c>
      <c r="N204" s="102">
        <f>G204*0.05</f>
        <v>0</v>
      </c>
      <c r="O204" s="102"/>
      <c r="P204" s="100">
        <f t="shared" si="67"/>
        <v>1200</v>
      </c>
      <c r="Q204" s="100"/>
    </row>
    <row r="205" spans="1:17" s="97" customFormat="1" ht="21.9" customHeight="1">
      <c r="A205" s="98" t="s">
        <v>212</v>
      </c>
      <c r="B205" s="95" t="s">
        <v>465</v>
      </c>
      <c r="C205" s="111">
        <f t="shared" ref="C205:P205" si="71">C206+C209+C210+C213+C214+C215+C216+C217+C218+C221+C222+C223+C226+C227+C228+C231+C232+C233+C234+C235+C236+C238+C239+C240+C241+C242+C243+C244+C245+C246+C249+C247+C248+C237</f>
        <v>89</v>
      </c>
      <c r="D205" s="111">
        <f t="shared" si="71"/>
        <v>83</v>
      </c>
      <c r="E205" s="111">
        <f t="shared" si="71"/>
        <v>8421.0732349476912</v>
      </c>
      <c r="F205" s="111">
        <f t="shared" si="71"/>
        <v>8609.8982349476919</v>
      </c>
      <c r="G205" s="111">
        <f t="shared" si="71"/>
        <v>2492</v>
      </c>
      <c r="H205" s="111">
        <f t="shared" si="71"/>
        <v>0</v>
      </c>
      <c r="I205" s="111">
        <f t="shared" si="71"/>
        <v>0</v>
      </c>
      <c r="J205" s="111">
        <f t="shared" si="71"/>
        <v>0</v>
      </c>
      <c r="K205" s="111">
        <f t="shared" si="71"/>
        <v>0</v>
      </c>
      <c r="L205" s="111">
        <f t="shared" si="71"/>
        <v>0</v>
      </c>
      <c r="M205" s="111">
        <f t="shared" si="71"/>
        <v>6275</v>
      </c>
      <c r="N205" s="111">
        <f t="shared" si="71"/>
        <v>124.6</v>
      </c>
      <c r="O205" s="111">
        <f t="shared" si="71"/>
        <v>0</v>
      </c>
      <c r="P205" s="111">
        <f t="shared" si="71"/>
        <v>17501.498234947692</v>
      </c>
      <c r="Q205" s="111">
        <f>Q206+Q209+Q210+Q213+Q214+Q215+Q216+Q217+Q218+Q221+Q222+Q223+Q226+Q227+Q228+Q231+Q232+Q233+Q234+Q235+Q236+Q238+Q239+Q240+Q241+Q242+Q243+Q244+Q245+Q246+Q249+Q247+Q248</f>
        <v>0</v>
      </c>
    </row>
    <row r="206" spans="1:17" s="97" customFormat="1" ht="21.9" customHeight="1">
      <c r="A206" s="94">
        <v>1</v>
      </c>
      <c r="B206" s="99" t="s">
        <v>466</v>
      </c>
      <c r="C206" s="100">
        <f t="shared" ref="C206:M206" si="72">SUM(C207:C208)</f>
        <v>20</v>
      </c>
      <c r="D206" s="100">
        <f t="shared" si="72"/>
        <v>19</v>
      </c>
      <c r="E206" s="100">
        <f t="shared" si="72"/>
        <v>1665.0468060000001</v>
      </c>
      <c r="F206" s="100">
        <f t="shared" si="72"/>
        <v>1708.271806</v>
      </c>
      <c r="G206" s="100">
        <f t="shared" si="72"/>
        <v>560</v>
      </c>
      <c r="H206" s="100">
        <f t="shared" si="72"/>
        <v>0</v>
      </c>
      <c r="I206" s="100">
        <f t="shared" si="72"/>
        <v>0</v>
      </c>
      <c r="J206" s="100">
        <f t="shared" si="72"/>
        <v>0</v>
      </c>
      <c r="K206" s="100">
        <f t="shared" si="72"/>
        <v>0</v>
      </c>
      <c r="L206" s="100">
        <f t="shared" si="72"/>
        <v>0</v>
      </c>
      <c r="M206" s="100">
        <f t="shared" si="72"/>
        <v>255</v>
      </c>
      <c r="N206" s="102">
        <f t="shared" ref="N206:N236" si="73">G206*0.05</f>
        <v>28</v>
      </c>
      <c r="O206" s="100">
        <f>SUM(O207:O208)</f>
        <v>0</v>
      </c>
      <c r="P206" s="100">
        <f t="shared" ref="P206:P249" si="74">SUM(F206:O206)</f>
        <v>2551.2718059999997</v>
      </c>
      <c r="Q206" s="100">
        <f>SUM(Q207:Q208)</f>
        <v>0</v>
      </c>
    </row>
    <row r="207" spans="1:17" s="97" customFormat="1" ht="21.9" customHeight="1">
      <c r="A207" s="94"/>
      <c r="B207" s="99" t="s">
        <v>675</v>
      </c>
      <c r="C207" s="100">
        <v>20</v>
      </c>
      <c r="D207" s="100">
        <v>19</v>
      </c>
      <c r="E207" s="108">
        <v>1616.8432740000001</v>
      </c>
      <c r="F207" s="102">
        <f>E207+D207*2.275</f>
        <v>1660.068274</v>
      </c>
      <c r="G207" s="102">
        <f>C207*28</f>
        <v>560</v>
      </c>
      <c r="H207" s="100"/>
      <c r="I207" s="100"/>
      <c r="J207" s="100">
        <v>0</v>
      </c>
      <c r="K207" s="100"/>
      <c r="L207" s="100"/>
      <c r="M207" s="100">
        <v>255</v>
      </c>
      <c r="N207" s="102">
        <f t="shared" si="73"/>
        <v>28</v>
      </c>
      <c r="O207" s="102"/>
      <c r="P207" s="100">
        <f t="shared" si="74"/>
        <v>2503.0682740000002</v>
      </c>
      <c r="Q207" s="100"/>
    </row>
    <row r="208" spans="1:17" s="97" customFormat="1" ht="21.9" customHeight="1">
      <c r="A208" s="94"/>
      <c r="B208" s="99" t="s">
        <v>674</v>
      </c>
      <c r="C208" s="100"/>
      <c r="D208" s="100"/>
      <c r="E208" s="101">
        <f>(C207-D207)*2.34*12*1.39*1.235</f>
        <v>48.203532000000003</v>
      </c>
      <c r="F208" s="102">
        <f>E208+D208*2.275</f>
        <v>48.203532000000003</v>
      </c>
      <c r="G208" s="102"/>
      <c r="H208" s="100"/>
      <c r="I208" s="100"/>
      <c r="J208" s="100"/>
      <c r="K208" s="100"/>
      <c r="L208" s="100"/>
      <c r="M208" s="100"/>
      <c r="N208" s="102">
        <f t="shared" si="73"/>
        <v>0</v>
      </c>
      <c r="O208" s="102"/>
      <c r="P208" s="100">
        <f t="shared" si="74"/>
        <v>48.203532000000003</v>
      </c>
      <c r="Q208" s="100"/>
    </row>
    <row r="209" spans="1:17" s="97" customFormat="1" ht="21.9" customHeight="1">
      <c r="A209" s="94">
        <v>2</v>
      </c>
      <c r="B209" s="99" t="s">
        <v>467</v>
      </c>
      <c r="C209" s="100">
        <v>5</v>
      </c>
      <c r="D209" s="100">
        <v>5</v>
      </c>
      <c r="E209" s="108">
        <v>434.97674169230766</v>
      </c>
      <c r="F209" s="102">
        <f>E209+D209*2.275</f>
        <v>446.35174169230766</v>
      </c>
      <c r="G209" s="102">
        <f>C209*28</f>
        <v>140</v>
      </c>
      <c r="H209" s="100"/>
      <c r="I209" s="100"/>
      <c r="J209" s="100">
        <v>0</v>
      </c>
      <c r="K209" s="100"/>
      <c r="L209" s="100"/>
      <c r="M209" s="100">
        <v>300</v>
      </c>
      <c r="N209" s="102">
        <f t="shared" si="73"/>
        <v>7</v>
      </c>
      <c r="O209" s="102"/>
      <c r="P209" s="100">
        <f t="shared" si="74"/>
        <v>893.35174169230766</v>
      </c>
      <c r="Q209" s="100"/>
    </row>
    <row r="210" spans="1:17" s="97" customFormat="1" ht="21.9" customHeight="1">
      <c r="A210" s="94">
        <v>3</v>
      </c>
      <c r="B210" s="99" t="s">
        <v>468</v>
      </c>
      <c r="C210" s="100">
        <f t="shared" ref="C210:M210" si="75">SUM(C211:C212)</f>
        <v>9</v>
      </c>
      <c r="D210" s="100">
        <f t="shared" si="75"/>
        <v>7</v>
      </c>
      <c r="E210" s="100">
        <f t="shared" si="75"/>
        <v>841.18324199999984</v>
      </c>
      <c r="F210" s="100">
        <f t="shared" si="75"/>
        <v>857.10824199999979</v>
      </c>
      <c r="G210" s="100">
        <f t="shared" si="75"/>
        <v>252</v>
      </c>
      <c r="H210" s="100">
        <f t="shared" si="75"/>
        <v>0</v>
      </c>
      <c r="I210" s="100">
        <f t="shared" si="75"/>
        <v>0</v>
      </c>
      <c r="J210" s="100">
        <f t="shared" si="75"/>
        <v>0</v>
      </c>
      <c r="K210" s="100">
        <f t="shared" si="75"/>
        <v>0</v>
      </c>
      <c r="L210" s="100">
        <f t="shared" si="75"/>
        <v>0</v>
      </c>
      <c r="M210" s="100">
        <f t="shared" si="75"/>
        <v>500</v>
      </c>
      <c r="N210" s="102">
        <f t="shared" si="73"/>
        <v>12.600000000000001</v>
      </c>
      <c r="O210" s="100">
        <f>SUM(O211:O212)</f>
        <v>0</v>
      </c>
      <c r="P210" s="100">
        <f t="shared" si="74"/>
        <v>1621.7082419999997</v>
      </c>
      <c r="Q210" s="100">
        <f>SUM(Q211:Q212)</f>
        <v>0</v>
      </c>
    </row>
    <row r="211" spans="1:17" s="97" customFormat="1" ht="21.9" customHeight="1">
      <c r="A211" s="94"/>
      <c r="B211" s="99" t="s">
        <v>675</v>
      </c>
      <c r="C211" s="100">
        <v>9</v>
      </c>
      <c r="D211" s="100">
        <v>7</v>
      </c>
      <c r="E211" s="108">
        <v>744.77617799999985</v>
      </c>
      <c r="F211" s="102">
        <f t="shared" ref="F211:F217" si="76">E211+D211*2.275</f>
        <v>760.7011779999998</v>
      </c>
      <c r="G211" s="102">
        <f>C211*28</f>
        <v>252</v>
      </c>
      <c r="H211" s="100"/>
      <c r="I211" s="100"/>
      <c r="J211" s="100">
        <v>0</v>
      </c>
      <c r="K211" s="100"/>
      <c r="L211" s="100"/>
      <c r="M211" s="100">
        <v>500</v>
      </c>
      <c r="N211" s="102">
        <f t="shared" si="73"/>
        <v>12.600000000000001</v>
      </c>
      <c r="O211" s="102"/>
      <c r="P211" s="100">
        <f t="shared" si="74"/>
        <v>1525.3011779999997</v>
      </c>
      <c r="Q211" s="100"/>
    </row>
    <row r="212" spans="1:17" s="97" customFormat="1" ht="21.9" customHeight="1">
      <c r="A212" s="94"/>
      <c r="B212" s="99" t="s">
        <v>674</v>
      </c>
      <c r="C212" s="100"/>
      <c r="D212" s="100"/>
      <c r="E212" s="101">
        <f>(C211-D211)*2.34*12*1.39*1.235</f>
        <v>96.407064000000005</v>
      </c>
      <c r="F212" s="102">
        <f t="shared" si="76"/>
        <v>96.407064000000005</v>
      </c>
      <c r="G212" s="102"/>
      <c r="H212" s="100"/>
      <c r="I212" s="100"/>
      <c r="J212" s="100"/>
      <c r="K212" s="100"/>
      <c r="L212" s="100"/>
      <c r="M212" s="100"/>
      <c r="N212" s="102">
        <f t="shared" si="73"/>
        <v>0</v>
      </c>
      <c r="O212" s="102"/>
      <c r="P212" s="100">
        <f t="shared" si="74"/>
        <v>96.407064000000005</v>
      </c>
      <c r="Q212" s="100"/>
    </row>
    <row r="213" spans="1:17" s="97" customFormat="1" ht="21.9" customHeight="1">
      <c r="A213" s="94">
        <v>4</v>
      </c>
      <c r="B213" s="99" t="s">
        <v>469</v>
      </c>
      <c r="C213" s="100">
        <v>12</v>
      </c>
      <c r="D213" s="100">
        <v>12</v>
      </c>
      <c r="E213" s="108">
        <v>999.35267639999995</v>
      </c>
      <c r="F213" s="102">
        <f t="shared" si="76"/>
        <v>1026.6526764</v>
      </c>
      <c r="G213" s="102">
        <f>C213*28</f>
        <v>336</v>
      </c>
      <c r="H213" s="100"/>
      <c r="I213" s="100"/>
      <c r="J213" s="100">
        <v>0</v>
      </c>
      <c r="K213" s="100"/>
      <c r="L213" s="100"/>
      <c r="M213" s="100">
        <v>500</v>
      </c>
      <c r="N213" s="102">
        <f t="shared" si="73"/>
        <v>16.8</v>
      </c>
      <c r="O213" s="102"/>
      <c r="P213" s="100">
        <f t="shared" si="74"/>
        <v>1879.4526764</v>
      </c>
      <c r="Q213" s="100"/>
    </row>
    <row r="214" spans="1:17" s="97" customFormat="1" ht="21.9" customHeight="1">
      <c r="A214" s="94">
        <v>5</v>
      </c>
      <c r="B214" s="99" t="s">
        <v>470</v>
      </c>
      <c r="C214" s="100">
        <v>11</v>
      </c>
      <c r="D214" s="100">
        <v>11</v>
      </c>
      <c r="E214" s="108">
        <v>1003.2420687600002</v>
      </c>
      <c r="F214" s="102">
        <f t="shared" si="76"/>
        <v>1028.2670687600003</v>
      </c>
      <c r="G214" s="102">
        <f>C214*28</f>
        <v>308</v>
      </c>
      <c r="H214" s="100"/>
      <c r="I214" s="100"/>
      <c r="J214" s="100">
        <v>0</v>
      </c>
      <c r="K214" s="100"/>
      <c r="L214" s="100"/>
      <c r="M214" s="100">
        <v>230</v>
      </c>
      <c r="N214" s="102">
        <f t="shared" si="73"/>
        <v>15.4</v>
      </c>
      <c r="O214" s="102"/>
      <c r="P214" s="100">
        <f t="shared" si="74"/>
        <v>1581.6670687600003</v>
      </c>
      <c r="Q214" s="100"/>
    </row>
    <row r="215" spans="1:17" s="97" customFormat="1" ht="21.9" customHeight="1">
      <c r="A215" s="94">
        <v>6</v>
      </c>
      <c r="B215" s="99" t="s">
        <v>471</v>
      </c>
      <c r="C215" s="100">
        <v>10</v>
      </c>
      <c r="D215" s="100">
        <v>10</v>
      </c>
      <c r="E215" s="108">
        <v>1135.9213439999999</v>
      </c>
      <c r="F215" s="102">
        <f t="shared" si="76"/>
        <v>1158.6713439999999</v>
      </c>
      <c r="G215" s="102">
        <f>C215*28</f>
        <v>280</v>
      </c>
      <c r="H215" s="100"/>
      <c r="I215" s="100"/>
      <c r="J215" s="100">
        <v>0</v>
      </c>
      <c r="K215" s="100"/>
      <c r="L215" s="100"/>
      <c r="M215" s="100"/>
      <c r="N215" s="102">
        <f t="shared" si="73"/>
        <v>14</v>
      </c>
      <c r="O215" s="102"/>
      <c r="P215" s="100">
        <f t="shared" si="74"/>
        <v>1452.6713439999999</v>
      </c>
      <c r="Q215" s="100"/>
    </row>
    <row r="216" spans="1:17" s="97" customFormat="1" ht="21.9" customHeight="1">
      <c r="A216" s="94">
        <v>7</v>
      </c>
      <c r="B216" s="99" t="s">
        <v>472</v>
      </c>
      <c r="C216" s="100">
        <v>6</v>
      </c>
      <c r="D216" s="100">
        <v>6</v>
      </c>
      <c r="E216" s="108">
        <v>441.7189259999999</v>
      </c>
      <c r="F216" s="102">
        <f t="shared" si="76"/>
        <v>455.36892599999987</v>
      </c>
      <c r="G216" s="102">
        <f>C216*28</f>
        <v>168</v>
      </c>
      <c r="H216" s="100"/>
      <c r="I216" s="100"/>
      <c r="J216" s="100">
        <v>0</v>
      </c>
      <c r="K216" s="100"/>
      <c r="L216" s="100"/>
      <c r="M216" s="100"/>
      <c r="N216" s="102">
        <f t="shared" si="73"/>
        <v>8.4</v>
      </c>
      <c r="O216" s="102"/>
      <c r="P216" s="100">
        <f t="shared" si="74"/>
        <v>631.76892599999985</v>
      </c>
      <c r="Q216" s="100"/>
    </row>
    <row r="217" spans="1:17" s="97" customFormat="1" ht="21.9" customHeight="1">
      <c r="A217" s="94">
        <v>8</v>
      </c>
      <c r="B217" s="99" t="s">
        <v>473</v>
      </c>
      <c r="C217" s="100">
        <v>2</v>
      </c>
      <c r="D217" s="100">
        <v>2</v>
      </c>
      <c r="E217" s="108">
        <v>317.09847599999989</v>
      </c>
      <c r="F217" s="102">
        <f t="shared" si="76"/>
        <v>321.6484759999999</v>
      </c>
      <c r="G217" s="102">
        <f>C217*28</f>
        <v>56</v>
      </c>
      <c r="H217" s="100"/>
      <c r="I217" s="100"/>
      <c r="J217" s="100">
        <v>0</v>
      </c>
      <c r="K217" s="100"/>
      <c r="L217" s="100"/>
      <c r="M217" s="100">
        <v>250</v>
      </c>
      <c r="N217" s="102">
        <f t="shared" si="73"/>
        <v>2.8000000000000003</v>
      </c>
      <c r="O217" s="102"/>
      <c r="P217" s="100">
        <f t="shared" si="74"/>
        <v>630.4484759999998</v>
      </c>
      <c r="Q217" s="100"/>
    </row>
    <row r="218" spans="1:17" s="97" customFormat="1" ht="21.9" customHeight="1">
      <c r="A218" s="94">
        <v>9</v>
      </c>
      <c r="B218" s="99" t="s">
        <v>474</v>
      </c>
      <c r="C218" s="100">
        <f t="shared" ref="C218:M218" si="77">SUM(C219:C220)</f>
        <v>2</v>
      </c>
      <c r="D218" s="100">
        <f t="shared" si="77"/>
        <v>1</v>
      </c>
      <c r="E218" s="100">
        <f t="shared" si="77"/>
        <v>278.59686599999998</v>
      </c>
      <c r="F218" s="100">
        <f t="shared" si="77"/>
        <v>280.87186600000001</v>
      </c>
      <c r="G218" s="100">
        <f t="shared" si="77"/>
        <v>56</v>
      </c>
      <c r="H218" s="100">
        <f t="shared" si="77"/>
        <v>0</v>
      </c>
      <c r="I218" s="100">
        <f t="shared" si="77"/>
        <v>0</v>
      </c>
      <c r="J218" s="100">
        <f t="shared" si="77"/>
        <v>0</v>
      </c>
      <c r="K218" s="100">
        <f t="shared" si="77"/>
        <v>0</v>
      </c>
      <c r="L218" s="100">
        <f t="shared" si="77"/>
        <v>0</v>
      </c>
      <c r="M218" s="100">
        <f t="shared" si="77"/>
        <v>200</v>
      </c>
      <c r="N218" s="102">
        <f t="shared" si="73"/>
        <v>2.8000000000000003</v>
      </c>
      <c r="O218" s="100">
        <f>SUM(O219:O220)</f>
        <v>0</v>
      </c>
      <c r="P218" s="100">
        <f t="shared" si="74"/>
        <v>539.67186599999991</v>
      </c>
      <c r="Q218" s="100">
        <f>SUM(Q219:Q220)</f>
        <v>0</v>
      </c>
    </row>
    <row r="219" spans="1:17" s="97" customFormat="1" ht="21.9" customHeight="1">
      <c r="A219" s="94"/>
      <c r="B219" s="99" t="s">
        <v>675</v>
      </c>
      <c r="C219" s="100">
        <v>2</v>
      </c>
      <c r="D219" s="100">
        <v>1</v>
      </c>
      <c r="E219" s="108">
        <v>230.39333399999998</v>
      </c>
      <c r="F219" s="102">
        <f>E219+D219*2.275</f>
        <v>232.66833399999999</v>
      </c>
      <c r="G219" s="102">
        <f>C219*28</f>
        <v>56</v>
      </c>
      <c r="H219" s="100"/>
      <c r="I219" s="100"/>
      <c r="J219" s="100">
        <v>0</v>
      </c>
      <c r="K219" s="100"/>
      <c r="L219" s="100"/>
      <c r="M219" s="100">
        <v>200</v>
      </c>
      <c r="N219" s="102">
        <f t="shared" si="73"/>
        <v>2.8000000000000003</v>
      </c>
      <c r="O219" s="102"/>
      <c r="P219" s="100">
        <f t="shared" si="74"/>
        <v>491.46833399999997</v>
      </c>
      <c r="Q219" s="100"/>
    </row>
    <row r="220" spans="1:17" s="97" customFormat="1" ht="21.9" customHeight="1">
      <c r="A220" s="94"/>
      <c r="B220" s="99" t="s">
        <v>674</v>
      </c>
      <c r="C220" s="100"/>
      <c r="D220" s="100"/>
      <c r="E220" s="101">
        <f>(C219-D219)*2.34*12*1.39*1.235</f>
        <v>48.203532000000003</v>
      </c>
      <c r="F220" s="102">
        <f>E220+D220*2.275</f>
        <v>48.203532000000003</v>
      </c>
      <c r="G220" s="102"/>
      <c r="H220" s="100"/>
      <c r="I220" s="100"/>
      <c r="J220" s="100"/>
      <c r="K220" s="100"/>
      <c r="L220" s="100"/>
      <c r="M220" s="100"/>
      <c r="N220" s="102">
        <f t="shared" si="73"/>
        <v>0</v>
      </c>
      <c r="O220" s="102"/>
      <c r="P220" s="100">
        <f t="shared" si="74"/>
        <v>48.203532000000003</v>
      </c>
      <c r="Q220" s="100"/>
    </row>
    <row r="221" spans="1:17" s="97" customFormat="1" ht="35.1" customHeight="1">
      <c r="A221" s="94">
        <v>10</v>
      </c>
      <c r="B221" s="99" t="s">
        <v>683</v>
      </c>
      <c r="C221" s="100">
        <v>2</v>
      </c>
      <c r="D221" s="111">
        <v>2</v>
      </c>
      <c r="E221" s="108">
        <v>218.422932</v>
      </c>
      <c r="F221" s="102">
        <f>E221+D221*2.275</f>
        <v>222.97293200000001</v>
      </c>
      <c r="G221" s="102">
        <f>C221*28</f>
        <v>56</v>
      </c>
      <c r="H221" s="100"/>
      <c r="I221" s="100"/>
      <c r="J221" s="100">
        <v>0</v>
      </c>
      <c r="K221" s="100"/>
      <c r="L221" s="100"/>
      <c r="M221" s="100">
        <v>200</v>
      </c>
      <c r="N221" s="102">
        <f t="shared" si="73"/>
        <v>2.8000000000000003</v>
      </c>
      <c r="O221" s="102"/>
      <c r="P221" s="100">
        <f t="shared" si="74"/>
        <v>481.77293200000003</v>
      </c>
      <c r="Q221" s="100"/>
    </row>
    <row r="222" spans="1:17" s="97" customFormat="1" ht="21.9" customHeight="1">
      <c r="A222" s="94">
        <v>11</v>
      </c>
      <c r="B222" s="99" t="s">
        <v>475</v>
      </c>
      <c r="C222" s="100">
        <v>2</v>
      </c>
      <c r="D222" s="100">
        <v>2</v>
      </c>
      <c r="E222" s="108">
        <v>165.92198148</v>
      </c>
      <c r="F222" s="102">
        <f>E222+D222*2.275</f>
        <v>170.47198148000001</v>
      </c>
      <c r="G222" s="102">
        <f>C222*28</f>
        <v>56</v>
      </c>
      <c r="H222" s="100"/>
      <c r="I222" s="100"/>
      <c r="J222" s="100">
        <v>0</v>
      </c>
      <c r="K222" s="100"/>
      <c r="L222" s="100"/>
      <c r="M222" s="100"/>
      <c r="N222" s="102">
        <f t="shared" si="73"/>
        <v>2.8000000000000003</v>
      </c>
      <c r="O222" s="102"/>
      <c r="P222" s="100">
        <f t="shared" si="74"/>
        <v>229.27198148000002</v>
      </c>
      <c r="Q222" s="100"/>
    </row>
    <row r="223" spans="1:17" s="97" customFormat="1" ht="21.9" customHeight="1">
      <c r="A223" s="94">
        <v>12</v>
      </c>
      <c r="B223" s="99" t="s">
        <v>476</v>
      </c>
      <c r="C223" s="100">
        <f t="shared" ref="C223:M223" si="78">SUM(C224:C225)</f>
        <v>2</v>
      </c>
      <c r="D223" s="100">
        <f t="shared" si="78"/>
        <v>1</v>
      </c>
      <c r="E223" s="100">
        <f t="shared" si="78"/>
        <v>253.32499799999999</v>
      </c>
      <c r="F223" s="100">
        <f t="shared" si="78"/>
        <v>255.599998</v>
      </c>
      <c r="G223" s="100">
        <f t="shared" si="78"/>
        <v>56</v>
      </c>
      <c r="H223" s="100">
        <f t="shared" si="78"/>
        <v>0</v>
      </c>
      <c r="I223" s="100">
        <f t="shared" si="78"/>
        <v>0</v>
      </c>
      <c r="J223" s="100">
        <f t="shared" si="78"/>
        <v>0</v>
      </c>
      <c r="K223" s="100">
        <f t="shared" si="78"/>
        <v>0</v>
      </c>
      <c r="L223" s="100">
        <f t="shared" si="78"/>
        <v>0</v>
      </c>
      <c r="M223" s="100">
        <f t="shared" si="78"/>
        <v>0</v>
      </c>
      <c r="N223" s="102">
        <f t="shared" si="73"/>
        <v>2.8000000000000003</v>
      </c>
      <c r="O223" s="100">
        <f>SUM(O224:O225)</f>
        <v>0</v>
      </c>
      <c r="P223" s="100">
        <f t="shared" si="74"/>
        <v>314.39999800000004</v>
      </c>
      <c r="Q223" s="100">
        <f>SUM(Q224:Q225)</f>
        <v>0</v>
      </c>
    </row>
    <row r="224" spans="1:17" s="97" customFormat="1" ht="21.9" customHeight="1">
      <c r="A224" s="94"/>
      <c r="B224" s="99" t="s">
        <v>675</v>
      </c>
      <c r="C224" s="100">
        <v>2</v>
      </c>
      <c r="D224" s="100">
        <v>1</v>
      </c>
      <c r="E224" s="108">
        <v>205.121466</v>
      </c>
      <c r="F224" s="102">
        <f>E224+D224*2.275</f>
        <v>207.396466</v>
      </c>
      <c r="G224" s="102">
        <f>C224*28</f>
        <v>56</v>
      </c>
      <c r="H224" s="100"/>
      <c r="I224" s="100"/>
      <c r="J224" s="100">
        <v>0</v>
      </c>
      <c r="K224" s="100"/>
      <c r="L224" s="100"/>
      <c r="M224" s="100"/>
      <c r="N224" s="102">
        <f t="shared" si="73"/>
        <v>2.8000000000000003</v>
      </c>
      <c r="O224" s="102"/>
      <c r="P224" s="100">
        <f t="shared" si="74"/>
        <v>266.19646600000004</v>
      </c>
      <c r="Q224" s="100"/>
    </row>
    <row r="225" spans="1:17" s="97" customFormat="1" ht="21.9" customHeight="1">
      <c r="A225" s="94"/>
      <c r="B225" s="99" t="s">
        <v>674</v>
      </c>
      <c r="C225" s="100"/>
      <c r="D225" s="100"/>
      <c r="E225" s="101">
        <f>(C224-D224)*2.34*12*1.39*1.235</f>
        <v>48.203532000000003</v>
      </c>
      <c r="F225" s="102">
        <f>E225+D225*2.275</f>
        <v>48.203532000000003</v>
      </c>
      <c r="G225" s="102"/>
      <c r="H225" s="100"/>
      <c r="I225" s="100"/>
      <c r="J225" s="100"/>
      <c r="K225" s="100"/>
      <c r="L225" s="100"/>
      <c r="M225" s="100"/>
      <c r="N225" s="102">
        <f t="shared" si="73"/>
        <v>0</v>
      </c>
      <c r="O225" s="102"/>
      <c r="P225" s="100">
        <f t="shared" si="74"/>
        <v>48.203532000000003</v>
      </c>
      <c r="Q225" s="100"/>
    </row>
    <row r="226" spans="1:17" s="97" customFormat="1" ht="21.9" customHeight="1">
      <c r="A226" s="94">
        <v>13</v>
      </c>
      <c r="B226" s="99" t="s">
        <v>477</v>
      </c>
      <c r="C226" s="100">
        <v>2</v>
      </c>
      <c r="D226" s="100">
        <v>2</v>
      </c>
      <c r="E226" s="108">
        <v>240.75911999999994</v>
      </c>
      <c r="F226" s="102">
        <f>E226+D226*2.275</f>
        <v>245.30911999999995</v>
      </c>
      <c r="G226" s="102">
        <f>C226*28</f>
        <v>56</v>
      </c>
      <c r="H226" s="100"/>
      <c r="I226" s="100"/>
      <c r="J226" s="100">
        <v>0</v>
      </c>
      <c r="K226" s="100"/>
      <c r="L226" s="100"/>
      <c r="M226" s="100">
        <v>150</v>
      </c>
      <c r="N226" s="102">
        <f t="shared" si="73"/>
        <v>2.8000000000000003</v>
      </c>
      <c r="O226" s="102"/>
      <c r="P226" s="100">
        <f t="shared" si="74"/>
        <v>454.10911999999996</v>
      </c>
      <c r="Q226" s="100"/>
    </row>
    <row r="227" spans="1:17" s="97" customFormat="1" ht="21.9" customHeight="1">
      <c r="A227" s="94">
        <v>14</v>
      </c>
      <c r="B227" s="99" t="s">
        <v>478</v>
      </c>
      <c r="C227" s="100">
        <v>2</v>
      </c>
      <c r="D227" s="100">
        <v>2</v>
      </c>
      <c r="E227" s="108">
        <v>266.92086600000005</v>
      </c>
      <c r="F227" s="102">
        <f>E227+D227*2.275</f>
        <v>271.47086600000006</v>
      </c>
      <c r="G227" s="102">
        <f>C227*28</f>
        <v>56</v>
      </c>
      <c r="H227" s="100"/>
      <c r="I227" s="100"/>
      <c r="J227" s="100">
        <v>0</v>
      </c>
      <c r="K227" s="100"/>
      <c r="L227" s="100"/>
      <c r="M227" s="100">
        <v>100</v>
      </c>
      <c r="N227" s="102">
        <f t="shared" si="73"/>
        <v>2.8000000000000003</v>
      </c>
      <c r="O227" s="102"/>
      <c r="P227" s="100">
        <f t="shared" si="74"/>
        <v>430.27086600000007</v>
      </c>
      <c r="Q227" s="100"/>
    </row>
    <row r="228" spans="1:17" s="97" customFormat="1" ht="21.9" customHeight="1">
      <c r="A228" s="94">
        <v>15</v>
      </c>
      <c r="B228" s="99" t="s">
        <v>479</v>
      </c>
      <c r="C228" s="100">
        <f t="shared" ref="C228:M228" si="79">SUM(C229:C230)</f>
        <v>2</v>
      </c>
      <c r="D228" s="100">
        <f t="shared" si="79"/>
        <v>1</v>
      </c>
      <c r="E228" s="100">
        <f t="shared" si="79"/>
        <v>158.58619061538462</v>
      </c>
      <c r="F228" s="100">
        <f t="shared" si="79"/>
        <v>160.86119061538463</v>
      </c>
      <c r="G228" s="100">
        <f t="shared" si="79"/>
        <v>56</v>
      </c>
      <c r="H228" s="100">
        <f t="shared" si="79"/>
        <v>0</v>
      </c>
      <c r="I228" s="100">
        <f t="shared" si="79"/>
        <v>0</v>
      </c>
      <c r="J228" s="100">
        <f t="shared" si="79"/>
        <v>0</v>
      </c>
      <c r="K228" s="100">
        <f t="shared" si="79"/>
        <v>0</v>
      </c>
      <c r="L228" s="100">
        <f t="shared" si="79"/>
        <v>0</v>
      </c>
      <c r="M228" s="100">
        <f t="shared" si="79"/>
        <v>0</v>
      </c>
      <c r="N228" s="102">
        <f t="shared" si="73"/>
        <v>2.8000000000000003</v>
      </c>
      <c r="O228" s="100">
        <f>SUM(O229:O230)</f>
        <v>0</v>
      </c>
      <c r="P228" s="100">
        <f t="shared" si="74"/>
        <v>219.66119061538464</v>
      </c>
      <c r="Q228" s="100">
        <f>SUM(Q229:Q230)</f>
        <v>0</v>
      </c>
    </row>
    <row r="229" spans="1:17" s="97" customFormat="1" ht="21.9" customHeight="1">
      <c r="A229" s="94"/>
      <c r="B229" s="99" t="s">
        <v>675</v>
      </c>
      <c r="C229" s="100">
        <v>2</v>
      </c>
      <c r="D229" s="100">
        <v>1</v>
      </c>
      <c r="E229" s="108">
        <v>110.38265861538463</v>
      </c>
      <c r="F229" s="102">
        <f t="shared" ref="F229:F236" si="80">E229+D229*2.275</f>
        <v>112.65765861538463</v>
      </c>
      <c r="G229" s="102">
        <f>C229*28</f>
        <v>56</v>
      </c>
      <c r="H229" s="100"/>
      <c r="I229" s="100"/>
      <c r="J229" s="100">
        <v>0</v>
      </c>
      <c r="K229" s="100"/>
      <c r="L229" s="100"/>
      <c r="M229" s="100"/>
      <c r="N229" s="102">
        <f t="shared" si="73"/>
        <v>2.8000000000000003</v>
      </c>
      <c r="O229" s="102"/>
      <c r="P229" s="100">
        <f t="shared" si="74"/>
        <v>171.45765861538464</v>
      </c>
      <c r="Q229" s="100"/>
    </row>
    <row r="230" spans="1:17" s="97" customFormat="1" ht="21.9" customHeight="1">
      <c r="A230" s="94"/>
      <c r="B230" s="99" t="s">
        <v>674</v>
      </c>
      <c r="C230" s="100"/>
      <c r="D230" s="100"/>
      <c r="E230" s="101">
        <f>(C229-D229)*2.34*12*1.39*1.235</f>
        <v>48.203532000000003</v>
      </c>
      <c r="F230" s="102">
        <f t="shared" si="80"/>
        <v>48.203532000000003</v>
      </c>
      <c r="G230" s="102"/>
      <c r="H230" s="100"/>
      <c r="I230" s="100"/>
      <c r="J230" s="100"/>
      <c r="K230" s="100"/>
      <c r="L230" s="100"/>
      <c r="M230" s="100"/>
      <c r="N230" s="102">
        <f t="shared" si="73"/>
        <v>0</v>
      </c>
      <c r="O230" s="102"/>
      <c r="P230" s="100">
        <f t="shared" si="74"/>
        <v>48.203532000000003</v>
      </c>
      <c r="Q230" s="100"/>
    </row>
    <row r="231" spans="1:17" s="97" customFormat="1" ht="21.9" customHeight="1">
      <c r="A231" s="94">
        <v>16</v>
      </c>
      <c r="B231" s="99" t="s">
        <v>480</v>
      </c>
      <c r="C231" s="100"/>
      <c r="D231" s="100"/>
      <c r="E231" s="108"/>
      <c r="F231" s="102">
        <f t="shared" si="80"/>
        <v>0</v>
      </c>
      <c r="G231" s="102">
        <f t="shared" ref="G231:G236" si="81">C231*28</f>
        <v>0</v>
      </c>
      <c r="H231" s="100"/>
      <c r="I231" s="100"/>
      <c r="J231" s="100">
        <v>0</v>
      </c>
      <c r="K231" s="100"/>
      <c r="L231" s="100"/>
      <c r="M231" s="100">
        <v>150</v>
      </c>
      <c r="N231" s="102">
        <f t="shared" si="73"/>
        <v>0</v>
      </c>
      <c r="O231" s="102"/>
      <c r="P231" s="100">
        <f t="shared" si="74"/>
        <v>150</v>
      </c>
      <c r="Q231" s="100"/>
    </row>
    <row r="232" spans="1:17" s="97" customFormat="1" ht="21.9" customHeight="1">
      <c r="A232" s="94">
        <v>17</v>
      </c>
      <c r="B232" s="99" t="s">
        <v>481</v>
      </c>
      <c r="C232" s="100"/>
      <c r="D232" s="100"/>
      <c r="E232" s="108"/>
      <c r="F232" s="102">
        <f t="shared" si="80"/>
        <v>0</v>
      </c>
      <c r="G232" s="102">
        <f t="shared" si="81"/>
        <v>0</v>
      </c>
      <c r="H232" s="100"/>
      <c r="I232" s="100"/>
      <c r="J232" s="100">
        <v>0</v>
      </c>
      <c r="K232" s="100"/>
      <c r="L232" s="100"/>
      <c r="M232" s="100">
        <v>150</v>
      </c>
      <c r="N232" s="102">
        <f t="shared" si="73"/>
        <v>0</v>
      </c>
      <c r="O232" s="102"/>
      <c r="P232" s="100">
        <f t="shared" si="74"/>
        <v>150</v>
      </c>
      <c r="Q232" s="100"/>
    </row>
    <row r="233" spans="1:17" s="97" customFormat="1" ht="21.9" customHeight="1">
      <c r="A233" s="94">
        <v>18</v>
      </c>
      <c r="B233" s="99" t="s">
        <v>482</v>
      </c>
      <c r="C233" s="100"/>
      <c r="D233" s="100"/>
      <c r="E233" s="108"/>
      <c r="F233" s="102">
        <f t="shared" si="80"/>
        <v>0</v>
      </c>
      <c r="G233" s="102">
        <f t="shared" si="81"/>
        <v>0</v>
      </c>
      <c r="H233" s="100"/>
      <c r="I233" s="100"/>
      <c r="J233" s="100">
        <v>0</v>
      </c>
      <c r="K233" s="100"/>
      <c r="L233" s="100"/>
      <c r="M233" s="100">
        <v>150</v>
      </c>
      <c r="N233" s="102">
        <f t="shared" si="73"/>
        <v>0</v>
      </c>
      <c r="O233" s="102"/>
      <c r="P233" s="100">
        <f t="shared" si="74"/>
        <v>150</v>
      </c>
      <c r="Q233" s="100"/>
    </row>
    <row r="234" spans="1:17" s="97" customFormat="1" ht="21.9" customHeight="1">
      <c r="A234" s="94">
        <v>19</v>
      </c>
      <c r="B234" s="99" t="s">
        <v>483</v>
      </c>
      <c r="C234" s="100"/>
      <c r="D234" s="100"/>
      <c r="E234" s="108"/>
      <c r="F234" s="102">
        <f t="shared" si="80"/>
        <v>0</v>
      </c>
      <c r="G234" s="102">
        <f t="shared" si="81"/>
        <v>0</v>
      </c>
      <c r="H234" s="100"/>
      <c r="I234" s="100"/>
      <c r="J234" s="100">
        <v>0</v>
      </c>
      <c r="K234" s="100"/>
      <c r="L234" s="100"/>
      <c r="M234" s="100">
        <v>100</v>
      </c>
      <c r="N234" s="102">
        <f t="shared" si="73"/>
        <v>0</v>
      </c>
      <c r="O234" s="102"/>
      <c r="P234" s="100">
        <f t="shared" si="74"/>
        <v>100</v>
      </c>
      <c r="Q234" s="100"/>
    </row>
    <row r="235" spans="1:17" s="97" customFormat="1" ht="21.9" customHeight="1">
      <c r="A235" s="94">
        <v>20</v>
      </c>
      <c r="B235" s="99" t="s">
        <v>484</v>
      </c>
      <c r="C235" s="100"/>
      <c r="D235" s="100"/>
      <c r="E235" s="108"/>
      <c r="F235" s="102">
        <f t="shared" si="80"/>
        <v>0</v>
      </c>
      <c r="G235" s="102">
        <f t="shared" si="81"/>
        <v>0</v>
      </c>
      <c r="H235" s="100"/>
      <c r="I235" s="100"/>
      <c r="J235" s="100">
        <v>0</v>
      </c>
      <c r="K235" s="100"/>
      <c r="L235" s="100"/>
      <c r="M235" s="100">
        <v>100</v>
      </c>
      <c r="N235" s="102">
        <f t="shared" si="73"/>
        <v>0</v>
      </c>
      <c r="O235" s="102"/>
      <c r="P235" s="100">
        <f t="shared" si="74"/>
        <v>100</v>
      </c>
      <c r="Q235" s="100"/>
    </row>
    <row r="236" spans="1:17" s="97" customFormat="1" ht="21.9" customHeight="1">
      <c r="A236" s="94">
        <v>21</v>
      </c>
      <c r="B236" s="99" t="s">
        <v>485</v>
      </c>
      <c r="C236" s="100"/>
      <c r="D236" s="100"/>
      <c r="E236" s="108"/>
      <c r="F236" s="102">
        <f t="shared" si="80"/>
        <v>0</v>
      </c>
      <c r="G236" s="102">
        <f t="shared" si="81"/>
        <v>0</v>
      </c>
      <c r="H236" s="100"/>
      <c r="I236" s="100"/>
      <c r="J236" s="100">
        <v>0</v>
      </c>
      <c r="K236" s="100"/>
      <c r="L236" s="100"/>
      <c r="M236" s="100">
        <v>100</v>
      </c>
      <c r="N236" s="102">
        <f t="shared" si="73"/>
        <v>0</v>
      </c>
      <c r="O236" s="102"/>
      <c r="P236" s="100">
        <f t="shared" si="74"/>
        <v>100</v>
      </c>
      <c r="Q236" s="100"/>
    </row>
    <row r="237" spans="1:17" s="97" customFormat="1" ht="21.9" customHeight="1">
      <c r="A237" s="94">
        <v>22</v>
      </c>
      <c r="B237" s="99" t="s">
        <v>682</v>
      </c>
      <c r="C237" s="100"/>
      <c r="D237" s="100"/>
      <c r="E237" s="108"/>
      <c r="F237" s="102"/>
      <c r="G237" s="102"/>
      <c r="H237" s="100"/>
      <c r="I237" s="100"/>
      <c r="J237" s="100"/>
      <c r="K237" s="100"/>
      <c r="L237" s="100"/>
      <c r="M237" s="100">
        <v>100</v>
      </c>
      <c r="N237" s="102"/>
      <c r="O237" s="102"/>
      <c r="P237" s="100">
        <f t="shared" si="74"/>
        <v>100</v>
      </c>
      <c r="Q237" s="100"/>
    </row>
    <row r="238" spans="1:17" s="97" customFormat="1" ht="21.9" customHeight="1">
      <c r="A238" s="94">
        <v>23</v>
      </c>
      <c r="B238" s="99" t="s">
        <v>486</v>
      </c>
      <c r="C238" s="100"/>
      <c r="D238" s="100"/>
      <c r="E238" s="108"/>
      <c r="F238" s="102">
        <f t="shared" ref="F238:F246" si="82">E238+D238*2.275</f>
        <v>0</v>
      </c>
      <c r="G238" s="102">
        <f t="shared" ref="G238:G246" si="83">C238*28</f>
        <v>0</v>
      </c>
      <c r="H238" s="100"/>
      <c r="I238" s="100"/>
      <c r="J238" s="100">
        <v>0</v>
      </c>
      <c r="K238" s="100"/>
      <c r="L238" s="100"/>
      <c r="M238" s="100">
        <v>100</v>
      </c>
      <c r="N238" s="102">
        <f t="shared" ref="N238:N246" si="84">G238*0.05</f>
        <v>0</v>
      </c>
      <c r="O238" s="102"/>
      <c r="P238" s="100">
        <f t="shared" si="74"/>
        <v>100</v>
      </c>
      <c r="Q238" s="100"/>
    </row>
    <row r="239" spans="1:17" s="97" customFormat="1" ht="21.9" customHeight="1">
      <c r="A239" s="94">
        <v>24</v>
      </c>
      <c r="B239" s="99" t="s">
        <v>487</v>
      </c>
      <c r="C239" s="100"/>
      <c r="D239" s="100"/>
      <c r="E239" s="108"/>
      <c r="F239" s="102">
        <f t="shared" si="82"/>
        <v>0</v>
      </c>
      <c r="G239" s="102">
        <f t="shared" si="83"/>
        <v>0</v>
      </c>
      <c r="H239" s="100"/>
      <c r="I239" s="100"/>
      <c r="J239" s="100">
        <v>0</v>
      </c>
      <c r="K239" s="100"/>
      <c r="L239" s="100"/>
      <c r="M239" s="100">
        <v>170</v>
      </c>
      <c r="N239" s="102">
        <f t="shared" si="84"/>
        <v>0</v>
      </c>
      <c r="O239" s="102"/>
      <c r="P239" s="100">
        <f t="shared" si="74"/>
        <v>170</v>
      </c>
      <c r="Q239" s="100"/>
    </row>
    <row r="240" spans="1:17" s="97" customFormat="1" ht="35.1" customHeight="1">
      <c r="A240" s="94">
        <v>25</v>
      </c>
      <c r="B240" s="99" t="s">
        <v>681</v>
      </c>
      <c r="C240" s="100"/>
      <c r="D240" s="100"/>
      <c r="E240" s="108"/>
      <c r="F240" s="102">
        <f t="shared" si="82"/>
        <v>0</v>
      </c>
      <c r="G240" s="102">
        <f t="shared" si="83"/>
        <v>0</v>
      </c>
      <c r="H240" s="100"/>
      <c r="I240" s="100"/>
      <c r="J240" s="100">
        <v>0</v>
      </c>
      <c r="K240" s="100"/>
      <c r="L240" s="100"/>
      <c r="M240" s="100">
        <v>230</v>
      </c>
      <c r="N240" s="102">
        <f t="shared" si="84"/>
        <v>0</v>
      </c>
      <c r="O240" s="102"/>
      <c r="P240" s="100">
        <f t="shared" si="74"/>
        <v>230</v>
      </c>
      <c r="Q240" s="100"/>
    </row>
    <row r="241" spans="1:17" s="97" customFormat="1" ht="33.9" customHeight="1">
      <c r="A241" s="94">
        <v>26</v>
      </c>
      <c r="B241" s="99" t="s">
        <v>680</v>
      </c>
      <c r="C241" s="100"/>
      <c r="D241" s="100"/>
      <c r="E241" s="108"/>
      <c r="F241" s="102">
        <f t="shared" si="82"/>
        <v>0</v>
      </c>
      <c r="G241" s="102">
        <f t="shared" si="83"/>
        <v>0</v>
      </c>
      <c r="H241" s="100"/>
      <c r="I241" s="100"/>
      <c r="J241" s="100">
        <v>0</v>
      </c>
      <c r="K241" s="100"/>
      <c r="L241" s="100"/>
      <c r="M241" s="100">
        <v>200</v>
      </c>
      <c r="N241" s="102">
        <f t="shared" si="84"/>
        <v>0</v>
      </c>
      <c r="O241" s="102"/>
      <c r="P241" s="100">
        <f t="shared" si="74"/>
        <v>200</v>
      </c>
      <c r="Q241" s="100"/>
    </row>
    <row r="242" spans="1:17" s="97" customFormat="1" ht="21.9" customHeight="1">
      <c r="A242" s="94">
        <v>27</v>
      </c>
      <c r="B242" s="99" t="s">
        <v>488</v>
      </c>
      <c r="C242" s="100"/>
      <c r="D242" s="100"/>
      <c r="E242" s="108"/>
      <c r="F242" s="102">
        <f t="shared" si="82"/>
        <v>0</v>
      </c>
      <c r="G242" s="102">
        <f t="shared" si="83"/>
        <v>0</v>
      </c>
      <c r="H242" s="100"/>
      <c r="I242" s="100"/>
      <c r="J242" s="100">
        <v>0</v>
      </c>
      <c r="K242" s="100"/>
      <c r="L242" s="100"/>
      <c r="M242" s="100">
        <v>300</v>
      </c>
      <c r="N242" s="102">
        <f t="shared" si="84"/>
        <v>0</v>
      </c>
      <c r="O242" s="102"/>
      <c r="P242" s="100">
        <f t="shared" si="74"/>
        <v>300</v>
      </c>
      <c r="Q242" s="100"/>
    </row>
    <row r="243" spans="1:17" s="97" customFormat="1" ht="21.9" customHeight="1">
      <c r="A243" s="94">
        <v>28</v>
      </c>
      <c r="B243" s="99" t="s">
        <v>489</v>
      </c>
      <c r="C243" s="100"/>
      <c r="D243" s="100"/>
      <c r="E243" s="108"/>
      <c r="F243" s="102">
        <f t="shared" si="82"/>
        <v>0</v>
      </c>
      <c r="G243" s="102">
        <f t="shared" si="83"/>
        <v>0</v>
      </c>
      <c r="H243" s="100"/>
      <c r="I243" s="100"/>
      <c r="J243" s="100">
        <v>0</v>
      </c>
      <c r="K243" s="100"/>
      <c r="L243" s="100"/>
      <c r="M243" s="100">
        <v>120</v>
      </c>
      <c r="N243" s="102">
        <f t="shared" si="84"/>
        <v>0</v>
      </c>
      <c r="O243" s="102"/>
      <c r="P243" s="100">
        <f t="shared" si="74"/>
        <v>120</v>
      </c>
      <c r="Q243" s="100"/>
    </row>
    <row r="244" spans="1:17" s="97" customFormat="1" ht="21.9" customHeight="1">
      <c r="A244" s="94">
        <v>29</v>
      </c>
      <c r="B244" s="99" t="s">
        <v>564</v>
      </c>
      <c r="C244" s="100"/>
      <c r="D244" s="100"/>
      <c r="E244" s="108"/>
      <c r="F244" s="102">
        <f t="shared" si="82"/>
        <v>0</v>
      </c>
      <c r="G244" s="102">
        <f t="shared" si="83"/>
        <v>0</v>
      </c>
      <c r="H244" s="100"/>
      <c r="I244" s="100"/>
      <c r="J244" s="100">
        <v>0</v>
      </c>
      <c r="K244" s="100"/>
      <c r="L244" s="100"/>
      <c r="M244" s="100">
        <v>150</v>
      </c>
      <c r="N244" s="102">
        <f t="shared" si="84"/>
        <v>0</v>
      </c>
      <c r="O244" s="102"/>
      <c r="P244" s="100">
        <f t="shared" si="74"/>
        <v>150</v>
      </c>
      <c r="Q244" s="100"/>
    </row>
    <row r="245" spans="1:17" s="97" customFormat="1" ht="21.9" customHeight="1">
      <c r="A245" s="94">
        <v>30</v>
      </c>
      <c r="B245" s="99" t="s">
        <v>679</v>
      </c>
      <c r="C245" s="100"/>
      <c r="D245" s="100"/>
      <c r="E245" s="108"/>
      <c r="F245" s="102">
        <f t="shared" si="82"/>
        <v>0</v>
      </c>
      <c r="G245" s="102">
        <f t="shared" si="83"/>
        <v>0</v>
      </c>
      <c r="H245" s="100"/>
      <c r="I245" s="100"/>
      <c r="J245" s="100">
        <v>0</v>
      </c>
      <c r="K245" s="100"/>
      <c r="L245" s="100"/>
      <c r="M245" s="100">
        <v>200</v>
      </c>
      <c r="N245" s="102">
        <f t="shared" si="84"/>
        <v>0</v>
      </c>
      <c r="O245" s="102"/>
      <c r="P245" s="100">
        <f t="shared" si="74"/>
        <v>200</v>
      </c>
      <c r="Q245" s="100"/>
    </row>
    <row r="246" spans="1:17" s="97" customFormat="1" ht="21.9" customHeight="1">
      <c r="A246" s="94">
        <v>31</v>
      </c>
      <c r="B246" s="99" t="s">
        <v>678</v>
      </c>
      <c r="C246" s="100"/>
      <c r="D246" s="100"/>
      <c r="E246" s="108"/>
      <c r="F246" s="102">
        <f t="shared" si="82"/>
        <v>0</v>
      </c>
      <c r="G246" s="102">
        <f t="shared" si="83"/>
        <v>0</v>
      </c>
      <c r="H246" s="100"/>
      <c r="I246" s="100"/>
      <c r="J246" s="100">
        <v>0</v>
      </c>
      <c r="K246" s="100"/>
      <c r="L246" s="100"/>
      <c r="M246" s="100">
        <v>200</v>
      </c>
      <c r="N246" s="102">
        <f t="shared" si="84"/>
        <v>0</v>
      </c>
      <c r="O246" s="102"/>
      <c r="P246" s="100">
        <f t="shared" si="74"/>
        <v>200</v>
      </c>
      <c r="Q246" s="100"/>
    </row>
    <row r="247" spans="1:17" s="97" customFormat="1" ht="21.9" customHeight="1">
      <c r="A247" s="94">
        <v>32</v>
      </c>
      <c r="B247" s="99" t="s">
        <v>677</v>
      </c>
      <c r="C247" s="100"/>
      <c r="D247" s="100"/>
      <c r="E247" s="108"/>
      <c r="F247" s="102"/>
      <c r="G247" s="102"/>
      <c r="H247" s="100"/>
      <c r="I247" s="100"/>
      <c r="J247" s="100"/>
      <c r="K247" s="100"/>
      <c r="L247" s="100"/>
      <c r="M247" s="100">
        <v>250</v>
      </c>
      <c r="N247" s="102"/>
      <c r="O247" s="102"/>
      <c r="P247" s="100">
        <f t="shared" si="74"/>
        <v>250</v>
      </c>
      <c r="Q247" s="100"/>
    </row>
    <row r="248" spans="1:17" s="97" customFormat="1" ht="21.9" customHeight="1">
      <c r="A248" s="94">
        <v>33</v>
      </c>
      <c r="B248" s="99" t="s">
        <v>676</v>
      </c>
      <c r="C248" s="100"/>
      <c r="D248" s="100"/>
      <c r="E248" s="108"/>
      <c r="F248" s="102"/>
      <c r="G248" s="102"/>
      <c r="H248" s="100"/>
      <c r="I248" s="100"/>
      <c r="J248" s="100"/>
      <c r="K248" s="100"/>
      <c r="L248" s="100"/>
      <c r="M248" s="100">
        <v>150</v>
      </c>
      <c r="N248" s="102"/>
      <c r="O248" s="102"/>
      <c r="P248" s="100">
        <f t="shared" si="74"/>
        <v>150</v>
      </c>
      <c r="Q248" s="100"/>
    </row>
    <row r="249" spans="1:17" s="97" customFormat="1" ht="21.9" customHeight="1">
      <c r="A249" s="94">
        <v>34</v>
      </c>
      <c r="B249" s="99" t="s">
        <v>425</v>
      </c>
      <c r="C249" s="100"/>
      <c r="D249" s="100"/>
      <c r="E249" s="108"/>
      <c r="F249" s="102">
        <f>E249+D249*2.275</f>
        <v>0</v>
      </c>
      <c r="G249" s="102">
        <f>C249*28</f>
        <v>0</v>
      </c>
      <c r="H249" s="100"/>
      <c r="I249" s="100"/>
      <c r="J249" s="100">
        <v>0</v>
      </c>
      <c r="K249" s="100"/>
      <c r="L249" s="100"/>
      <c r="M249" s="100">
        <v>670</v>
      </c>
      <c r="N249" s="102">
        <f>G249*0.05</f>
        <v>0</v>
      </c>
      <c r="O249" s="102"/>
      <c r="P249" s="100">
        <f t="shared" si="74"/>
        <v>670</v>
      </c>
      <c r="Q249" s="100"/>
    </row>
    <row r="250" spans="1:17" s="113" customFormat="1" ht="21.9" customHeight="1">
      <c r="A250" s="98" t="s">
        <v>490</v>
      </c>
      <c r="B250" s="95" t="s">
        <v>491</v>
      </c>
      <c r="C250" s="111">
        <f t="shared" ref="C250:Q250" si="85">C251+C254+C257+C260+C263+C266+C267</f>
        <v>127</v>
      </c>
      <c r="D250" s="111">
        <f t="shared" si="85"/>
        <v>103</v>
      </c>
      <c r="E250" s="111">
        <f t="shared" si="85"/>
        <v>10419.780187999999</v>
      </c>
      <c r="F250" s="111">
        <f t="shared" si="85"/>
        <v>10654.105188</v>
      </c>
      <c r="G250" s="111">
        <f t="shared" si="85"/>
        <v>3810</v>
      </c>
      <c r="H250" s="111">
        <f t="shared" si="85"/>
        <v>0</v>
      </c>
      <c r="I250" s="111">
        <f t="shared" si="85"/>
        <v>0</v>
      </c>
      <c r="J250" s="111">
        <f t="shared" si="85"/>
        <v>0</v>
      </c>
      <c r="K250" s="111">
        <f t="shared" si="85"/>
        <v>0</v>
      </c>
      <c r="L250" s="111">
        <f t="shared" si="85"/>
        <v>0</v>
      </c>
      <c r="M250" s="111">
        <f t="shared" si="85"/>
        <v>10340</v>
      </c>
      <c r="N250" s="111">
        <f t="shared" si="85"/>
        <v>190.5</v>
      </c>
      <c r="O250" s="111">
        <f t="shared" si="85"/>
        <v>0</v>
      </c>
      <c r="P250" s="111">
        <f t="shared" si="85"/>
        <v>24994.605187999994</v>
      </c>
      <c r="Q250" s="111">
        <f t="shared" si="85"/>
        <v>0</v>
      </c>
    </row>
    <row r="251" spans="1:17" s="97" customFormat="1" ht="21.9" customHeight="1">
      <c r="A251" s="94">
        <v>1</v>
      </c>
      <c r="B251" s="99" t="s">
        <v>492</v>
      </c>
      <c r="C251" s="100">
        <f t="shared" ref="C251:M251" si="86">SUM(C252:C253)</f>
        <v>34</v>
      </c>
      <c r="D251" s="100">
        <f t="shared" si="86"/>
        <v>33</v>
      </c>
      <c r="E251" s="100">
        <f t="shared" si="86"/>
        <v>3055.7209559999997</v>
      </c>
      <c r="F251" s="100">
        <f t="shared" si="86"/>
        <v>3130.7959559999995</v>
      </c>
      <c r="G251" s="100">
        <f t="shared" si="86"/>
        <v>1020</v>
      </c>
      <c r="H251" s="100">
        <f t="shared" si="86"/>
        <v>0</v>
      </c>
      <c r="I251" s="100">
        <f t="shared" si="86"/>
        <v>0</v>
      </c>
      <c r="J251" s="100">
        <f t="shared" si="86"/>
        <v>0</v>
      </c>
      <c r="K251" s="100">
        <f t="shared" si="86"/>
        <v>0</v>
      </c>
      <c r="L251" s="100">
        <f t="shared" si="86"/>
        <v>0</v>
      </c>
      <c r="M251" s="100">
        <f t="shared" si="86"/>
        <v>2204</v>
      </c>
      <c r="N251" s="102">
        <f t="shared" ref="N251:N291" si="87">G251*0.05</f>
        <v>51</v>
      </c>
      <c r="O251" s="100">
        <f>SUM(O252:O253)</f>
        <v>0</v>
      </c>
      <c r="P251" s="100">
        <f t="shared" ref="P251:P269" si="88">SUM(F251:O251)</f>
        <v>6405.7959559999999</v>
      </c>
      <c r="Q251" s="100">
        <f>SUM(Q252:Q253)</f>
        <v>0</v>
      </c>
    </row>
    <row r="252" spans="1:17" s="97" customFormat="1" ht="21.9" customHeight="1">
      <c r="A252" s="94"/>
      <c r="B252" s="99" t="s">
        <v>675</v>
      </c>
      <c r="C252" s="100">
        <v>34</v>
      </c>
      <c r="D252" s="100">
        <v>33</v>
      </c>
      <c r="E252" s="114">
        <v>3007.5174239999997</v>
      </c>
      <c r="F252" s="102">
        <f>E252+D252*2.275</f>
        <v>3082.5924239999995</v>
      </c>
      <c r="G252" s="102">
        <f>C252*30</f>
        <v>1020</v>
      </c>
      <c r="H252" s="100"/>
      <c r="I252" s="100"/>
      <c r="J252" s="100">
        <v>0</v>
      </c>
      <c r="K252" s="100"/>
      <c r="L252" s="100"/>
      <c r="M252" s="100">
        <f>2496-592+300</f>
        <v>2204</v>
      </c>
      <c r="N252" s="102">
        <f t="shared" si="87"/>
        <v>51</v>
      </c>
      <c r="O252" s="102"/>
      <c r="P252" s="100">
        <f t="shared" si="88"/>
        <v>6357.5924239999995</v>
      </c>
      <c r="Q252" s="100"/>
    </row>
    <row r="253" spans="1:17" s="97" customFormat="1" ht="21.9" customHeight="1">
      <c r="A253" s="94"/>
      <c r="B253" s="99" t="s">
        <v>674</v>
      </c>
      <c r="C253" s="100"/>
      <c r="D253" s="100"/>
      <c r="E253" s="101">
        <f>(C252-D252)*2.34*12*1.39*1.235</f>
        <v>48.203532000000003</v>
      </c>
      <c r="F253" s="102">
        <f>E253+D253*2.275</f>
        <v>48.203532000000003</v>
      </c>
      <c r="G253" s="102"/>
      <c r="H253" s="100"/>
      <c r="I253" s="100"/>
      <c r="J253" s="100"/>
      <c r="K253" s="100"/>
      <c r="L253" s="100"/>
      <c r="M253" s="100"/>
      <c r="N253" s="102">
        <f t="shared" si="87"/>
        <v>0</v>
      </c>
      <c r="O253" s="102"/>
      <c r="P253" s="100">
        <f t="shared" si="88"/>
        <v>48.203532000000003</v>
      </c>
      <c r="Q253" s="100"/>
    </row>
    <row r="254" spans="1:17" s="97" customFormat="1" ht="21.9" customHeight="1">
      <c r="A254" s="94">
        <v>2</v>
      </c>
      <c r="B254" s="99" t="s">
        <v>493</v>
      </c>
      <c r="C254" s="100">
        <f t="shared" ref="C254:M254" si="89">SUM(C255:C256)</f>
        <v>22</v>
      </c>
      <c r="D254" s="100">
        <f t="shared" si="89"/>
        <v>21</v>
      </c>
      <c r="E254" s="100">
        <f t="shared" si="89"/>
        <v>1852.9378319999998</v>
      </c>
      <c r="F254" s="100">
        <f t="shared" si="89"/>
        <v>1900.7128319999999</v>
      </c>
      <c r="G254" s="100">
        <f t="shared" si="89"/>
        <v>660</v>
      </c>
      <c r="H254" s="100">
        <f t="shared" si="89"/>
        <v>0</v>
      </c>
      <c r="I254" s="100">
        <f t="shared" si="89"/>
        <v>0</v>
      </c>
      <c r="J254" s="100">
        <f t="shared" si="89"/>
        <v>0</v>
      </c>
      <c r="K254" s="100">
        <f t="shared" si="89"/>
        <v>0</v>
      </c>
      <c r="L254" s="100">
        <f t="shared" si="89"/>
        <v>0</v>
      </c>
      <c r="M254" s="100">
        <f t="shared" si="89"/>
        <v>2068</v>
      </c>
      <c r="N254" s="102">
        <f t="shared" si="87"/>
        <v>33</v>
      </c>
      <c r="O254" s="100">
        <f>SUM(O255:O256)</f>
        <v>0</v>
      </c>
      <c r="P254" s="100">
        <f t="shared" si="88"/>
        <v>4661.7128320000002</v>
      </c>
      <c r="Q254" s="100">
        <f>SUM(Q255:Q256)</f>
        <v>0</v>
      </c>
    </row>
    <row r="255" spans="1:17" s="97" customFormat="1" ht="21.9" customHeight="1">
      <c r="A255" s="94"/>
      <c r="B255" s="99" t="s">
        <v>675</v>
      </c>
      <c r="C255" s="100">
        <v>22</v>
      </c>
      <c r="D255" s="100">
        <v>21</v>
      </c>
      <c r="E255" s="114">
        <v>1804.7342999999998</v>
      </c>
      <c r="F255" s="102">
        <f>E255+D255*2.275</f>
        <v>1852.5092999999999</v>
      </c>
      <c r="G255" s="102">
        <f>C255*30</f>
        <v>660</v>
      </c>
      <c r="H255" s="100"/>
      <c r="I255" s="100"/>
      <c r="J255" s="100">
        <v>0</v>
      </c>
      <c r="K255" s="100"/>
      <c r="L255" s="100"/>
      <c r="M255" s="100">
        <f>1768+300</f>
        <v>2068</v>
      </c>
      <c r="N255" s="102">
        <f t="shared" si="87"/>
        <v>33</v>
      </c>
      <c r="O255" s="102"/>
      <c r="P255" s="100">
        <f t="shared" si="88"/>
        <v>4613.5092999999997</v>
      </c>
      <c r="Q255" s="100"/>
    </row>
    <row r="256" spans="1:17" s="97" customFormat="1" ht="21.9" customHeight="1">
      <c r="A256" s="94"/>
      <c r="B256" s="99" t="s">
        <v>674</v>
      </c>
      <c r="C256" s="100"/>
      <c r="D256" s="100"/>
      <c r="E256" s="101">
        <f>(C255-D255)*2.34*12*1.39*1.235</f>
        <v>48.203532000000003</v>
      </c>
      <c r="F256" s="102">
        <f>E256+D256*2.275</f>
        <v>48.203532000000003</v>
      </c>
      <c r="G256" s="102"/>
      <c r="H256" s="100"/>
      <c r="I256" s="100"/>
      <c r="J256" s="100"/>
      <c r="K256" s="100"/>
      <c r="L256" s="100"/>
      <c r="M256" s="100"/>
      <c r="N256" s="102">
        <f t="shared" si="87"/>
        <v>0</v>
      </c>
      <c r="O256" s="102"/>
      <c r="P256" s="100">
        <f t="shared" si="88"/>
        <v>48.203532000000003</v>
      </c>
      <c r="Q256" s="100"/>
    </row>
    <row r="257" spans="1:17" s="97" customFormat="1" ht="21.9" customHeight="1">
      <c r="A257" s="94">
        <v>3</v>
      </c>
      <c r="B257" s="99" t="s">
        <v>494</v>
      </c>
      <c r="C257" s="100">
        <f t="shared" ref="C257:M257" si="90">SUM(C258:C259)</f>
        <v>27</v>
      </c>
      <c r="D257" s="100">
        <f t="shared" si="90"/>
        <v>25</v>
      </c>
      <c r="E257" s="100">
        <f t="shared" si="90"/>
        <v>2457.5402939999994</v>
      </c>
      <c r="F257" s="100">
        <f t="shared" si="90"/>
        <v>2514.4152939999994</v>
      </c>
      <c r="G257" s="100">
        <f t="shared" si="90"/>
        <v>810</v>
      </c>
      <c r="H257" s="100">
        <f t="shared" si="90"/>
        <v>0</v>
      </c>
      <c r="I257" s="100">
        <f t="shared" si="90"/>
        <v>0</v>
      </c>
      <c r="J257" s="100">
        <f t="shared" si="90"/>
        <v>0</v>
      </c>
      <c r="K257" s="100">
        <f t="shared" si="90"/>
        <v>0</v>
      </c>
      <c r="L257" s="100">
        <f t="shared" si="90"/>
        <v>0</v>
      </c>
      <c r="M257" s="100">
        <f t="shared" si="90"/>
        <v>1499</v>
      </c>
      <c r="N257" s="102">
        <f t="shared" si="87"/>
        <v>40.5</v>
      </c>
      <c r="O257" s="100">
        <f>SUM(O258:O259)</f>
        <v>0</v>
      </c>
      <c r="P257" s="100">
        <f t="shared" si="88"/>
        <v>4863.9152939999994</v>
      </c>
      <c r="Q257" s="100">
        <f>SUM(Q258:Q259)</f>
        <v>0</v>
      </c>
    </row>
    <row r="258" spans="1:17" s="97" customFormat="1" ht="21.9" customHeight="1">
      <c r="A258" s="94"/>
      <c r="B258" s="99" t="s">
        <v>675</v>
      </c>
      <c r="C258" s="100">
        <v>27</v>
      </c>
      <c r="D258" s="100">
        <v>25</v>
      </c>
      <c r="E258" s="114">
        <v>2361.1332299999995</v>
      </c>
      <c r="F258" s="102">
        <f>E258+D258*2.275</f>
        <v>2418.0082299999995</v>
      </c>
      <c r="G258" s="102">
        <f>C258*30</f>
        <v>810</v>
      </c>
      <c r="H258" s="100"/>
      <c r="I258" s="100"/>
      <c r="J258" s="100">
        <v>0</v>
      </c>
      <c r="K258" s="100"/>
      <c r="L258" s="100"/>
      <c r="M258" s="100">
        <f>1199+300</f>
        <v>1499</v>
      </c>
      <c r="N258" s="102">
        <f t="shared" si="87"/>
        <v>40.5</v>
      </c>
      <c r="O258" s="102"/>
      <c r="P258" s="100">
        <f t="shared" si="88"/>
        <v>4767.5082299999995</v>
      </c>
      <c r="Q258" s="100"/>
    </row>
    <row r="259" spans="1:17" s="97" customFormat="1" ht="21.9" customHeight="1">
      <c r="A259" s="94"/>
      <c r="B259" s="99" t="s">
        <v>674</v>
      </c>
      <c r="C259" s="100"/>
      <c r="D259" s="100"/>
      <c r="E259" s="101">
        <f>(C258-D258)*2.34*12*1.39*1.235</f>
        <v>96.407064000000005</v>
      </c>
      <c r="F259" s="102">
        <f>E259+D259*2.275</f>
        <v>96.407064000000005</v>
      </c>
      <c r="G259" s="102"/>
      <c r="H259" s="100"/>
      <c r="I259" s="100"/>
      <c r="J259" s="100"/>
      <c r="K259" s="100"/>
      <c r="L259" s="100"/>
      <c r="M259" s="100"/>
      <c r="N259" s="102">
        <f t="shared" si="87"/>
        <v>0</v>
      </c>
      <c r="O259" s="102"/>
      <c r="P259" s="100">
        <f t="shared" si="88"/>
        <v>96.407064000000005</v>
      </c>
      <c r="Q259" s="100"/>
    </row>
    <row r="260" spans="1:17" s="97" customFormat="1" ht="21.9" customHeight="1">
      <c r="A260" s="94">
        <v>4</v>
      </c>
      <c r="B260" s="99" t="s">
        <v>495</v>
      </c>
      <c r="C260" s="100">
        <f t="shared" ref="C260:M260" si="91">SUM(C261:C262)</f>
        <v>27</v>
      </c>
      <c r="D260" s="100">
        <f t="shared" si="91"/>
        <v>9</v>
      </c>
      <c r="E260" s="100">
        <f t="shared" si="91"/>
        <v>1794.9848399999998</v>
      </c>
      <c r="F260" s="100">
        <f t="shared" si="91"/>
        <v>1815.45984</v>
      </c>
      <c r="G260" s="100">
        <f t="shared" si="91"/>
        <v>810</v>
      </c>
      <c r="H260" s="100">
        <f t="shared" si="91"/>
        <v>0</v>
      </c>
      <c r="I260" s="100">
        <f t="shared" si="91"/>
        <v>0</v>
      </c>
      <c r="J260" s="100">
        <f t="shared" si="91"/>
        <v>0</v>
      </c>
      <c r="K260" s="100">
        <f t="shared" si="91"/>
        <v>0</v>
      </c>
      <c r="L260" s="100">
        <f t="shared" si="91"/>
        <v>0</v>
      </c>
      <c r="M260" s="100">
        <f t="shared" si="91"/>
        <v>3419</v>
      </c>
      <c r="N260" s="102">
        <f t="shared" si="87"/>
        <v>40.5</v>
      </c>
      <c r="O260" s="100">
        <f>SUM(O261:O262)</f>
        <v>0</v>
      </c>
      <c r="P260" s="100">
        <f t="shared" si="88"/>
        <v>6084.9598399999995</v>
      </c>
      <c r="Q260" s="100">
        <f>SUM(Q261:Q262)</f>
        <v>0</v>
      </c>
    </row>
    <row r="261" spans="1:17" s="97" customFormat="1" ht="21.9" customHeight="1">
      <c r="A261" s="94"/>
      <c r="B261" s="99" t="s">
        <v>675</v>
      </c>
      <c r="C261" s="100">
        <v>27</v>
      </c>
      <c r="D261" s="100">
        <v>9</v>
      </c>
      <c r="E261" s="114">
        <v>927.32126399999993</v>
      </c>
      <c r="F261" s="102">
        <f>E261+D261*2.275</f>
        <v>947.79626399999995</v>
      </c>
      <c r="G261" s="102">
        <f>C261*30</f>
        <v>810</v>
      </c>
      <c r="H261" s="100"/>
      <c r="I261" s="100"/>
      <c r="J261" s="100">
        <v>0</v>
      </c>
      <c r="K261" s="100"/>
      <c r="L261" s="100"/>
      <c r="M261" s="100">
        <v>3419</v>
      </c>
      <c r="N261" s="102">
        <f t="shared" si="87"/>
        <v>40.5</v>
      </c>
      <c r="O261" s="102"/>
      <c r="P261" s="100">
        <f t="shared" si="88"/>
        <v>5217.2962640000005</v>
      </c>
      <c r="Q261" s="100"/>
    </row>
    <row r="262" spans="1:17" s="97" customFormat="1" ht="21.9" customHeight="1">
      <c r="A262" s="94"/>
      <c r="B262" s="99" t="s">
        <v>674</v>
      </c>
      <c r="C262" s="100"/>
      <c r="D262" s="100"/>
      <c r="E262" s="101">
        <f>(C261-D261)*2.34*12*1.39*1.235</f>
        <v>867.66357599999992</v>
      </c>
      <c r="F262" s="102">
        <f>E262+D262*2.275</f>
        <v>867.66357599999992</v>
      </c>
      <c r="G262" s="102"/>
      <c r="H262" s="100"/>
      <c r="I262" s="100"/>
      <c r="J262" s="100"/>
      <c r="K262" s="100"/>
      <c r="L262" s="100"/>
      <c r="M262" s="100"/>
      <c r="N262" s="102">
        <f t="shared" si="87"/>
        <v>0</v>
      </c>
      <c r="O262" s="102"/>
      <c r="P262" s="100">
        <f t="shared" si="88"/>
        <v>867.66357599999992</v>
      </c>
      <c r="Q262" s="100"/>
    </row>
    <row r="263" spans="1:17" s="97" customFormat="1" ht="21.9" customHeight="1">
      <c r="A263" s="94">
        <v>5</v>
      </c>
      <c r="B263" s="99" t="s">
        <v>496</v>
      </c>
      <c r="C263" s="100">
        <f t="shared" ref="C263:M263" si="92">SUM(C264:C265)</f>
        <v>8</v>
      </c>
      <c r="D263" s="100">
        <f t="shared" si="92"/>
        <v>6</v>
      </c>
      <c r="E263" s="100">
        <f t="shared" si="92"/>
        <v>590.59626600000001</v>
      </c>
      <c r="F263" s="100">
        <f t="shared" si="92"/>
        <v>604.24626599999999</v>
      </c>
      <c r="G263" s="100">
        <f t="shared" si="92"/>
        <v>240</v>
      </c>
      <c r="H263" s="100">
        <f t="shared" si="92"/>
        <v>0</v>
      </c>
      <c r="I263" s="100">
        <f t="shared" si="92"/>
        <v>0</v>
      </c>
      <c r="J263" s="100">
        <f t="shared" si="92"/>
        <v>0</v>
      </c>
      <c r="K263" s="100">
        <f t="shared" si="92"/>
        <v>0</v>
      </c>
      <c r="L263" s="100">
        <f t="shared" si="92"/>
        <v>0</v>
      </c>
      <c r="M263" s="100">
        <f t="shared" si="92"/>
        <v>0</v>
      </c>
      <c r="N263" s="102">
        <f t="shared" si="87"/>
        <v>12</v>
      </c>
      <c r="O263" s="100">
        <f>SUM(O264:O265)</f>
        <v>0</v>
      </c>
      <c r="P263" s="100">
        <f t="shared" si="88"/>
        <v>856.24626599999999</v>
      </c>
      <c r="Q263" s="100">
        <f>SUM(Q264:Q265)</f>
        <v>0</v>
      </c>
    </row>
    <row r="264" spans="1:17" s="97" customFormat="1" ht="21.9" customHeight="1">
      <c r="A264" s="94"/>
      <c r="B264" s="99" t="s">
        <v>675</v>
      </c>
      <c r="C264" s="100">
        <v>8</v>
      </c>
      <c r="D264" s="100">
        <v>6</v>
      </c>
      <c r="E264" s="114">
        <v>494.18920200000002</v>
      </c>
      <c r="F264" s="102">
        <f t="shared" ref="F264:F269" si="93">E264+D264*2.275</f>
        <v>507.839202</v>
      </c>
      <c r="G264" s="102">
        <f>C264*30</f>
        <v>240</v>
      </c>
      <c r="H264" s="100"/>
      <c r="I264" s="100"/>
      <c r="J264" s="100">
        <v>0</v>
      </c>
      <c r="K264" s="100"/>
      <c r="L264" s="100"/>
      <c r="M264" s="100"/>
      <c r="N264" s="102">
        <f t="shared" si="87"/>
        <v>12</v>
      </c>
      <c r="O264" s="102"/>
      <c r="P264" s="100">
        <f t="shared" si="88"/>
        <v>759.839202</v>
      </c>
      <c r="Q264" s="100"/>
    </row>
    <row r="265" spans="1:17" s="97" customFormat="1" ht="21.9" customHeight="1">
      <c r="A265" s="94"/>
      <c r="B265" s="99" t="s">
        <v>674</v>
      </c>
      <c r="C265" s="100"/>
      <c r="D265" s="100"/>
      <c r="E265" s="101">
        <f>(C264-D264)*2.34*12*1.39*1.235</f>
        <v>96.407064000000005</v>
      </c>
      <c r="F265" s="102">
        <f t="shared" si="93"/>
        <v>96.407064000000005</v>
      </c>
      <c r="G265" s="102"/>
      <c r="H265" s="100"/>
      <c r="I265" s="100"/>
      <c r="J265" s="100"/>
      <c r="K265" s="100"/>
      <c r="L265" s="100"/>
      <c r="M265" s="100"/>
      <c r="N265" s="102">
        <f t="shared" si="87"/>
        <v>0</v>
      </c>
      <c r="O265" s="102"/>
      <c r="P265" s="100">
        <f t="shared" si="88"/>
        <v>96.407064000000005</v>
      </c>
      <c r="Q265" s="100"/>
    </row>
    <row r="266" spans="1:17" s="97" customFormat="1" ht="33.9" customHeight="1">
      <c r="A266" s="94">
        <v>6</v>
      </c>
      <c r="B266" s="99" t="s">
        <v>563</v>
      </c>
      <c r="C266" s="100">
        <v>9</v>
      </c>
      <c r="D266" s="100">
        <v>9</v>
      </c>
      <c r="E266" s="114">
        <v>668</v>
      </c>
      <c r="F266" s="102">
        <f t="shared" si="93"/>
        <v>688.47500000000002</v>
      </c>
      <c r="G266" s="102">
        <f>C266*30</f>
        <v>270</v>
      </c>
      <c r="H266" s="100"/>
      <c r="I266" s="100"/>
      <c r="J266" s="102">
        <v>0</v>
      </c>
      <c r="K266" s="102"/>
      <c r="L266" s="102"/>
      <c r="M266" s="100">
        <v>200</v>
      </c>
      <c r="N266" s="102">
        <f t="shared" si="87"/>
        <v>13.5</v>
      </c>
      <c r="O266" s="102"/>
      <c r="P266" s="100">
        <f t="shared" si="88"/>
        <v>1171.9749999999999</v>
      </c>
      <c r="Q266" s="100"/>
    </row>
    <row r="267" spans="1:17" s="113" customFormat="1" ht="21.9" customHeight="1">
      <c r="A267" s="94">
        <v>7</v>
      </c>
      <c r="B267" s="95" t="s">
        <v>294</v>
      </c>
      <c r="C267" s="111">
        <f>SUM(C268:C269)</f>
        <v>0</v>
      </c>
      <c r="D267" s="111">
        <f>SUM(D268:D269)</f>
        <v>0</v>
      </c>
      <c r="E267" s="111">
        <f>SUM(E268:E269)</f>
        <v>0</v>
      </c>
      <c r="F267" s="102">
        <f t="shared" si="93"/>
        <v>0</v>
      </c>
      <c r="G267" s="102">
        <f>C267*30</f>
        <v>0</v>
      </c>
      <c r="H267" s="111">
        <f t="shared" ref="H267:M267" si="94">SUM(H268:H269)</f>
        <v>0</v>
      </c>
      <c r="I267" s="111">
        <f t="shared" si="94"/>
        <v>0</v>
      </c>
      <c r="J267" s="111">
        <f t="shared" si="94"/>
        <v>0</v>
      </c>
      <c r="K267" s="111">
        <f t="shared" si="94"/>
        <v>0</v>
      </c>
      <c r="L267" s="111">
        <f t="shared" si="94"/>
        <v>0</v>
      </c>
      <c r="M267" s="111">
        <f t="shared" si="94"/>
        <v>950</v>
      </c>
      <c r="N267" s="102">
        <f t="shared" si="87"/>
        <v>0</v>
      </c>
      <c r="O267" s="111">
        <f>SUM(O268:O269)</f>
        <v>0</v>
      </c>
      <c r="P267" s="100">
        <f t="shared" si="88"/>
        <v>950</v>
      </c>
      <c r="Q267" s="111">
        <f>SUM(Q268:Q269)</f>
        <v>0</v>
      </c>
    </row>
    <row r="268" spans="1:17" s="97" customFormat="1" ht="21.9" customHeight="1">
      <c r="A268" s="94"/>
      <c r="B268" s="99" t="s">
        <v>295</v>
      </c>
      <c r="C268" s="100"/>
      <c r="D268" s="100"/>
      <c r="E268" s="108"/>
      <c r="F268" s="102">
        <f t="shared" si="93"/>
        <v>0</v>
      </c>
      <c r="G268" s="102">
        <f>C268*30</f>
        <v>0</v>
      </c>
      <c r="H268" s="100"/>
      <c r="I268" s="100"/>
      <c r="J268" s="100">
        <v>0</v>
      </c>
      <c r="K268" s="100"/>
      <c r="L268" s="100"/>
      <c r="M268" s="100">
        <v>650</v>
      </c>
      <c r="N268" s="102">
        <f t="shared" si="87"/>
        <v>0</v>
      </c>
      <c r="O268" s="102"/>
      <c r="P268" s="100">
        <f t="shared" si="88"/>
        <v>650</v>
      </c>
      <c r="Q268" s="100"/>
    </row>
    <row r="269" spans="1:17" s="97" customFormat="1" ht="21.9" customHeight="1">
      <c r="A269" s="94"/>
      <c r="B269" s="99" t="s">
        <v>497</v>
      </c>
      <c r="C269" s="100"/>
      <c r="D269" s="100"/>
      <c r="E269" s="108"/>
      <c r="F269" s="102">
        <f t="shared" si="93"/>
        <v>0</v>
      </c>
      <c r="G269" s="102">
        <f>C269*30</f>
        <v>0</v>
      </c>
      <c r="H269" s="100"/>
      <c r="I269" s="100"/>
      <c r="J269" s="100">
        <v>0</v>
      </c>
      <c r="K269" s="100"/>
      <c r="L269" s="100"/>
      <c r="M269" s="100">
        <v>300</v>
      </c>
      <c r="N269" s="102">
        <f t="shared" si="87"/>
        <v>0</v>
      </c>
      <c r="O269" s="102"/>
      <c r="P269" s="100">
        <f t="shared" si="88"/>
        <v>300</v>
      </c>
      <c r="Q269" s="100"/>
    </row>
    <row r="270" spans="1:17" s="113" customFormat="1" ht="21.9" customHeight="1">
      <c r="A270" s="98" t="s">
        <v>498</v>
      </c>
      <c r="B270" s="95" t="s">
        <v>499</v>
      </c>
      <c r="C270" s="111">
        <f t="shared" ref="C270:M270" si="95">SUM(C271:C291)</f>
        <v>0</v>
      </c>
      <c r="D270" s="111">
        <f t="shared" si="95"/>
        <v>0</v>
      </c>
      <c r="E270" s="111">
        <f t="shared" si="95"/>
        <v>0</v>
      </c>
      <c r="F270" s="111">
        <f t="shared" si="95"/>
        <v>0</v>
      </c>
      <c r="G270" s="111">
        <f t="shared" si="95"/>
        <v>0</v>
      </c>
      <c r="H270" s="111">
        <f t="shared" si="95"/>
        <v>0</v>
      </c>
      <c r="I270" s="111">
        <f t="shared" si="95"/>
        <v>0</v>
      </c>
      <c r="J270" s="111">
        <f t="shared" si="95"/>
        <v>0</v>
      </c>
      <c r="K270" s="111">
        <f t="shared" si="95"/>
        <v>0</v>
      </c>
      <c r="L270" s="111">
        <f t="shared" si="95"/>
        <v>0</v>
      </c>
      <c r="M270" s="111">
        <f t="shared" si="95"/>
        <v>1710</v>
      </c>
      <c r="N270" s="102">
        <f t="shared" si="87"/>
        <v>0</v>
      </c>
      <c r="O270" s="111">
        <f>SUM(O271:O291)</f>
        <v>0</v>
      </c>
      <c r="P270" s="111">
        <f>SUM(P271:P291)</f>
        <v>1710</v>
      </c>
      <c r="Q270" s="111">
        <f>SUM(Q271:Q291)</f>
        <v>0</v>
      </c>
    </row>
    <row r="271" spans="1:17" s="97" customFormat="1" ht="21.9" customHeight="1">
      <c r="A271" s="94">
        <v>1</v>
      </c>
      <c r="B271" s="99" t="s">
        <v>673</v>
      </c>
      <c r="C271" s="100"/>
      <c r="D271" s="100"/>
      <c r="E271" s="100"/>
      <c r="F271" s="102">
        <f t="shared" ref="F271:F290" si="96">E271+D271*2.275</f>
        <v>0</v>
      </c>
      <c r="G271" s="102">
        <f t="shared" ref="G271:G290" si="97">C271*30</f>
        <v>0</v>
      </c>
      <c r="H271" s="100"/>
      <c r="I271" s="100"/>
      <c r="J271" s="100">
        <v>0</v>
      </c>
      <c r="K271" s="100"/>
      <c r="L271" s="100"/>
      <c r="M271" s="100">
        <v>120</v>
      </c>
      <c r="N271" s="102">
        <f t="shared" si="87"/>
        <v>0</v>
      </c>
      <c r="O271" s="102"/>
      <c r="P271" s="100">
        <f t="shared" ref="P271:P291" si="98">SUM(F271:O271)</f>
        <v>120</v>
      </c>
      <c r="Q271" s="100"/>
    </row>
    <row r="272" spans="1:17" s="97" customFormat="1" ht="21.9" customHeight="1">
      <c r="A272" s="94">
        <v>2</v>
      </c>
      <c r="B272" s="99" t="s">
        <v>672</v>
      </c>
      <c r="C272" s="100"/>
      <c r="D272" s="100"/>
      <c r="E272" s="100"/>
      <c r="F272" s="102">
        <f t="shared" si="96"/>
        <v>0</v>
      </c>
      <c r="G272" s="102">
        <f t="shared" si="97"/>
        <v>0</v>
      </c>
      <c r="H272" s="100"/>
      <c r="I272" s="100"/>
      <c r="J272" s="100">
        <v>0</v>
      </c>
      <c r="K272" s="100"/>
      <c r="L272" s="100"/>
      <c r="M272" s="100">
        <v>60</v>
      </c>
      <c r="N272" s="102">
        <f t="shared" si="87"/>
        <v>0</v>
      </c>
      <c r="O272" s="102"/>
      <c r="P272" s="100">
        <f t="shared" si="98"/>
        <v>60</v>
      </c>
      <c r="Q272" s="100"/>
    </row>
    <row r="273" spans="1:17" s="97" customFormat="1" ht="33.9" customHeight="1">
      <c r="A273" s="94">
        <v>3</v>
      </c>
      <c r="B273" s="99" t="s">
        <v>671</v>
      </c>
      <c r="C273" s="100"/>
      <c r="D273" s="100"/>
      <c r="E273" s="100"/>
      <c r="F273" s="102">
        <f t="shared" si="96"/>
        <v>0</v>
      </c>
      <c r="G273" s="102">
        <f t="shared" si="97"/>
        <v>0</v>
      </c>
      <c r="H273" s="100"/>
      <c r="I273" s="100"/>
      <c r="J273" s="100">
        <v>0</v>
      </c>
      <c r="K273" s="100"/>
      <c r="L273" s="100"/>
      <c r="M273" s="100">
        <v>60</v>
      </c>
      <c r="N273" s="102">
        <f t="shared" si="87"/>
        <v>0</v>
      </c>
      <c r="O273" s="102"/>
      <c r="P273" s="100">
        <f t="shared" si="98"/>
        <v>60</v>
      </c>
      <c r="Q273" s="100"/>
    </row>
    <row r="274" spans="1:17" s="97" customFormat="1" ht="33.9" customHeight="1">
      <c r="A274" s="94">
        <v>4</v>
      </c>
      <c r="B274" s="99" t="s">
        <v>670</v>
      </c>
      <c r="C274" s="100"/>
      <c r="D274" s="100"/>
      <c r="E274" s="100"/>
      <c r="F274" s="102">
        <f t="shared" si="96"/>
        <v>0</v>
      </c>
      <c r="G274" s="102">
        <f t="shared" si="97"/>
        <v>0</v>
      </c>
      <c r="H274" s="100"/>
      <c r="I274" s="100"/>
      <c r="J274" s="100">
        <v>0</v>
      </c>
      <c r="K274" s="100"/>
      <c r="L274" s="100"/>
      <c r="M274" s="100">
        <v>60</v>
      </c>
      <c r="N274" s="102">
        <f t="shared" si="87"/>
        <v>0</v>
      </c>
      <c r="O274" s="102"/>
      <c r="P274" s="100">
        <f t="shared" si="98"/>
        <v>60</v>
      </c>
      <c r="Q274" s="100"/>
    </row>
    <row r="275" spans="1:17" s="97" customFormat="1" ht="33.9" customHeight="1">
      <c r="A275" s="94">
        <v>5</v>
      </c>
      <c r="B275" s="99" t="s">
        <v>669</v>
      </c>
      <c r="C275" s="100"/>
      <c r="D275" s="100"/>
      <c r="E275" s="100"/>
      <c r="F275" s="102">
        <f t="shared" si="96"/>
        <v>0</v>
      </c>
      <c r="G275" s="102">
        <f t="shared" si="97"/>
        <v>0</v>
      </c>
      <c r="H275" s="100"/>
      <c r="I275" s="100"/>
      <c r="J275" s="100">
        <v>0</v>
      </c>
      <c r="K275" s="100"/>
      <c r="L275" s="100"/>
      <c r="M275" s="100">
        <v>60</v>
      </c>
      <c r="N275" s="102">
        <f t="shared" si="87"/>
        <v>0</v>
      </c>
      <c r="O275" s="102"/>
      <c r="P275" s="100">
        <f t="shared" si="98"/>
        <v>60</v>
      </c>
      <c r="Q275" s="100"/>
    </row>
    <row r="276" spans="1:17" s="97" customFormat="1" ht="21.9" customHeight="1">
      <c r="A276" s="94">
        <v>6</v>
      </c>
      <c r="B276" s="99" t="s">
        <v>668</v>
      </c>
      <c r="C276" s="100"/>
      <c r="D276" s="100"/>
      <c r="E276" s="100"/>
      <c r="F276" s="102">
        <f t="shared" si="96"/>
        <v>0</v>
      </c>
      <c r="G276" s="102">
        <f t="shared" si="97"/>
        <v>0</v>
      </c>
      <c r="H276" s="100"/>
      <c r="I276" s="100"/>
      <c r="J276" s="100">
        <v>0</v>
      </c>
      <c r="K276" s="100"/>
      <c r="L276" s="100"/>
      <c r="M276" s="100">
        <v>80</v>
      </c>
      <c r="N276" s="102">
        <f t="shared" si="87"/>
        <v>0</v>
      </c>
      <c r="O276" s="102"/>
      <c r="P276" s="100">
        <f t="shared" si="98"/>
        <v>80</v>
      </c>
      <c r="Q276" s="100"/>
    </row>
    <row r="277" spans="1:17" s="97" customFormat="1" ht="21.9" customHeight="1">
      <c r="A277" s="94">
        <v>7</v>
      </c>
      <c r="B277" s="99" t="s">
        <v>667</v>
      </c>
      <c r="C277" s="100"/>
      <c r="D277" s="100"/>
      <c r="E277" s="100"/>
      <c r="F277" s="102">
        <f t="shared" si="96"/>
        <v>0</v>
      </c>
      <c r="G277" s="102">
        <f t="shared" si="97"/>
        <v>0</v>
      </c>
      <c r="H277" s="100"/>
      <c r="I277" s="100"/>
      <c r="J277" s="100">
        <v>0</v>
      </c>
      <c r="K277" s="100"/>
      <c r="L277" s="100"/>
      <c r="M277" s="100">
        <v>110</v>
      </c>
      <c r="N277" s="102">
        <f t="shared" si="87"/>
        <v>0</v>
      </c>
      <c r="O277" s="102"/>
      <c r="P277" s="100">
        <f t="shared" si="98"/>
        <v>110</v>
      </c>
      <c r="Q277" s="100"/>
    </row>
    <row r="278" spans="1:17" s="97" customFormat="1" ht="21.9" customHeight="1">
      <c r="A278" s="94">
        <v>8</v>
      </c>
      <c r="B278" s="99" t="s">
        <v>666</v>
      </c>
      <c r="C278" s="100"/>
      <c r="D278" s="100"/>
      <c r="E278" s="100"/>
      <c r="F278" s="102">
        <f t="shared" si="96"/>
        <v>0</v>
      </c>
      <c r="G278" s="102">
        <f t="shared" si="97"/>
        <v>0</v>
      </c>
      <c r="H278" s="100"/>
      <c r="I278" s="100"/>
      <c r="J278" s="100">
        <v>0</v>
      </c>
      <c r="K278" s="100"/>
      <c r="L278" s="100"/>
      <c r="M278" s="100">
        <v>110</v>
      </c>
      <c r="N278" s="102">
        <f t="shared" si="87"/>
        <v>0</v>
      </c>
      <c r="O278" s="102"/>
      <c r="P278" s="100">
        <f t="shared" si="98"/>
        <v>110</v>
      </c>
      <c r="Q278" s="100"/>
    </row>
    <row r="279" spans="1:17" s="97" customFormat="1" ht="33.9" customHeight="1">
      <c r="A279" s="94">
        <v>9</v>
      </c>
      <c r="B279" s="99" t="s">
        <v>665</v>
      </c>
      <c r="C279" s="100"/>
      <c r="D279" s="100"/>
      <c r="E279" s="100"/>
      <c r="F279" s="102">
        <f t="shared" si="96"/>
        <v>0</v>
      </c>
      <c r="G279" s="102">
        <f t="shared" si="97"/>
        <v>0</v>
      </c>
      <c r="H279" s="100"/>
      <c r="I279" s="100"/>
      <c r="J279" s="100">
        <v>0</v>
      </c>
      <c r="K279" s="100"/>
      <c r="L279" s="100"/>
      <c r="M279" s="100">
        <v>130</v>
      </c>
      <c r="N279" s="102">
        <f t="shared" si="87"/>
        <v>0</v>
      </c>
      <c r="O279" s="102"/>
      <c r="P279" s="100">
        <f t="shared" si="98"/>
        <v>130</v>
      </c>
      <c r="Q279" s="100"/>
    </row>
    <row r="280" spans="1:17" s="97" customFormat="1" ht="21.9" customHeight="1">
      <c r="A280" s="94">
        <v>10</v>
      </c>
      <c r="B280" s="99" t="s">
        <v>664</v>
      </c>
      <c r="C280" s="100"/>
      <c r="D280" s="100"/>
      <c r="E280" s="100"/>
      <c r="F280" s="102">
        <f t="shared" si="96"/>
        <v>0</v>
      </c>
      <c r="G280" s="102">
        <f t="shared" si="97"/>
        <v>0</v>
      </c>
      <c r="H280" s="100"/>
      <c r="I280" s="100"/>
      <c r="J280" s="100">
        <v>0</v>
      </c>
      <c r="K280" s="100"/>
      <c r="L280" s="100"/>
      <c r="M280" s="100">
        <v>60</v>
      </c>
      <c r="N280" s="102">
        <f t="shared" si="87"/>
        <v>0</v>
      </c>
      <c r="O280" s="102"/>
      <c r="P280" s="100">
        <f t="shared" si="98"/>
        <v>60</v>
      </c>
      <c r="Q280" s="100"/>
    </row>
    <row r="281" spans="1:17" s="97" customFormat="1" ht="33.9" customHeight="1">
      <c r="A281" s="94">
        <v>11</v>
      </c>
      <c r="B281" s="99" t="s">
        <v>663</v>
      </c>
      <c r="C281" s="100"/>
      <c r="D281" s="100"/>
      <c r="E281" s="100"/>
      <c r="F281" s="102">
        <f t="shared" si="96"/>
        <v>0</v>
      </c>
      <c r="G281" s="102">
        <f t="shared" si="97"/>
        <v>0</v>
      </c>
      <c r="H281" s="100"/>
      <c r="I281" s="100"/>
      <c r="J281" s="100">
        <v>0</v>
      </c>
      <c r="K281" s="100"/>
      <c r="L281" s="100"/>
      <c r="M281" s="100">
        <v>110</v>
      </c>
      <c r="N281" s="102">
        <f t="shared" si="87"/>
        <v>0</v>
      </c>
      <c r="O281" s="102"/>
      <c r="P281" s="100">
        <f t="shared" si="98"/>
        <v>110</v>
      </c>
      <c r="Q281" s="100"/>
    </row>
    <row r="282" spans="1:17" s="97" customFormat="1" ht="21.9" customHeight="1">
      <c r="A282" s="94">
        <v>12</v>
      </c>
      <c r="B282" s="99" t="s">
        <v>662</v>
      </c>
      <c r="C282" s="100"/>
      <c r="D282" s="100"/>
      <c r="E282" s="100"/>
      <c r="F282" s="102">
        <f t="shared" si="96"/>
        <v>0</v>
      </c>
      <c r="G282" s="102">
        <f t="shared" si="97"/>
        <v>0</v>
      </c>
      <c r="H282" s="100"/>
      <c r="I282" s="100"/>
      <c r="J282" s="100">
        <v>0</v>
      </c>
      <c r="K282" s="100"/>
      <c r="L282" s="100"/>
      <c r="M282" s="100">
        <v>60</v>
      </c>
      <c r="N282" s="102">
        <f t="shared" si="87"/>
        <v>0</v>
      </c>
      <c r="O282" s="102"/>
      <c r="P282" s="100">
        <f t="shared" si="98"/>
        <v>60</v>
      </c>
      <c r="Q282" s="100"/>
    </row>
    <row r="283" spans="1:17" s="97" customFormat="1" ht="33.9" customHeight="1">
      <c r="A283" s="94">
        <v>13</v>
      </c>
      <c r="B283" s="99" t="s">
        <v>661</v>
      </c>
      <c r="C283" s="100"/>
      <c r="D283" s="100"/>
      <c r="E283" s="100"/>
      <c r="F283" s="102">
        <f t="shared" si="96"/>
        <v>0</v>
      </c>
      <c r="G283" s="102">
        <f t="shared" si="97"/>
        <v>0</v>
      </c>
      <c r="H283" s="100"/>
      <c r="I283" s="100"/>
      <c r="J283" s="100">
        <v>0</v>
      </c>
      <c r="K283" s="100"/>
      <c r="L283" s="100"/>
      <c r="M283" s="100">
        <v>60</v>
      </c>
      <c r="N283" s="102">
        <f t="shared" si="87"/>
        <v>0</v>
      </c>
      <c r="O283" s="102"/>
      <c r="P283" s="100">
        <f t="shared" si="98"/>
        <v>60</v>
      </c>
      <c r="Q283" s="100"/>
    </row>
    <row r="284" spans="1:17" s="97" customFormat="1" ht="21.9" customHeight="1">
      <c r="A284" s="94">
        <v>14</v>
      </c>
      <c r="B284" s="99" t="s">
        <v>660</v>
      </c>
      <c r="C284" s="100"/>
      <c r="D284" s="100"/>
      <c r="E284" s="100"/>
      <c r="F284" s="102">
        <f t="shared" si="96"/>
        <v>0</v>
      </c>
      <c r="G284" s="102">
        <f t="shared" si="97"/>
        <v>0</v>
      </c>
      <c r="H284" s="100"/>
      <c r="I284" s="100"/>
      <c r="J284" s="100">
        <v>0</v>
      </c>
      <c r="K284" s="100"/>
      <c r="L284" s="100"/>
      <c r="M284" s="100">
        <v>60</v>
      </c>
      <c r="N284" s="102">
        <f t="shared" si="87"/>
        <v>0</v>
      </c>
      <c r="O284" s="102"/>
      <c r="P284" s="100">
        <f t="shared" si="98"/>
        <v>60</v>
      </c>
      <c r="Q284" s="100"/>
    </row>
    <row r="285" spans="1:17" s="97" customFormat="1" ht="33.9" customHeight="1">
      <c r="A285" s="94">
        <v>15</v>
      </c>
      <c r="B285" s="99" t="s">
        <v>659</v>
      </c>
      <c r="C285" s="100"/>
      <c r="D285" s="100"/>
      <c r="E285" s="100"/>
      <c r="F285" s="102">
        <f t="shared" si="96"/>
        <v>0</v>
      </c>
      <c r="G285" s="102">
        <f t="shared" si="97"/>
        <v>0</v>
      </c>
      <c r="H285" s="100"/>
      <c r="I285" s="100"/>
      <c r="J285" s="100">
        <v>0</v>
      </c>
      <c r="K285" s="100"/>
      <c r="L285" s="100"/>
      <c r="M285" s="100">
        <v>110</v>
      </c>
      <c r="N285" s="102">
        <f t="shared" si="87"/>
        <v>0</v>
      </c>
      <c r="O285" s="102"/>
      <c r="P285" s="100">
        <f t="shared" si="98"/>
        <v>110</v>
      </c>
      <c r="Q285" s="100"/>
    </row>
    <row r="286" spans="1:17" s="97" customFormat="1" ht="21.9" customHeight="1">
      <c r="A286" s="94">
        <v>16</v>
      </c>
      <c r="B286" s="99" t="s">
        <v>500</v>
      </c>
      <c r="C286" s="100"/>
      <c r="D286" s="100"/>
      <c r="E286" s="100"/>
      <c r="F286" s="102">
        <f t="shared" si="96"/>
        <v>0</v>
      </c>
      <c r="G286" s="102">
        <f t="shared" si="97"/>
        <v>0</v>
      </c>
      <c r="H286" s="100"/>
      <c r="I286" s="100"/>
      <c r="J286" s="100">
        <v>0</v>
      </c>
      <c r="K286" s="100"/>
      <c r="L286" s="100"/>
      <c r="M286" s="100">
        <v>150</v>
      </c>
      <c r="N286" s="102">
        <f t="shared" si="87"/>
        <v>0</v>
      </c>
      <c r="O286" s="102"/>
      <c r="P286" s="100">
        <f t="shared" si="98"/>
        <v>150</v>
      </c>
      <c r="Q286" s="100"/>
    </row>
    <row r="287" spans="1:17" s="97" customFormat="1" ht="21.9" customHeight="1">
      <c r="A287" s="94">
        <v>17</v>
      </c>
      <c r="B287" s="99" t="s">
        <v>658</v>
      </c>
      <c r="C287" s="100"/>
      <c r="D287" s="100"/>
      <c r="E287" s="100"/>
      <c r="F287" s="102">
        <f t="shared" si="96"/>
        <v>0</v>
      </c>
      <c r="G287" s="102">
        <f t="shared" si="97"/>
        <v>0</v>
      </c>
      <c r="H287" s="100"/>
      <c r="I287" s="100"/>
      <c r="J287" s="100">
        <v>0</v>
      </c>
      <c r="K287" s="100"/>
      <c r="L287" s="100"/>
      <c r="M287" s="100">
        <v>60</v>
      </c>
      <c r="N287" s="102">
        <f t="shared" si="87"/>
        <v>0</v>
      </c>
      <c r="O287" s="102"/>
      <c r="P287" s="100">
        <f t="shared" si="98"/>
        <v>60</v>
      </c>
      <c r="Q287" s="100"/>
    </row>
    <row r="288" spans="1:17" s="97" customFormat="1" ht="21.9" customHeight="1">
      <c r="A288" s="94">
        <v>18</v>
      </c>
      <c r="B288" s="99" t="s">
        <v>657</v>
      </c>
      <c r="C288" s="100"/>
      <c r="D288" s="100"/>
      <c r="E288" s="100"/>
      <c r="F288" s="102">
        <f t="shared" si="96"/>
        <v>0</v>
      </c>
      <c r="G288" s="102">
        <f t="shared" si="97"/>
        <v>0</v>
      </c>
      <c r="H288" s="100"/>
      <c r="I288" s="100"/>
      <c r="J288" s="100">
        <v>0</v>
      </c>
      <c r="K288" s="100"/>
      <c r="L288" s="100"/>
      <c r="M288" s="100">
        <v>100</v>
      </c>
      <c r="N288" s="102">
        <f t="shared" si="87"/>
        <v>0</v>
      </c>
      <c r="O288" s="102"/>
      <c r="P288" s="100">
        <f t="shared" si="98"/>
        <v>100</v>
      </c>
      <c r="Q288" s="100"/>
    </row>
    <row r="289" spans="1:17" s="97" customFormat="1" ht="21.9" customHeight="1">
      <c r="A289" s="94">
        <v>19</v>
      </c>
      <c r="B289" s="99" t="s">
        <v>656</v>
      </c>
      <c r="C289" s="100"/>
      <c r="D289" s="100"/>
      <c r="E289" s="100"/>
      <c r="F289" s="102">
        <f t="shared" si="96"/>
        <v>0</v>
      </c>
      <c r="G289" s="102">
        <f t="shared" si="97"/>
        <v>0</v>
      </c>
      <c r="H289" s="100"/>
      <c r="I289" s="100"/>
      <c r="J289" s="100">
        <v>0</v>
      </c>
      <c r="K289" s="100"/>
      <c r="L289" s="100"/>
      <c r="M289" s="100">
        <v>50</v>
      </c>
      <c r="N289" s="102">
        <f t="shared" si="87"/>
        <v>0</v>
      </c>
      <c r="O289" s="102"/>
      <c r="P289" s="100">
        <f t="shared" si="98"/>
        <v>50</v>
      </c>
      <c r="Q289" s="100"/>
    </row>
    <row r="290" spans="1:17" s="97" customFormat="1" ht="21.9" customHeight="1">
      <c r="A290" s="94">
        <v>20</v>
      </c>
      <c r="B290" s="99" t="s">
        <v>655</v>
      </c>
      <c r="C290" s="100"/>
      <c r="D290" s="100"/>
      <c r="E290" s="100"/>
      <c r="F290" s="102">
        <f t="shared" si="96"/>
        <v>0</v>
      </c>
      <c r="G290" s="102">
        <f t="shared" si="97"/>
        <v>0</v>
      </c>
      <c r="H290" s="100"/>
      <c r="I290" s="100"/>
      <c r="J290" s="100"/>
      <c r="K290" s="100"/>
      <c r="L290" s="100"/>
      <c r="M290" s="100">
        <v>50</v>
      </c>
      <c r="N290" s="102">
        <f t="shared" si="87"/>
        <v>0</v>
      </c>
      <c r="O290" s="102"/>
      <c r="P290" s="100">
        <f t="shared" si="98"/>
        <v>50</v>
      </c>
      <c r="Q290" s="100"/>
    </row>
    <row r="291" spans="1:17" s="97" customFormat="1" ht="33.9" customHeight="1">
      <c r="A291" s="94">
        <v>21</v>
      </c>
      <c r="B291" s="110" t="s">
        <v>654</v>
      </c>
      <c r="C291" s="100"/>
      <c r="D291" s="100"/>
      <c r="E291" s="100"/>
      <c r="F291" s="102"/>
      <c r="G291" s="102"/>
      <c r="H291" s="100"/>
      <c r="I291" s="100"/>
      <c r="J291" s="100"/>
      <c r="K291" s="100"/>
      <c r="L291" s="100"/>
      <c r="M291" s="100">
        <v>50</v>
      </c>
      <c r="N291" s="102">
        <f t="shared" si="87"/>
        <v>0</v>
      </c>
      <c r="O291" s="102"/>
      <c r="P291" s="100">
        <f t="shared" si="98"/>
        <v>50</v>
      </c>
      <c r="Q291" s="100"/>
    </row>
    <row r="292" spans="1:17" ht="30.75" customHeight="1">
      <c r="K292" s="233" t="s">
        <v>806</v>
      </c>
      <c r="L292" s="233"/>
      <c r="M292" s="233"/>
      <c r="N292" s="233"/>
      <c r="O292" s="233"/>
      <c r="P292" s="233"/>
      <c r="Q292" s="233"/>
    </row>
  </sheetData>
  <mergeCells count="5">
    <mergeCell ref="A1:Q1"/>
    <mergeCell ref="A2:Q2"/>
    <mergeCell ref="O4:Q4"/>
    <mergeCell ref="K292:Q292"/>
    <mergeCell ref="A3:Q3"/>
  </mergeCells>
  <printOptions horizontalCentered="1"/>
  <pageMargins left="0.25" right="0.25" top="0.6" bottom="0.6" header="0.17" footer="0.2"/>
  <pageSetup paperSize="9" scale="96" orientation="landscape" r:id="rId1"/>
  <headerFooter scaleWithDoc="0" alignWithMargins="0">
    <oddFooter>&amp;C&amp;P/&amp;N (PL 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79"/>
  <sheetViews>
    <sheetView showGridLines="0" tabSelected="1" workbookViewId="0">
      <selection activeCell="E5" sqref="E5:E7"/>
    </sheetView>
  </sheetViews>
  <sheetFormatPr defaultColWidth="8.3984375" defaultRowHeight="20.100000000000001" customHeight="1"/>
  <cols>
    <col min="1" max="1" width="4.8984375" style="68" customWidth="1"/>
    <col min="2" max="2" width="31" style="68" customWidth="1"/>
    <col min="3" max="4" width="5.59765625" style="68" customWidth="1"/>
    <col min="5" max="5" width="7.5" style="68" customWidth="1"/>
    <col min="6" max="6" width="7.09765625" style="68" customWidth="1"/>
    <col min="7" max="7" width="6.8984375" style="68" customWidth="1"/>
    <col min="8" max="8" width="6.59765625" style="68" customWidth="1"/>
    <col min="9" max="9" width="6.19921875" style="68" customWidth="1"/>
    <col min="10" max="10" width="8.3984375" style="68" hidden="1" customWidth="1"/>
    <col min="11" max="11" width="6.3984375" style="68" customWidth="1"/>
    <col min="12" max="12" width="7.3984375" style="68" customWidth="1"/>
    <col min="13" max="13" width="6.5" style="68" customWidth="1"/>
    <col min="14" max="14" width="7.5" style="68" customWidth="1"/>
    <col min="15" max="15" width="8" style="68" customWidth="1"/>
    <col min="16" max="16" width="7.09765625" style="68" customWidth="1"/>
    <col min="17" max="17" width="0" style="68" hidden="1" customWidth="1"/>
    <col min="18" max="16384" width="8.3984375" style="68"/>
  </cols>
  <sheetData>
    <row r="1" spans="1:17" ht="20.100000000000001" customHeight="1">
      <c r="A1" s="237" t="s">
        <v>759</v>
      </c>
      <c r="B1" s="237"/>
      <c r="C1" s="237"/>
      <c r="D1" s="237"/>
      <c r="E1" s="237"/>
      <c r="F1" s="237"/>
      <c r="G1" s="237"/>
      <c r="H1" s="237"/>
      <c r="I1" s="237"/>
      <c r="J1" s="237"/>
      <c r="K1" s="237"/>
      <c r="L1" s="237"/>
      <c r="M1" s="237"/>
      <c r="N1" s="237"/>
      <c r="O1" s="237"/>
      <c r="P1" s="237"/>
      <c r="Q1" s="75"/>
    </row>
    <row r="2" spans="1:17" s="65" customFormat="1" ht="20.100000000000001" customHeight="1">
      <c r="A2" s="237" t="s">
        <v>760</v>
      </c>
      <c r="B2" s="237"/>
      <c r="C2" s="237"/>
      <c r="D2" s="237"/>
      <c r="E2" s="237"/>
      <c r="F2" s="237"/>
      <c r="G2" s="237"/>
      <c r="H2" s="237"/>
      <c r="I2" s="237"/>
      <c r="J2" s="237"/>
      <c r="K2" s="237"/>
      <c r="L2" s="237"/>
      <c r="M2" s="237"/>
      <c r="N2" s="237"/>
      <c r="O2" s="237"/>
      <c r="P2" s="237"/>
      <c r="Q2" s="237"/>
    </row>
    <row r="3" spans="1:17" s="65" customFormat="1" ht="20.100000000000001" customHeight="1">
      <c r="A3" s="236" t="str">
        <f>'PL01.Thu NSNN'!A3:D3</f>
        <v>(Kèm theo Nghị quyết số        /NQ-HĐND ngày       tháng 12 năm 2018 của Hội đồng nhân dân tỉnh)</v>
      </c>
      <c r="B3" s="236"/>
      <c r="C3" s="236"/>
      <c r="D3" s="236"/>
      <c r="E3" s="236"/>
      <c r="F3" s="236"/>
      <c r="G3" s="236"/>
      <c r="H3" s="236"/>
      <c r="I3" s="236"/>
      <c r="J3" s="236"/>
      <c r="K3" s="236"/>
      <c r="L3" s="236"/>
      <c r="M3" s="236"/>
      <c r="N3" s="236"/>
      <c r="O3" s="236"/>
      <c r="P3" s="236"/>
      <c r="Q3" s="76"/>
    </row>
    <row r="4" spans="1:17" s="67" customFormat="1" ht="20.100000000000001" customHeight="1">
      <c r="A4" s="66"/>
      <c r="B4" s="66"/>
      <c r="C4" s="66"/>
      <c r="D4" s="66"/>
      <c r="E4" s="66" t="s">
        <v>750</v>
      </c>
      <c r="F4" s="66"/>
      <c r="M4" s="240" t="s">
        <v>227</v>
      </c>
      <c r="N4" s="240"/>
      <c r="O4" s="240"/>
      <c r="P4" s="240"/>
      <c r="Q4" s="240"/>
    </row>
    <row r="5" spans="1:17" s="144" customFormat="1" ht="24" customHeight="1">
      <c r="A5" s="238" t="s">
        <v>38</v>
      </c>
      <c r="B5" s="238" t="s">
        <v>501</v>
      </c>
      <c r="C5" s="239" t="s">
        <v>749</v>
      </c>
      <c r="D5" s="239"/>
      <c r="E5" s="238" t="s">
        <v>748</v>
      </c>
      <c r="F5" s="238" t="s">
        <v>747</v>
      </c>
      <c r="G5" s="238"/>
      <c r="H5" s="238"/>
      <c r="I5" s="238"/>
      <c r="J5" s="238"/>
      <c r="K5" s="238"/>
      <c r="L5" s="238" t="s">
        <v>746</v>
      </c>
      <c r="M5" s="238" t="s">
        <v>745</v>
      </c>
      <c r="N5" s="238" t="s">
        <v>744</v>
      </c>
      <c r="O5" s="238" t="s">
        <v>743</v>
      </c>
      <c r="P5" s="238" t="s">
        <v>742</v>
      </c>
      <c r="Q5" s="241" t="s">
        <v>741</v>
      </c>
    </row>
    <row r="6" spans="1:17" s="144" customFormat="1" ht="29.25" customHeight="1">
      <c r="A6" s="238"/>
      <c r="B6" s="238"/>
      <c r="C6" s="238" t="s">
        <v>257</v>
      </c>
      <c r="D6" s="238" t="s">
        <v>740</v>
      </c>
      <c r="E6" s="238" t="s">
        <v>739</v>
      </c>
      <c r="F6" s="238" t="s">
        <v>229</v>
      </c>
      <c r="G6" s="238" t="s">
        <v>738</v>
      </c>
      <c r="H6" s="238" t="s">
        <v>737</v>
      </c>
      <c r="I6" s="238" t="s">
        <v>736</v>
      </c>
      <c r="J6" s="238" t="s">
        <v>735</v>
      </c>
      <c r="K6" s="238" t="s">
        <v>734</v>
      </c>
      <c r="L6" s="238" t="s">
        <v>733</v>
      </c>
      <c r="M6" s="238" t="s">
        <v>732</v>
      </c>
      <c r="N6" s="238"/>
      <c r="O6" s="238"/>
      <c r="P6" s="238"/>
      <c r="Q6" s="242"/>
    </row>
    <row r="7" spans="1:17" s="144" customFormat="1" ht="19.5" customHeight="1">
      <c r="A7" s="238"/>
      <c r="B7" s="238"/>
      <c r="C7" s="238"/>
      <c r="D7" s="244"/>
      <c r="E7" s="238"/>
      <c r="F7" s="238"/>
      <c r="G7" s="238"/>
      <c r="H7" s="238"/>
      <c r="I7" s="238"/>
      <c r="J7" s="238"/>
      <c r="K7" s="238"/>
      <c r="L7" s="238"/>
      <c r="M7" s="238"/>
      <c r="N7" s="238"/>
      <c r="O7" s="238"/>
      <c r="P7" s="238"/>
      <c r="Q7" s="243"/>
    </row>
    <row r="8" spans="1:17" s="119" customFormat="1" ht="21.9" customHeight="1">
      <c r="A8" s="145"/>
      <c r="B8" s="116" t="s">
        <v>40</v>
      </c>
      <c r="C8" s="117">
        <f t="shared" ref="C8:O8" si="0">C9+C10+C18+C21+C26+C30+C31+C32+C33+C34+C35+C37+C40+C41+C42+C43+C44+C45+C46+C47+C48+C49+C50+C51+C52+C53+C54+C55+C56+C60+C61+C62+C63+C64+C65+C66+C67+C68+C69+C70+C71+C72+C73+C74+C75+C76+C77+C78</f>
        <v>585</v>
      </c>
      <c r="D8" s="117">
        <f t="shared" si="0"/>
        <v>565</v>
      </c>
      <c r="E8" s="117">
        <f t="shared" si="0"/>
        <v>52368.822733812951</v>
      </c>
      <c r="F8" s="117">
        <f t="shared" si="0"/>
        <v>12628</v>
      </c>
      <c r="G8" s="117">
        <f t="shared" si="0"/>
        <v>1794.8</v>
      </c>
      <c r="H8" s="117">
        <f t="shared" si="0"/>
        <v>1854</v>
      </c>
      <c r="I8" s="117">
        <f t="shared" si="0"/>
        <v>7721.2</v>
      </c>
      <c r="J8" s="117">
        <f t="shared" si="0"/>
        <v>0</v>
      </c>
      <c r="K8" s="117">
        <f t="shared" si="0"/>
        <v>1258</v>
      </c>
      <c r="L8" s="117">
        <f t="shared" si="0"/>
        <v>40812.799555555554</v>
      </c>
      <c r="M8" s="117">
        <f t="shared" si="0"/>
        <v>6002.3399999999992</v>
      </c>
      <c r="N8" s="117">
        <f t="shared" si="0"/>
        <v>99153.962289368515</v>
      </c>
      <c r="O8" s="117">
        <f t="shared" si="0"/>
        <v>98954</v>
      </c>
      <c r="P8" s="117">
        <f t="shared" ref="P8:P39" si="1">N8-O8</f>
        <v>199.96228936851548</v>
      </c>
      <c r="Q8" s="118"/>
    </row>
    <row r="9" spans="1:17" s="119" customFormat="1" ht="21.9" customHeight="1">
      <c r="A9" s="146">
        <v>1</v>
      </c>
      <c r="B9" s="120" t="s">
        <v>731</v>
      </c>
      <c r="C9" s="117">
        <v>48</v>
      </c>
      <c r="D9" s="117">
        <v>46</v>
      </c>
      <c r="E9" s="117">
        <f>467.59*12</f>
        <v>5611.08</v>
      </c>
      <c r="F9" s="117">
        <f>SUM(G9:K9)</f>
        <v>0</v>
      </c>
      <c r="G9" s="117">
        <v>0</v>
      </c>
      <c r="H9" s="117">
        <v>0</v>
      </c>
      <c r="I9" s="117">
        <v>0</v>
      </c>
      <c r="J9" s="117">
        <v>0</v>
      </c>
      <c r="K9" s="117"/>
      <c r="L9" s="121">
        <f>'[16]Truong chinh tri 2019'!L10/1000</f>
        <v>4068.9995555555556</v>
      </c>
      <c r="M9" s="117"/>
      <c r="N9" s="121">
        <f t="shared" ref="N9:N14" si="2">E9+L9+M9</f>
        <v>9680.079555555556</v>
      </c>
      <c r="O9" s="121">
        <v>9404</v>
      </c>
      <c r="P9" s="122">
        <f t="shared" si="1"/>
        <v>276.079555555556</v>
      </c>
      <c r="Q9" s="123"/>
    </row>
    <row r="10" spans="1:17" s="125" customFormat="1" ht="21.9" customHeight="1">
      <c r="A10" s="146">
        <v>2</v>
      </c>
      <c r="B10" s="120" t="s">
        <v>730</v>
      </c>
      <c r="C10" s="121">
        <f>C11</f>
        <v>260</v>
      </c>
      <c r="D10" s="121">
        <f>D11</f>
        <v>253</v>
      </c>
      <c r="E10" s="121">
        <f t="shared" ref="E10:M10" si="3">E11+E15</f>
        <v>23525.011510791366</v>
      </c>
      <c r="F10" s="121">
        <f t="shared" si="3"/>
        <v>1826.8</v>
      </c>
      <c r="G10" s="121">
        <f t="shared" si="3"/>
        <v>1794.8</v>
      </c>
      <c r="H10" s="121">
        <f t="shared" si="3"/>
        <v>32</v>
      </c>
      <c r="I10" s="121">
        <f t="shared" si="3"/>
        <v>0</v>
      </c>
      <c r="J10" s="121">
        <f t="shared" si="3"/>
        <v>0</v>
      </c>
      <c r="K10" s="121">
        <f t="shared" si="3"/>
        <v>0</v>
      </c>
      <c r="L10" s="121">
        <f t="shared" si="3"/>
        <v>5106.1000000000004</v>
      </c>
      <c r="M10" s="121">
        <f t="shared" si="3"/>
        <v>4047</v>
      </c>
      <c r="N10" s="121">
        <f t="shared" si="2"/>
        <v>32678.111510791365</v>
      </c>
      <c r="O10" s="121">
        <v>36203</v>
      </c>
      <c r="P10" s="122">
        <f t="shared" si="1"/>
        <v>-3524.8884892086353</v>
      </c>
      <c r="Q10" s="124">
        <v>0</v>
      </c>
    </row>
    <row r="11" spans="1:17" s="125" customFormat="1" ht="21.9" customHeight="1">
      <c r="A11" s="146" t="s">
        <v>502</v>
      </c>
      <c r="B11" s="126" t="s">
        <v>253</v>
      </c>
      <c r="C11" s="121">
        <v>260</v>
      </c>
      <c r="D11" s="121">
        <v>253</v>
      </c>
      <c r="E11" s="121">
        <f>2252.05/1390*1210*12</f>
        <v>23525.011510791366</v>
      </c>
      <c r="F11" s="121">
        <f t="shared" ref="F11:M11" si="4">SUM(F12:F14)</f>
        <v>1613.8</v>
      </c>
      <c r="G11" s="121">
        <f t="shared" si="4"/>
        <v>1581.8</v>
      </c>
      <c r="H11" s="121">
        <f t="shared" si="4"/>
        <v>32</v>
      </c>
      <c r="I11" s="121">
        <f t="shared" si="4"/>
        <v>0</v>
      </c>
      <c r="J11" s="121">
        <f t="shared" si="4"/>
        <v>0</v>
      </c>
      <c r="K11" s="121">
        <f t="shared" si="4"/>
        <v>0</v>
      </c>
      <c r="L11" s="121">
        <f t="shared" si="4"/>
        <v>5106.1000000000004</v>
      </c>
      <c r="M11" s="121">
        <f t="shared" si="4"/>
        <v>0</v>
      </c>
      <c r="N11" s="121">
        <f t="shared" si="2"/>
        <v>28631.111510791365</v>
      </c>
      <c r="O11" s="121">
        <v>30878</v>
      </c>
      <c r="P11" s="122">
        <f t="shared" si="1"/>
        <v>-2246.8884892086353</v>
      </c>
      <c r="Q11" s="124"/>
    </row>
    <row r="12" spans="1:17" s="130" customFormat="1" ht="21.9" customHeight="1">
      <c r="A12" s="147" t="s">
        <v>727</v>
      </c>
      <c r="B12" s="127" t="s">
        <v>729</v>
      </c>
      <c r="C12" s="122"/>
      <c r="D12" s="122"/>
      <c r="E12" s="128"/>
      <c r="F12" s="122">
        <f>SUM(G12:K12)</f>
        <v>730.4</v>
      </c>
      <c r="G12" s="128">
        <f>[16]Hsinh!G10</f>
        <v>714.4</v>
      </c>
      <c r="H12" s="128">
        <f>[16]Hsinh!L10</f>
        <v>16</v>
      </c>
      <c r="I12" s="128"/>
      <c r="J12" s="128"/>
      <c r="K12" s="128"/>
      <c r="L12" s="122">
        <f>(G12*4+H12*2.5+I12*1.2+J12*0.5+K12*0.5)</f>
        <v>2897.6</v>
      </c>
      <c r="M12" s="128">
        <v>0</v>
      </c>
      <c r="N12" s="128">
        <f t="shared" si="2"/>
        <v>2897.6</v>
      </c>
      <c r="O12" s="128">
        <v>3171</v>
      </c>
      <c r="P12" s="122">
        <f t="shared" si="1"/>
        <v>-273.40000000000009</v>
      </c>
      <c r="Q12" s="129"/>
    </row>
    <row r="13" spans="1:17" s="130" customFormat="1" ht="21.9" customHeight="1">
      <c r="A13" s="147" t="s">
        <v>727</v>
      </c>
      <c r="B13" s="127" t="s">
        <v>728</v>
      </c>
      <c r="C13" s="122"/>
      <c r="D13" s="122"/>
      <c r="E13" s="128"/>
      <c r="F13" s="122">
        <f>SUM(G13:K13)</f>
        <v>804.4</v>
      </c>
      <c r="G13" s="128">
        <f>[16]Hsinh!G9+[16]Hsinh!G11</f>
        <v>804.4</v>
      </c>
      <c r="H13" s="128">
        <f>[16]Hsinh!L9</f>
        <v>0</v>
      </c>
      <c r="I13" s="128">
        <f>[16]Hsinh!Q9</f>
        <v>0</v>
      </c>
      <c r="J13" s="128"/>
      <c r="K13" s="128"/>
      <c r="L13" s="122">
        <f>(G13*2.5)+H13*2.5+I13*1.2</f>
        <v>2011</v>
      </c>
      <c r="M13" s="128">
        <v>0</v>
      </c>
      <c r="N13" s="128">
        <f t="shared" si="2"/>
        <v>2011</v>
      </c>
      <c r="O13" s="128">
        <v>1299</v>
      </c>
      <c r="P13" s="122">
        <f t="shared" si="1"/>
        <v>712</v>
      </c>
      <c r="Q13" s="129"/>
    </row>
    <row r="14" spans="1:17" s="130" customFormat="1" ht="21.9" customHeight="1">
      <c r="A14" s="147" t="s">
        <v>727</v>
      </c>
      <c r="B14" s="127" t="s">
        <v>726</v>
      </c>
      <c r="C14" s="122"/>
      <c r="D14" s="122"/>
      <c r="E14" s="128"/>
      <c r="F14" s="122">
        <f>SUM(G14:K14)</f>
        <v>79</v>
      </c>
      <c r="G14" s="122">
        <f>[16]Hsinh!G12</f>
        <v>63</v>
      </c>
      <c r="H14" s="128">
        <f>[16]Hsinh!L8</f>
        <v>16</v>
      </c>
      <c r="I14" s="128">
        <v>0</v>
      </c>
      <c r="J14" s="128">
        <v>0</v>
      </c>
      <c r="K14" s="128">
        <v>0</v>
      </c>
      <c r="L14" s="122">
        <f>(G14*2.5)+H14*2.5+I14*1.2</f>
        <v>197.5</v>
      </c>
      <c r="M14" s="128"/>
      <c r="N14" s="128">
        <f t="shared" si="2"/>
        <v>197.5</v>
      </c>
      <c r="O14" s="128">
        <v>722</v>
      </c>
      <c r="P14" s="122">
        <f t="shared" si="1"/>
        <v>-524.5</v>
      </c>
      <c r="Q14" s="129"/>
    </row>
    <row r="15" spans="1:17" s="125" customFormat="1" ht="21.9" customHeight="1">
      <c r="A15" s="146" t="s">
        <v>502</v>
      </c>
      <c r="B15" s="120" t="s">
        <v>724</v>
      </c>
      <c r="C15" s="117">
        <f t="shared" ref="C15:K15" si="5">C16+C17</f>
        <v>0</v>
      </c>
      <c r="D15" s="117">
        <f t="shared" si="5"/>
        <v>0</v>
      </c>
      <c r="E15" s="117">
        <f t="shared" si="5"/>
        <v>0</v>
      </c>
      <c r="F15" s="117">
        <f t="shared" si="5"/>
        <v>213</v>
      </c>
      <c r="G15" s="117">
        <f t="shared" si="5"/>
        <v>213</v>
      </c>
      <c r="H15" s="117">
        <f t="shared" si="5"/>
        <v>0</v>
      </c>
      <c r="I15" s="117">
        <f t="shared" si="5"/>
        <v>0</v>
      </c>
      <c r="J15" s="117">
        <f t="shared" si="5"/>
        <v>0</v>
      </c>
      <c r="K15" s="117">
        <f t="shared" si="5"/>
        <v>0</v>
      </c>
      <c r="L15" s="117">
        <v>0</v>
      </c>
      <c r="M15" s="117">
        <f>M16+M17</f>
        <v>4047</v>
      </c>
      <c r="N15" s="121">
        <f>M15</f>
        <v>4047</v>
      </c>
      <c r="O15" s="117">
        <v>5325</v>
      </c>
      <c r="P15" s="122">
        <f t="shared" si="1"/>
        <v>-1278</v>
      </c>
      <c r="Q15" s="131">
        <f>Q16+Q17</f>
        <v>0</v>
      </c>
    </row>
    <row r="16" spans="1:17" s="130" customFormat="1" ht="21.9" customHeight="1">
      <c r="A16" s="147" t="s">
        <v>719</v>
      </c>
      <c r="B16" s="127" t="s">
        <v>720</v>
      </c>
      <c r="C16" s="122"/>
      <c r="D16" s="122"/>
      <c r="E16" s="128"/>
      <c r="F16" s="122">
        <f>SUM(G16:K16)</f>
        <v>55</v>
      </c>
      <c r="G16" s="128">
        <f>[16]Hsinh!G14</f>
        <v>55</v>
      </c>
      <c r="H16" s="128"/>
      <c r="I16" s="128">
        <v>0</v>
      </c>
      <c r="J16" s="128"/>
      <c r="K16" s="128"/>
      <c r="L16" s="128"/>
      <c r="M16" s="122">
        <f>'[16]DT chi tiet 2019'!M15</f>
        <v>781</v>
      </c>
      <c r="N16" s="128">
        <f>E16+L16+M16</f>
        <v>781</v>
      </c>
      <c r="O16" s="128">
        <v>682</v>
      </c>
      <c r="P16" s="122">
        <f t="shared" si="1"/>
        <v>99</v>
      </c>
      <c r="Q16" s="129"/>
    </row>
    <row r="17" spans="1:17" s="130" customFormat="1" ht="21.9" customHeight="1">
      <c r="A17" s="147" t="s">
        <v>719</v>
      </c>
      <c r="B17" s="127" t="s">
        <v>718</v>
      </c>
      <c r="C17" s="122"/>
      <c r="D17" s="122"/>
      <c r="E17" s="128"/>
      <c r="F17" s="122">
        <f>SUM(G17:K17)</f>
        <v>158</v>
      </c>
      <c r="G17" s="128">
        <f>[16]Hsinh!G15</f>
        <v>158</v>
      </c>
      <c r="H17" s="128"/>
      <c r="I17" s="128">
        <v>0</v>
      </c>
      <c r="J17" s="128"/>
      <c r="K17" s="128"/>
      <c r="L17" s="128"/>
      <c r="M17" s="122">
        <f>'[16]DT chi tiet 2019'!M16</f>
        <v>3266</v>
      </c>
      <c r="N17" s="128">
        <f>E17+L17+M17</f>
        <v>3266</v>
      </c>
      <c r="O17" s="128">
        <v>4643</v>
      </c>
      <c r="P17" s="122">
        <f t="shared" si="1"/>
        <v>-1377</v>
      </c>
      <c r="Q17" s="129"/>
    </row>
    <row r="18" spans="1:17" s="125" customFormat="1" ht="21.9" customHeight="1">
      <c r="A18" s="146">
        <v>3</v>
      </c>
      <c r="B18" s="120" t="s">
        <v>725</v>
      </c>
      <c r="C18" s="121">
        <f t="shared" ref="C18:M18" si="6">C19+C20</f>
        <v>67</v>
      </c>
      <c r="D18" s="121">
        <f t="shared" si="6"/>
        <v>66</v>
      </c>
      <c r="E18" s="121">
        <f t="shared" si="6"/>
        <v>5899.7162589928048</v>
      </c>
      <c r="F18" s="121">
        <f t="shared" si="6"/>
        <v>1506</v>
      </c>
      <c r="G18" s="121">
        <f t="shared" si="6"/>
        <v>0</v>
      </c>
      <c r="H18" s="121">
        <f t="shared" si="6"/>
        <v>1146.2</v>
      </c>
      <c r="I18" s="121">
        <f t="shared" si="6"/>
        <v>359.79999999999995</v>
      </c>
      <c r="J18" s="121">
        <f t="shared" si="6"/>
        <v>0</v>
      </c>
      <c r="K18" s="121">
        <f t="shared" si="6"/>
        <v>0</v>
      </c>
      <c r="L18" s="121">
        <f t="shared" si="6"/>
        <v>2320.02</v>
      </c>
      <c r="M18" s="121">
        <f t="shared" si="6"/>
        <v>333.7</v>
      </c>
      <c r="N18" s="121">
        <f>E18+L18+M18</f>
        <v>8553.436258992806</v>
      </c>
      <c r="O18" s="121">
        <v>8024</v>
      </c>
      <c r="P18" s="122">
        <f t="shared" si="1"/>
        <v>529.43625899280596</v>
      </c>
      <c r="Q18" s="124"/>
    </row>
    <row r="19" spans="1:17" s="130" customFormat="1" ht="21.9" customHeight="1">
      <c r="A19" s="147" t="s">
        <v>502</v>
      </c>
      <c r="B19" s="132" t="s">
        <v>253</v>
      </c>
      <c r="C19" s="128">
        <v>67</v>
      </c>
      <c r="D19" s="128">
        <v>66</v>
      </c>
      <c r="E19" s="128">
        <f>564.78/1390*1210*12</f>
        <v>5899.7162589928048</v>
      </c>
      <c r="F19" s="128">
        <f>SUM(G19:K19)</f>
        <v>1466.6</v>
      </c>
      <c r="G19" s="128">
        <f>0</f>
        <v>0</v>
      </c>
      <c r="H19" s="128">
        <f>[16]Hsinh!L24</f>
        <v>1120.2</v>
      </c>
      <c r="I19" s="128">
        <f>[16]Hsinh!Q24</f>
        <v>346.4</v>
      </c>
      <c r="J19" s="128"/>
      <c r="K19" s="128">
        <v>0</v>
      </c>
      <c r="L19" s="128">
        <f>(G19*2.5+H19*1.7+I19*1.2+J19*0.5+K19*0.5)</f>
        <v>2320.02</v>
      </c>
      <c r="M19" s="128">
        <v>0</v>
      </c>
      <c r="N19" s="128">
        <f>E19+L19+M19</f>
        <v>8219.7362589928052</v>
      </c>
      <c r="O19" s="128">
        <v>7490</v>
      </c>
      <c r="P19" s="122">
        <f t="shared" si="1"/>
        <v>729.73625899280523</v>
      </c>
      <c r="Q19" s="133"/>
    </row>
    <row r="20" spans="1:17" s="130" customFormat="1" ht="21.9" customHeight="1">
      <c r="A20" s="147" t="s">
        <v>502</v>
      </c>
      <c r="B20" s="134" t="s">
        <v>724</v>
      </c>
      <c r="C20" s="128"/>
      <c r="D20" s="128"/>
      <c r="E20" s="128">
        <v>0</v>
      </c>
      <c r="F20" s="128">
        <f>SUM(G20:K20)</f>
        <v>39.4</v>
      </c>
      <c r="G20" s="128">
        <v>0</v>
      </c>
      <c r="H20" s="128">
        <f>[16]Hsinh!L23</f>
        <v>26</v>
      </c>
      <c r="I20" s="128">
        <f>[16]Hsinh!Q23</f>
        <v>13.4</v>
      </c>
      <c r="J20" s="128"/>
      <c r="K20" s="128"/>
      <c r="L20" s="128">
        <v>0</v>
      </c>
      <c r="M20" s="128">
        <f>'[16]DT chi tiet 2019'!M19</f>
        <v>333.7</v>
      </c>
      <c r="N20" s="128">
        <f>E20+L20+M20</f>
        <v>333.7</v>
      </c>
      <c r="O20" s="128">
        <v>534</v>
      </c>
      <c r="P20" s="122">
        <f t="shared" si="1"/>
        <v>-200.3</v>
      </c>
      <c r="Q20" s="133"/>
    </row>
    <row r="21" spans="1:17" s="125" customFormat="1" ht="21.9" customHeight="1">
      <c r="A21" s="146">
        <v>4</v>
      </c>
      <c r="B21" s="135" t="s">
        <v>723</v>
      </c>
      <c r="C21" s="121">
        <f t="shared" ref="C21:O21" si="7">C22+C23</f>
        <v>86</v>
      </c>
      <c r="D21" s="121">
        <f t="shared" si="7"/>
        <v>82</v>
      </c>
      <c r="E21" s="121">
        <f t="shared" si="7"/>
        <v>6841.949352517986</v>
      </c>
      <c r="F21" s="121">
        <f t="shared" si="7"/>
        <v>1674.4</v>
      </c>
      <c r="G21" s="121">
        <f t="shared" si="7"/>
        <v>0</v>
      </c>
      <c r="H21" s="121">
        <f t="shared" si="7"/>
        <v>410.59999999999997</v>
      </c>
      <c r="I21" s="121">
        <f t="shared" si="7"/>
        <v>1263.8</v>
      </c>
      <c r="J21" s="121">
        <f t="shared" si="7"/>
        <v>0</v>
      </c>
      <c r="K21" s="121">
        <f t="shared" si="7"/>
        <v>0</v>
      </c>
      <c r="L21" s="121">
        <f t="shared" si="7"/>
        <v>2758.5</v>
      </c>
      <c r="M21" s="121">
        <f t="shared" si="7"/>
        <v>1252.4399999999998</v>
      </c>
      <c r="N21" s="121">
        <f t="shared" si="7"/>
        <v>10852.889352517986</v>
      </c>
      <c r="O21" s="121">
        <f t="shared" si="7"/>
        <v>10271</v>
      </c>
      <c r="P21" s="122">
        <f t="shared" si="1"/>
        <v>581.88935251798648</v>
      </c>
      <c r="Q21" s="124">
        <f>Q22+Q23</f>
        <v>0</v>
      </c>
    </row>
    <row r="22" spans="1:17" s="130" customFormat="1" ht="21.9" customHeight="1">
      <c r="A22" s="147" t="s">
        <v>502</v>
      </c>
      <c r="B22" s="132" t="s">
        <v>253</v>
      </c>
      <c r="C22" s="122">
        <v>86</v>
      </c>
      <c r="D22" s="122">
        <v>82</v>
      </c>
      <c r="E22" s="128">
        <f>654.98/1390*1210*12</f>
        <v>6841.949352517986</v>
      </c>
      <c r="F22" s="122">
        <f>SUM(G22:K22)</f>
        <v>1612</v>
      </c>
      <c r="G22" s="128">
        <v>0</v>
      </c>
      <c r="H22" s="128">
        <f>[16]Hsinh!L26</f>
        <v>348.2</v>
      </c>
      <c r="I22" s="128">
        <f>[16]Hsinh!Q26</f>
        <v>1263.8</v>
      </c>
      <c r="J22" s="128"/>
      <c r="K22" s="128"/>
      <c r="L22" s="128">
        <f>(G22*2.5+H22*1.7+I22*1.2+J22*0.5+K22*0.5)+150+500</f>
        <v>2758.5</v>
      </c>
      <c r="M22" s="128"/>
      <c r="N22" s="128">
        <f>E22+L22+M22</f>
        <v>9600.449352517986</v>
      </c>
      <c r="O22" s="128">
        <v>8539</v>
      </c>
      <c r="P22" s="122">
        <f t="shared" si="1"/>
        <v>1061.449352517986</v>
      </c>
      <c r="Q22" s="129"/>
    </row>
    <row r="23" spans="1:17" s="130" customFormat="1" ht="21.9" customHeight="1">
      <c r="A23" s="147" t="s">
        <v>502</v>
      </c>
      <c r="B23" s="134" t="s">
        <v>721</v>
      </c>
      <c r="C23" s="122">
        <f t="shared" ref="C23:O23" si="8">C24+C25</f>
        <v>0</v>
      </c>
      <c r="D23" s="122">
        <f t="shared" si="8"/>
        <v>0</v>
      </c>
      <c r="E23" s="122">
        <f t="shared" si="8"/>
        <v>0</v>
      </c>
      <c r="F23" s="122">
        <f t="shared" si="8"/>
        <v>62.4</v>
      </c>
      <c r="G23" s="122">
        <f t="shared" si="8"/>
        <v>0</v>
      </c>
      <c r="H23" s="122">
        <f t="shared" si="8"/>
        <v>62.4</v>
      </c>
      <c r="I23" s="122">
        <f t="shared" si="8"/>
        <v>0</v>
      </c>
      <c r="J23" s="122">
        <f t="shared" si="8"/>
        <v>0</v>
      </c>
      <c r="K23" s="122">
        <f t="shared" si="8"/>
        <v>0</v>
      </c>
      <c r="L23" s="122">
        <f t="shared" si="8"/>
        <v>0</v>
      </c>
      <c r="M23" s="122">
        <f t="shared" si="8"/>
        <v>1252.4399999999998</v>
      </c>
      <c r="N23" s="122">
        <f t="shared" si="8"/>
        <v>1252.4399999999998</v>
      </c>
      <c r="O23" s="122">
        <f t="shared" si="8"/>
        <v>1732</v>
      </c>
      <c r="P23" s="122">
        <f t="shared" si="1"/>
        <v>-479.56000000000017</v>
      </c>
      <c r="Q23" s="129"/>
    </row>
    <row r="24" spans="1:17" s="130" customFormat="1" ht="21.9" customHeight="1">
      <c r="A24" s="147" t="s">
        <v>719</v>
      </c>
      <c r="B24" s="127" t="s">
        <v>720</v>
      </c>
      <c r="C24" s="122"/>
      <c r="D24" s="122"/>
      <c r="E24" s="128"/>
      <c r="F24" s="122">
        <f>SUM(G24:K24)</f>
        <v>11.6</v>
      </c>
      <c r="G24" s="128"/>
      <c r="H24" s="128">
        <f>[16]Hsinh!L28</f>
        <v>11.6</v>
      </c>
      <c r="I24" s="128"/>
      <c r="J24" s="128"/>
      <c r="K24" s="128"/>
      <c r="L24" s="122"/>
      <c r="M24" s="128">
        <f>'[16]DT chi tiet 2019'!M23</f>
        <v>411.79999999999995</v>
      </c>
      <c r="N24" s="128">
        <f>E24+L24+M24</f>
        <v>411.79999999999995</v>
      </c>
      <c r="O24" s="128">
        <v>241</v>
      </c>
      <c r="P24" s="122">
        <f t="shared" si="1"/>
        <v>170.79999999999995</v>
      </c>
      <c r="Q24" s="129"/>
    </row>
    <row r="25" spans="1:17" s="130" customFormat="1" ht="21.9" customHeight="1">
      <c r="A25" s="147" t="s">
        <v>719</v>
      </c>
      <c r="B25" s="127" t="s">
        <v>718</v>
      </c>
      <c r="C25" s="122"/>
      <c r="D25" s="122"/>
      <c r="E25" s="128"/>
      <c r="F25" s="122">
        <f>SUM(G25:K25)</f>
        <v>50.8</v>
      </c>
      <c r="G25" s="128"/>
      <c r="H25" s="128">
        <f>[16]Hsinh!L27</f>
        <v>50.8</v>
      </c>
      <c r="I25" s="128"/>
      <c r="J25" s="128"/>
      <c r="K25" s="128"/>
      <c r="L25" s="122"/>
      <c r="M25" s="128">
        <f>'[16]DT chi tiet 2019'!M24</f>
        <v>840.63999999999987</v>
      </c>
      <c r="N25" s="128">
        <f>E25+L25+M25</f>
        <v>840.63999999999987</v>
      </c>
      <c r="O25" s="128">
        <v>1491</v>
      </c>
      <c r="P25" s="122">
        <f t="shared" si="1"/>
        <v>-650.36000000000013</v>
      </c>
      <c r="Q25" s="129"/>
    </row>
    <row r="26" spans="1:17" s="125" customFormat="1" ht="21.9" customHeight="1">
      <c r="A26" s="146">
        <v>5</v>
      </c>
      <c r="B26" s="126" t="s">
        <v>722</v>
      </c>
      <c r="C26" s="117">
        <v>51</v>
      </c>
      <c r="D26" s="117">
        <v>47</v>
      </c>
      <c r="E26" s="121">
        <f>433.63/1390*1210*12</f>
        <v>4529.7176978417265</v>
      </c>
      <c r="F26" s="117">
        <f>SUM(G26:K26)</f>
        <v>683.4</v>
      </c>
      <c r="G26" s="121">
        <v>0</v>
      </c>
      <c r="H26" s="121">
        <f>[16]Hsinh!L16</f>
        <v>73</v>
      </c>
      <c r="I26" s="121">
        <f>[16]Hsinh!Q16</f>
        <v>610.4</v>
      </c>
      <c r="J26" s="121"/>
      <c r="K26" s="121"/>
      <c r="L26" s="117">
        <f>(G26*3+H26*2+I26*2+J26*0.7+K26*0.7)</f>
        <v>1366.8</v>
      </c>
      <c r="M26" s="121">
        <f>M27</f>
        <v>369.2</v>
      </c>
      <c r="N26" s="121">
        <f>E26+L26+M26</f>
        <v>6265.7176978417265</v>
      </c>
      <c r="O26" s="121">
        <v>6024</v>
      </c>
      <c r="P26" s="122">
        <f t="shared" si="1"/>
        <v>241.71769784172648</v>
      </c>
      <c r="Q26" s="136"/>
    </row>
    <row r="27" spans="1:17" s="130" customFormat="1" ht="21.9" customHeight="1">
      <c r="A27" s="147" t="s">
        <v>502</v>
      </c>
      <c r="B27" s="134" t="s">
        <v>721</v>
      </c>
      <c r="C27" s="122"/>
      <c r="D27" s="122"/>
      <c r="E27" s="128"/>
      <c r="F27" s="122">
        <f>'[16]DT chi tiet 2019'!F26</f>
        <v>26</v>
      </c>
      <c r="G27" s="122">
        <f>'[16]DT chi tiet 2019'!G26</f>
        <v>0</v>
      </c>
      <c r="H27" s="122">
        <f>'[16]DT chi tiet 2019'!H26</f>
        <v>26</v>
      </c>
      <c r="I27" s="122">
        <f>'[16]DT chi tiet 2019'!I26</f>
        <v>0</v>
      </c>
      <c r="J27" s="122">
        <f>'[16]DT chi tiet 2019'!J26</f>
        <v>0</v>
      </c>
      <c r="K27" s="122">
        <f>'[16]DT chi tiet 2019'!K26</f>
        <v>0</v>
      </c>
      <c r="L27" s="122">
        <f>'[16]DT chi tiet 2019'!L26</f>
        <v>0</v>
      </c>
      <c r="M27" s="122">
        <f>'[16]DT chi tiet 2019'!M26</f>
        <v>369.2</v>
      </c>
      <c r="N27" s="122">
        <f>'[16]DT chi tiet 2019'!N26</f>
        <v>369.2</v>
      </c>
      <c r="O27" s="122">
        <f>'[16]DT chi tiet 2019'!O26</f>
        <v>0</v>
      </c>
      <c r="P27" s="122">
        <f t="shared" si="1"/>
        <v>369.2</v>
      </c>
      <c r="Q27" s="129"/>
    </row>
    <row r="28" spans="1:17" s="130" customFormat="1" ht="21.9" customHeight="1">
      <c r="A28" s="147" t="s">
        <v>719</v>
      </c>
      <c r="B28" s="127" t="s">
        <v>720</v>
      </c>
      <c r="C28" s="122"/>
      <c r="D28" s="122"/>
      <c r="E28" s="128"/>
      <c r="F28" s="122">
        <f>'[16]DT chi tiet 2019'!F27</f>
        <v>10</v>
      </c>
      <c r="G28" s="122">
        <f>'[16]DT chi tiet 2019'!G27</f>
        <v>0</v>
      </c>
      <c r="H28" s="122">
        <f>'[16]DT chi tiet 2019'!H27</f>
        <v>10</v>
      </c>
      <c r="I28" s="122">
        <f>'[16]DT chi tiet 2019'!I27</f>
        <v>0</v>
      </c>
      <c r="J28" s="122">
        <f>'[16]DT chi tiet 2019'!J27</f>
        <v>0</v>
      </c>
      <c r="K28" s="122">
        <f>'[16]DT chi tiet 2019'!K27</f>
        <v>0</v>
      </c>
      <c r="L28" s="122">
        <f>'[16]DT chi tiet 2019'!L27</f>
        <v>0</v>
      </c>
      <c r="M28" s="122">
        <f>'[16]DT chi tiet 2019'!M27</f>
        <v>142</v>
      </c>
      <c r="N28" s="122">
        <f>'[16]DT chi tiet 2019'!N27</f>
        <v>0</v>
      </c>
      <c r="O28" s="122">
        <f>'[16]DT chi tiet 2019'!O27</f>
        <v>0</v>
      </c>
      <c r="P28" s="122">
        <f t="shared" si="1"/>
        <v>0</v>
      </c>
      <c r="Q28" s="129"/>
    </row>
    <row r="29" spans="1:17" s="130" customFormat="1" ht="21.9" customHeight="1">
      <c r="A29" s="147" t="s">
        <v>719</v>
      </c>
      <c r="B29" s="127" t="s">
        <v>718</v>
      </c>
      <c r="C29" s="122"/>
      <c r="D29" s="122"/>
      <c r="E29" s="128"/>
      <c r="F29" s="122">
        <f>'[16]DT chi tiet 2019'!F28</f>
        <v>16</v>
      </c>
      <c r="G29" s="122">
        <f>'[16]DT chi tiet 2019'!G28</f>
        <v>0</v>
      </c>
      <c r="H29" s="122">
        <f>'[16]DT chi tiet 2019'!H28</f>
        <v>16</v>
      </c>
      <c r="I29" s="122">
        <f>'[16]DT chi tiet 2019'!I28</f>
        <v>0</v>
      </c>
      <c r="J29" s="122">
        <f>'[16]DT chi tiet 2019'!J28</f>
        <v>0</v>
      </c>
      <c r="K29" s="122">
        <f>'[16]DT chi tiet 2019'!K28</f>
        <v>0</v>
      </c>
      <c r="L29" s="122">
        <f>'[16]DT chi tiet 2019'!L28</f>
        <v>0</v>
      </c>
      <c r="M29" s="122">
        <f>'[16]DT chi tiet 2019'!M28</f>
        <v>227.2</v>
      </c>
      <c r="N29" s="122">
        <f>'[16]DT chi tiet 2019'!N28</f>
        <v>0</v>
      </c>
      <c r="O29" s="122">
        <f>'[16]DT chi tiet 2019'!O28</f>
        <v>0</v>
      </c>
      <c r="P29" s="122">
        <f t="shared" si="1"/>
        <v>0</v>
      </c>
      <c r="Q29" s="129"/>
    </row>
    <row r="30" spans="1:17" s="130" customFormat="1" ht="21.9" customHeight="1">
      <c r="A30" s="147">
        <v>6</v>
      </c>
      <c r="B30" s="134" t="s">
        <v>717</v>
      </c>
      <c r="C30" s="122">
        <v>38</v>
      </c>
      <c r="D30" s="122">
        <v>38</v>
      </c>
      <c r="E30" s="128">
        <f>313.37/1390*1210*12</f>
        <v>3273.4765467625894</v>
      </c>
      <c r="F30" s="122">
        <f t="shared" ref="F30:F35" si="9">SUM(G30:K30)</f>
        <v>2082.1999999999998</v>
      </c>
      <c r="G30" s="128">
        <v>0</v>
      </c>
      <c r="H30" s="128">
        <v>0</v>
      </c>
      <c r="I30" s="128">
        <f>[16]Hsinh!Q29</f>
        <v>1825.2</v>
      </c>
      <c r="J30" s="128"/>
      <c r="K30" s="128">
        <f>[16]Hsinh!V29</f>
        <v>257</v>
      </c>
      <c r="L30" s="128">
        <f>(G30*2.5+H30*1.7+I30*1.2+J30*0.5+K30*0.5)</f>
        <v>2318.7399999999998</v>
      </c>
      <c r="M30" s="128"/>
      <c r="N30" s="128">
        <f t="shared" ref="N30:N35" si="10">E30+L30+M30</f>
        <v>5592.2165467625891</v>
      </c>
      <c r="O30" s="128">
        <v>4029</v>
      </c>
      <c r="P30" s="122">
        <f t="shared" si="1"/>
        <v>1563.2165467625891</v>
      </c>
      <c r="Q30" s="129"/>
    </row>
    <row r="31" spans="1:17" s="130" customFormat="1" ht="21.9" customHeight="1">
      <c r="A31" s="147">
        <v>7</v>
      </c>
      <c r="B31" s="134" t="s">
        <v>716</v>
      </c>
      <c r="C31" s="122">
        <v>33</v>
      </c>
      <c r="D31" s="122">
        <v>31</v>
      </c>
      <c r="E31" s="128">
        <f>242.01/1390*1210*12</f>
        <v>2528.0469064748204</v>
      </c>
      <c r="F31" s="122">
        <f t="shared" si="9"/>
        <v>2548</v>
      </c>
      <c r="G31" s="128">
        <v>0</v>
      </c>
      <c r="H31" s="128">
        <v>0</v>
      </c>
      <c r="I31" s="128">
        <f>[16]Hsinh!Q30</f>
        <v>2033</v>
      </c>
      <c r="J31" s="128"/>
      <c r="K31" s="128">
        <f>[16]Hsinh!V30</f>
        <v>515</v>
      </c>
      <c r="L31" s="128">
        <f>(G31*2.5+H31*1.7+I31*1.2+J31*0.5+K31*0.5)+200</f>
        <v>2897.1</v>
      </c>
      <c r="M31" s="128"/>
      <c r="N31" s="128">
        <f t="shared" si="10"/>
        <v>5425.1469064748198</v>
      </c>
      <c r="O31" s="128">
        <v>5259</v>
      </c>
      <c r="P31" s="122">
        <f t="shared" si="1"/>
        <v>166.14690647481984</v>
      </c>
      <c r="Q31" s="129"/>
    </row>
    <row r="32" spans="1:17" s="130" customFormat="1" ht="21.9" customHeight="1">
      <c r="A32" s="147">
        <v>8</v>
      </c>
      <c r="B32" s="132" t="s">
        <v>715</v>
      </c>
      <c r="C32" s="128">
        <v>2</v>
      </c>
      <c r="D32" s="128">
        <v>2</v>
      </c>
      <c r="E32" s="128">
        <f>15.3/1390*1210*12</f>
        <v>159.8244604316547</v>
      </c>
      <c r="F32" s="122">
        <f t="shared" si="9"/>
        <v>648.4</v>
      </c>
      <c r="G32" s="128">
        <v>0</v>
      </c>
      <c r="H32" s="128">
        <v>0</v>
      </c>
      <c r="I32" s="128">
        <f>[16]Hsinh!Q32</f>
        <v>648.4</v>
      </c>
      <c r="J32" s="128"/>
      <c r="K32" s="128"/>
      <c r="L32" s="128">
        <f>(G32*2.5+H32*1.7+I32*1.2+J32*0.5+K32*0.5)+200</f>
        <v>978.07999999999993</v>
      </c>
      <c r="M32" s="128"/>
      <c r="N32" s="128">
        <f t="shared" si="10"/>
        <v>1137.9044604316546</v>
      </c>
      <c r="O32" s="128">
        <v>1446</v>
      </c>
      <c r="P32" s="122">
        <f t="shared" si="1"/>
        <v>-308.09553956834543</v>
      </c>
      <c r="Q32" s="137"/>
    </row>
    <row r="33" spans="1:17" s="130" customFormat="1" ht="21.9" customHeight="1">
      <c r="A33" s="147">
        <v>9</v>
      </c>
      <c r="B33" s="134" t="s">
        <v>714</v>
      </c>
      <c r="C33" s="128"/>
      <c r="D33" s="128"/>
      <c r="E33" s="128"/>
      <c r="F33" s="122">
        <f t="shared" si="9"/>
        <v>1310.2</v>
      </c>
      <c r="G33" s="128"/>
      <c r="H33" s="128">
        <f>[16]Hsinh!L31</f>
        <v>192.2</v>
      </c>
      <c r="I33" s="128">
        <f>[16]Hsinh!Q31</f>
        <v>632</v>
      </c>
      <c r="J33" s="128"/>
      <c r="K33" s="128">
        <f>[16]Hsinh!V31</f>
        <v>486</v>
      </c>
      <c r="L33" s="128">
        <f>(G33*2.5+H33*1.7+I33*1.2+J33*0.5+K33*0.5)</f>
        <v>1328.1399999999999</v>
      </c>
      <c r="M33" s="128"/>
      <c r="N33" s="128">
        <f t="shared" si="10"/>
        <v>1328.1399999999999</v>
      </c>
      <c r="O33" s="122">
        <v>1220</v>
      </c>
      <c r="P33" s="122">
        <f t="shared" si="1"/>
        <v>108.13999999999987</v>
      </c>
      <c r="Q33" s="129"/>
    </row>
    <row r="34" spans="1:17" s="130" customFormat="1" ht="33.9" customHeight="1">
      <c r="A34" s="147">
        <v>10</v>
      </c>
      <c r="B34" s="134" t="s">
        <v>713</v>
      </c>
      <c r="C34" s="128"/>
      <c r="D34" s="128"/>
      <c r="E34" s="128">
        <v>0</v>
      </c>
      <c r="F34" s="122">
        <f t="shared" si="9"/>
        <v>0</v>
      </c>
      <c r="G34" s="128"/>
      <c r="H34" s="128"/>
      <c r="I34" s="128"/>
      <c r="J34" s="128"/>
      <c r="K34" s="128"/>
      <c r="L34" s="122">
        <v>0</v>
      </c>
      <c r="M34" s="128"/>
      <c r="N34" s="128">
        <f t="shared" si="10"/>
        <v>0</v>
      </c>
      <c r="O34" s="122">
        <v>330</v>
      </c>
      <c r="P34" s="122">
        <f t="shared" si="1"/>
        <v>-330</v>
      </c>
      <c r="Q34" s="129"/>
    </row>
    <row r="35" spans="1:17" s="125" customFormat="1" ht="21.9" customHeight="1">
      <c r="A35" s="146">
        <v>11</v>
      </c>
      <c r="B35" s="120" t="s">
        <v>712</v>
      </c>
      <c r="C35" s="121"/>
      <c r="D35" s="121"/>
      <c r="E35" s="121"/>
      <c r="F35" s="117">
        <f t="shared" si="9"/>
        <v>0</v>
      </c>
      <c r="G35" s="121"/>
      <c r="H35" s="121"/>
      <c r="I35" s="121"/>
      <c r="J35" s="121"/>
      <c r="K35" s="121"/>
      <c r="L35" s="117">
        <v>300</v>
      </c>
      <c r="M35" s="121"/>
      <c r="N35" s="121">
        <f t="shared" si="10"/>
        <v>300</v>
      </c>
      <c r="O35" s="117">
        <v>300</v>
      </c>
      <c r="P35" s="122">
        <f t="shared" si="1"/>
        <v>0</v>
      </c>
      <c r="Q35" s="136"/>
    </row>
    <row r="36" spans="1:17" s="130" customFormat="1" ht="21.9" customHeight="1">
      <c r="A36" s="147"/>
      <c r="B36" s="127" t="s">
        <v>711</v>
      </c>
      <c r="C36" s="128"/>
      <c r="D36" s="128"/>
      <c r="E36" s="128"/>
      <c r="F36" s="122"/>
      <c r="G36" s="128"/>
      <c r="H36" s="128"/>
      <c r="I36" s="128"/>
      <c r="J36" s="128"/>
      <c r="K36" s="128"/>
      <c r="L36" s="122">
        <v>300</v>
      </c>
      <c r="M36" s="128"/>
      <c r="N36" s="128"/>
      <c r="O36" s="122">
        <v>300</v>
      </c>
      <c r="P36" s="122">
        <f t="shared" si="1"/>
        <v>-300</v>
      </c>
      <c r="Q36" s="129"/>
    </row>
    <row r="37" spans="1:17" s="125" customFormat="1" ht="21.9" customHeight="1">
      <c r="A37" s="145">
        <v>12</v>
      </c>
      <c r="B37" s="135" t="s">
        <v>503</v>
      </c>
      <c r="C37" s="121">
        <f t="shared" ref="C37:I37" si="11">SUM(C38:C39)</f>
        <v>0</v>
      </c>
      <c r="D37" s="121">
        <f t="shared" si="11"/>
        <v>0</v>
      </c>
      <c r="E37" s="121">
        <f t="shared" si="11"/>
        <v>0</v>
      </c>
      <c r="F37" s="121">
        <f t="shared" si="11"/>
        <v>348.6</v>
      </c>
      <c r="G37" s="121">
        <f t="shared" si="11"/>
        <v>0</v>
      </c>
      <c r="H37" s="121">
        <f t="shared" si="11"/>
        <v>0</v>
      </c>
      <c r="I37" s="121">
        <f t="shared" si="11"/>
        <v>348.6</v>
      </c>
      <c r="J37" s="121"/>
      <c r="K37" s="121"/>
      <c r="L37" s="121">
        <f>SUM(L38:L39)</f>
        <v>488.32</v>
      </c>
      <c r="M37" s="121">
        <f>SUM(M38:M39)</f>
        <v>0</v>
      </c>
      <c r="N37" s="121">
        <f>SUM(N38:N39)</f>
        <v>488.32</v>
      </c>
      <c r="O37" s="121">
        <v>859</v>
      </c>
      <c r="P37" s="122">
        <f t="shared" si="1"/>
        <v>-370.68</v>
      </c>
      <c r="Q37" s="136"/>
    </row>
    <row r="38" spans="1:17" s="140" customFormat="1" ht="21.9" customHeight="1">
      <c r="A38" s="148"/>
      <c r="B38" s="127" t="s">
        <v>504</v>
      </c>
      <c r="C38" s="138"/>
      <c r="D38" s="138"/>
      <c r="E38" s="138"/>
      <c r="F38" s="122">
        <f>SUM(G38:K38)</f>
        <v>348.6</v>
      </c>
      <c r="G38" s="138"/>
      <c r="H38" s="138">
        <f>[16]Hsinh!L33</f>
        <v>0</v>
      </c>
      <c r="I38" s="138">
        <f>[16]Hsinh!Q33</f>
        <v>348.6</v>
      </c>
      <c r="J38" s="138"/>
      <c r="K38" s="138"/>
      <c r="L38" s="128">
        <f>(G38*2.5+H38*1.7+I38*1.2+J38*0.5+K38*0.5)</f>
        <v>418.32</v>
      </c>
      <c r="M38" s="138"/>
      <c r="N38" s="128">
        <f t="shared" ref="N38:N54" si="12">E38+L38+M38</f>
        <v>418.32</v>
      </c>
      <c r="O38" s="122">
        <v>829</v>
      </c>
      <c r="P38" s="122">
        <f t="shared" si="1"/>
        <v>-410.68</v>
      </c>
      <c r="Q38" s="139"/>
    </row>
    <row r="39" spans="1:17" s="140" customFormat="1" ht="50.25" customHeight="1">
      <c r="A39" s="148"/>
      <c r="B39" s="141" t="s">
        <v>710</v>
      </c>
      <c r="C39" s="128"/>
      <c r="D39" s="138"/>
      <c r="E39" s="138"/>
      <c r="F39" s="138"/>
      <c r="G39" s="138"/>
      <c r="H39" s="138"/>
      <c r="I39" s="138"/>
      <c r="J39" s="138"/>
      <c r="K39" s="138"/>
      <c r="L39" s="138">
        <v>70</v>
      </c>
      <c r="M39" s="138"/>
      <c r="N39" s="128">
        <f t="shared" si="12"/>
        <v>70</v>
      </c>
      <c r="O39" s="138">
        <v>30</v>
      </c>
      <c r="P39" s="122">
        <f t="shared" si="1"/>
        <v>40</v>
      </c>
      <c r="Q39" s="139"/>
    </row>
    <row r="40" spans="1:17" s="130" customFormat="1" ht="33.9" customHeight="1">
      <c r="A40" s="148">
        <v>13</v>
      </c>
      <c r="B40" s="141" t="s">
        <v>709</v>
      </c>
      <c r="C40" s="128"/>
      <c r="D40" s="128"/>
      <c r="E40" s="128"/>
      <c r="F40" s="128"/>
      <c r="G40" s="128"/>
      <c r="H40" s="128"/>
      <c r="I40" s="128"/>
      <c r="J40" s="128"/>
      <c r="K40" s="128"/>
      <c r="L40" s="128">
        <v>150</v>
      </c>
      <c r="M40" s="128"/>
      <c r="N40" s="128">
        <f t="shared" si="12"/>
        <v>150</v>
      </c>
      <c r="O40" s="128">
        <v>30</v>
      </c>
      <c r="P40" s="122">
        <f t="shared" ref="P40:P71" si="13">N40-O40</f>
        <v>120</v>
      </c>
      <c r="Q40" s="129"/>
    </row>
    <row r="41" spans="1:17" s="130" customFormat="1" ht="21.9" customHeight="1">
      <c r="A41" s="148">
        <v>14</v>
      </c>
      <c r="B41" s="127" t="s">
        <v>505</v>
      </c>
      <c r="C41" s="128"/>
      <c r="D41" s="128"/>
      <c r="E41" s="128"/>
      <c r="F41" s="128"/>
      <c r="G41" s="128"/>
      <c r="H41" s="128"/>
      <c r="I41" s="128"/>
      <c r="J41" s="128"/>
      <c r="K41" s="128"/>
      <c r="L41" s="128">
        <v>4500</v>
      </c>
      <c r="M41" s="128"/>
      <c r="N41" s="128">
        <f t="shared" si="12"/>
        <v>4500</v>
      </c>
      <c r="O41" s="128">
        <v>3860</v>
      </c>
      <c r="P41" s="122">
        <f t="shared" si="13"/>
        <v>640</v>
      </c>
      <c r="Q41" s="129"/>
    </row>
    <row r="42" spans="1:17" s="130" customFormat="1" ht="21.9" customHeight="1">
      <c r="A42" s="148">
        <v>15</v>
      </c>
      <c r="B42" s="127" t="s">
        <v>506</v>
      </c>
      <c r="C42" s="128"/>
      <c r="D42" s="128"/>
      <c r="E42" s="128"/>
      <c r="F42" s="128"/>
      <c r="G42" s="128"/>
      <c r="H42" s="128"/>
      <c r="I42" s="128"/>
      <c r="J42" s="128"/>
      <c r="K42" s="128"/>
      <c r="L42" s="128">
        <f>'[16]DT chi tiet 2019'!N42</f>
        <v>40</v>
      </c>
      <c r="M42" s="128"/>
      <c r="N42" s="128">
        <f t="shared" si="12"/>
        <v>40</v>
      </c>
      <c r="O42" s="128">
        <v>40</v>
      </c>
      <c r="P42" s="122">
        <f t="shared" si="13"/>
        <v>0</v>
      </c>
      <c r="Q42" s="129"/>
    </row>
    <row r="43" spans="1:17" s="130" customFormat="1" ht="21.9" customHeight="1">
      <c r="A43" s="148">
        <v>16</v>
      </c>
      <c r="B43" s="127" t="s">
        <v>767</v>
      </c>
      <c r="C43" s="128"/>
      <c r="D43" s="128"/>
      <c r="E43" s="128"/>
      <c r="F43" s="128"/>
      <c r="G43" s="128"/>
      <c r="H43" s="128"/>
      <c r="I43" s="128"/>
      <c r="J43" s="128"/>
      <c r="K43" s="128"/>
      <c r="L43" s="128">
        <f>'[16]DT chi tiet 2019'!N43</f>
        <v>30</v>
      </c>
      <c r="M43" s="128"/>
      <c r="N43" s="128">
        <f t="shared" si="12"/>
        <v>30</v>
      </c>
      <c r="O43" s="128">
        <v>30</v>
      </c>
      <c r="P43" s="122">
        <f t="shared" si="13"/>
        <v>0</v>
      </c>
      <c r="Q43" s="129"/>
    </row>
    <row r="44" spans="1:17" s="130" customFormat="1" ht="21.9" customHeight="1">
      <c r="A44" s="148">
        <v>17</v>
      </c>
      <c r="B44" s="127" t="s">
        <v>768</v>
      </c>
      <c r="C44" s="128"/>
      <c r="D44" s="128"/>
      <c r="E44" s="128"/>
      <c r="F44" s="128"/>
      <c r="G44" s="128"/>
      <c r="H44" s="128"/>
      <c r="I44" s="128"/>
      <c r="J44" s="128"/>
      <c r="K44" s="128"/>
      <c r="L44" s="128">
        <f>'[16]DT chi tiet 2019'!N44</f>
        <v>30</v>
      </c>
      <c r="M44" s="128"/>
      <c r="N44" s="128">
        <f t="shared" si="12"/>
        <v>30</v>
      </c>
      <c r="O44" s="128">
        <v>30</v>
      </c>
      <c r="P44" s="122">
        <f t="shared" si="13"/>
        <v>0</v>
      </c>
      <c r="Q44" s="129"/>
    </row>
    <row r="45" spans="1:17" s="130" customFormat="1" ht="21.9" customHeight="1">
      <c r="A45" s="148">
        <v>18</v>
      </c>
      <c r="B45" s="127" t="s">
        <v>769</v>
      </c>
      <c r="C45" s="128"/>
      <c r="D45" s="128"/>
      <c r="E45" s="128"/>
      <c r="F45" s="128"/>
      <c r="G45" s="128"/>
      <c r="H45" s="128"/>
      <c r="I45" s="128"/>
      <c r="J45" s="128"/>
      <c r="K45" s="128"/>
      <c r="L45" s="128">
        <f>'[16]DT chi tiet 2019'!N45</f>
        <v>40</v>
      </c>
      <c r="M45" s="128"/>
      <c r="N45" s="128">
        <f t="shared" si="12"/>
        <v>40</v>
      </c>
      <c r="O45" s="128">
        <v>40</v>
      </c>
      <c r="P45" s="122">
        <f t="shared" si="13"/>
        <v>0</v>
      </c>
      <c r="Q45" s="129"/>
    </row>
    <row r="46" spans="1:17" s="130" customFormat="1" ht="21.9" customHeight="1">
      <c r="A46" s="148">
        <v>19</v>
      </c>
      <c r="B46" s="127" t="s">
        <v>770</v>
      </c>
      <c r="C46" s="128"/>
      <c r="D46" s="128"/>
      <c r="E46" s="128"/>
      <c r="F46" s="128"/>
      <c r="G46" s="128"/>
      <c r="H46" s="128"/>
      <c r="I46" s="128"/>
      <c r="J46" s="128"/>
      <c r="K46" s="128"/>
      <c r="L46" s="128">
        <f>'[16]DT chi tiet 2019'!N46</f>
        <v>400</v>
      </c>
      <c r="M46" s="128"/>
      <c r="N46" s="128">
        <f t="shared" si="12"/>
        <v>400</v>
      </c>
      <c r="O46" s="128">
        <v>400</v>
      </c>
      <c r="P46" s="122">
        <f t="shared" si="13"/>
        <v>0</v>
      </c>
      <c r="Q46" s="129"/>
    </row>
    <row r="47" spans="1:17" s="130" customFormat="1" ht="21.9" customHeight="1">
      <c r="A47" s="148">
        <v>20</v>
      </c>
      <c r="B47" s="127" t="s">
        <v>771</v>
      </c>
      <c r="C47" s="128"/>
      <c r="D47" s="128"/>
      <c r="E47" s="128"/>
      <c r="F47" s="128"/>
      <c r="G47" s="128"/>
      <c r="H47" s="128"/>
      <c r="I47" s="128"/>
      <c r="J47" s="128"/>
      <c r="K47" s="128"/>
      <c r="L47" s="128">
        <f>'[16]DT chi tiet 2019'!N47</f>
        <v>40</v>
      </c>
      <c r="M47" s="128"/>
      <c r="N47" s="128">
        <f t="shared" si="12"/>
        <v>40</v>
      </c>
      <c r="O47" s="128">
        <v>40</v>
      </c>
      <c r="P47" s="122">
        <f t="shared" si="13"/>
        <v>0</v>
      </c>
      <c r="Q47" s="129"/>
    </row>
    <row r="48" spans="1:17" s="130" customFormat="1" ht="21.9" customHeight="1">
      <c r="A48" s="148">
        <v>21</v>
      </c>
      <c r="B48" s="127" t="s">
        <v>772</v>
      </c>
      <c r="C48" s="128"/>
      <c r="D48" s="128"/>
      <c r="E48" s="128"/>
      <c r="F48" s="128"/>
      <c r="G48" s="128"/>
      <c r="H48" s="128"/>
      <c r="I48" s="128"/>
      <c r="J48" s="128"/>
      <c r="K48" s="128"/>
      <c r="L48" s="128">
        <f>'[16]DT chi tiet 2019'!N48</f>
        <v>40</v>
      </c>
      <c r="M48" s="128"/>
      <c r="N48" s="128">
        <f t="shared" si="12"/>
        <v>40</v>
      </c>
      <c r="O48" s="128">
        <v>40</v>
      </c>
      <c r="P48" s="122">
        <f t="shared" si="13"/>
        <v>0</v>
      </c>
      <c r="Q48" s="129"/>
    </row>
    <row r="49" spans="1:17" s="130" customFormat="1" ht="21.9" customHeight="1">
      <c r="A49" s="148">
        <v>22</v>
      </c>
      <c r="B49" s="127" t="s">
        <v>773</v>
      </c>
      <c r="C49" s="128"/>
      <c r="D49" s="128"/>
      <c r="E49" s="128"/>
      <c r="F49" s="128"/>
      <c r="G49" s="128"/>
      <c r="H49" s="128"/>
      <c r="I49" s="128"/>
      <c r="J49" s="128"/>
      <c r="K49" s="128"/>
      <c r="L49" s="128">
        <f>'[16]DT chi tiet 2019'!N49</f>
        <v>40</v>
      </c>
      <c r="M49" s="128"/>
      <c r="N49" s="128">
        <f t="shared" si="12"/>
        <v>40</v>
      </c>
      <c r="O49" s="128">
        <v>40</v>
      </c>
      <c r="P49" s="122">
        <f t="shared" si="13"/>
        <v>0</v>
      </c>
      <c r="Q49" s="129"/>
    </row>
    <row r="50" spans="1:17" s="130" customFormat="1" ht="21.9" customHeight="1">
      <c r="A50" s="148">
        <v>23</v>
      </c>
      <c r="B50" s="127" t="s">
        <v>774</v>
      </c>
      <c r="C50" s="128"/>
      <c r="D50" s="128"/>
      <c r="E50" s="128"/>
      <c r="F50" s="128"/>
      <c r="G50" s="128"/>
      <c r="H50" s="128"/>
      <c r="I50" s="128"/>
      <c r="J50" s="128"/>
      <c r="K50" s="128"/>
      <c r="L50" s="128">
        <f>'[16]DT chi tiet 2019'!N50</f>
        <v>40</v>
      </c>
      <c r="M50" s="128"/>
      <c r="N50" s="128">
        <f t="shared" si="12"/>
        <v>40</v>
      </c>
      <c r="O50" s="128">
        <v>40</v>
      </c>
      <c r="P50" s="122">
        <f t="shared" si="13"/>
        <v>0</v>
      </c>
      <c r="Q50" s="129"/>
    </row>
    <row r="51" spans="1:17" s="130" customFormat="1" ht="51" customHeight="1">
      <c r="A51" s="148">
        <v>24</v>
      </c>
      <c r="B51" s="141" t="s">
        <v>794</v>
      </c>
      <c r="C51" s="128"/>
      <c r="D51" s="128"/>
      <c r="E51" s="128"/>
      <c r="F51" s="128"/>
      <c r="G51" s="128"/>
      <c r="H51" s="128"/>
      <c r="I51" s="128"/>
      <c r="J51" s="128"/>
      <c r="K51" s="128"/>
      <c r="L51" s="128">
        <v>230</v>
      </c>
      <c r="M51" s="128"/>
      <c r="N51" s="128">
        <f t="shared" si="12"/>
        <v>230</v>
      </c>
      <c r="O51" s="128">
        <v>50</v>
      </c>
      <c r="P51" s="122">
        <f t="shared" si="13"/>
        <v>180</v>
      </c>
      <c r="Q51" s="129"/>
    </row>
    <row r="52" spans="1:17" s="130" customFormat="1" ht="21.9" customHeight="1">
      <c r="A52" s="148">
        <v>25</v>
      </c>
      <c r="B52" s="127" t="s">
        <v>775</v>
      </c>
      <c r="C52" s="128"/>
      <c r="D52" s="128"/>
      <c r="E52" s="128"/>
      <c r="F52" s="128"/>
      <c r="G52" s="128"/>
      <c r="H52" s="128"/>
      <c r="I52" s="128"/>
      <c r="J52" s="128"/>
      <c r="K52" s="128"/>
      <c r="L52" s="128">
        <f>'[16]DT chi tiet 2019'!N52</f>
        <v>30</v>
      </c>
      <c r="M52" s="128"/>
      <c r="N52" s="128">
        <f t="shared" si="12"/>
        <v>30</v>
      </c>
      <c r="O52" s="128">
        <v>30</v>
      </c>
      <c r="P52" s="122">
        <f t="shared" si="13"/>
        <v>0</v>
      </c>
      <c r="Q52" s="129"/>
    </row>
    <row r="53" spans="1:17" s="130" customFormat="1" ht="21.9" customHeight="1">
      <c r="A53" s="148">
        <v>26</v>
      </c>
      <c r="B53" s="127" t="s">
        <v>776</v>
      </c>
      <c r="C53" s="128"/>
      <c r="D53" s="128"/>
      <c r="E53" s="128"/>
      <c r="F53" s="128"/>
      <c r="G53" s="128"/>
      <c r="H53" s="128"/>
      <c r="I53" s="128"/>
      <c r="J53" s="128"/>
      <c r="K53" s="128"/>
      <c r="L53" s="128">
        <f>'[16]DT chi tiet 2019'!N53</f>
        <v>30</v>
      </c>
      <c r="M53" s="128"/>
      <c r="N53" s="128">
        <f t="shared" si="12"/>
        <v>30</v>
      </c>
      <c r="O53" s="128">
        <v>30</v>
      </c>
      <c r="P53" s="122">
        <f t="shared" si="13"/>
        <v>0</v>
      </c>
      <c r="Q53" s="129"/>
    </row>
    <row r="54" spans="1:17" s="130" customFormat="1" ht="21.9" customHeight="1">
      <c r="A54" s="148">
        <v>27</v>
      </c>
      <c r="B54" s="141" t="s">
        <v>777</v>
      </c>
      <c r="C54" s="128"/>
      <c r="D54" s="128"/>
      <c r="E54" s="128"/>
      <c r="F54" s="128"/>
      <c r="G54" s="128"/>
      <c r="H54" s="128"/>
      <c r="I54" s="128"/>
      <c r="J54" s="128"/>
      <c r="K54" s="128"/>
      <c r="L54" s="128">
        <f>'[16]DT chi tiet 2019'!N54</f>
        <v>80</v>
      </c>
      <c r="M54" s="128"/>
      <c r="N54" s="128">
        <f t="shared" si="12"/>
        <v>80</v>
      </c>
      <c r="O54" s="128">
        <v>80</v>
      </c>
      <c r="P54" s="122">
        <f t="shared" si="13"/>
        <v>0</v>
      </c>
      <c r="Q54" s="129"/>
    </row>
    <row r="55" spans="1:17" s="130" customFormat="1" ht="21.9" customHeight="1">
      <c r="A55" s="148">
        <v>28</v>
      </c>
      <c r="B55" s="141" t="s">
        <v>778</v>
      </c>
      <c r="C55" s="128"/>
      <c r="D55" s="128"/>
      <c r="E55" s="128"/>
      <c r="F55" s="128"/>
      <c r="G55" s="128"/>
      <c r="H55" s="128"/>
      <c r="I55" s="128"/>
      <c r="J55" s="128"/>
      <c r="K55" s="128"/>
      <c r="L55" s="128">
        <f>'[16]DT chi tiet 2019'!N55</f>
        <v>150</v>
      </c>
      <c r="M55" s="128"/>
      <c r="N55" s="128">
        <v>100</v>
      </c>
      <c r="O55" s="128">
        <v>150</v>
      </c>
      <c r="P55" s="122">
        <f t="shared" si="13"/>
        <v>-50</v>
      </c>
      <c r="Q55" s="129"/>
    </row>
    <row r="56" spans="1:17" s="125" customFormat="1" ht="21.9" customHeight="1">
      <c r="A56" s="145">
        <v>29</v>
      </c>
      <c r="B56" s="142" t="s">
        <v>779</v>
      </c>
      <c r="C56" s="121"/>
      <c r="D56" s="121"/>
      <c r="E56" s="121"/>
      <c r="F56" s="121"/>
      <c r="G56" s="121"/>
      <c r="H56" s="121"/>
      <c r="I56" s="121"/>
      <c r="J56" s="121"/>
      <c r="K56" s="121"/>
      <c r="L56" s="121">
        <f>SUM(L57:L59)</f>
        <v>2450</v>
      </c>
      <c r="M56" s="121">
        <f>SUM(M57:M59)</f>
        <v>0</v>
      </c>
      <c r="N56" s="121">
        <f>SUM(N57:N59)</f>
        <v>2450</v>
      </c>
      <c r="O56" s="121">
        <f>SUM(O57:O59)</f>
        <v>650</v>
      </c>
      <c r="P56" s="122">
        <f t="shared" si="13"/>
        <v>1800</v>
      </c>
      <c r="Q56" s="136"/>
    </row>
    <row r="57" spans="1:17" s="130" customFormat="1" ht="21.9" customHeight="1">
      <c r="A57" s="148"/>
      <c r="B57" s="143" t="s">
        <v>780</v>
      </c>
      <c r="C57" s="128"/>
      <c r="D57" s="128"/>
      <c r="E57" s="128"/>
      <c r="F57" s="128"/>
      <c r="G57" s="128"/>
      <c r="H57" s="128"/>
      <c r="I57" s="128"/>
      <c r="J57" s="128"/>
      <c r="K57" s="128"/>
      <c r="L57" s="128">
        <f>'[16]DT chi tiet 2019'!L57</f>
        <v>250</v>
      </c>
      <c r="M57" s="128"/>
      <c r="N57" s="128">
        <f t="shared" ref="N57:N66" si="14">E57+L57+M57</f>
        <v>250</v>
      </c>
      <c r="O57" s="128">
        <v>250</v>
      </c>
      <c r="P57" s="122">
        <f t="shared" si="13"/>
        <v>0</v>
      </c>
      <c r="Q57" s="129"/>
    </row>
    <row r="58" spans="1:17" s="130" customFormat="1" ht="49.5" customHeight="1">
      <c r="A58" s="148"/>
      <c r="B58" s="141" t="s">
        <v>708</v>
      </c>
      <c r="C58" s="128"/>
      <c r="D58" s="128"/>
      <c r="E58" s="128"/>
      <c r="F58" s="128"/>
      <c r="G58" s="128"/>
      <c r="H58" s="128"/>
      <c r="I58" s="128"/>
      <c r="J58" s="128"/>
      <c r="K58" s="128"/>
      <c r="L58" s="128">
        <v>2000</v>
      </c>
      <c r="M58" s="128"/>
      <c r="N58" s="128">
        <f t="shared" si="14"/>
        <v>2000</v>
      </c>
      <c r="O58" s="128">
        <v>200</v>
      </c>
      <c r="P58" s="122">
        <f t="shared" si="13"/>
        <v>1800</v>
      </c>
      <c r="Q58" s="129"/>
    </row>
    <row r="59" spans="1:17" s="130" customFormat="1" ht="33.9" customHeight="1">
      <c r="A59" s="148"/>
      <c r="B59" s="141" t="s">
        <v>707</v>
      </c>
      <c r="C59" s="128"/>
      <c r="D59" s="128"/>
      <c r="E59" s="128"/>
      <c r="F59" s="128"/>
      <c r="G59" s="128"/>
      <c r="H59" s="128"/>
      <c r="I59" s="128"/>
      <c r="J59" s="128"/>
      <c r="K59" s="128"/>
      <c r="L59" s="128">
        <f>'[16]DT chi tiet 2019'!L59</f>
        <v>200</v>
      </c>
      <c r="M59" s="128"/>
      <c r="N59" s="128">
        <f t="shared" si="14"/>
        <v>200</v>
      </c>
      <c r="O59" s="128">
        <v>200</v>
      </c>
      <c r="P59" s="122">
        <f t="shared" si="13"/>
        <v>0</v>
      </c>
      <c r="Q59" s="129"/>
    </row>
    <row r="60" spans="1:17" s="130" customFormat="1" ht="21.9" customHeight="1">
      <c r="A60" s="148">
        <v>30</v>
      </c>
      <c r="B60" s="141" t="s">
        <v>781</v>
      </c>
      <c r="C60" s="128"/>
      <c r="D60" s="128"/>
      <c r="E60" s="128"/>
      <c r="F60" s="128"/>
      <c r="G60" s="128"/>
      <c r="H60" s="128"/>
      <c r="I60" s="128"/>
      <c r="J60" s="128"/>
      <c r="K60" s="128"/>
      <c r="L60" s="128">
        <f>'[16]DT chi tiet 2019'!L60</f>
        <v>30</v>
      </c>
      <c r="M60" s="128"/>
      <c r="N60" s="128">
        <f t="shared" si="14"/>
        <v>30</v>
      </c>
      <c r="O60" s="128">
        <v>30</v>
      </c>
      <c r="P60" s="122">
        <f t="shared" si="13"/>
        <v>0</v>
      </c>
      <c r="Q60" s="129"/>
    </row>
    <row r="61" spans="1:17" s="130" customFormat="1" ht="21.9" customHeight="1">
      <c r="A61" s="148">
        <v>31</v>
      </c>
      <c r="B61" s="141" t="s">
        <v>782</v>
      </c>
      <c r="C61" s="128"/>
      <c r="D61" s="128"/>
      <c r="E61" s="128"/>
      <c r="F61" s="128"/>
      <c r="G61" s="128"/>
      <c r="H61" s="128"/>
      <c r="I61" s="128"/>
      <c r="J61" s="128"/>
      <c r="K61" s="128"/>
      <c r="L61" s="128">
        <f>'[16]DT chi tiet 2019'!L61</f>
        <v>40</v>
      </c>
      <c r="M61" s="128"/>
      <c r="N61" s="128">
        <f t="shared" si="14"/>
        <v>40</v>
      </c>
      <c r="O61" s="128">
        <v>40</v>
      </c>
      <c r="P61" s="122">
        <f t="shared" si="13"/>
        <v>0</v>
      </c>
      <c r="Q61" s="129"/>
    </row>
    <row r="62" spans="1:17" s="130" customFormat="1" ht="21.9" customHeight="1">
      <c r="A62" s="148">
        <v>32</v>
      </c>
      <c r="B62" s="127" t="s">
        <v>783</v>
      </c>
      <c r="C62" s="128"/>
      <c r="D62" s="128"/>
      <c r="E62" s="128"/>
      <c r="F62" s="128"/>
      <c r="G62" s="128"/>
      <c r="H62" s="128"/>
      <c r="I62" s="128"/>
      <c r="J62" s="128"/>
      <c r="K62" s="128"/>
      <c r="L62" s="128">
        <f>'[16]DT chi tiet 2019'!L62</f>
        <v>30</v>
      </c>
      <c r="M62" s="128"/>
      <c r="N62" s="128">
        <f t="shared" si="14"/>
        <v>30</v>
      </c>
      <c r="O62" s="128">
        <v>30</v>
      </c>
      <c r="P62" s="122">
        <f t="shared" si="13"/>
        <v>0</v>
      </c>
      <c r="Q62" s="129"/>
    </row>
    <row r="63" spans="1:17" s="130" customFormat="1" ht="33.9" customHeight="1">
      <c r="A63" s="148">
        <v>33</v>
      </c>
      <c r="B63" s="141" t="s">
        <v>706</v>
      </c>
      <c r="C63" s="128"/>
      <c r="D63" s="128"/>
      <c r="E63" s="128"/>
      <c r="F63" s="128"/>
      <c r="G63" s="128"/>
      <c r="H63" s="128"/>
      <c r="I63" s="128"/>
      <c r="J63" s="128"/>
      <c r="K63" s="128"/>
      <c r="L63" s="128">
        <v>40</v>
      </c>
      <c r="M63" s="128"/>
      <c r="N63" s="128">
        <f t="shared" si="14"/>
        <v>40</v>
      </c>
      <c r="O63" s="128"/>
      <c r="P63" s="122">
        <f t="shared" si="13"/>
        <v>40</v>
      </c>
      <c r="Q63" s="129"/>
    </row>
    <row r="64" spans="1:17" s="130" customFormat="1" ht="21.9" customHeight="1">
      <c r="A64" s="148">
        <v>34</v>
      </c>
      <c r="B64" s="127" t="s">
        <v>784</v>
      </c>
      <c r="C64" s="128"/>
      <c r="D64" s="128"/>
      <c r="E64" s="128"/>
      <c r="F64" s="128"/>
      <c r="G64" s="128"/>
      <c r="H64" s="128"/>
      <c r="I64" s="128"/>
      <c r="J64" s="128"/>
      <c r="K64" s="128"/>
      <c r="L64" s="128">
        <f>'[16]DT chi tiet 2019'!L63</f>
        <v>30</v>
      </c>
      <c r="M64" s="128"/>
      <c r="N64" s="128">
        <f t="shared" si="14"/>
        <v>30</v>
      </c>
      <c r="O64" s="128">
        <v>30</v>
      </c>
      <c r="P64" s="122">
        <f t="shared" si="13"/>
        <v>0</v>
      </c>
      <c r="Q64" s="129"/>
    </row>
    <row r="65" spans="1:17" s="130" customFormat="1" ht="33.9" customHeight="1">
      <c r="A65" s="148">
        <v>35</v>
      </c>
      <c r="B65" s="141" t="s">
        <v>785</v>
      </c>
      <c r="C65" s="128"/>
      <c r="D65" s="128"/>
      <c r="E65" s="122"/>
      <c r="F65" s="122"/>
      <c r="G65" s="128"/>
      <c r="H65" s="128"/>
      <c r="I65" s="128"/>
      <c r="J65" s="128"/>
      <c r="K65" s="128"/>
      <c r="L65" s="128">
        <v>800</v>
      </c>
      <c r="M65" s="128"/>
      <c r="N65" s="128">
        <f t="shared" si="14"/>
        <v>800</v>
      </c>
      <c r="O65" s="128">
        <v>400</v>
      </c>
      <c r="P65" s="122">
        <f t="shared" si="13"/>
        <v>400</v>
      </c>
      <c r="Q65" s="129"/>
    </row>
    <row r="66" spans="1:17" s="130" customFormat="1" ht="21.9" customHeight="1">
      <c r="A66" s="148">
        <v>36</v>
      </c>
      <c r="B66" s="127" t="s">
        <v>786</v>
      </c>
      <c r="C66" s="128"/>
      <c r="D66" s="128"/>
      <c r="E66" s="122"/>
      <c r="F66" s="122"/>
      <c r="G66" s="128"/>
      <c r="H66" s="128"/>
      <c r="I66" s="128"/>
      <c r="J66" s="128"/>
      <c r="K66" s="128"/>
      <c r="L66" s="128">
        <v>400</v>
      </c>
      <c r="M66" s="128"/>
      <c r="N66" s="128">
        <f t="shared" si="14"/>
        <v>400</v>
      </c>
      <c r="O66" s="128">
        <v>400</v>
      </c>
      <c r="P66" s="122">
        <f t="shared" si="13"/>
        <v>0</v>
      </c>
      <c r="Q66" s="129"/>
    </row>
    <row r="67" spans="1:17" s="130" customFormat="1" ht="21.9" customHeight="1">
      <c r="A67" s="148">
        <v>37</v>
      </c>
      <c r="B67" s="127" t="s">
        <v>787</v>
      </c>
      <c r="C67" s="128"/>
      <c r="D67" s="128"/>
      <c r="E67" s="122"/>
      <c r="F67" s="122"/>
      <c r="G67" s="128"/>
      <c r="H67" s="128"/>
      <c r="I67" s="128"/>
      <c r="J67" s="128"/>
      <c r="K67" s="128"/>
      <c r="L67" s="128">
        <f>'[16]DT chi tiet 2019'!L66</f>
        <v>100</v>
      </c>
      <c r="M67" s="128"/>
      <c r="N67" s="128">
        <v>120</v>
      </c>
      <c r="O67" s="128">
        <v>100</v>
      </c>
      <c r="P67" s="122">
        <f t="shared" si="13"/>
        <v>20</v>
      </c>
      <c r="Q67" s="129"/>
    </row>
    <row r="68" spans="1:17" s="130" customFormat="1" ht="21.9" customHeight="1">
      <c r="A68" s="148">
        <v>38</v>
      </c>
      <c r="B68" s="127" t="s">
        <v>788</v>
      </c>
      <c r="C68" s="128"/>
      <c r="D68" s="128"/>
      <c r="E68" s="122"/>
      <c r="F68" s="122"/>
      <c r="G68" s="128"/>
      <c r="H68" s="128"/>
      <c r="I68" s="128"/>
      <c r="J68" s="128"/>
      <c r="K68" s="128"/>
      <c r="L68" s="128">
        <f>'[16]DT chi tiet 2019'!L67</f>
        <v>300</v>
      </c>
      <c r="M68" s="128"/>
      <c r="N68" s="128">
        <f t="shared" ref="N68:N77" si="15">E68+L68+M68</f>
        <v>300</v>
      </c>
      <c r="O68" s="128">
        <v>300</v>
      </c>
      <c r="P68" s="122">
        <f t="shared" si="13"/>
        <v>0</v>
      </c>
      <c r="Q68" s="129"/>
    </row>
    <row r="69" spans="1:17" s="130" customFormat="1" ht="21.9" customHeight="1">
      <c r="A69" s="148">
        <v>39</v>
      </c>
      <c r="B69" s="127" t="s">
        <v>789</v>
      </c>
      <c r="C69" s="128"/>
      <c r="D69" s="128"/>
      <c r="E69" s="122"/>
      <c r="F69" s="122"/>
      <c r="G69" s="128"/>
      <c r="H69" s="128"/>
      <c r="I69" s="128"/>
      <c r="J69" s="128"/>
      <c r="K69" s="128"/>
      <c r="L69" s="128">
        <f>'[16]DT chi tiet 2019'!L68</f>
        <v>40</v>
      </c>
      <c r="M69" s="128"/>
      <c r="N69" s="128">
        <f t="shared" si="15"/>
        <v>40</v>
      </c>
      <c r="O69" s="128">
        <v>40</v>
      </c>
      <c r="P69" s="122">
        <f t="shared" si="13"/>
        <v>0</v>
      </c>
      <c r="Q69" s="129"/>
    </row>
    <row r="70" spans="1:17" s="130" customFormat="1" ht="21.9" customHeight="1">
      <c r="A70" s="148">
        <v>40</v>
      </c>
      <c r="B70" s="127" t="s">
        <v>790</v>
      </c>
      <c r="C70" s="128"/>
      <c r="D70" s="128"/>
      <c r="E70" s="122"/>
      <c r="F70" s="122"/>
      <c r="G70" s="128"/>
      <c r="H70" s="128"/>
      <c r="I70" s="128"/>
      <c r="J70" s="128"/>
      <c r="K70" s="128"/>
      <c r="L70" s="128">
        <f>'[16]DT chi tiet 2019'!L69</f>
        <v>40</v>
      </c>
      <c r="M70" s="128"/>
      <c r="N70" s="128">
        <f t="shared" si="15"/>
        <v>40</v>
      </c>
      <c r="O70" s="128">
        <v>40</v>
      </c>
      <c r="P70" s="122">
        <f t="shared" si="13"/>
        <v>0</v>
      </c>
      <c r="Q70" s="129"/>
    </row>
    <row r="71" spans="1:17" s="130" customFormat="1" ht="21.9" customHeight="1">
      <c r="A71" s="148">
        <v>41</v>
      </c>
      <c r="B71" s="127" t="s">
        <v>791</v>
      </c>
      <c r="C71" s="128"/>
      <c r="D71" s="128"/>
      <c r="E71" s="128"/>
      <c r="F71" s="128"/>
      <c r="G71" s="128"/>
      <c r="H71" s="128"/>
      <c r="I71" s="128"/>
      <c r="J71" s="128"/>
      <c r="K71" s="128"/>
      <c r="L71" s="128">
        <f>'[16]DT chi tiet 2019'!L70</f>
        <v>150</v>
      </c>
      <c r="M71" s="128"/>
      <c r="N71" s="128">
        <f t="shared" si="15"/>
        <v>150</v>
      </c>
      <c r="O71" s="128">
        <v>150</v>
      </c>
      <c r="P71" s="122">
        <f t="shared" si="13"/>
        <v>0</v>
      </c>
      <c r="Q71" s="129"/>
    </row>
    <row r="72" spans="1:17" s="130" customFormat="1" ht="21.9" customHeight="1">
      <c r="A72" s="148">
        <v>42</v>
      </c>
      <c r="B72" s="127" t="s">
        <v>792</v>
      </c>
      <c r="C72" s="128"/>
      <c r="D72" s="128"/>
      <c r="E72" s="122"/>
      <c r="F72" s="122"/>
      <c r="G72" s="128"/>
      <c r="H72" s="128"/>
      <c r="I72" s="128"/>
      <c r="J72" s="128"/>
      <c r="K72" s="128"/>
      <c r="L72" s="128">
        <f>'[16]DT chi tiet 2019'!L71</f>
        <v>30</v>
      </c>
      <c r="M72" s="128"/>
      <c r="N72" s="128">
        <f t="shared" si="15"/>
        <v>30</v>
      </c>
      <c r="O72" s="128">
        <v>30</v>
      </c>
      <c r="P72" s="122">
        <f t="shared" ref="P72:P78" si="16">N72-O72</f>
        <v>0</v>
      </c>
      <c r="Q72" s="129"/>
    </row>
    <row r="73" spans="1:17" s="130" customFormat="1" ht="21.9" customHeight="1">
      <c r="A73" s="148">
        <v>43</v>
      </c>
      <c r="B73" s="127" t="s">
        <v>793</v>
      </c>
      <c r="C73" s="128"/>
      <c r="D73" s="128"/>
      <c r="E73" s="128"/>
      <c r="F73" s="128"/>
      <c r="G73" s="128"/>
      <c r="H73" s="128"/>
      <c r="I73" s="128"/>
      <c r="J73" s="128"/>
      <c r="K73" s="128"/>
      <c r="L73" s="128">
        <f>'[16]DT chi tiet 2019'!L72</f>
        <v>30</v>
      </c>
      <c r="M73" s="128"/>
      <c r="N73" s="128">
        <f t="shared" si="15"/>
        <v>30</v>
      </c>
      <c r="O73" s="128">
        <v>30</v>
      </c>
      <c r="P73" s="122">
        <f t="shared" si="16"/>
        <v>0</v>
      </c>
      <c r="Q73" s="129"/>
    </row>
    <row r="74" spans="1:17" s="130" customFormat="1" ht="21.9" customHeight="1">
      <c r="A74" s="148">
        <v>45</v>
      </c>
      <c r="B74" s="127" t="s">
        <v>507</v>
      </c>
      <c r="C74" s="128"/>
      <c r="D74" s="128"/>
      <c r="E74" s="128"/>
      <c r="F74" s="128"/>
      <c r="G74" s="128"/>
      <c r="H74" s="128"/>
      <c r="I74" s="128"/>
      <c r="J74" s="128"/>
      <c r="K74" s="128"/>
      <c r="L74" s="128">
        <f>'[16]DT chi tiet 2019'!L74</f>
        <v>150</v>
      </c>
      <c r="M74" s="128"/>
      <c r="N74" s="128">
        <f t="shared" si="15"/>
        <v>150</v>
      </c>
      <c r="O74" s="128">
        <v>150</v>
      </c>
      <c r="P74" s="122">
        <f t="shared" si="16"/>
        <v>0</v>
      </c>
      <c r="Q74" s="129"/>
    </row>
    <row r="75" spans="1:17" s="130" customFormat="1" ht="21.9" customHeight="1">
      <c r="A75" s="148">
        <v>46</v>
      </c>
      <c r="B75" s="127" t="s">
        <v>682</v>
      </c>
      <c r="C75" s="128"/>
      <c r="D75" s="128"/>
      <c r="E75" s="128"/>
      <c r="F75" s="128"/>
      <c r="G75" s="128"/>
      <c r="H75" s="128"/>
      <c r="I75" s="128"/>
      <c r="J75" s="128"/>
      <c r="K75" s="128"/>
      <c r="L75" s="128">
        <v>150</v>
      </c>
      <c r="M75" s="128"/>
      <c r="N75" s="128">
        <f t="shared" si="15"/>
        <v>150</v>
      </c>
      <c r="O75" s="128"/>
      <c r="P75" s="122">
        <f t="shared" si="16"/>
        <v>150</v>
      </c>
      <c r="Q75" s="129"/>
    </row>
    <row r="76" spans="1:17" s="130" customFormat="1" ht="33.9" customHeight="1">
      <c r="A76" s="148">
        <v>47</v>
      </c>
      <c r="B76" s="127" t="s">
        <v>301</v>
      </c>
      <c r="C76" s="128"/>
      <c r="D76" s="128"/>
      <c r="E76" s="128"/>
      <c r="F76" s="128"/>
      <c r="G76" s="128"/>
      <c r="H76" s="128"/>
      <c r="I76" s="128"/>
      <c r="J76" s="128"/>
      <c r="K76" s="128"/>
      <c r="L76" s="128">
        <v>3000</v>
      </c>
      <c r="M76" s="128"/>
      <c r="N76" s="128">
        <f t="shared" si="15"/>
        <v>3000</v>
      </c>
      <c r="O76" s="128">
        <v>5375</v>
      </c>
      <c r="P76" s="122">
        <f t="shared" si="16"/>
        <v>-2375</v>
      </c>
      <c r="Q76" s="129"/>
    </row>
    <row r="77" spans="1:17" s="130" customFormat="1" ht="33.9" customHeight="1">
      <c r="A77" s="148">
        <v>48</v>
      </c>
      <c r="B77" s="127" t="s">
        <v>705</v>
      </c>
      <c r="C77" s="128"/>
      <c r="D77" s="128"/>
      <c r="E77" s="128"/>
      <c r="F77" s="128"/>
      <c r="G77" s="128"/>
      <c r="H77" s="128"/>
      <c r="I77" s="128"/>
      <c r="J77" s="128"/>
      <c r="K77" s="128"/>
      <c r="L77" s="128">
        <v>360</v>
      </c>
      <c r="M77" s="128"/>
      <c r="N77" s="128">
        <f t="shared" si="15"/>
        <v>360</v>
      </c>
      <c r="O77" s="128">
        <v>360</v>
      </c>
      <c r="P77" s="122">
        <f t="shared" si="16"/>
        <v>0</v>
      </c>
      <c r="Q77" s="129"/>
    </row>
    <row r="78" spans="1:17" s="130" customFormat="1" ht="21.9" customHeight="1">
      <c r="A78" s="148">
        <v>49</v>
      </c>
      <c r="B78" s="127" t="s">
        <v>704</v>
      </c>
      <c r="C78" s="128"/>
      <c r="D78" s="128"/>
      <c r="E78" s="128"/>
      <c r="F78" s="128"/>
      <c r="G78" s="128"/>
      <c r="H78" s="128"/>
      <c r="I78" s="128"/>
      <c r="J78" s="128"/>
      <c r="K78" s="128"/>
      <c r="L78" s="128">
        <f>2100+742</f>
        <v>2842</v>
      </c>
      <c r="M78" s="128"/>
      <c r="N78" s="128">
        <f>L78</f>
        <v>2842</v>
      </c>
      <c r="O78" s="128">
        <v>2500</v>
      </c>
      <c r="P78" s="122">
        <f t="shared" si="16"/>
        <v>342</v>
      </c>
      <c r="Q78" s="129"/>
    </row>
    <row r="79" spans="1:17" ht="37.5" customHeight="1">
      <c r="A79" s="69"/>
      <c r="B79" s="70"/>
      <c r="C79" s="71"/>
      <c r="D79" s="71"/>
      <c r="E79" s="71"/>
      <c r="F79" s="71"/>
      <c r="G79" s="71"/>
      <c r="H79" s="71"/>
      <c r="I79" s="235" t="s">
        <v>806</v>
      </c>
      <c r="J79" s="235"/>
      <c r="K79" s="235"/>
      <c r="L79" s="235"/>
      <c r="M79" s="235"/>
      <c r="N79" s="235"/>
      <c r="O79" s="235"/>
      <c r="P79" s="235"/>
      <c r="Q79" s="71"/>
    </row>
  </sheetData>
  <mergeCells count="24">
    <mergeCell ref="N5:N7"/>
    <mergeCell ref="O5:O7"/>
    <mergeCell ref="K6:K7"/>
    <mergeCell ref="F6:F7"/>
    <mergeCell ref="G6:G7"/>
    <mergeCell ref="H6:H7"/>
    <mergeCell ref="I6:I7"/>
    <mergeCell ref="J6:J7"/>
    <mergeCell ref="I79:P79"/>
    <mergeCell ref="A3:P3"/>
    <mergeCell ref="A1:P1"/>
    <mergeCell ref="A2:Q2"/>
    <mergeCell ref="A5:A7"/>
    <mergeCell ref="B5:B7"/>
    <mergeCell ref="C5:D5"/>
    <mergeCell ref="E5:E7"/>
    <mergeCell ref="M4:Q4"/>
    <mergeCell ref="P5:P7"/>
    <mergeCell ref="Q5:Q7"/>
    <mergeCell ref="C6:C7"/>
    <mergeCell ref="D6:D7"/>
    <mergeCell ref="F5:K5"/>
    <mergeCell ref="L5:L7"/>
    <mergeCell ref="M5:M7"/>
  </mergeCells>
  <printOptions horizontalCentered="1"/>
  <pageMargins left="0.2" right="0.2" top="0.7" bottom="0.7" header="0.3" footer="0.2"/>
  <pageSetup scale="96" orientation="landscape" r:id="rId1"/>
  <headerFooter>
    <oddFooter>&amp;C&amp;P/&amp;N (PL 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zoomScaleNormal="100" workbookViewId="0">
      <selection activeCell="K21" sqref="K21"/>
    </sheetView>
  </sheetViews>
  <sheetFormatPr defaultRowHeight="15.6"/>
  <cols>
    <col min="1" max="1" width="4.19921875" style="155" customWidth="1"/>
    <col min="2" max="2" width="14.3984375" style="155" customWidth="1"/>
    <col min="3" max="3" width="9.5" style="155" customWidth="1"/>
    <col min="4" max="4" width="8.3984375" style="155" customWidth="1"/>
    <col min="5" max="5" width="8" style="155" customWidth="1"/>
    <col min="6" max="9" width="8.3984375" style="155" customWidth="1"/>
    <col min="10" max="10" width="7.69921875" style="155" customWidth="1"/>
    <col min="11" max="11" width="8.3984375" style="155" customWidth="1"/>
    <col min="12" max="12" width="9.8984375" style="155" customWidth="1"/>
    <col min="13" max="13" width="8.59765625" style="155" customWidth="1"/>
    <col min="14" max="14" width="8.3984375" style="155" customWidth="1"/>
    <col min="15" max="15" width="9.3984375" style="155" customWidth="1"/>
    <col min="16" max="48" width="8.69921875" style="155"/>
    <col min="49" max="49" width="4.19921875" style="155" customWidth="1"/>
    <col min="50" max="50" width="15" style="155" customWidth="1"/>
    <col min="51" max="51" width="9.5" style="155" customWidth="1"/>
    <col min="52" max="52" width="8.3984375" style="155" customWidth="1"/>
    <col min="53" max="53" width="8" style="155" customWidth="1"/>
    <col min="54" max="57" width="8.3984375" style="155" customWidth="1"/>
    <col min="58" max="58" width="7.69921875" style="155" customWidth="1"/>
    <col min="59" max="59" width="8.3984375" style="155" customWidth="1"/>
    <col min="60" max="60" width="9.8984375" style="155" customWidth="1"/>
    <col min="61" max="63" width="8.3984375" style="155" customWidth="1"/>
    <col min="64" max="304" width="8.69921875" style="155"/>
    <col min="305" max="305" width="4.19921875" style="155" customWidth="1"/>
    <col min="306" max="306" width="15" style="155" customWidth="1"/>
    <col min="307" max="307" width="9.5" style="155" customWidth="1"/>
    <col min="308" max="308" width="8.3984375" style="155" customWidth="1"/>
    <col min="309" max="309" width="8" style="155" customWidth="1"/>
    <col min="310" max="313" width="8.3984375" style="155" customWidth="1"/>
    <col min="314" max="314" width="7.69921875" style="155" customWidth="1"/>
    <col min="315" max="315" width="8.3984375" style="155" customWidth="1"/>
    <col min="316" max="316" width="9.8984375" style="155" customWidth="1"/>
    <col min="317" max="319" width="8.3984375" style="155" customWidth="1"/>
    <col min="320" max="560" width="8.69921875" style="155"/>
    <col min="561" max="561" width="4.19921875" style="155" customWidth="1"/>
    <col min="562" max="562" width="15" style="155" customWidth="1"/>
    <col min="563" max="563" width="9.5" style="155" customWidth="1"/>
    <col min="564" max="564" width="8.3984375" style="155" customWidth="1"/>
    <col min="565" max="565" width="8" style="155" customWidth="1"/>
    <col min="566" max="569" width="8.3984375" style="155" customWidth="1"/>
    <col min="570" max="570" width="7.69921875" style="155" customWidth="1"/>
    <col min="571" max="571" width="8.3984375" style="155" customWidth="1"/>
    <col min="572" max="572" width="9.8984375" style="155" customWidth="1"/>
    <col min="573" max="575" width="8.3984375" style="155" customWidth="1"/>
    <col min="576" max="816" width="8.69921875" style="155"/>
    <col min="817" max="817" width="4.19921875" style="155" customWidth="1"/>
    <col min="818" max="818" width="15" style="155" customWidth="1"/>
    <col min="819" max="819" width="9.5" style="155" customWidth="1"/>
    <col min="820" max="820" width="8.3984375" style="155" customWidth="1"/>
    <col min="821" max="821" width="8" style="155" customWidth="1"/>
    <col min="822" max="825" width="8.3984375" style="155" customWidth="1"/>
    <col min="826" max="826" width="7.69921875" style="155" customWidth="1"/>
    <col min="827" max="827" width="8.3984375" style="155" customWidth="1"/>
    <col min="828" max="828" width="9.8984375" style="155" customWidth="1"/>
    <col min="829" max="831" width="8.3984375" style="155" customWidth="1"/>
    <col min="832" max="1072" width="8.69921875" style="155"/>
    <col min="1073" max="1073" width="4.19921875" style="155" customWidth="1"/>
    <col min="1074" max="1074" width="15" style="155" customWidth="1"/>
    <col min="1075" max="1075" width="9.5" style="155" customWidth="1"/>
    <col min="1076" max="1076" width="8.3984375" style="155" customWidth="1"/>
    <col min="1077" max="1077" width="8" style="155" customWidth="1"/>
    <col min="1078" max="1081" width="8.3984375" style="155" customWidth="1"/>
    <col min="1082" max="1082" width="7.69921875" style="155" customWidth="1"/>
    <col min="1083" max="1083" width="8.3984375" style="155" customWidth="1"/>
    <col min="1084" max="1084" width="9.8984375" style="155" customWidth="1"/>
    <col min="1085" max="1087" width="8.3984375" style="155" customWidth="1"/>
    <col min="1088" max="1328" width="8.69921875" style="155"/>
    <col min="1329" max="1329" width="4.19921875" style="155" customWidth="1"/>
    <col min="1330" max="1330" width="15" style="155" customWidth="1"/>
    <col min="1331" max="1331" width="9.5" style="155" customWidth="1"/>
    <col min="1332" max="1332" width="8.3984375" style="155" customWidth="1"/>
    <col min="1333" max="1333" width="8" style="155" customWidth="1"/>
    <col min="1334" max="1337" width="8.3984375" style="155" customWidth="1"/>
    <col min="1338" max="1338" width="7.69921875" style="155" customWidth="1"/>
    <col min="1339" max="1339" width="8.3984375" style="155" customWidth="1"/>
    <col min="1340" max="1340" width="9.8984375" style="155" customWidth="1"/>
    <col min="1341" max="1343" width="8.3984375" style="155" customWidth="1"/>
    <col min="1344" max="1584" width="8.69921875" style="155"/>
    <col min="1585" max="1585" width="4.19921875" style="155" customWidth="1"/>
    <col min="1586" max="1586" width="15" style="155" customWidth="1"/>
    <col min="1587" max="1587" width="9.5" style="155" customWidth="1"/>
    <col min="1588" max="1588" width="8.3984375" style="155" customWidth="1"/>
    <col min="1589" max="1589" width="8" style="155" customWidth="1"/>
    <col min="1590" max="1593" width="8.3984375" style="155" customWidth="1"/>
    <col min="1594" max="1594" width="7.69921875" style="155" customWidth="1"/>
    <col min="1595" max="1595" width="8.3984375" style="155" customWidth="1"/>
    <col min="1596" max="1596" width="9.8984375" style="155" customWidth="1"/>
    <col min="1597" max="1599" width="8.3984375" style="155" customWidth="1"/>
    <col min="1600" max="1840" width="8.69921875" style="155"/>
    <col min="1841" max="1841" width="4.19921875" style="155" customWidth="1"/>
    <col min="1842" max="1842" width="15" style="155" customWidth="1"/>
    <col min="1843" max="1843" width="9.5" style="155" customWidth="1"/>
    <col min="1844" max="1844" width="8.3984375" style="155" customWidth="1"/>
    <col min="1845" max="1845" width="8" style="155" customWidth="1"/>
    <col min="1846" max="1849" width="8.3984375" style="155" customWidth="1"/>
    <col min="1850" max="1850" width="7.69921875" style="155" customWidth="1"/>
    <col min="1851" max="1851" width="8.3984375" style="155" customWidth="1"/>
    <col min="1852" max="1852" width="9.8984375" style="155" customWidth="1"/>
    <col min="1853" max="1855" width="8.3984375" style="155" customWidth="1"/>
    <col min="1856" max="2096" width="8.69921875" style="155"/>
    <col min="2097" max="2097" width="4.19921875" style="155" customWidth="1"/>
    <col min="2098" max="2098" width="15" style="155" customWidth="1"/>
    <col min="2099" max="2099" width="9.5" style="155" customWidth="1"/>
    <col min="2100" max="2100" width="8.3984375" style="155" customWidth="1"/>
    <col min="2101" max="2101" width="8" style="155" customWidth="1"/>
    <col min="2102" max="2105" width="8.3984375" style="155" customWidth="1"/>
    <col min="2106" max="2106" width="7.69921875" style="155" customWidth="1"/>
    <col min="2107" max="2107" width="8.3984375" style="155" customWidth="1"/>
    <col min="2108" max="2108" width="9.8984375" style="155" customWidth="1"/>
    <col min="2109" max="2111" width="8.3984375" style="155" customWidth="1"/>
    <col min="2112" max="2352" width="8.69921875" style="155"/>
    <col min="2353" max="2353" width="4.19921875" style="155" customWidth="1"/>
    <col min="2354" max="2354" width="15" style="155" customWidth="1"/>
    <col min="2355" max="2355" width="9.5" style="155" customWidth="1"/>
    <col min="2356" max="2356" width="8.3984375" style="155" customWidth="1"/>
    <col min="2357" max="2357" width="8" style="155" customWidth="1"/>
    <col min="2358" max="2361" width="8.3984375" style="155" customWidth="1"/>
    <col min="2362" max="2362" width="7.69921875" style="155" customWidth="1"/>
    <col min="2363" max="2363" width="8.3984375" style="155" customWidth="1"/>
    <col min="2364" max="2364" width="9.8984375" style="155" customWidth="1"/>
    <col min="2365" max="2367" width="8.3984375" style="155" customWidth="1"/>
    <col min="2368" max="2608" width="8.69921875" style="155"/>
    <col min="2609" max="2609" width="4.19921875" style="155" customWidth="1"/>
    <col min="2610" max="2610" width="15" style="155" customWidth="1"/>
    <col min="2611" max="2611" width="9.5" style="155" customWidth="1"/>
    <col min="2612" max="2612" width="8.3984375" style="155" customWidth="1"/>
    <col min="2613" max="2613" width="8" style="155" customWidth="1"/>
    <col min="2614" max="2617" width="8.3984375" style="155" customWidth="1"/>
    <col min="2618" max="2618" width="7.69921875" style="155" customWidth="1"/>
    <col min="2619" max="2619" width="8.3984375" style="155" customWidth="1"/>
    <col min="2620" max="2620" width="9.8984375" style="155" customWidth="1"/>
    <col min="2621" max="2623" width="8.3984375" style="155" customWidth="1"/>
    <col min="2624" max="2864" width="8.69921875" style="155"/>
    <col min="2865" max="2865" width="4.19921875" style="155" customWidth="1"/>
    <col min="2866" max="2866" width="15" style="155" customWidth="1"/>
    <col min="2867" max="2867" width="9.5" style="155" customWidth="1"/>
    <col min="2868" max="2868" width="8.3984375" style="155" customWidth="1"/>
    <col min="2869" max="2869" width="8" style="155" customWidth="1"/>
    <col min="2870" max="2873" width="8.3984375" style="155" customWidth="1"/>
    <col min="2874" max="2874" width="7.69921875" style="155" customWidth="1"/>
    <col min="2875" max="2875" width="8.3984375" style="155" customWidth="1"/>
    <col min="2876" max="2876" width="9.8984375" style="155" customWidth="1"/>
    <col min="2877" max="2879" width="8.3984375" style="155" customWidth="1"/>
    <col min="2880" max="3120" width="8.69921875" style="155"/>
    <col min="3121" max="3121" width="4.19921875" style="155" customWidth="1"/>
    <col min="3122" max="3122" width="15" style="155" customWidth="1"/>
    <col min="3123" max="3123" width="9.5" style="155" customWidth="1"/>
    <col min="3124" max="3124" width="8.3984375" style="155" customWidth="1"/>
    <col min="3125" max="3125" width="8" style="155" customWidth="1"/>
    <col min="3126" max="3129" width="8.3984375" style="155" customWidth="1"/>
    <col min="3130" max="3130" width="7.69921875" style="155" customWidth="1"/>
    <col min="3131" max="3131" width="8.3984375" style="155" customWidth="1"/>
    <col min="3132" max="3132" width="9.8984375" style="155" customWidth="1"/>
    <col min="3133" max="3135" width="8.3984375" style="155" customWidth="1"/>
    <col min="3136" max="3376" width="8.69921875" style="155"/>
    <col min="3377" max="3377" width="4.19921875" style="155" customWidth="1"/>
    <col min="3378" max="3378" width="15" style="155" customWidth="1"/>
    <col min="3379" max="3379" width="9.5" style="155" customWidth="1"/>
    <col min="3380" max="3380" width="8.3984375" style="155" customWidth="1"/>
    <col min="3381" max="3381" width="8" style="155" customWidth="1"/>
    <col min="3382" max="3385" width="8.3984375" style="155" customWidth="1"/>
    <col min="3386" max="3386" width="7.69921875" style="155" customWidth="1"/>
    <col min="3387" max="3387" width="8.3984375" style="155" customWidth="1"/>
    <col min="3388" max="3388" width="9.8984375" style="155" customWidth="1"/>
    <col min="3389" max="3391" width="8.3984375" style="155" customWidth="1"/>
    <col min="3392" max="3632" width="8.69921875" style="155"/>
    <col min="3633" max="3633" width="4.19921875" style="155" customWidth="1"/>
    <col min="3634" max="3634" width="15" style="155" customWidth="1"/>
    <col min="3635" max="3635" width="9.5" style="155" customWidth="1"/>
    <col min="3636" max="3636" width="8.3984375" style="155" customWidth="1"/>
    <col min="3637" max="3637" width="8" style="155" customWidth="1"/>
    <col min="3638" max="3641" width="8.3984375" style="155" customWidth="1"/>
    <col min="3642" max="3642" width="7.69921875" style="155" customWidth="1"/>
    <col min="3643" max="3643" width="8.3984375" style="155" customWidth="1"/>
    <col min="3644" max="3644" width="9.8984375" style="155" customWidth="1"/>
    <col min="3645" max="3647" width="8.3984375" style="155" customWidth="1"/>
    <col min="3648" max="3888" width="8.69921875" style="155"/>
    <col min="3889" max="3889" width="4.19921875" style="155" customWidth="1"/>
    <col min="3890" max="3890" width="15" style="155" customWidth="1"/>
    <col min="3891" max="3891" width="9.5" style="155" customWidth="1"/>
    <col min="3892" max="3892" width="8.3984375" style="155" customWidth="1"/>
    <col min="3893" max="3893" width="8" style="155" customWidth="1"/>
    <col min="3894" max="3897" width="8.3984375" style="155" customWidth="1"/>
    <col min="3898" max="3898" width="7.69921875" style="155" customWidth="1"/>
    <col min="3899" max="3899" width="8.3984375" style="155" customWidth="1"/>
    <col min="3900" max="3900" width="9.8984375" style="155" customWidth="1"/>
    <col min="3901" max="3903" width="8.3984375" style="155" customWidth="1"/>
    <col min="3904" max="4144" width="8.69921875" style="155"/>
    <col min="4145" max="4145" width="4.19921875" style="155" customWidth="1"/>
    <col min="4146" max="4146" width="15" style="155" customWidth="1"/>
    <col min="4147" max="4147" width="9.5" style="155" customWidth="1"/>
    <col min="4148" max="4148" width="8.3984375" style="155" customWidth="1"/>
    <col min="4149" max="4149" width="8" style="155" customWidth="1"/>
    <col min="4150" max="4153" width="8.3984375" style="155" customWidth="1"/>
    <col min="4154" max="4154" width="7.69921875" style="155" customWidth="1"/>
    <col min="4155" max="4155" width="8.3984375" style="155" customWidth="1"/>
    <col min="4156" max="4156" width="9.8984375" style="155" customWidth="1"/>
    <col min="4157" max="4159" width="8.3984375" style="155" customWidth="1"/>
    <col min="4160" max="4400" width="8.69921875" style="155"/>
    <col min="4401" max="4401" width="4.19921875" style="155" customWidth="1"/>
    <col min="4402" max="4402" width="15" style="155" customWidth="1"/>
    <col min="4403" max="4403" width="9.5" style="155" customWidth="1"/>
    <col min="4404" max="4404" width="8.3984375" style="155" customWidth="1"/>
    <col min="4405" max="4405" width="8" style="155" customWidth="1"/>
    <col min="4406" max="4409" width="8.3984375" style="155" customWidth="1"/>
    <col min="4410" max="4410" width="7.69921875" style="155" customWidth="1"/>
    <col min="4411" max="4411" width="8.3984375" style="155" customWidth="1"/>
    <col min="4412" max="4412" width="9.8984375" style="155" customWidth="1"/>
    <col min="4413" max="4415" width="8.3984375" style="155" customWidth="1"/>
    <col min="4416" max="4656" width="8.69921875" style="155"/>
    <col min="4657" max="4657" width="4.19921875" style="155" customWidth="1"/>
    <col min="4658" max="4658" width="15" style="155" customWidth="1"/>
    <col min="4659" max="4659" width="9.5" style="155" customWidth="1"/>
    <col min="4660" max="4660" width="8.3984375" style="155" customWidth="1"/>
    <col min="4661" max="4661" width="8" style="155" customWidth="1"/>
    <col min="4662" max="4665" width="8.3984375" style="155" customWidth="1"/>
    <col min="4666" max="4666" width="7.69921875" style="155" customWidth="1"/>
    <col min="4667" max="4667" width="8.3984375" style="155" customWidth="1"/>
    <col min="4668" max="4668" width="9.8984375" style="155" customWidth="1"/>
    <col min="4669" max="4671" width="8.3984375" style="155" customWidth="1"/>
    <col min="4672" max="4912" width="8.69921875" style="155"/>
    <col min="4913" max="4913" width="4.19921875" style="155" customWidth="1"/>
    <col min="4914" max="4914" width="15" style="155" customWidth="1"/>
    <col min="4915" max="4915" width="9.5" style="155" customWidth="1"/>
    <col min="4916" max="4916" width="8.3984375" style="155" customWidth="1"/>
    <col min="4917" max="4917" width="8" style="155" customWidth="1"/>
    <col min="4918" max="4921" width="8.3984375" style="155" customWidth="1"/>
    <col min="4922" max="4922" width="7.69921875" style="155" customWidth="1"/>
    <col min="4923" max="4923" width="8.3984375" style="155" customWidth="1"/>
    <col min="4924" max="4924" width="9.8984375" style="155" customWidth="1"/>
    <col min="4925" max="4927" width="8.3984375" style="155" customWidth="1"/>
    <col min="4928" max="5168" width="8.69921875" style="155"/>
    <col min="5169" max="5169" width="4.19921875" style="155" customWidth="1"/>
    <col min="5170" max="5170" width="15" style="155" customWidth="1"/>
    <col min="5171" max="5171" width="9.5" style="155" customWidth="1"/>
    <col min="5172" max="5172" width="8.3984375" style="155" customWidth="1"/>
    <col min="5173" max="5173" width="8" style="155" customWidth="1"/>
    <col min="5174" max="5177" width="8.3984375" style="155" customWidth="1"/>
    <col min="5178" max="5178" width="7.69921875" style="155" customWidth="1"/>
    <col min="5179" max="5179" width="8.3984375" style="155" customWidth="1"/>
    <col min="5180" max="5180" width="9.8984375" style="155" customWidth="1"/>
    <col min="5181" max="5183" width="8.3984375" style="155" customWidth="1"/>
    <col min="5184" max="5424" width="8.69921875" style="155"/>
    <col min="5425" max="5425" width="4.19921875" style="155" customWidth="1"/>
    <col min="5426" max="5426" width="15" style="155" customWidth="1"/>
    <col min="5427" max="5427" width="9.5" style="155" customWidth="1"/>
    <col min="5428" max="5428" width="8.3984375" style="155" customWidth="1"/>
    <col min="5429" max="5429" width="8" style="155" customWidth="1"/>
    <col min="5430" max="5433" width="8.3984375" style="155" customWidth="1"/>
    <col min="5434" max="5434" width="7.69921875" style="155" customWidth="1"/>
    <col min="5435" max="5435" width="8.3984375" style="155" customWidth="1"/>
    <col min="5436" max="5436" width="9.8984375" style="155" customWidth="1"/>
    <col min="5437" max="5439" width="8.3984375" style="155" customWidth="1"/>
    <col min="5440" max="5680" width="8.69921875" style="155"/>
    <col min="5681" max="5681" width="4.19921875" style="155" customWidth="1"/>
    <col min="5682" max="5682" width="15" style="155" customWidth="1"/>
    <col min="5683" max="5683" width="9.5" style="155" customWidth="1"/>
    <col min="5684" max="5684" width="8.3984375" style="155" customWidth="1"/>
    <col min="5685" max="5685" width="8" style="155" customWidth="1"/>
    <col min="5686" max="5689" width="8.3984375" style="155" customWidth="1"/>
    <col min="5690" max="5690" width="7.69921875" style="155" customWidth="1"/>
    <col min="5691" max="5691" width="8.3984375" style="155" customWidth="1"/>
    <col min="5692" max="5692" width="9.8984375" style="155" customWidth="1"/>
    <col min="5693" max="5695" width="8.3984375" style="155" customWidth="1"/>
    <col min="5696" max="5936" width="8.69921875" style="155"/>
    <col min="5937" max="5937" width="4.19921875" style="155" customWidth="1"/>
    <col min="5938" max="5938" width="15" style="155" customWidth="1"/>
    <col min="5939" max="5939" width="9.5" style="155" customWidth="1"/>
    <col min="5940" max="5940" width="8.3984375" style="155" customWidth="1"/>
    <col min="5941" max="5941" width="8" style="155" customWidth="1"/>
    <col min="5942" max="5945" width="8.3984375" style="155" customWidth="1"/>
    <col min="5946" max="5946" width="7.69921875" style="155" customWidth="1"/>
    <col min="5947" max="5947" width="8.3984375" style="155" customWidth="1"/>
    <col min="5948" max="5948" width="9.8984375" style="155" customWidth="1"/>
    <col min="5949" max="5951" width="8.3984375" style="155" customWidth="1"/>
    <col min="5952" max="6192" width="8.69921875" style="155"/>
    <col min="6193" max="6193" width="4.19921875" style="155" customWidth="1"/>
    <col min="6194" max="6194" width="15" style="155" customWidth="1"/>
    <col min="6195" max="6195" width="9.5" style="155" customWidth="1"/>
    <col min="6196" max="6196" width="8.3984375" style="155" customWidth="1"/>
    <col min="6197" max="6197" width="8" style="155" customWidth="1"/>
    <col min="6198" max="6201" width="8.3984375" style="155" customWidth="1"/>
    <col min="6202" max="6202" width="7.69921875" style="155" customWidth="1"/>
    <col min="6203" max="6203" width="8.3984375" style="155" customWidth="1"/>
    <col min="6204" max="6204" width="9.8984375" style="155" customWidth="1"/>
    <col min="6205" max="6207" width="8.3984375" style="155" customWidth="1"/>
    <col min="6208" max="6448" width="8.69921875" style="155"/>
    <col min="6449" max="6449" width="4.19921875" style="155" customWidth="1"/>
    <col min="6450" max="6450" width="15" style="155" customWidth="1"/>
    <col min="6451" max="6451" width="9.5" style="155" customWidth="1"/>
    <col min="6452" max="6452" width="8.3984375" style="155" customWidth="1"/>
    <col min="6453" max="6453" width="8" style="155" customWidth="1"/>
    <col min="6454" max="6457" width="8.3984375" style="155" customWidth="1"/>
    <col min="6458" max="6458" width="7.69921875" style="155" customWidth="1"/>
    <col min="6459" max="6459" width="8.3984375" style="155" customWidth="1"/>
    <col min="6460" max="6460" width="9.8984375" style="155" customWidth="1"/>
    <col min="6461" max="6463" width="8.3984375" style="155" customWidth="1"/>
    <col min="6464" max="6704" width="8.69921875" style="155"/>
    <col min="6705" max="6705" width="4.19921875" style="155" customWidth="1"/>
    <col min="6706" max="6706" width="15" style="155" customWidth="1"/>
    <col min="6707" max="6707" width="9.5" style="155" customWidth="1"/>
    <col min="6708" max="6708" width="8.3984375" style="155" customWidth="1"/>
    <col min="6709" max="6709" width="8" style="155" customWidth="1"/>
    <col min="6710" max="6713" width="8.3984375" style="155" customWidth="1"/>
    <col min="6714" max="6714" width="7.69921875" style="155" customWidth="1"/>
    <col min="6715" max="6715" width="8.3984375" style="155" customWidth="1"/>
    <col min="6716" max="6716" width="9.8984375" style="155" customWidth="1"/>
    <col min="6717" max="6719" width="8.3984375" style="155" customWidth="1"/>
    <col min="6720" max="6960" width="8.69921875" style="155"/>
    <col min="6961" max="6961" width="4.19921875" style="155" customWidth="1"/>
    <col min="6962" max="6962" width="15" style="155" customWidth="1"/>
    <col min="6963" max="6963" width="9.5" style="155" customWidth="1"/>
    <col min="6964" max="6964" width="8.3984375" style="155" customWidth="1"/>
    <col min="6965" max="6965" width="8" style="155" customWidth="1"/>
    <col min="6966" max="6969" width="8.3984375" style="155" customWidth="1"/>
    <col min="6970" max="6970" width="7.69921875" style="155" customWidth="1"/>
    <col min="6971" max="6971" width="8.3984375" style="155" customWidth="1"/>
    <col min="6972" max="6972" width="9.8984375" style="155" customWidth="1"/>
    <col min="6973" max="6975" width="8.3984375" style="155" customWidth="1"/>
    <col min="6976" max="7216" width="8.69921875" style="155"/>
    <col min="7217" max="7217" width="4.19921875" style="155" customWidth="1"/>
    <col min="7218" max="7218" width="15" style="155" customWidth="1"/>
    <col min="7219" max="7219" width="9.5" style="155" customWidth="1"/>
    <col min="7220" max="7220" width="8.3984375" style="155" customWidth="1"/>
    <col min="7221" max="7221" width="8" style="155" customWidth="1"/>
    <col min="7222" max="7225" width="8.3984375" style="155" customWidth="1"/>
    <col min="7226" max="7226" width="7.69921875" style="155" customWidth="1"/>
    <col min="7227" max="7227" width="8.3984375" style="155" customWidth="1"/>
    <col min="7228" max="7228" width="9.8984375" style="155" customWidth="1"/>
    <col min="7229" max="7231" width="8.3984375" style="155" customWidth="1"/>
    <col min="7232" max="7472" width="8.69921875" style="155"/>
    <col min="7473" max="7473" width="4.19921875" style="155" customWidth="1"/>
    <col min="7474" max="7474" width="15" style="155" customWidth="1"/>
    <col min="7475" max="7475" width="9.5" style="155" customWidth="1"/>
    <col min="7476" max="7476" width="8.3984375" style="155" customWidth="1"/>
    <col min="7477" max="7477" width="8" style="155" customWidth="1"/>
    <col min="7478" max="7481" width="8.3984375" style="155" customWidth="1"/>
    <col min="7482" max="7482" width="7.69921875" style="155" customWidth="1"/>
    <col min="7483" max="7483" width="8.3984375" style="155" customWidth="1"/>
    <col min="7484" max="7484" width="9.8984375" style="155" customWidth="1"/>
    <col min="7485" max="7487" width="8.3984375" style="155" customWidth="1"/>
    <col min="7488" max="7728" width="8.69921875" style="155"/>
    <col min="7729" max="7729" width="4.19921875" style="155" customWidth="1"/>
    <col min="7730" max="7730" width="15" style="155" customWidth="1"/>
    <col min="7731" max="7731" width="9.5" style="155" customWidth="1"/>
    <col min="7732" max="7732" width="8.3984375" style="155" customWidth="1"/>
    <col min="7733" max="7733" width="8" style="155" customWidth="1"/>
    <col min="7734" max="7737" width="8.3984375" style="155" customWidth="1"/>
    <col min="7738" max="7738" width="7.69921875" style="155" customWidth="1"/>
    <col min="7739" max="7739" width="8.3984375" style="155" customWidth="1"/>
    <col min="7740" max="7740" width="9.8984375" style="155" customWidth="1"/>
    <col min="7741" max="7743" width="8.3984375" style="155" customWidth="1"/>
    <col min="7744" max="7984" width="8.69921875" style="155"/>
    <col min="7985" max="7985" width="4.19921875" style="155" customWidth="1"/>
    <col min="7986" max="7986" width="15" style="155" customWidth="1"/>
    <col min="7987" max="7987" width="9.5" style="155" customWidth="1"/>
    <col min="7988" max="7988" width="8.3984375" style="155" customWidth="1"/>
    <col min="7989" max="7989" width="8" style="155" customWidth="1"/>
    <col min="7990" max="7993" width="8.3984375" style="155" customWidth="1"/>
    <col min="7994" max="7994" width="7.69921875" style="155" customWidth="1"/>
    <col min="7995" max="7995" width="8.3984375" style="155" customWidth="1"/>
    <col min="7996" max="7996" width="9.8984375" style="155" customWidth="1"/>
    <col min="7997" max="7999" width="8.3984375" style="155" customWidth="1"/>
    <col min="8000" max="8240" width="8.69921875" style="155"/>
    <col min="8241" max="8241" width="4.19921875" style="155" customWidth="1"/>
    <col min="8242" max="8242" width="15" style="155" customWidth="1"/>
    <col min="8243" max="8243" width="9.5" style="155" customWidth="1"/>
    <col min="8244" max="8244" width="8.3984375" style="155" customWidth="1"/>
    <col min="8245" max="8245" width="8" style="155" customWidth="1"/>
    <col min="8246" max="8249" width="8.3984375" style="155" customWidth="1"/>
    <col min="8250" max="8250" width="7.69921875" style="155" customWidth="1"/>
    <col min="8251" max="8251" width="8.3984375" style="155" customWidth="1"/>
    <col min="8252" max="8252" width="9.8984375" style="155" customWidth="1"/>
    <col min="8253" max="8255" width="8.3984375" style="155" customWidth="1"/>
    <col min="8256" max="8496" width="8.69921875" style="155"/>
    <col min="8497" max="8497" width="4.19921875" style="155" customWidth="1"/>
    <col min="8498" max="8498" width="15" style="155" customWidth="1"/>
    <col min="8499" max="8499" width="9.5" style="155" customWidth="1"/>
    <col min="8500" max="8500" width="8.3984375" style="155" customWidth="1"/>
    <col min="8501" max="8501" width="8" style="155" customWidth="1"/>
    <col min="8502" max="8505" width="8.3984375" style="155" customWidth="1"/>
    <col min="8506" max="8506" width="7.69921875" style="155" customWidth="1"/>
    <col min="8507" max="8507" width="8.3984375" style="155" customWidth="1"/>
    <col min="8508" max="8508" width="9.8984375" style="155" customWidth="1"/>
    <col min="8509" max="8511" width="8.3984375" style="155" customWidth="1"/>
    <col min="8512" max="8752" width="8.69921875" style="155"/>
    <col min="8753" max="8753" width="4.19921875" style="155" customWidth="1"/>
    <col min="8754" max="8754" width="15" style="155" customWidth="1"/>
    <col min="8755" max="8755" width="9.5" style="155" customWidth="1"/>
    <col min="8756" max="8756" width="8.3984375" style="155" customWidth="1"/>
    <col min="8757" max="8757" width="8" style="155" customWidth="1"/>
    <col min="8758" max="8761" width="8.3984375" style="155" customWidth="1"/>
    <col min="8762" max="8762" width="7.69921875" style="155" customWidth="1"/>
    <col min="8763" max="8763" width="8.3984375" style="155" customWidth="1"/>
    <col min="8764" max="8764" width="9.8984375" style="155" customWidth="1"/>
    <col min="8765" max="8767" width="8.3984375" style="155" customWidth="1"/>
    <col min="8768" max="9008" width="8.69921875" style="155"/>
    <col min="9009" max="9009" width="4.19921875" style="155" customWidth="1"/>
    <col min="9010" max="9010" width="15" style="155" customWidth="1"/>
    <col min="9011" max="9011" width="9.5" style="155" customWidth="1"/>
    <col min="9012" max="9012" width="8.3984375" style="155" customWidth="1"/>
    <col min="9013" max="9013" width="8" style="155" customWidth="1"/>
    <col min="9014" max="9017" width="8.3984375" style="155" customWidth="1"/>
    <col min="9018" max="9018" width="7.69921875" style="155" customWidth="1"/>
    <col min="9019" max="9019" width="8.3984375" style="155" customWidth="1"/>
    <col min="9020" max="9020" width="9.8984375" style="155" customWidth="1"/>
    <col min="9021" max="9023" width="8.3984375" style="155" customWidth="1"/>
    <col min="9024" max="9264" width="8.69921875" style="155"/>
    <col min="9265" max="9265" width="4.19921875" style="155" customWidth="1"/>
    <col min="9266" max="9266" width="15" style="155" customWidth="1"/>
    <col min="9267" max="9267" width="9.5" style="155" customWidth="1"/>
    <col min="9268" max="9268" width="8.3984375" style="155" customWidth="1"/>
    <col min="9269" max="9269" width="8" style="155" customWidth="1"/>
    <col min="9270" max="9273" width="8.3984375" style="155" customWidth="1"/>
    <col min="9274" max="9274" width="7.69921875" style="155" customWidth="1"/>
    <col min="9275" max="9275" width="8.3984375" style="155" customWidth="1"/>
    <col min="9276" max="9276" width="9.8984375" style="155" customWidth="1"/>
    <col min="9277" max="9279" width="8.3984375" style="155" customWidth="1"/>
    <col min="9280" max="9520" width="8.69921875" style="155"/>
    <col min="9521" max="9521" width="4.19921875" style="155" customWidth="1"/>
    <col min="9522" max="9522" width="15" style="155" customWidth="1"/>
    <col min="9523" max="9523" width="9.5" style="155" customWidth="1"/>
    <col min="9524" max="9524" width="8.3984375" style="155" customWidth="1"/>
    <col min="9525" max="9525" width="8" style="155" customWidth="1"/>
    <col min="9526" max="9529" width="8.3984375" style="155" customWidth="1"/>
    <col min="9530" max="9530" width="7.69921875" style="155" customWidth="1"/>
    <col min="9531" max="9531" width="8.3984375" style="155" customWidth="1"/>
    <col min="9532" max="9532" width="9.8984375" style="155" customWidth="1"/>
    <col min="9533" max="9535" width="8.3984375" style="155" customWidth="1"/>
    <col min="9536" max="9776" width="8.69921875" style="155"/>
    <col min="9777" max="9777" width="4.19921875" style="155" customWidth="1"/>
    <col min="9778" max="9778" width="15" style="155" customWidth="1"/>
    <col min="9779" max="9779" width="9.5" style="155" customWidth="1"/>
    <col min="9780" max="9780" width="8.3984375" style="155" customWidth="1"/>
    <col min="9781" max="9781" width="8" style="155" customWidth="1"/>
    <col min="9782" max="9785" width="8.3984375" style="155" customWidth="1"/>
    <col min="9786" max="9786" width="7.69921875" style="155" customWidth="1"/>
    <col min="9787" max="9787" width="8.3984375" style="155" customWidth="1"/>
    <col min="9788" max="9788" width="9.8984375" style="155" customWidth="1"/>
    <col min="9789" max="9791" width="8.3984375" style="155" customWidth="1"/>
    <col min="9792" max="10032" width="8.69921875" style="155"/>
    <col min="10033" max="10033" width="4.19921875" style="155" customWidth="1"/>
    <col min="10034" max="10034" width="15" style="155" customWidth="1"/>
    <col min="10035" max="10035" width="9.5" style="155" customWidth="1"/>
    <col min="10036" max="10036" width="8.3984375" style="155" customWidth="1"/>
    <col min="10037" max="10037" width="8" style="155" customWidth="1"/>
    <col min="10038" max="10041" width="8.3984375" style="155" customWidth="1"/>
    <col min="10042" max="10042" width="7.69921875" style="155" customWidth="1"/>
    <col min="10043" max="10043" width="8.3984375" style="155" customWidth="1"/>
    <col min="10044" max="10044" width="9.8984375" style="155" customWidth="1"/>
    <col min="10045" max="10047" width="8.3984375" style="155" customWidth="1"/>
    <col min="10048" max="10288" width="8.69921875" style="155"/>
    <col min="10289" max="10289" width="4.19921875" style="155" customWidth="1"/>
    <col min="10290" max="10290" width="15" style="155" customWidth="1"/>
    <col min="10291" max="10291" width="9.5" style="155" customWidth="1"/>
    <col min="10292" max="10292" width="8.3984375" style="155" customWidth="1"/>
    <col min="10293" max="10293" width="8" style="155" customWidth="1"/>
    <col min="10294" max="10297" width="8.3984375" style="155" customWidth="1"/>
    <col min="10298" max="10298" width="7.69921875" style="155" customWidth="1"/>
    <col min="10299" max="10299" width="8.3984375" style="155" customWidth="1"/>
    <col min="10300" max="10300" width="9.8984375" style="155" customWidth="1"/>
    <col min="10301" max="10303" width="8.3984375" style="155" customWidth="1"/>
    <col min="10304" max="10544" width="8.69921875" style="155"/>
    <col min="10545" max="10545" width="4.19921875" style="155" customWidth="1"/>
    <col min="10546" max="10546" width="15" style="155" customWidth="1"/>
    <col min="10547" max="10547" width="9.5" style="155" customWidth="1"/>
    <col min="10548" max="10548" width="8.3984375" style="155" customWidth="1"/>
    <col min="10549" max="10549" width="8" style="155" customWidth="1"/>
    <col min="10550" max="10553" width="8.3984375" style="155" customWidth="1"/>
    <col min="10554" max="10554" width="7.69921875" style="155" customWidth="1"/>
    <col min="10555" max="10555" width="8.3984375" style="155" customWidth="1"/>
    <col min="10556" max="10556" width="9.8984375" style="155" customWidth="1"/>
    <col min="10557" max="10559" width="8.3984375" style="155" customWidth="1"/>
    <col min="10560" max="10800" width="8.69921875" style="155"/>
    <col min="10801" max="10801" width="4.19921875" style="155" customWidth="1"/>
    <col min="10802" max="10802" width="15" style="155" customWidth="1"/>
    <col min="10803" max="10803" width="9.5" style="155" customWidth="1"/>
    <col min="10804" max="10804" width="8.3984375" style="155" customWidth="1"/>
    <col min="10805" max="10805" width="8" style="155" customWidth="1"/>
    <col min="10806" max="10809" width="8.3984375" style="155" customWidth="1"/>
    <col min="10810" max="10810" width="7.69921875" style="155" customWidth="1"/>
    <col min="10811" max="10811" width="8.3984375" style="155" customWidth="1"/>
    <col min="10812" max="10812" width="9.8984375" style="155" customWidth="1"/>
    <col min="10813" max="10815" width="8.3984375" style="155" customWidth="1"/>
    <col min="10816" max="11056" width="8.69921875" style="155"/>
    <col min="11057" max="11057" width="4.19921875" style="155" customWidth="1"/>
    <col min="11058" max="11058" width="15" style="155" customWidth="1"/>
    <col min="11059" max="11059" width="9.5" style="155" customWidth="1"/>
    <col min="11060" max="11060" width="8.3984375" style="155" customWidth="1"/>
    <col min="11061" max="11061" width="8" style="155" customWidth="1"/>
    <col min="11062" max="11065" width="8.3984375" style="155" customWidth="1"/>
    <col min="11066" max="11066" width="7.69921875" style="155" customWidth="1"/>
    <col min="11067" max="11067" width="8.3984375" style="155" customWidth="1"/>
    <col min="11068" max="11068" width="9.8984375" style="155" customWidth="1"/>
    <col min="11069" max="11071" width="8.3984375" style="155" customWidth="1"/>
    <col min="11072" max="11312" width="8.69921875" style="155"/>
    <col min="11313" max="11313" width="4.19921875" style="155" customWidth="1"/>
    <col min="11314" max="11314" width="15" style="155" customWidth="1"/>
    <col min="11315" max="11315" width="9.5" style="155" customWidth="1"/>
    <col min="11316" max="11316" width="8.3984375" style="155" customWidth="1"/>
    <col min="11317" max="11317" width="8" style="155" customWidth="1"/>
    <col min="11318" max="11321" width="8.3984375" style="155" customWidth="1"/>
    <col min="11322" max="11322" width="7.69921875" style="155" customWidth="1"/>
    <col min="11323" max="11323" width="8.3984375" style="155" customWidth="1"/>
    <col min="11324" max="11324" width="9.8984375" style="155" customWidth="1"/>
    <col min="11325" max="11327" width="8.3984375" style="155" customWidth="1"/>
    <col min="11328" max="11568" width="8.69921875" style="155"/>
    <col min="11569" max="11569" width="4.19921875" style="155" customWidth="1"/>
    <col min="11570" max="11570" width="15" style="155" customWidth="1"/>
    <col min="11571" max="11571" width="9.5" style="155" customWidth="1"/>
    <col min="11572" max="11572" width="8.3984375" style="155" customWidth="1"/>
    <col min="11573" max="11573" width="8" style="155" customWidth="1"/>
    <col min="11574" max="11577" width="8.3984375" style="155" customWidth="1"/>
    <col min="11578" max="11578" width="7.69921875" style="155" customWidth="1"/>
    <col min="11579" max="11579" width="8.3984375" style="155" customWidth="1"/>
    <col min="11580" max="11580" width="9.8984375" style="155" customWidth="1"/>
    <col min="11581" max="11583" width="8.3984375" style="155" customWidth="1"/>
    <col min="11584" max="11824" width="8.69921875" style="155"/>
    <col min="11825" max="11825" width="4.19921875" style="155" customWidth="1"/>
    <col min="11826" max="11826" width="15" style="155" customWidth="1"/>
    <col min="11827" max="11827" width="9.5" style="155" customWidth="1"/>
    <col min="11828" max="11828" width="8.3984375" style="155" customWidth="1"/>
    <col min="11829" max="11829" width="8" style="155" customWidth="1"/>
    <col min="11830" max="11833" width="8.3984375" style="155" customWidth="1"/>
    <col min="11834" max="11834" width="7.69921875" style="155" customWidth="1"/>
    <col min="11835" max="11835" width="8.3984375" style="155" customWidth="1"/>
    <col min="11836" max="11836" width="9.8984375" style="155" customWidth="1"/>
    <col min="11837" max="11839" width="8.3984375" style="155" customWidth="1"/>
    <col min="11840" max="12080" width="8.69921875" style="155"/>
    <col min="12081" max="12081" width="4.19921875" style="155" customWidth="1"/>
    <col min="12082" max="12082" width="15" style="155" customWidth="1"/>
    <col min="12083" max="12083" width="9.5" style="155" customWidth="1"/>
    <col min="12084" max="12084" width="8.3984375" style="155" customWidth="1"/>
    <col min="12085" max="12085" width="8" style="155" customWidth="1"/>
    <col min="12086" max="12089" width="8.3984375" style="155" customWidth="1"/>
    <col min="12090" max="12090" width="7.69921875" style="155" customWidth="1"/>
    <col min="12091" max="12091" width="8.3984375" style="155" customWidth="1"/>
    <col min="12092" max="12092" width="9.8984375" style="155" customWidth="1"/>
    <col min="12093" max="12095" width="8.3984375" style="155" customWidth="1"/>
    <col min="12096" max="12336" width="8.69921875" style="155"/>
    <col min="12337" max="12337" width="4.19921875" style="155" customWidth="1"/>
    <col min="12338" max="12338" width="15" style="155" customWidth="1"/>
    <col min="12339" max="12339" width="9.5" style="155" customWidth="1"/>
    <col min="12340" max="12340" width="8.3984375" style="155" customWidth="1"/>
    <col min="12341" max="12341" width="8" style="155" customWidth="1"/>
    <col min="12342" max="12345" width="8.3984375" style="155" customWidth="1"/>
    <col min="12346" max="12346" width="7.69921875" style="155" customWidth="1"/>
    <col min="12347" max="12347" width="8.3984375" style="155" customWidth="1"/>
    <col min="12348" max="12348" width="9.8984375" style="155" customWidth="1"/>
    <col min="12349" max="12351" width="8.3984375" style="155" customWidth="1"/>
    <col min="12352" max="12592" width="8.69921875" style="155"/>
    <col min="12593" max="12593" width="4.19921875" style="155" customWidth="1"/>
    <col min="12594" max="12594" width="15" style="155" customWidth="1"/>
    <col min="12595" max="12595" width="9.5" style="155" customWidth="1"/>
    <col min="12596" max="12596" width="8.3984375" style="155" customWidth="1"/>
    <col min="12597" max="12597" width="8" style="155" customWidth="1"/>
    <col min="12598" max="12601" width="8.3984375" style="155" customWidth="1"/>
    <col min="12602" max="12602" width="7.69921875" style="155" customWidth="1"/>
    <col min="12603" max="12603" width="8.3984375" style="155" customWidth="1"/>
    <col min="12604" max="12604" width="9.8984375" style="155" customWidth="1"/>
    <col min="12605" max="12607" width="8.3984375" style="155" customWidth="1"/>
    <col min="12608" max="12848" width="8.69921875" style="155"/>
    <col min="12849" max="12849" width="4.19921875" style="155" customWidth="1"/>
    <col min="12850" max="12850" width="15" style="155" customWidth="1"/>
    <col min="12851" max="12851" width="9.5" style="155" customWidth="1"/>
    <col min="12852" max="12852" width="8.3984375" style="155" customWidth="1"/>
    <col min="12853" max="12853" width="8" style="155" customWidth="1"/>
    <col min="12854" max="12857" width="8.3984375" style="155" customWidth="1"/>
    <col min="12858" max="12858" width="7.69921875" style="155" customWidth="1"/>
    <col min="12859" max="12859" width="8.3984375" style="155" customWidth="1"/>
    <col min="12860" max="12860" width="9.8984375" style="155" customWidth="1"/>
    <col min="12861" max="12863" width="8.3984375" style="155" customWidth="1"/>
    <col min="12864" max="13104" width="8.69921875" style="155"/>
    <col min="13105" max="13105" width="4.19921875" style="155" customWidth="1"/>
    <col min="13106" max="13106" width="15" style="155" customWidth="1"/>
    <col min="13107" max="13107" width="9.5" style="155" customWidth="1"/>
    <col min="13108" max="13108" width="8.3984375" style="155" customWidth="1"/>
    <col min="13109" max="13109" width="8" style="155" customWidth="1"/>
    <col min="13110" max="13113" width="8.3984375" style="155" customWidth="1"/>
    <col min="13114" max="13114" width="7.69921875" style="155" customWidth="1"/>
    <col min="13115" max="13115" width="8.3984375" style="155" customWidth="1"/>
    <col min="13116" max="13116" width="9.8984375" style="155" customWidth="1"/>
    <col min="13117" max="13119" width="8.3984375" style="155" customWidth="1"/>
    <col min="13120" max="13360" width="8.69921875" style="155"/>
    <col min="13361" max="13361" width="4.19921875" style="155" customWidth="1"/>
    <col min="13362" max="13362" width="15" style="155" customWidth="1"/>
    <col min="13363" max="13363" width="9.5" style="155" customWidth="1"/>
    <col min="13364" max="13364" width="8.3984375" style="155" customWidth="1"/>
    <col min="13365" max="13365" width="8" style="155" customWidth="1"/>
    <col min="13366" max="13369" width="8.3984375" style="155" customWidth="1"/>
    <col min="13370" max="13370" width="7.69921875" style="155" customWidth="1"/>
    <col min="13371" max="13371" width="8.3984375" style="155" customWidth="1"/>
    <col min="13372" max="13372" width="9.8984375" style="155" customWidth="1"/>
    <col min="13373" max="13375" width="8.3984375" style="155" customWidth="1"/>
    <col min="13376" max="13616" width="8.69921875" style="155"/>
    <col min="13617" max="13617" width="4.19921875" style="155" customWidth="1"/>
    <col min="13618" max="13618" width="15" style="155" customWidth="1"/>
    <col min="13619" max="13619" width="9.5" style="155" customWidth="1"/>
    <col min="13620" max="13620" width="8.3984375" style="155" customWidth="1"/>
    <col min="13621" max="13621" width="8" style="155" customWidth="1"/>
    <col min="13622" max="13625" width="8.3984375" style="155" customWidth="1"/>
    <col min="13626" max="13626" width="7.69921875" style="155" customWidth="1"/>
    <col min="13627" max="13627" width="8.3984375" style="155" customWidth="1"/>
    <col min="13628" max="13628" width="9.8984375" style="155" customWidth="1"/>
    <col min="13629" max="13631" width="8.3984375" style="155" customWidth="1"/>
    <col min="13632" max="13872" width="8.69921875" style="155"/>
    <col min="13873" max="13873" width="4.19921875" style="155" customWidth="1"/>
    <col min="13874" max="13874" width="15" style="155" customWidth="1"/>
    <col min="13875" max="13875" width="9.5" style="155" customWidth="1"/>
    <col min="13876" max="13876" width="8.3984375" style="155" customWidth="1"/>
    <col min="13877" max="13877" width="8" style="155" customWidth="1"/>
    <col min="13878" max="13881" width="8.3984375" style="155" customWidth="1"/>
    <col min="13882" max="13882" width="7.69921875" style="155" customWidth="1"/>
    <col min="13883" max="13883" width="8.3984375" style="155" customWidth="1"/>
    <col min="13884" max="13884" width="9.8984375" style="155" customWidth="1"/>
    <col min="13885" max="13887" width="8.3984375" style="155" customWidth="1"/>
    <col min="13888" max="14135" width="8.69921875" style="155"/>
    <col min="14136" max="16384" width="8.69921875" style="155" customWidth="1"/>
  </cols>
  <sheetData>
    <row r="1" spans="1:15" ht="18" customHeight="1">
      <c r="A1" s="248" t="s">
        <v>761</v>
      </c>
      <c r="B1" s="248"/>
      <c r="C1" s="248"/>
      <c r="D1" s="248"/>
      <c r="E1" s="248"/>
      <c r="F1" s="248"/>
      <c r="G1" s="248"/>
      <c r="H1" s="248"/>
      <c r="I1" s="248"/>
      <c r="J1" s="248"/>
      <c r="K1" s="248"/>
      <c r="L1" s="248"/>
      <c r="M1" s="248"/>
      <c r="N1" s="248"/>
      <c r="O1" s="248"/>
    </row>
    <row r="2" spans="1:15" ht="17.399999999999999">
      <c r="A2" s="245" t="s">
        <v>647</v>
      </c>
      <c r="B2" s="245"/>
      <c r="C2" s="245"/>
      <c r="D2" s="245"/>
      <c r="E2" s="245"/>
      <c r="F2" s="245"/>
      <c r="G2" s="245"/>
      <c r="H2" s="245"/>
      <c r="I2" s="245"/>
      <c r="J2" s="245"/>
      <c r="K2" s="245"/>
      <c r="L2" s="245"/>
      <c r="M2" s="245"/>
      <c r="N2" s="245"/>
      <c r="O2" s="245"/>
    </row>
    <row r="3" spans="1:15" ht="18">
      <c r="A3" s="250" t="str">
        <f>'PL01.Thu NSNN'!A3:D3</f>
        <v>(Kèm theo Nghị quyết số        /NQ-HĐND ngày       tháng 12 năm 2018 của Hội đồng nhân dân tỉnh)</v>
      </c>
      <c r="B3" s="250"/>
      <c r="C3" s="250"/>
      <c r="D3" s="250"/>
      <c r="E3" s="250"/>
      <c r="F3" s="250"/>
      <c r="G3" s="250"/>
      <c r="H3" s="250"/>
      <c r="I3" s="250"/>
      <c r="J3" s="250"/>
      <c r="K3" s="250"/>
      <c r="L3" s="250"/>
      <c r="M3" s="250"/>
      <c r="N3" s="250"/>
      <c r="O3" s="250"/>
    </row>
    <row r="4" spans="1:15" s="203" customFormat="1" ht="23.25" customHeight="1">
      <c r="M4" s="246" t="s">
        <v>227</v>
      </c>
      <c r="N4" s="246"/>
      <c r="O4" s="246"/>
    </row>
    <row r="5" spans="1:15" s="156" customFormat="1" ht="53.25" customHeight="1">
      <c r="A5" s="149" t="s">
        <v>38</v>
      </c>
      <c r="B5" s="149" t="s">
        <v>228</v>
      </c>
      <c r="C5" s="149" t="s">
        <v>229</v>
      </c>
      <c r="D5" s="149" t="s">
        <v>514</v>
      </c>
      <c r="E5" s="149" t="s">
        <v>515</v>
      </c>
      <c r="F5" s="149" t="s">
        <v>516</v>
      </c>
      <c r="G5" s="149" t="s">
        <v>517</v>
      </c>
      <c r="H5" s="149" t="s">
        <v>518</v>
      </c>
      <c r="I5" s="149" t="s">
        <v>519</v>
      </c>
      <c r="J5" s="149" t="s">
        <v>520</v>
      </c>
      <c r="K5" s="149" t="s">
        <v>521</v>
      </c>
      <c r="L5" s="149" t="s">
        <v>522</v>
      </c>
      <c r="M5" s="149" t="s">
        <v>523</v>
      </c>
      <c r="N5" s="149" t="s">
        <v>524</v>
      </c>
      <c r="O5" s="149" t="s">
        <v>525</v>
      </c>
    </row>
    <row r="6" spans="1:15" s="157" customFormat="1" ht="21.9" customHeight="1">
      <c r="A6" s="150">
        <v>1</v>
      </c>
      <c r="B6" s="151" t="s">
        <v>230</v>
      </c>
      <c r="C6" s="152">
        <f>SUM(D6:O6)</f>
        <v>152000</v>
      </c>
      <c r="D6" s="153">
        <v>500</v>
      </c>
      <c r="E6" s="153"/>
      <c r="F6" s="153">
        <v>11800</v>
      </c>
      <c r="G6" s="153">
        <v>4700</v>
      </c>
      <c r="H6" s="153">
        <v>17500</v>
      </c>
      <c r="I6" s="153">
        <v>3500</v>
      </c>
      <c r="J6" s="153">
        <v>140</v>
      </c>
      <c r="K6" s="153">
        <v>3000</v>
      </c>
      <c r="L6" s="153">
        <v>3860</v>
      </c>
      <c r="M6" s="153">
        <v>100000</v>
      </c>
      <c r="N6" s="153">
        <v>2500</v>
      </c>
      <c r="O6" s="153">
        <v>4500</v>
      </c>
    </row>
    <row r="7" spans="1:15" s="157" customFormat="1" ht="21.9" customHeight="1">
      <c r="A7" s="150">
        <f t="shared" ref="A7:A18" si="0">+A6+1</f>
        <v>2</v>
      </c>
      <c r="B7" s="151" t="s">
        <v>508</v>
      </c>
      <c r="C7" s="152">
        <f>SUM(D7:O7)</f>
        <v>224000</v>
      </c>
      <c r="D7" s="153">
        <v>3000</v>
      </c>
      <c r="E7" s="153">
        <v>23000</v>
      </c>
      <c r="F7" s="153">
        <v>62000</v>
      </c>
      <c r="G7" s="153">
        <v>7000</v>
      </c>
      <c r="H7" s="153">
        <v>16500</v>
      </c>
      <c r="I7" s="153">
        <v>6000</v>
      </c>
      <c r="J7" s="153">
        <v>1000</v>
      </c>
      <c r="K7" s="153">
        <v>10000</v>
      </c>
      <c r="L7" s="153">
        <v>13000</v>
      </c>
      <c r="M7" s="153">
        <v>77000</v>
      </c>
      <c r="N7" s="153">
        <v>2500</v>
      </c>
      <c r="O7" s="153">
        <v>3000</v>
      </c>
    </row>
    <row r="8" spans="1:15" s="157" customFormat="1" ht="33" customHeight="1">
      <c r="A8" s="150">
        <f t="shared" si="0"/>
        <v>3</v>
      </c>
      <c r="B8" s="151" t="s">
        <v>231</v>
      </c>
      <c r="C8" s="152">
        <f>SUM(D8:O8)</f>
        <v>179400</v>
      </c>
      <c r="D8" s="153">
        <v>500</v>
      </c>
      <c r="E8" s="153"/>
      <c r="F8" s="153">
        <v>20900</v>
      </c>
      <c r="G8" s="153">
        <v>5000</v>
      </c>
      <c r="H8" s="153">
        <v>26000</v>
      </c>
      <c r="I8" s="153">
        <v>4000</v>
      </c>
      <c r="J8" s="153">
        <v>400</v>
      </c>
      <c r="K8" s="153">
        <v>3000</v>
      </c>
      <c r="L8" s="153">
        <v>2300</v>
      </c>
      <c r="M8" s="153">
        <v>110000</v>
      </c>
      <c r="N8" s="153">
        <v>3000</v>
      </c>
      <c r="O8" s="153">
        <v>4300</v>
      </c>
    </row>
    <row r="9" spans="1:15" s="157" customFormat="1" ht="21.9" customHeight="1">
      <c r="A9" s="150">
        <f t="shared" si="0"/>
        <v>4</v>
      </c>
      <c r="B9" s="151" t="s">
        <v>232</v>
      </c>
      <c r="C9" s="152">
        <f>SUM(D9:O9)</f>
        <v>788000</v>
      </c>
      <c r="D9" s="153">
        <v>23000</v>
      </c>
      <c r="E9" s="153"/>
      <c r="F9" s="153">
        <v>108000</v>
      </c>
      <c r="G9" s="153">
        <v>38000</v>
      </c>
      <c r="H9" s="153">
        <v>107500</v>
      </c>
      <c r="I9" s="153">
        <v>7000</v>
      </c>
      <c r="J9" s="153">
        <v>6800</v>
      </c>
      <c r="K9" s="153">
        <v>27000</v>
      </c>
      <c r="L9" s="153"/>
      <c r="M9" s="153">
        <v>460000</v>
      </c>
      <c r="N9" s="153">
        <v>1700</v>
      </c>
      <c r="O9" s="153">
        <v>9000</v>
      </c>
    </row>
    <row r="10" spans="1:15" s="157" customFormat="1" ht="21.9" customHeight="1">
      <c r="A10" s="150">
        <f t="shared" si="0"/>
        <v>5</v>
      </c>
      <c r="B10" s="151" t="s">
        <v>233</v>
      </c>
      <c r="C10" s="152">
        <f>SUM(D10:O10)</f>
        <v>289800</v>
      </c>
      <c r="D10" s="153">
        <v>2000</v>
      </c>
      <c r="E10" s="153"/>
      <c r="F10" s="153">
        <v>23200</v>
      </c>
      <c r="G10" s="153">
        <v>6000</v>
      </c>
      <c r="H10" s="153">
        <v>27000</v>
      </c>
      <c r="I10" s="153">
        <v>4000</v>
      </c>
      <c r="J10" s="153">
        <v>500</v>
      </c>
      <c r="K10" s="153">
        <v>19000</v>
      </c>
      <c r="L10" s="153">
        <v>600</v>
      </c>
      <c r="M10" s="153">
        <v>200000</v>
      </c>
      <c r="N10" s="153">
        <v>3500</v>
      </c>
      <c r="O10" s="153">
        <v>4000</v>
      </c>
    </row>
    <row r="11" spans="1:15" s="157" customFormat="1" ht="21.9" customHeight="1">
      <c r="A11" s="150">
        <f t="shared" si="0"/>
        <v>6</v>
      </c>
      <c r="B11" s="151" t="s">
        <v>234</v>
      </c>
      <c r="C11" s="152">
        <f t="shared" ref="C11:C18" si="1">SUM(D11:O11)</f>
        <v>132400</v>
      </c>
      <c r="D11" s="153">
        <v>200</v>
      </c>
      <c r="E11" s="153"/>
      <c r="F11" s="153">
        <v>16800</v>
      </c>
      <c r="G11" s="153">
        <v>3700</v>
      </c>
      <c r="H11" s="153">
        <v>18000</v>
      </c>
      <c r="I11" s="153">
        <v>4500</v>
      </c>
      <c r="J11" s="153">
        <v>300</v>
      </c>
      <c r="K11" s="153">
        <v>1400</v>
      </c>
      <c r="L11" s="153">
        <v>2000</v>
      </c>
      <c r="M11" s="153">
        <v>80000</v>
      </c>
      <c r="N11" s="153">
        <v>2500</v>
      </c>
      <c r="O11" s="153">
        <v>3000</v>
      </c>
    </row>
    <row r="12" spans="1:15" s="157" customFormat="1" ht="21.9" customHeight="1">
      <c r="A12" s="150">
        <f t="shared" si="0"/>
        <v>7</v>
      </c>
      <c r="B12" s="151" t="s">
        <v>235</v>
      </c>
      <c r="C12" s="152">
        <f t="shared" si="1"/>
        <v>145300</v>
      </c>
      <c r="D12" s="153">
        <v>100</v>
      </c>
      <c r="E12" s="153"/>
      <c r="F12" s="153">
        <v>14800</v>
      </c>
      <c r="G12" s="153">
        <v>5000</v>
      </c>
      <c r="H12" s="153">
        <v>18800</v>
      </c>
      <c r="I12" s="153">
        <v>2600</v>
      </c>
      <c r="J12" s="153">
        <v>200</v>
      </c>
      <c r="K12" s="153">
        <v>4300</v>
      </c>
      <c r="L12" s="153"/>
      <c r="M12" s="153">
        <v>90000</v>
      </c>
      <c r="N12" s="153">
        <v>5000</v>
      </c>
      <c r="O12" s="153">
        <v>4500</v>
      </c>
    </row>
    <row r="13" spans="1:15" s="157" customFormat="1" ht="21.9" customHeight="1">
      <c r="A13" s="150">
        <f t="shared" si="0"/>
        <v>8</v>
      </c>
      <c r="B13" s="151" t="s">
        <v>236</v>
      </c>
      <c r="C13" s="152">
        <f t="shared" si="1"/>
        <v>163000</v>
      </c>
      <c r="D13" s="153">
        <v>9300</v>
      </c>
      <c r="E13" s="153"/>
      <c r="F13" s="153">
        <v>22000</v>
      </c>
      <c r="G13" s="153">
        <v>5000</v>
      </c>
      <c r="H13" s="153">
        <v>25000</v>
      </c>
      <c r="I13" s="153">
        <v>2500</v>
      </c>
      <c r="J13" s="153">
        <v>700</v>
      </c>
      <c r="K13" s="153">
        <v>8000</v>
      </c>
      <c r="L13" s="153">
        <v>500</v>
      </c>
      <c r="M13" s="153">
        <v>85000</v>
      </c>
      <c r="N13" s="153">
        <v>2000</v>
      </c>
      <c r="O13" s="153">
        <v>3000</v>
      </c>
    </row>
    <row r="14" spans="1:15" s="157" customFormat="1" ht="33" customHeight="1">
      <c r="A14" s="150">
        <f t="shared" si="0"/>
        <v>9</v>
      </c>
      <c r="B14" s="151" t="s">
        <v>237</v>
      </c>
      <c r="C14" s="152">
        <f>SUM(D14:O14)</f>
        <v>81000</v>
      </c>
      <c r="D14" s="153">
        <v>300</v>
      </c>
      <c r="E14" s="153"/>
      <c r="F14" s="153">
        <v>14800</v>
      </c>
      <c r="G14" s="153">
        <v>4000</v>
      </c>
      <c r="H14" s="153">
        <v>15500</v>
      </c>
      <c r="I14" s="153">
        <v>3500</v>
      </c>
      <c r="J14" s="153">
        <v>100</v>
      </c>
      <c r="K14" s="153">
        <v>1300</v>
      </c>
      <c r="L14" s="153">
        <v>1800</v>
      </c>
      <c r="M14" s="153">
        <v>35000</v>
      </c>
      <c r="N14" s="153">
        <v>1700</v>
      </c>
      <c r="O14" s="153">
        <v>3000</v>
      </c>
    </row>
    <row r="15" spans="1:15" s="157" customFormat="1" ht="33" customHeight="1">
      <c r="A15" s="150">
        <f t="shared" si="0"/>
        <v>10</v>
      </c>
      <c r="B15" s="151" t="s">
        <v>238</v>
      </c>
      <c r="C15" s="152">
        <f t="shared" si="1"/>
        <v>67100</v>
      </c>
      <c r="D15" s="153">
        <v>1800</v>
      </c>
      <c r="E15" s="153"/>
      <c r="F15" s="153">
        <v>14100</v>
      </c>
      <c r="G15" s="153">
        <v>3600</v>
      </c>
      <c r="H15" s="153">
        <v>15500</v>
      </c>
      <c r="I15" s="153">
        <v>3200</v>
      </c>
      <c r="J15" s="153">
        <v>30</v>
      </c>
      <c r="K15" s="153">
        <v>870</v>
      </c>
      <c r="L15" s="153">
        <v>1000</v>
      </c>
      <c r="M15" s="153">
        <v>20000</v>
      </c>
      <c r="N15" s="153">
        <v>3500</v>
      </c>
      <c r="O15" s="153">
        <v>3500</v>
      </c>
    </row>
    <row r="16" spans="1:15" s="157" customFormat="1" ht="21.9" customHeight="1">
      <c r="A16" s="150">
        <f t="shared" si="0"/>
        <v>11</v>
      </c>
      <c r="B16" s="151" t="s">
        <v>239</v>
      </c>
      <c r="C16" s="152">
        <f t="shared" si="1"/>
        <v>87000</v>
      </c>
      <c r="D16" s="153">
        <v>500</v>
      </c>
      <c r="E16" s="153"/>
      <c r="F16" s="153">
        <v>13000</v>
      </c>
      <c r="G16" s="153">
        <v>5000</v>
      </c>
      <c r="H16" s="153">
        <v>16800</v>
      </c>
      <c r="I16" s="153">
        <v>3000</v>
      </c>
      <c r="J16" s="153">
        <v>950</v>
      </c>
      <c r="K16" s="153">
        <v>6050</v>
      </c>
      <c r="L16" s="153">
        <v>500</v>
      </c>
      <c r="M16" s="153">
        <v>36000</v>
      </c>
      <c r="N16" s="153">
        <v>400</v>
      </c>
      <c r="O16" s="153">
        <v>4800</v>
      </c>
    </row>
    <row r="17" spans="1:15" s="157" customFormat="1" ht="21.9" customHeight="1">
      <c r="A17" s="150">
        <f t="shared" si="0"/>
        <v>12</v>
      </c>
      <c r="B17" s="151" t="s">
        <v>240</v>
      </c>
      <c r="C17" s="152">
        <f t="shared" si="1"/>
        <v>34000</v>
      </c>
      <c r="D17" s="153">
        <v>2500</v>
      </c>
      <c r="E17" s="153"/>
      <c r="F17" s="153">
        <v>14000</v>
      </c>
      <c r="G17" s="153">
        <v>800</v>
      </c>
      <c r="H17" s="153">
        <v>4300</v>
      </c>
      <c r="I17" s="153">
        <v>2000</v>
      </c>
      <c r="J17" s="153">
        <v>170</v>
      </c>
      <c r="K17" s="153">
        <v>152</v>
      </c>
      <c r="L17" s="153">
        <v>50</v>
      </c>
      <c r="M17" s="153">
        <v>7000</v>
      </c>
      <c r="N17" s="153">
        <v>528</v>
      </c>
      <c r="O17" s="153">
        <v>2500</v>
      </c>
    </row>
    <row r="18" spans="1:15" s="157" customFormat="1" ht="21.9" customHeight="1">
      <c r="A18" s="150">
        <f t="shared" si="0"/>
        <v>13</v>
      </c>
      <c r="B18" s="151" t="s">
        <v>241</v>
      </c>
      <c r="C18" s="152">
        <f t="shared" si="1"/>
        <v>140200</v>
      </c>
      <c r="D18" s="153">
        <v>980</v>
      </c>
      <c r="E18" s="153"/>
      <c r="F18" s="153">
        <v>12700</v>
      </c>
      <c r="G18" s="153">
        <v>3500</v>
      </c>
      <c r="H18" s="153">
        <v>14300</v>
      </c>
      <c r="I18" s="153">
        <v>1500</v>
      </c>
      <c r="J18" s="153">
        <v>20</v>
      </c>
      <c r="K18" s="153">
        <v>3000</v>
      </c>
      <c r="L18" s="153"/>
      <c r="M18" s="153">
        <v>100000</v>
      </c>
      <c r="N18" s="153">
        <v>2000</v>
      </c>
      <c r="O18" s="153">
        <v>2200</v>
      </c>
    </row>
    <row r="19" spans="1:15" s="158" customFormat="1" ht="23.1" customHeight="1">
      <c r="A19" s="247" t="s">
        <v>229</v>
      </c>
      <c r="B19" s="247"/>
      <c r="C19" s="154">
        <f>SUM(C6:C18)</f>
        <v>2483200</v>
      </c>
      <c r="D19" s="154">
        <f t="shared" ref="D19:O19" si="2">SUM(D6:D18)</f>
        <v>44680</v>
      </c>
      <c r="E19" s="154">
        <f t="shared" si="2"/>
        <v>23000</v>
      </c>
      <c r="F19" s="154">
        <f t="shared" si="2"/>
        <v>348100</v>
      </c>
      <c r="G19" s="154">
        <f t="shared" si="2"/>
        <v>91300</v>
      </c>
      <c r="H19" s="154">
        <f t="shared" si="2"/>
        <v>322700</v>
      </c>
      <c r="I19" s="154">
        <f>SUM(I6:I18)</f>
        <v>47300</v>
      </c>
      <c r="J19" s="154">
        <f t="shared" si="2"/>
        <v>11310</v>
      </c>
      <c r="K19" s="154">
        <f t="shared" si="2"/>
        <v>87072</v>
      </c>
      <c r="L19" s="154">
        <f t="shared" si="2"/>
        <v>25610</v>
      </c>
      <c r="M19" s="154">
        <f t="shared" si="2"/>
        <v>1400000</v>
      </c>
      <c r="N19" s="154">
        <f t="shared" si="2"/>
        <v>30828</v>
      </c>
      <c r="O19" s="154">
        <f t="shared" si="2"/>
        <v>51300</v>
      </c>
    </row>
    <row r="20" spans="1:15" s="202" customFormat="1" ht="30.75" customHeight="1">
      <c r="K20" s="249" t="s">
        <v>806</v>
      </c>
      <c r="L20" s="249"/>
      <c r="M20" s="249"/>
      <c r="N20" s="249"/>
      <c r="O20" s="249"/>
    </row>
  </sheetData>
  <mergeCells count="6">
    <mergeCell ref="A2:O2"/>
    <mergeCell ref="M4:O4"/>
    <mergeCell ref="A19:B19"/>
    <mergeCell ref="A1:O1"/>
    <mergeCell ref="K20:O20"/>
    <mergeCell ref="A3:O3"/>
  </mergeCells>
  <printOptions horizontalCentered="1"/>
  <pageMargins left="0.36" right="0.31" top="0.7" bottom="0.7" header="0.3" footer="0.2"/>
  <pageSetup paperSize="9" orientation="landscape" r:id="rId1"/>
  <headerFooter>
    <oddFooter>&amp;C&amp;P/&amp;N (PL 05)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16" workbookViewId="0">
      <selection activeCell="I28" sqref="I28"/>
    </sheetView>
  </sheetViews>
  <sheetFormatPr defaultRowHeight="15.6"/>
  <cols>
    <col min="1" max="1" width="5.19921875" style="52" customWidth="1"/>
    <col min="2" max="2" width="18.19921875" style="52" customWidth="1"/>
    <col min="3" max="3" width="11.5" style="53" customWidth="1"/>
    <col min="4" max="7" width="10.19921875" style="53" customWidth="1"/>
    <col min="8" max="10" width="10.19921875" style="52" customWidth="1"/>
    <col min="11" max="222" width="8.69921875" style="52"/>
    <col min="223" max="223" width="4.19921875" style="52" customWidth="1"/>
    <col min="224" max="224" width="16.19921875" style="52" customWidth="1"/>
    <col min="225" max="226" width="10.8984375" style="52" customWidth="1"/>
    <col min="227" max="234" width="10.19921875" style="52" customWidth="1"/>
    <col min="235" max="235" width="8.69921875" style="52"/>
    <col min="236" max="241" width="12.19921875" style="52" customWidth="1"/>
    <col min="242" max="247" width="9.09765625" style="52" bestFit="1" customWidth="1"/>
    <col min="248" max="478" width="8.69921875" style="52"/>
    <col min="479" max="479" width="4.19921875" style="52" customWidth="1"/>
    <col min="480" max="480" width="16.19921875" style="52" customWidth="1"/>
    <col min="481" max="482" width="10.8984375" style="52" customWidth="1"/>
    <col min="483" max="490" width="10.19921875" style="52" customWidth="1"/>
    <col min="491" max="491" width="8.69921875" style="52"/>
    <col min="492" max="497" width="12.19921875" style="52" customWidth="1"/>
    <col min="498" max="503" width="9.09765625" style="52" bestFit="1" customWidth="1"/>
    <col min="504" max="734" width="8.69921875" style="52"/>
    <col min="735" max="735" width="4.19921875" style="52" customWidth="1"/>
    <col min="736" max="736" width="16.19921875" style="52" customWidth="1"/>
    <col min="737" max="738" width="10.8984375" style="52" customWidth="1"/>
    <col min="739" max="746" width="10.19921875" style="52" customWidth="1"/>
    <col min="747" max="747" width="8.69921875" style="52"/>
    <col min="748" max="753" width="12.19921875" style="52" customWidth="1"/>
    <col min="754" max="759" width="9.09765625" style="52" bestFit="1" customWidth="1"/>
    <col min="760" max="990" width="8.69921875" style="52"/>
    <col min="991" max="991" width="4.19921875" style="52" customWidth="1"/>
    <col min="992" max="992" width="16.19921875" style="52" customWidth="1"/>
    <col min="993" max="994" width="10.8984375" style="52" customWidth="1"/>
    <col min="995" max="1002" width="10.19921875" style="52" customWidth="1"/>
    <col min="1003" max="1003" width="8.69921875" style="52"/>
    <col min="1004" max="1009" width="12.19921875" style="52" customWidth="1"/>
    <col min="1010" max="1015" width="9.09765625" style="52" bestFit="1" customWidth="1"/>
    <col min="1016" max="1246" width="8.69921875" style="52"/>
    <col min="1247" max="1247" width="4.19921875" style="52" customWidth="1"/>
    <col min="1248" max="1248" width="16.19921875" style="52" customWidth="1"/>
    <col min="1249" max="1250" width="10.8984375" style="52" customWidth="1"/>
    <col min="1251" max="1258" width="10.19921875" style="52" customWidth="1"/>
    <col min="1259" max="1259" width="8.69921875" style="52"/>
    <col min="1260" max="1265" width="12.19921875" style="52" customWidth="1"/>
    <col min="1266" max="1271" width="9.09765625" style="52" bestFit="1" customWidth="1"/>
    <col min="1272" max="1502" width="8.69921875" style="52"/>
    <col min="1503" max="1503" width="4.19921875" style="52" customWidth="1"/>
    <col min="1504" max="1504" width="16.19921875" style="52" customWidth="1"/>
    <col min="1505" max="1506" width="10.8984375" style="52" customWidth="1"/>
    <col min="1507" max="1514" width="10.19921875" style="52" customWidth="1"/>
    <col min="1515" max="1515" width="8.69921875" style="52"/>
    <col min="1516" max="1521" width="12.19921875" style="52" customWidth="1"/>
    <col min="1522" max="1527" width="9.09765625" style="52" bestFit="1" customWidth="1"/>
    <col min="1528" max="1758" width="8.69921875" style="52"/>
    <col min="1759" max="1759" width="4.19921875" style="52" customWidth="1"/>
    <col min="1760" max="1760" width="16.19921875" style="52" customWidth="1"/>
    <col min="1761" max="1762" width="10.8984375" style="52" customWidth="1"/>
    <col min="1763" max="1770" width="10.19921875" style="52" customWidth="1"/>
    <col min="1771" max="1771" width="8.69921875" style="52"/>
    <col min="1772" max="1777" width="12.19921875" style="52" customWidth="1"/>
    <col min="1778" max="1783" width="9.09765625" style="52" bestFit="1" customWidth="1"/>
    <col min="1784" max="2014" width="8.69921875" style="52"/>
    <col min="2015" max="2015" width="4.19921875" style="52" customWidth="1"/>
    <col min="2016" max="2016" width="16.19921875" style="52" customWidth="1"/>
    <col min="2017" max="2018" width="10.8984375" style="52" customWidth="1"/>
    <col min="2019" max="2026" width="10.19921875" style="52" customWidth="1"/>
    <col min="2027" max="2027" width="8.69921875" style="52"/>
    <col min="2028" max="2033" width="12.19921875" style="52" customWidth="1"/>
    <col min="2034" max="2039" width="9.09765625" style="52" bestFit="1" customWidth="1"/>
    <col min="2040" max="2270" width="8.69921875" style="52"/>
    <col min="2271" max="2271" width="4.19921875" style="52" customWidth="1"/>
    <col min="2272" max="2272" width="16.19921875" style="52" customWidth="1"/>
    <col min="2273" max="2274" width="10.8984375" style="52" customWidth="1"/>
    <col min="2275" max="2282" width="10.19921875" style="52" customWidth="1"/>
    <col min="2283" max="2283" width="8.69921875" style="52"/>
    <col min="2284" max="2289" width="12.19921875" style="52" customWidth="1"/>
    <col min="2290" max="2295" width="9.09765625" style="52" bestFit="1" customWidth="1"/>
    <col min="2296" max="2526" width="8.69921875" style="52"/>
    <col min="2527" max="2527" width="4.19921875" style="52" customWidth="1"/>
    <col min="2528" max="2528" width="16.19921875" style="52" customWidth="1"/>
    <col min="2529" max="2530" width="10.8984375" style="52" customWidth="1"/>
    <col min="2531" max="2538" width="10.19921875" style="52" customWidth="1"/>
    <col min="2539" max="2539" width="8.69921875" style="52"/>
    <col min="2540" max="2545" width="12.19921875" style="52" customWidth="1"/>
    <col min="2546" max="2551" width="9.09765625" style="52" bestFit="1" customWidth="1"/>
    <col min="2552" max="2782" width="8.69921875" style="52"/>
    <col min="2783" max="2783" width="4.19921875" style="52" customWidth="1"/>
    <col min="2784" max="2784" width="16.19921875" style="52" customWidth="1"/>
    <col min="2785" max="2786" width="10.8984375" style="52" customWidth="1"/>
    <col min="2787" max="2794" width="10.19921875" style="52" customWidth="1"/>
    <col min="2795" max="2795" width="8.69921875" style="52"/>
    <col min="2796" max="2801" width="12.19921875" style="52" customWidth="1"/>
    <col min="2802" max="2807" width="9.09765625" style="52" bestFit="1" customWidth="1"/>
    <col min="2808" max="3038" width="8.69921875" style="52"/>
    <col min="3039" max="3039" width="4.19921875" style="52" customWidth="1"/>
    <col min="3040" max="3040" width="16.19921875" style="52" customWidth="1"/>
    <col min="3041" max="3042" width="10.8984375" style="52" customWidth="1"/>
    <col min="3043" max="3050" width="10.19921875" style="52" customWidth="1"/>
    <col min="3051" max="3051" width="8.69921875" style="52"/>
    <col min="3052" max="3057" width="12.19921875" style="52" customWidth="1"/>
    <col min="3058" max="3063" width="9.09765625" style="52" bestFit="1" customWidth="1"/>
    <col min="3064" max="3294" width="8.69921875" style="52"/>
    <col min="3295" max="3295" width="4.19921875" style="52" customWidth="1"/>
    <col min="3296" max="3296" width="16.19921875" style="52" customWidth="1"/>
    <col min="3297" max="3298" width="10.8984375" style="52" customWidth="1"/>
    <col min="3299" max="3306" width="10.19921875" style="52" customWidth="1"/>
    <col min="3307" max="3307" width="8.69921875" style="52"/>
    <col min="3308" max="3313" width="12.19921875" style="52" customWidth="1"/>
    <col min="3314" max="3319" width="9.09765625" style="52" bestFit="1" customWidth="1"/>
    <col min="3320" max="3550" width="8.69921875" style="52"/>
    <col min="3551" max="3551" width="4.19921875" style="52" customWidth="1"/>
    <col min="3552" max="3552" width="16.19921875" style="52" customWidth="1"/>
    <col min="3553" max="3554" width="10.8984375" style="52" customWidth="1"/>
    <col min="3555" max="3562" width="10.19921875" style="52" customWidth="1"/>
    <col min="3563" max="3563" width="8.69921875" style="52"/>
    <col min="3564" max="3569" width="12.19921875" style="52" customWidth="1"/>
    <col min="3570" max="3575" width="9.09765625" style="52" bestFit="1" customWidth="1"/>
    <col min="3576" max="3806" width="8.69921875" style="52"/>
    <col min="3807" max="3807" width="4.19921875" style="52" customWidth="1"/>
    <col min="3808" max="3808" width="16.19921875" style="52" customWidth="1"/>
    <col min="3809" max="3810" width="10.8984375" style="52" customWidth="1"/>
    <col min="3811" max="3818" width="10.19921875" style="52" customWidth="1"/>
    <col min="3819" max="3819" width="8.69921875" style="52"/>
    <col min="3820" max="3825" width="12.19921875" style="52" customWidth="1"/>
    <col min="3826" max="3831" width="9.09765625" style="52" bestFit="1" customWidth="1"/>
    <col min="3832" max="4062" width="8.69921875" style="52"/>
    <col min="4063" max="4063" width="4.19921875" style="52" customWidth="1"/>
    <col min="4064" max="4064" width="16.19921875" style="52" customWidth="1"/>
    <col min="4065" max="4066" width="10.8984375" style="52" customWidth="1"/>
    <col min="4067" max="4074" width="10.19921875" style="52" customWidth="1"/>
    <col min="4075" max="4075" width="8.69921875" style="52"/>
    <col min="4076" max="4081" width="12.19921875" style="52" customWidth="1"/>
    <col min="4082" max="4087" width="9.09765625" style="52" bestFit="1" customWidth="1"/>
    <col min="4088" max="4318" width="8.69921875" style="52"/>
    <col min="4319" max="4319" width="4.19921875" style="52" customWidth="1"/>
    <col min="4320" max="4320" width="16.19921875" style="52" customWidth="1"/>
    <col min="4321" max="4322" width="10.8984375" style="52" customWidth="1"/>
    <col min="4323" max="4330" width="10.19921875" style="52" customWidth="1"/>
    <col min="4331" max="4331" width="8.69921875" style="52"/>
    <col min="4332" max="4337" width="12.19921875" style="52" customWidth="1"/>
    <col min="4338" max="4343" width="9.09765625" style="52" bestFit="1" customWidth="1"/>
    <col min="4344" max="4574" width="8.69921875" style="52"/>
    <col min="4575" max="4575" width="4.19921875" style="52" customWidth="1"/>
    <col min="4576" max="4576" width="16.19921875" style="52" customWidth="1"/>
    <col min="4577" max="4578" width="10.8984375" style="52" customWidth="1"/>
    <col min="4579" max="4586" width="10.19921875" style="52" customWidth="1"/>
    <col min="4587" max="4587" width="8.69921875" style="52"/>
    <col min="4588" max="4593" width="12.19921875" style="52" customWidth="1"/>
    <col min="4594" max="4599" width="9.09765625" style="52" bestFit="1" customWidth="1"/>
    <col min="4600" max="4830" width="8.69921875" style="52"/>
    <col min="4831" max="4831" width="4.19921875" style="52" customWidth="1"/>
    <col min="4832" max="4832" width="16.19921875" style="52" customWidth="1"/>
    <col min="4833" max="4834" width="10.8984375" style="52" customWidth="1"/>
    <col min="4835" max="4842" width="10.19921875" style="52" customWidth="1"/>
    <col min="4843" max="4843" width="8.69921875" style="52"/>
    <col min="4844" max="4849" width="12.19921875" style="52" customWidth="1"/>
    <col min="4850" max="4855" width="9.09765625" style="52" bestFit="1" customWidth="1"/>
    <col min="4856" max="5086" width="8.69921875" style="52"/>
    <col min="5087" max="5087" width="4.19921875" style="52" customWidth="1"/>
    <col min="5088" max="5088" width="16.19921875" style="52" customWidth="1"/>
    <col min="5089" max="5090" width="10.8984375" style="52" customWidth="1"/>
    <col min="5091" max="5098" width="10.19921875" style="52" customWidth="1"/>
    <col min="5099" max="5099" width="8.69921875" style="52"/>
    <col min="5100" max="5105" width="12.19921875" style="52" customWidth="1"/>
    <col min="5106" max="5111" width="9.09765625" style="52" bestFit="1" customWidth="1"/>
    <col min="5112" max="5342" width="8.69921875" style="52"/>
    <col min="5343" max="5343" width="4.19921875" style="52" customWidth="1"/>
    <col min="5344" max="5344" width="16.19921875" style="52" customWidth="1"/>
    <col min="5345" max="5346" width="10.8984375" style="52" customWidth="1"/>
    <col min="5347" max="5354" width="10.19921875" style="52" customWidth="1"/>
    <col min="5355" max="5355" width="8.69921875" style="52"/>
    <col min="5356" max="5361" width="12.19921875" style="52" customWidth="1"/>
    <col min="5362" max="5367" width="9.09765625" style="52" bestFit="1" customWidth="1"/>
    <col min="5368" max="5598" width="8.69921875" style="52"/>
    <col min="5599" max="5599" width="4.19921875" style="52" customWidth="1"/>
    <col min="5600" max="5600" width="16.19921875" style="52" customWidth="1"/>
    <col min="5601" max="5602" width="10.8984375" style="52" customWidth="1"/>
    <col min="5603" max="5610" width="10.19921875" style="52" customWidth="1"/>
    <col min="5611" max="5611" width="8.69921875" style="52"/>
    <col min="5612" max="5617" width="12.19921875" style="52" customWidth="1"/>
    <col min="5618" max="5623" width="9.09765625" style="52" bestFit="1" customWidth="1"/>
    <col min="5624" max="5854" width="8.69921875" style="52"/>
    <col min="5855" max="5855" width="4.19921875" style="52" customWidth="1"/>
    <col min="5856" max="5856" width="16.19921875" style="52" customWidth="1"/>
    <col min="5857" max="5858" width="10.8984375" style="52" customWidth="1"/>
    <col min="5859" max="5866" width="10.19921875" style="52" customWidth="1"/>
    <col min="5867" max="5867" width="8.69921875" style="52"/>
    <col min="5868" max="5873" width="12.19921875" style="52" customWidth="1"/>
    <col min="5874" max="5879" width="9.09765625" style="52" bestFit="1" customWidth="1"/>
    <col min="5880" max="6110" width="8.69921875" style="52"/>
    <col min="6111" max="6111" width="4.19921875" style="52" customWidth="1"/>
    <col min="6112" max="6112" width="16.19921875" style="52" customWidth="1"/>
    <col min="6113" max="6114" width="10.8984375" style="52" customWidth="1"/>
    <col min="6115" max="6122" width="10.19921875" style="52" customWidth="1"/>
    <col min="6123" max="6123" width="8.69921875" style="52"/>
    <col min="6124" max="6129" width="12.19921875" style="52" customWidth="1"/>
    <col min="6130" max="6135" width="9.09765625" style="52" bestFit="1" customWidth="1"/>
    <col min="6136" max="6366" width="8.69921875" style="52"/>
    <col min="6367" max="6367" width="4.19921875" style="52" customWidth="1"/>
    <col min="6368" max="6368" width="16.19921875" style="52" customWidth="1"/>
    <col min="6369" max="6370" width="10.8984375" style="52" customWidth="1"/>
    <col min="6371" max="6378" width="10.19921875" style="52" customWidth="1"/>
    <col min="6379" max="6379" width="8.69921875" style="52"/>
    <col min="6380" max="6385" width="12.19921875" style="52" customWidth="1"/>
    <col min="6386" max="6391" width="9.09765625" style="52" bestFit="1" customWidth="1"/>
    <col min="6392" max="6622" width="8.69921875" style="52"/>
    <col min="6623" max="6623" width="4.19921875" style="52" customWidth="1"/>
    <col min="6624" max="6624" width="16.19921875" style="52" customWidth="1"/>
    <col min="6625" max="6626" width="10.8984375" style="52" customWidth="1"/>
    <col min="6627" max="6634" width="10.19921875" style="52" customWidth="1"/>
    <col min="6635" max="6635" width="8.69921875" style="52"/>
    <col min="6636" max="6641" width="12.19921875" style="52" customWidth="1"/>
    <col min="6642" max="6647" width="9.09765625" style="52" bestFit="1" customWidth="1"/>
    <col min="6648" max="6878" width="8.69921875" style="52"/>
    <col min="6879" max="6879" width="4.19921875" style="52" customWidth="1"/>
    <col min="6880" max="6880" width="16.19921875" style="52" customWidth="1"/>
    <col min="6881" max="6882" width="10.8984375" style="52" customWidth="1"/>
    <col min="6883" max="6890" width="10.19921875" style="52" customWidth="1"/>
    <col min="6891" max="6891" width="8.69921875" style="52"/>
    <col min="6892" max="6897" width="12.19921875" style="52" customWidth="1"/>
    <col min="6898" max="6903" width="9.09765625" style="52" bestFit="1" customWidth="1"/>
    <col min="6904" max="7134" width="8.69921875" style="52"/>
    <col min="7135" max="7135" width="4.19921875" style="52" customWidth="1"/>
    <col min="7136" max="7136" width="16.19921875" style="52" customWidth="1"/>
    <col min="7137" max="7138" width="10.8984375" style="52" customWidth="1"/>
    <col min="7139" max="7146" width="10.19921875" style="52" customWidth="1"/>
    <col min="7147" max="7147" width="8.69921875" style="52"/>
    <col min="7148" max="7153" width="12.19921875" style="52" customWidth="1"/>
    <col min="7154" max="7159" width="9.09765625" style="52" bestFit="1" customWidth="1"/>
    <col min="7160" max="7390" width="8.69921875" style="52"/>
    <col min="7391" max="7391" width="4.19921875" style="52" customWidth="1"/>
    <col min="7392" max="7392" width="16.19921875" style="52" customWidth="1"/>
    <col min="7393" max="7394" width="10.8984375" style="52" customWidth="1"/>
    <col min="7395" max="7402" width="10.19921875" style="52" customWidth="1"/>
    <col min="7403" max="7403" width="8.69921875" style="52"/>
    <col min="7404" max="7409" width="12.19921875" style="52" customWidth="1"/>
    <col min="7410" max="7415" width="9.09765625" style="52" bestFit="1" customWidth="1"/>
    <col min="7416" max="7646" width="8.69921875" style="52"/>
    <col min="7647" max="7647" width="4.19921875" style="52" customWidth="1"/>
    <col min="7648" max="7648" width="16.19921875" style="52" customWidth="1"/>
    <col min="7649" max="7650" width="10.8984375" style="52" customWidth="1"/>
    <col min="7651" max="7658" width="10.19921875" style="52" customWidth="1"/>
    <col min="7659" max="7659" width="8.69921875" style="52"/>
    <col min="7660" max="7665" width="12.19921875" style="52" customWidth="1"/>
    <col min="7666" max="7671" width="9.09765625" style="52" bestFit="1" customWidth="1"/>
    <col min="7672" max="7902" width="8.69921875" style="52"/>
    <col min="7903" max="7903" width="4.19921875" style="52" customWidth="1"/>
    <col min="7904" max="7904" width="16.19921875" style="52" customWidth="1"/>
    <col min="7905" max="7906" width="10.8984375" style="52" customWidth="1"/>
    <col min="7907" max="7914" width="10.19921875" style="52" customWidth="1"/>
    <col min="7915" max="7915" width="8.69921875" style="52"/>
    <col min="7916" max="7921" width="12.19921875" style="52" customWidth="1"/>
    <col min="7922" max="7927" width="9.09765625" style="52" bestFit="1" customWidth="1"/>
    <col min="7928" max="8158" width="8.69921875" style="52"/>
    <col min="8159" max="8159" width="4.19921875" style="52" customWidth="1"/>
    <col min="8160" max="8160" width="16.19921875" style="52" customWidth="1"/>
    <col min="8161" max="8162" width="10.8984375" style="52" customWidth="1"/>
    <col min="8163" max="8170" width="10.19921875" style="52" customWidth="1"/>
    <col min="8171" max="8171" width="8.69921875" style="52"/>
    <col min="8172" max="8177" width="12.19921875" style="52" customWidth="1"/>
    <col min="8178" max="8183" width="9.09765625" style="52" bestFit="1" customWidth="1"/>
    <col min="8184" max="8414" width="8.69921875" style="52"/>
    <col min="8415" max="8415" width="4.19921875" style="52" customWidth="1"/>
    <col min="8416" max="8416" width="16.19921875" style="52" customWidth="1"/>
    <col min="8417" max="8418" width="10.8984375" style="52" customWidth="1"/>
    <col min="8419" max="8426" width="10.19921875" style="52" customWidth="1"/>
    <col min="8427" max="8427" width="8.69921875" style="52"/>
    <col min="8428" max="8433" width="12.19921875" style="52" customWidth="1"/>
    <col min="8434" max="8439" width="9.09765625" style="52" bestFit="1" customWidth="1"/>
    <col min="8440" max="8670" width="8.69921875" style="52"/>
    <col min="8671" max="8671" width="4.19921875" style="52" customWidth="1"/>
    <col min="8672" max="8672" width="16.19921875" style="52" customWidth="1"/>
    <col min="8673" max="8674" width="10.8984375" style="52" customWidth="1"/>
    <col min="8675" max="8682" width="10.19921875" style="52" customWidth="1"/>
    <col min="8683" max="8683" width="8.69921875" style="52"/>
    <col min="8684" max="8689" width="12.19921875" style="52" customWidth="1"/>
    <col min="8690" max="8695" width="9.09765625" style="52" bestFit="1" customWidth="1"/>
    <col min="8696" max="8926" width="8.69921875" style="52"/>
    <col min="8927" max="8927" width="4.19921875" style="52" customWidth="1"/>
    <col min="8928" max="8928" width="16.19921875" style="52" customWidth="1"/>
    <col min="8929" max="8930" width="10.8984375" style="52" customWidth="1"/>
    <col min="8931" max="8938" width="10.19921875" style="52" customWidth="1"/>
    <col min="8939" max="8939" width="8.69921875" style="52"/>
    <col min="8940" max="8945" width="12.19921875" style="52" customWidth="1"/>
    <col min="8946" max="8951" width="9.09765625" style="52" bestFit="1" customWidth="1"/>
    <col min="8952" max="9182" width="8.69921875" style="52"/>
    <col min="9183" max="9183" width="4.19921875" style="52" customWidth="1"/>
    <col min="9184" max="9184" width="16.19921875" style="52" customWidth="1"/>
    <col min="9185" max="9186" width="10.8984375" style="52" customWidth="1"/>
    <col min="9187" max="9194" width="10.19921875" style="52" customWidth="1"/>
    <col min="9195" max="9195" width="8.69921875" style="52"/>
    <col min="9196" max="9201" width="12.19921875" style="52" customWidth="1"/>
    <col min="9202" max="9207" width="9.09765625" style="52" bestFit="1" customWidth="1"/>
    <col min="9208" max="9438" width="8.69921875" style="52"/>
    <col min="9439" max="9439" width="4.19921875" style="52" customWidth="1"/>
    <col min="9440" max="9440" width="16.19921875" style="52" customWidth="1"/>
    <col min="9441" max="9442" width="10.8984375" style="52" customWidth="1"/>
    <col min="9443" max="9450" width="10.19921875" style="52" customWidth="1"/>
    <col min="9451" max="9451" width="8.69921875" style="52"/>
    <col min="9452" max="9457" width="12.19921875" style="52" customWidth="1"/>
    <col min="9458" max="9463" width="9.09765625" style="52" bestFit="1" customWidth="1"/>
    <col min="9464" max="9694" width="8.69921875" style="52"/>
    <col min="9695" max="9695" width="4.19921875" style="52" customWidth="1"/>
    <col min="9696" max="9696" width="16.19921875" style="52" customWidth="1"/>
    <col min="9697" max="9698" width="10.8984375" style="52" customWidth="1"/>
    <col min="9699" max="9706" width="10.19921875" style="52" customWidth="1"/>
    <col min="9707" max="9707" width="8.69921875" style="52"/>
    <col min="9708" max="9713" width="12.19921875" style="52" customWidth="1"/>
    <col min="9714" max="9719" width="9.09765625" style="52" bestFit="1" customWidth="1"/>
    <col min="9720" max="9950" width="8.69921875" style="52"/>
    <col min="9951" max="9951" width="4.19921875" style="52" customWidth="1"/>
    <col min="9952" max="9952" width="16.19921875" style="52" customWidth="1"/>
    <col min="9953" max="9954" width="10.8984375" style="52" customWidth="1"/>
    <col min="9955" max="9962" width="10.19921875" style="52" customWidth="1"/>
    <col min="9963" max="9963" width="8.69921875" style="52"/>
    <col min="9964" max="9969" width="12.19921875" style="52" customWidth="1"/>
    <col min="9970" max="9975" width="9.09765625" style="52" bestFit="1" customWidth="1"/>
    <col min="9976" max="10206" width="8.69921875" style="52"/>
    <col min="10207" max="10207" width="4.19921875" style="52" customWidth="1"/>
    <col min="10208" max="10208" width="16.19921875" style="52" customWidth="1"/>
    <col min="10209" max="10210" width="10.8984375" style="52" customWidth="1"/>
    <col min="10211" max="10218" width="10.19921875" style="52" customWidth="1"/>
    <col min="10219" max="10219" width="8.69921875" style="52"/>
    <col min="10220" max="10225" width="12.19921875" style="52" customWidth="1"/>
    <col min="10226" max="10231" width="9.09765625" style="52" bestFit="1" customWidth="1"/>
    <col min="10232" max="10462" width="8.69921875" style="52"/>
    <col min="10463" max="10463" width="4.19921875" style="52" customWidth="1"/>
    <col min="10464" max="10464" width="16.19921875" style="52" customWidth="1"/>
    <col min="10465" max="10466" width="10.8984375" style="52" customWidth="1"/>
    <col min="10467" max="10474" width="10.19921875" style="52" customWidth="1"/>
    <col min="10475" max="10475" width="8.69921875" style="52"/>
    <col min="10476" max="10481" width="12.19921875" style="52" customWidth="1"/>
    <col min="10482" max="10487" width="9.09765625" style="52" bestFit="1" customWidth="1"/>
    <col min="10488" max="10718" width="8.69921875" style="52"/>
    <col min="10719" max="10719" width="4.19921875" style="52" customWidth="1"/>
    <col min="10720" max="10720" width="16.19921875" style="52" customWidth="1"/>
    <col min="10721" max="10722" width="10.8984375" style="52" customWidth="1"/>
    <col min="10723" max="10730" width="10.19921875" style="52" customWidth="1"/>
    <col min="10731" max="10731" width="8.69921875" style="52"/>
    <col min="10732" max="10737" width="12.19921875" style="52" customWidth="1"/>
    <col min="10738" max="10743" width="9.09765625" style="52" bestFit="1" customWidth="1"/>
    <col min="10744" max="10974" width="8.69921875" style="52"/>
    <col min="10975" max="10975" width="4.19921875" style="52" customWidth="1"/>
    <col min="10976" max="10976" width="16.19921875" style="52" customWidth="1"/>
    <col min="10977" max="10978" width="10.8984375" style="52" customWidth="1"/>
    <col min="10979" max="10986" width="10.19921875" style="52" customWidth="1"/>
    <col min="10987" max="10987" width="8.69921875" style="52"/>
    <col min="10988" max="10993" width="12.19921875" style="52" customWidth="1"/>
    <col min="10994" max="10999" width="9.09765625" style="52" bestFit="1" customWidth="1"/>
    <col min="11000" max="11230" width="8.69921875" style="52"/>
    <col min="11231" max="11231" width="4.19921875" style="52" customWidth="1"/>
    <col min="11232" max="11232" width="16.19921875" style="52" customWidth="1"/>
    <col min="11233" max="11234" width="10.8984375" style="52" customWidth="1"/>
    <col min="11235" max="11242" width="10.19921875" style="52" customWidth="1"/>
    <col min="11243" max="11243" width="8.69921875" style="52"/>
    <col min="11244" max="11249" width="12.19921875" style="52" customWidth="1"/>
    <col min="11250" max="11255" width="9.09765625" style="52" bestFit="1" customWidth="1"/>
    <col min="11256" max="11486" width="8.69921875" style="52"/>
    <col min="11487" max="11487" width="4.19921875" style="52" customWidth="1"/>
    <col min="11488" max="11488" width="16.19921875" style="52" customWidth="1"/>
    <col min="11489" max="11490" width="10.8984375" style="52" customWidth="1"/>
    <col min="11491" max="11498" width="10.19921875" style="52" customWidth="1"/>
    <col min="11499" max="11499" width="8.69921875" style="52"/>
    <col min="11500" max="11505" width="12.19921875" style="52" customWidth="1"/>
    <col min="11506" max="11511" width="9.09765625" style="52" bestFit="1" customWidth="1"/>
    <col min="11512" max="11742" width="8.69921875" style="52"/>
    <col min="11743" max="11743" width="4.19921875" style="52" customWidth="1"/>
    <col min="11744" max="11744" width="16.19921875" style="52" customWidth="1"/>
    <col min="11745" max="11746" width="10.8984375" style="52" customWidth="1"/>
    <col min="11747" max="11754" width="10.19921875" style="52" customWidth="1"/>
    <col min="11755" max="11755" width="8.69921875" style="52"/>
    <col min="11756" max="11761" width="12.19921875" style="52" customWidth="1"/>
    <col min="11762" max="11767" width="9.09765625" style="52" bestFit="1" customWidth="1"/>
    <col min="11768" max="11998" width="8.69921875" style="52"/>
    <col min="11999" max="11999" width="4.19921875" style="52" customWidth="1"/>
    <col min="12000" max="12000" width="16.19921875" style="52" customWidth="1"/>
    <col min="12001" max="12002" width="10.8984375" style="52" customWidth="1"/>
    <col min="12003" max="12010" width="10.19921875" style="52" customWidth="1"/>
    <col min="12011" max="12011" width="8.69921875" style="52"/>
    <col min="12012" max="12017" width="12.19921875" style="52" customWidth="1"/>
    <col min="12018" max="12023" width="9.09765625" style="52" bestFit="1" customWidth="1"/>
    <col min="12024" max="12254" width="8.69921875" style="52"/>
    <col min="12255" max="12255" width="4.19921875" style="52" customWidth="1"/>
    <col min="12256" max="12256" width="16.19921875" style="52" customWidth="1"/>
    <col min="12257" max="12258" width="10.8984375" style="52" customWidth="1"/>
    <col min="12259" max="12266" width="10.19921875" style="52" customWidth="1"/>
    <col min="12267" max="12267" width="8.69921875" style="52"/>
    <col min="12268" max="12273" width="12.19921875" style="52" customWidth="1"/>
    <col min="12274" max="12279" width="9.09765625" style="52" bestFit="1" customWidth="1"/>
    <col min="12280" max="12510" width="8.69921875" style="52"/>
    <col min="12511" max="12511" width="4.19921875" style="52" customWidth="1"/>
    <col min="12512" max="12512" width="16.19921875" style="52" customWidth="1"/>
    <col min="12513" max="12514" width="10.8984375" style="52" customWidth="1"/>
    <col min="12515" max="12522" width="10.19921875" style="52" customWidth="1"/>
    <col min="12523" max="12523" width="8.69921875" style="52"/>
    <col min="12524" max="12529" width="12.19921875" style="52" customWidth="1"/>
    <col min="12530" max="12535" width="9.09765625" style="52" bestFit="1" customWidth="1"/>
    <col min="12536" max="12766" width="8.69921875" style="52"/>
    <col min="12767" max="12767" width="4.19921875" style="52" customWidth="1"/>
    <col min="12768" max="12768" width="16.19921875" style="52" customWidth="1"/>
    <col min="12769" max="12770" width="10.8984375" style="52" customWidth="1"/>
    <col min="12771" max="12778" width="10.19921875" style="52" customWidth="1"/>
    <col min="12779" max="12779" width="8.69921875" style="52"/>
    <col min="12780" max="12785" width="12.19921875" style="52" customWidth="1"/>
    <col min="12786" max="12791" width="9.09765625" style="52" bestFit="1" customWidth="1"/>
    <col min="12792" max="13022" width="8.69921875" style="52"/>
    <col min="13023" max="13023" width="4.19921875" style="52" customWidth="1"/>
    <col min="13024" max="13024" width="16.19921875" style="52" customWidth="1"/>
    <col min="13025" max="13026" width="10.8984375" style="52" customWidth="1"/>
    <col min="13027" max="13034" width="10.19921875" style="52" customWidth="1"/>
    <col min="13035" max="13035" width="8.69921875" style="52"/>
    <col min="13036" max="13041" width="12.19921875" style="52" customWidth="1"/>
    <col min="13042" max="13047" width="9.09765625" style="52" bestFit="1" customWidth="1"/>
    <col min="13048" max="13278" width="8.69921875" style="52"/>
    <col min="13279" max="13279" width="4.19921875" style="52" customWidth="1"/>
    <col min="13280" max="13280" width="16.19921875" style="52" customWidth="1"/>
    <col min="13281" max="13282" width="10.8984375" style="52" customWidth="1"/>
    <col min="13283" max="13290" width="10.19921875" style="52" customWidth="1"/>
    <col min="13291" max="13291" width="8.69921875" style="52"/>
    <col min="13292" max="13297" width="12.19921875" style="52" customWidth="1"/>
    <col min="13298" max="13303" width="9.09765625" style="52" bestFit="1" customWidth="1"/>
    <col min="13304" max="13534" width="8.69921875" style="52"/>
    <col min="13535" max="13535" width="4.19921875" style="52" customWidth="1"/>
    <col min="13536" max="13536" width="16.19921875" style="52" customWidth="1"/>
    <col min="13537" max="13538" width="10.8984375" style="52" customWidth="1"/>
    <col min="13539" max="13546" width="10.19921875" style="52" customWidth="1"/>
    <col min="13547" max="13547" width="8.69921875" style="52"/>
    <col min="13548" max="13553" width="12.19921875" style="52" customWidth="1"/>
    <col min="13554" max="13559" width="9.09765625" style="52" bestFit="1" customWidth="1"/>
    <col min="13560" max="13790" width="8.69921875" style="52"/>
    <col min="13791" max="13791" width="4.19921875" style="52" customWidth="1"/>
    <col min="13792" max="13792" width="16.19921875" style="52" customWidth="1"/>
    <col min="13793" max="13794" width="10.8984375" style="52" customWidth="1"/>
    <col min="13795" max="13802" width="10.19921875" style="52" customWidth="1"/>
    <col min="13803" max="13803" width="8.69921875" style="52"/>
    <col min="13804" max="13809" width="12.19921875" style="52" customWidth="1"/>
    <col min="13810" max="13815" width="9.09765625" style="52" bestFit="1" customWidth="1"/>
    <col min="13816" max="14046" width="8.69921875" style="52"/>
    <col min="14047" max="14047" width="4.19921875" style="52" customWidth="1"/>
    <col min="14048" max="14048" width="16.19921875" style="52" customWidth="1"/>
    <col min="14049" max="14050" width="10.8984375" style="52" customWidth="1"/>
    <col min="14051" max="14058" width="10.19921875" style="52" customWidth="1"/>
    <col min="14059" max="14059" width="8.69921875" style="52"/>
    <col min="14060" max="14065" width="12.19921875" style="52" customWidth="1"/>
    <col min="14066" max="14071" width="9.09765625" style="52" bestFit="1" customWidth="1"/>
    <col min="14072" max="14302" width="8.69921875" style="52"/>
    <col min="14303" max="14303" width="4.19921875" style="52" customWidth="1"/>
    <col min="14304" max="14304" width="16.19921875" style="52" customWidth="1"/>
    <col min="14305" max="14306" width="10.8984375" style="52" customWidth="1"/>
    <col min="14307" max="14314" width="10.19921875" style="52" customWidth="1"/>
    <col min="14315" max="14315" width="8.69921875" style="52"/>
    <col min="14316" max="14321" width="12.19921875" style="52" customWidth="1"/>
    <col min="14322" max="14327" width="9.09765625" style="52" bestFit="1" customWidth="1"/>
    <col min="14328" max="14558" width="8.69921875" style="52"/>
    <col min="14559" max="14559" width="4.19921875" style="52" customWidth="1"/>
    <col min="14560" max="14560" width="16.19921875" style="52" customWidth="1"/>
    <col min="14561" max="14562" width="10.8984375" style="52" customWidth="1"/>
    <col min="14563" max="14570" width="10.19921875" style="52" customWidth="1"/>
    <col min="14571" max="14571" width="8.69921875" style="52"/>
    <col min="14572" max="14577" width="12.19921875" style="52" customWidth="1"/>
    <col min="14578" max="14583" width="9.09765625" style="52" bestFit="1" customWidth="1"/>
    <col min="14584" max="14814" width="8.69921875" style="52"/>
    <col min="14815" max="14815" width="4.19921875" style="52" customWidth="1"/>
    <col min="14816" max="14816" width="16.19921875" style="52" customWidth="1"/>
    <col min="14817" max="14818" width="10.8984375" style="52" customWidth="1"/>
    <col min="14819" max="14826" width="10.19921875" style="52" customWidth="1"/>
    <col min="14827" max="14827" width="8.69921875" style="52"/>
    <col min="14828" max="14833" width="12.19921875" style="52" customWidth="1"/>
    <col min="14834" max="14839" width="9.09765625" style="52" bestFit="1" customWidth="1"/>
    <col min="14840" max="15070" width="8.69921875" style="52"/>
    <col min="15071" max="15071" width="4.19921875" style="52" customWidth="1"/>
    <col min="15072" max="15072" width="16.19921875" style="52" customWidth="1"/>
    <col min="15073" max="15074" width="10.8984375" style="52" customWidth="1"/>
    <col min="15075" max="15082" width="10.19921875" style="52" customWidth="1"/>
    <col min="15083" max="15083" width="8.69921875" style="52"/>
    <col min="15084" max="15089" width="12.19921875" style="52" customWidth="1"/>
    <col min="15090" max="15095" width="9.09765625" style="52" bestFit="1" customWidth="1"/>
    <col min="15096" max="15326" width="8.69921875" style="52"/>
    <col min="15327" max="15327" width="4.19921875" style="52" customWidth="1"/>
    <col min="15328" max="15328" width="16.19921875" style="52" customWidth="1"/>
    <col min="15329" max="15330" width="10.8984375" style="52" customWidth="1"/>
    <col min="15331" max="15338" width="10.19921875" style="52" customWidth="1"/>
    <col min="15339" max="15339" width="8.69921875" style="52"/>
    <col min="15340" max="15345" width="12.19921875" style="52" customWidth="1"/>
    <col min="15346" max="15351" width="9.09765625" style="52" bestFit="1" customWidth="1"/>
    <col min="15352" max="15582" width="8.69921875" style="52"/>
    <col min="15583" max="15583" width="4.19921875" style="52" customWidth="1"/>
    <col min="15584" max="15584" width="16.19921875" style="52" customWidth="1"/>
    <col min="15585" max="15586" width="10.8984375" style="52" customWidth="1"/>
    <col min="15587" max="15594" width="10.19921875" style="52" customWidth="1"/>
    <col min="15595" max="15595" width="8.69921875" style="52"/>
    <col min="15596" max="15601" width="12.19921875" style="52" customWidth="1"/>
    <col min="15602" max="15607" width="9.09765625" style="52" bestFit="1" customWidth="1"/>
    <col min="15608" max="15838" width="8.69921875" style="52"/>
    <col min="15839" max="15839" width="4.19921875" style="52" customWidth="1"/>
    <col min="15840" max="15840" width="16.19921875" style="52" customWidth="1"/>
    <col min="15841" max="15842" width="10.8984375" style="52" customWidth="1"/>
    <col min="15843" max="15850" width="10.19921875" style="52" customWidth="1"/>
    <col min="15851" max="15851" width="8.69921875" style="52"/>
    <col min="15852" max="15857" width="12.19921875" style="52" customWidth="1"/>
    <col min="15858" max="15863" width="9.09765625" style="52" bestFit="1" customWidth="1"/>
    <col min="15864" max="16094" width="8.69921875" style="52"/>
    <col min="16095" max="16095" width="4.19921875" style="52" customWidth="1"/>
    <col min="16096" max="16096" width="16.19921875" style="52" customWidth="1"/>
    <col min="16097" max="16098" width="10.8984375" style="52" customWidth="1"/>
    <col min="16099" max="16106" width="10.19921875" style="52" customWidth="1"/>
    <col min="16107" max="16107" width="8.69921875" style="52"/>
    <col min="16108" max="16113" width="12.19921875" style="52" customWidth="1"/>
    <col min="16114" max="16119" width="9.09765625" style="52" bestFit="1" customWidth="1"/>
    <col min="16120" max="16382" width="8.69921875" style="52"/>
    <col min="16383" max="16384" width="8.69921875" style="52" customWidth="1"/>
  </cols>
  <sheetData>
    <row r="1" spans="1:12" ht="23.1" customHeight="1">
      <c r="A1" s="253" t="s">
        <v>762</v>
      </c>
      <c r="B1" s="253"/>
      <c r="C1" s="253"/>
      <c r="D1" s="253"/>
      <c r="E1" s="253"/>
      <c r="F1" s="253"/>
      <c r="G1" s="253"/>
      <c r="H1" s="253"/>
      <c r="I1" s="253"/>
      <c r="J1" s="253"/>
      <c r="K1" s="253"/>
      <c r="L1" s="253"/>
    </row>
    <row r="2" spans="1:12" ht="23.1" customHeight="1">
      <c r="A2" s="252" t="s">
        <v>653</v>
      </c>
      <c r="B2" s="252"/>
      <c r="C2" s="252"/>
      <c r="D2" s="252"/>
      <c r="E2" s="252"/>
      <c r="F2" s="252"/>
      <c r="G2" s="252"/>
      <c r="H2" s="252"/>
      <c r="I2" s="252"/>
      <c r="J2" s="252"/>
      <c r="K2" s="252"/>
      <c r="L2" s="252"/>
    </row>
    <row r="3" spans="1:12" ht="23.1" customHeight="1">
      <c r="A3" s="251" t="str">
        <f>'PL01.Thu NSNN'!A3:D3</f>
        <v>(Kèm theo Nghị quyết số        /NQ-HĐND ngày       tháng 12 năm 2018 của Hội đồng nhân dân tỉnh)</v>
      </c>
      <c r="B3" s="251"/>
      <c r="C3" s="251"/>
      <c r="D3" s="251"/>
      <c r="E3" s="251"/>
      <c r="F3" s="251"/>
      <c r="G3" s="251"/>
      <c r="H3" s="251"/>
      <c r="I3" s="251"/>
      <c r="J3" s="251"/>
      <c r="K3" s="251"/>
      <c r="L3" s="251"/>
    </row>
    <row r="4" spans="1:12" s="199" customFormat="1" ht="19.5" customHeight="1">
      <c r="C4" s="200"/>
      <c r="D4" s="200"/>
      <c r="E4" s="200"/>
      <c r="F4" s="200"/>
      <c r="G4" s="200"/>
      <c r="I4" s="204"/>
      <c r="J4" s="254" t="s">
        <v>227</v>
      </c>
      <c r="K4" s="254"/>
      <c r="L4" s="254"/>
    </row>
    <row r="5" spans="1:12" s="160" customFormat="1" ht="32.25" customHeight="1">
      <c r="A5" s="256" t="s">
        <v>38</v>
      </c>
      <c r="B5" s="256" t="s">
        <v>228</v>
      </c>
      <c r="C5" s="257" t="s">
        <v>242</v>
      </c>
      <c r="D5" s="257" t="s">
        <v>243</v>
      </c>
      <c r="E5" s="257"/>
      <c r="F5" s="257"/>
      <c r="G5" s="257" t="s">
        <v>244</v>
      </c>
      <c r="H5" s="257"/>
      <c r="I5" s="257"/>
      <c r="J5" s="256" t="s">
        <v>245</v>
      </c>
      <c r="K5" s="256"/>
      <c r="L5" s="256"/>
    </row>
    <row r="6" spans="1:12" s="160" customFormat="1" ht="37.5" customHeight="1">
      <c r="A6" s="256"/>
      <c r="B6" s="256"/>
      <c r="C6" s="257"/>
      <c r="D6" s="169" t="s">
        <v>246</v>
      </c>
      <c r="E6" s="169" t="s">
        <v>247</v>
      </c>
      <c r="F6" s="169" t="s">
        <v>248</v>
      </c>
      <c r="G6" s="169" t="s">
        <v>246</v>
      </c>
      <c r="H6" s="169" t="s">
        <v>247</v>
      </c>
      <c r="I6" s="169" t="s">
        <v>248</v>
      </c>
      <c r="J6" s="159" t="s">
        <v>246</v>
      </c>
      <c r="K6" s="159" t="s">
        <v>247</v>
      </c>
      <c r="L6" s="159" t="s">
        <v>248</v>
      </c>
    </row>
    <row r="7" spans="1:12" s="165" customFormat="1" ht="21.9" customHeight="1">
      <c r="A7" s="161">
        <v>1</v>
      </c>
      <c r="B7" s="162" t="s">
        <v>230</v>
      </c>
      <c r="C7" s="163">
        <v>152000</v>
      </c>
      <c r="D7" s="163">
        <f>E7+F7</f>
        <v>113920</v>
      </c>
      <c r="E7" s="163">
        <v>68550</v>
      </c>
      <c r="F7" s="163">
        <v>45370</v>
      </c>
      <c r="G7" s="163">
        <f>H7+I7</f>
        <v>492887</v>
      </c>
      <c r="H7" s="163">
        <v>389978</v>
      </c>
      <c r="I7" s="163">
        <v>102909</v>
      </c>
      <c r="J7" s="164">
        <f>K7+L7</f>
        <v>606807</v>
      </c>
      <c r="K7" s="164">
        <f>E7+H7</f>
        <v>458528</v>
      </c>
      <c r="L7" s="164">
        <f>F7+I7</f>
        <v>148279</v>
      </c>
    </row>
    <row r="8" spans="1:12" s="165" customFormat="1" ht="21.9" customHeight="1">
      <c r="A8" s="161">
        <v>2</v>
      </c>
      <c r="B8" s="162" t="s">
        <v>508</v>
      </c>
      <c r="C8" s="163">
        <v>224000</v>
      </c>
      <c r="D8" s="163">
        <f t="shared" ref="D8:D19" si="0">E8+F8</f>
        <v>127350</v>
      </c>
      <c r="E8" s="163">
        <v>107251</v>
      </c>
      <c r="F8" s="163">
        <v>20099</v>
      </c>
      <c r="G8" s="163">
        <f t="shared" ref="G8:G19" si="1">H8+I8</f>
        <v>293660</v>
      </c>
      <c r="H8" s="163">
        <v>241011</v>
      </c>
      <c r="I8" s="163">
        <v>52649</v>
      </c>
      <c r="J8" s="164">
        <f t="shared" ref="J8:J19" si="2">K8+L8</f>
        <v>421010</v>
      </c>
      <c r="K8" s="164">
        <v>348262</v>
      </c>
      <c r="L8" s="164">
        <v>72748</v>
      </c>
    </row>
    <row r="9" spans="1:12" s="165" customFormat="1" ht="21.9" customHeight="1">
      <c r="A9" s="161">
        <v>3</v>
      </c>
      <c r="B9" s="162" t="s">
        <v>231</v>
      </c>
      <c r="C9" s="163">
        <v>179400</v>
      </c>
      <c r="D9" s="163">
        <f t="shared" si="0"/>
        <v>169750</v>
      </c>
      <c r="E9" s="163">
        <v>102485</v>
      </c>
      <c r="F9" s="163">
        <v>67265</v>
      </c>
      <c r="G9" s="163">
        <f t="shared" si="1"/>
        <v>572031</v>
      </c>
      <c r="H9" s="163">
        <f>438246+4000</f>
        <v>442246</v>
      </c>
      <c r="I9" s="163">
        <v>129785</v>
      </c>
      <c r="J9" s="164">
        <f t="shared" si="2"/>
        <v>741781</v>
      </c>
      <c r="K9" s="164">
        <f>540731+4000</f>
        <v>544731</v>
      </c>
      <c r="L9" s="164">
        <v>197050</v>
      </c>
    </row>
    <row r="10" spans="1:12" s="165" customFormat="1" ht="21.9" customHeight="1">
      <c r="A10" s="161">
        <v>4</v>
      </c>
      <c r="B10" s="162" t="s">
        <v>232</v>
      </c>
      <c r="C10" s="163">
        <v>788000</v>
      </c>
      <c r="D10" s="163">
        <f t="shared" si="0"/>
        <v>468214</v>
      </c>
      <c r="E10" s="163">
        <v>401480</v>
      </c>
      <c r="F10" s="163">
        <v>66734</v>
      </c>
      <c r="G10" s="163">
        <f t="shared" si="1"/>
        <v>161850</v>
      </c>
      <c r="H10" s="163">
        <v>114628</v>
      </c>
      <c r="I10" s="163">
        <v>47222</v>
      </c>
      <c r="J10" s="164">
        <f t="shared" si="2"/>
        <v>630064</v>
      </c>
      <c r="K10" s="164">
        <v>516108</v>
      </c>
      <c r="L10" s="164">
        <v>113956</v>
      </c>
    </row>
    <row r="11" spans="1:12" s="165" customFormat="1" ht="21.9" customHeight="1">
      <c r="A11" s="161">
        <v>5</v>
      </c>
      <c r="B11" s="162" t="s">
        <v>233</v>
      </c>
      <c r="C11" s="163">
        <v>289800</v>
      </c>
      <c r="D11" s="163">
        <f t="shared" si="0"/>
        <v>273360</v>
      </c>
      <c r="E11" s="163">
        <v>180030</v>
      </c>
      <c r="F11" s="163">
        <v>93330</v>
      </c>
      <c r="G11" s="163">
        <f t="shared" si="1"/>
        <v>547789</v>
      </c>
      <c r="H11" s="163">
        <v>416198</v>
      </c>
      <c r="I11" s="163">
        <v>131591</v>
      </c>
      <c r="J11" s="164">
        <f t="shared" si="2"/>
        <v>821149</v>
      </c>
      <c r="K11" s="164">
        <v>596228</v>
      </c>
      <c r="L11" s="164">
        <v>224921</v>
      </c>
    </row>
    <row r="12" spans="1:12" s="165" customFormat="1" ht="21.9" customHeight="1">
      <c r="A12" s="161">
        <v>6</v>
      </c>
      <c r="B12" s="162" t="s">
        <v>234</v>
      </c>
      <c r="C12" s="163">
        <v>132400</v>
      </c>
      <c r="D12" s="163">
        <f t="shared" si="0"/>
        <v>122780</v>
      </c>
      <c r="E12" s="163">
        <v>89380</v>
      </c>
      <c r="F12" s="163">
        <v>33400</v>
      </c>
      <c r="G12" s="163">
        <f t="shared" si="1"/>
        <v>541428</v>
      </c>
      <c r="H12" s="163">
        <v>436214</v>
      </c>
      <c r="I12" s="163">
        <v>105214</v>
      </c>
      <c r="J12" s="164">
        <f t="shared" si="2"/>
        <v>664208</v>
      </c>
      <c r="K12" s="164">
        <v>525594</v>
      </c>
      <c r="L12" s="164">
        <v>138614</v>
      </c>
    </row>
    <row r="13" spans="1:12" s="165" customFormat="1" ht="21.9" customHeight="1">
      <c r="A13" s="161">
        <v>7</v>
      </c>
      <c r="B13" s="162" t="s">
        <v>235</v>
      </c>
      <c r="C13" s="163">
        <v>145300</v>
      </c>
      <c r="D13" s="163">
        <f t="shared" si="0"/>
        <v>138340</v>
      </c>
      <c r="E13" s="163">
        <v>83559</v>
      </c>
      <c r="F13" s="163">
        <v>54781</v>
      </c>
      <c r="G13" s="163">
        <f t="shared" si="1"/>
        <v>452820</v>
      </c>
      <c r="H13" s="163">
        <v>345880</v>
      </c>
      <c r="I13" s="163">
        <v>106940</v>
      </c>
      <c r="J13" s="164">
        <f t="shared" si="2"/>
        <v>591160</v>
      </c>
      <c r="K13" s="164">
        <v>429439</v>
      </c>
      <c r="L13" s="164">
        <v>161721</v>
      </c>
    </row>
    <row r="14" spans="1:12" s="165" customFormat="1" ht="21.9" customHeight="1">
      <c r="A14" s="161">
        <v>8</v>
      </c>
      <c r="B14" s="162" t="s">
        <v>236</v>
      </c>
      <c r="C14" s="163">
        <v>163000</v>
      </c>
      <c r="D14" s="163">
        <f t="shared" si="0"/>
        <v>149637</v>
      </c>
      <c r="E14" s="163">
        <v>111678</v>
      </c>
      <c r="F14" s="163">
        <v>37959</v>
      </c>
      <c r="G14" s="163">
        <f t="shared" si="1"/>
        <v>348135</v>
      </c>
      <c r="H14" s="163">
        <v>263409</v>
      </c>
      <c r="I14" s="163">
        <v>84726</v>
      </c>
      <c r="J14" s="164">
        <f t="shared" si="2"/>
        <v>497772</v>
      </c>
      <c r="K14" s="164">
        <v>375087</v>
      </c>
      <c r="L14" s="164">
        <v>122685</v>
      </c>
    </row>
    <row r="15" spans="1:12" s="165" customFormat="1" ht="21.9" customHeight="1">
      <c r="A15" s="161">
        <v>9</v>
      </c>
      <c r="B15" s="162" t="s">
        <v>237</v>
      </c>
      <c r="C15" s="163">
        <v>81000</v>
      </c>
      <c r="D15" s="163">
        <f t="shared" si="0"/>
        <v>73570</v>
      </c>
      <c r="E15" s="163">
        <v>45522</v>
      </c>
      <c r="F15" s="163">
        <v>28048</v>
      </c>
      <c r="G15" s="163">
        <f t="shared" si="1"/>
        <v>575363</v>
      </c>
      <c r="H15" s="163">
        <v>422616</v>
      </c>
      <c r="I15" s="163">
        <v>152747</v>
      </c>
      <c r="J15" s="164">
        <f t="shared" si="2"/>
        <v>648933</v>
      </c>
      <c r="K15" s="164">
        <v>468138</v>
      </c>
      <c r="L15" s="164">
        <v>180795</v>
      </c>
    </row>
    <row r="16" spans="1:12" s="165" customFormat="1" ht="21.9" customHeight="1">
      <c r="A16" s="161">
        <v>10</v>
      </c>
      <c r="B16" s="162" t="s">
        <v>238</v>
      </c>
      <c r="C16" s="163">
        <v>67100</v>
      </c>
      <c r="D16" s="163">
        <f t="shared" si="0"/>
        <v>60145</v>
      </c>
      <c r="E16" s="163">
        <v>38849</v>
      </c>
      <c r="F16" s="163">
        <v>21296</v>
      </c>
      <c r="G16" s="163">
        <f t="shared" si="1"/>
        <v>502168</v>
      </c>
      <c r="H16" s="163">
        <v>395941</v>
      </c>
      <c r="I16" s="163">
        <v>106227</v>
      </c>
      <c r="J16" s="164">
        <f t="shared" si="2"/>
        <v>562313</v>
      </c>
      <c r="K16" s="164">
        <v>434790</v>
      </c>
      <c r="L16" s="164">
        <v>127523</v>
      </c>
    </row>
    <row r="17" spans="1:12" s="165" customFormat="1" ht="21.9" customHeight="1">
      <c r="A17" s="161">
        <v>11</v>
      </c>
      <c r="B17" s="162" t="s">
        <v>239</v>
      </c>
      <c r="C17" s="163">
        <v>87000</v>
      </c>
      <c r="D17" s="163">
        <f t="shared" si="0"/>
        <v>64490</v>
      </c>
      <c r="E17" s="163">
        <v>60324</v>
      </c>
      <c r="F17" s="163">
        <v>4166</v>
      </c>
      <c r="G17" s="163">
        <f t="shared" si="1"/>
        <v>212611</v>
      </c>
      <c r="H17" s="163">
        <v>186424</v>
      </c>
      <c r="I17" s="163">
        <v>26187</v>
      </c>
      <c r="J17" s="164">
        <f t="shared" si="2"/>
        <v>277101</v>
      </c>
      <c r="K17" s="164">
        <v>246748</v>
      </c>
      <c r="L17" s="164">
        <v>30353</v>
      </c>
    </row>
    <row r="18" spans="1:12" s="165" customFormat="1" ht="21.9" customHeight="1">
      <c r="A18" s="161">
        <v>12</v>
      </c>
      <c r="B18" s="162" t="s">
        <v>240</v>
      </c>
      <c r="C18" s="163">
        <v>34000</v>
      </c>
      <c r="D18" s="163">
        <f t="shared" si="0"/>
        <v>29649</v>
      </c>
      <c r="E18" s="163">
        <v>19971</v>
      </c>
      <c r="F18" s="163">
        <v>9678</v>
      </c>
      <c r="G18" s="163">
        <f t="shared" si="1"/>
        <v>243391</v>
      </c>
      <c r="H18" s="163">
        <v>185418</v>
      </c>
      <c r="I18" s="163">
        <v>57973</v>
      </c>
      <c r="J18" s="164">
        <f t="shared" si="2"/>
        <v>273040</v>
      </c>
      <c r="K18" s="164">
        <v>205389</v>
      </c>
      <c r="L18" s="164">
        <v>67651</v>
      </c>
    </row>
    <row r="19" spans="1:12" s="165" customFormat="1" ht="21.9" customHeight="1">
      <c r="A19" s="161">
        <v>13</v>
      </c>
      <c r="B19" s="162" t="s">
        <v>241</v>
      </c>
      <c r="C19" s="163">
        <v>140200</v>
      </c>
      <c r="D19" s="163">
        <f t="shared" si="0"/>
        <v>136362</v>
      </c>
      <c r="E19" s="163">
        <v>103015</v>
      </c>
      <c r="F19" s="163">
        <v>33347</v>
      </c>
      <c r="G19" s="163">
        <f t="shared" si="1"/>
        <v>333075</v>
      </c>
      <c r="H19" s="163">
        <v>276015</v>
      </c>
      <c r="I19" s="163">
        <v>57060</v>
      </c>
      <c r="J19" s="164">
        <f t="shared" si="2"/>
        <v>469437</v>
      </c>
      <c r="K19" s="164">
        <v>379030</v>
      </c>
      <c r="L19" s="164">
        <v>90407</v>
      </c>
    </row>
    <row r="20" spans="1:12" s="168" customFormat="1" ht="21.9" customHeight="1">
      <c r="A20" s="255" t="s">
        <v>229</v>
      </c>
      <c r="B20" s="255"/>
      <c r="C20" s="166">
        <f t="shared" ref="C20:L20" si="3">SUM(C7:C19)</f>
        <v>2483200</v>
      </c>
      <c r="D20" s="166">
        <f t="shared" si="3"/>
        <v>1927567</v>
      </c>
      <c r="E20" s="166">
        <f t="shared" si="3"/>
        <v>1412094</v>
      </c>
      <c r="F20" s="166">
        <f t="shared" si="3"/>
        <v>515473</v>
      </c>
      <c r="G20" s="166">
        <f t="shared" si="3"/>
        <v>5277208</v>
      </c>
      <c r="H20" s="166">
        <f>SUM(H7:H19)</f>
        <v>4115978</v>
      </c>
      <c r="I20" s="166">
        <f t="shared" si="3"/>
        <v>1161230</v>
      </c>
      <c r="J20" s="167">
        <f t="shared" si="3"/>
        <v>7204775</v>
      </c>
      <c r="K20" s="167">
        <f t="shared" si="3"/>
        <v>5528072</v>
      </c>
      <c r="L20" s="167">
        <f t="shared" si="3"/>
        <v>1676703</v>
      </c>
    </row>
    <row r="21" spans="1:12" s="199" customFormat="1" ht="27" customHeight="1">
      <c r="C21" s="200"/>
      <c r="D21" s="200"/>
      <c r="E21" s="200"/>
      <c r="F21" s="200"/>
      <c r="G21" s="200"/>
      <c r="H21" s="249" t="s">
        <v>806</v>
      </c>
      <c r="I21" s="249"/>
      <c r="J21" s="249"/>
      <c r="K21" s="249"/>
      <c r="L21" s="249"/>
    </row>
    <row r="22" spans="1:12" ht="15.6" customHeight="1"/>
    <row r="23" spans="1:12" ht="15.6" customHeight="1"/>
    <row r="24" spans="1:12" ht="15.6" customHeight="1"/>
    <row r="25" spans="1:12" ht="15.6" customHeight="1"/>
    <row r="26" spans="1:12" ht="15.6" customHeight="1"/>
    <row r="27" spans="1:12" ht="15.6" customHeight="1"/>
    <row r="28" spans="1:12" ht="15.6" customHeight="1"/>
    <row r="29" spans="1:12" ht="15.6" customHeight="1"/>
    <row r="30" spans="1:12" ht="15.6" customHeight="1"/>
    <row r="31" spans="1:12" ht="15.6" customHeight="1"/>
    <row r="32" spans="1:12" ht="15.6" customHeight="1"/>
    <row r="33" ht="15.6" customHeight="1"/>
  </sheetData>
  <mergeCells count="12">
    <mergeCell ref="H21:L21"/>
    <mergeCell ref="A3:L3"/>
    <mergeCell ref="A2:L2"/>
    <mergeCell ref="A1:L1"/>
    <mergeCell ref="J4:L4"/>
    <mergeCell ref="A20:B20"/>
    <mergeCell ref="A5:A6"/>
    <mergeCell ref="B5:B6"/>
    <mergeCell ref="C5:C6"/>
    <mergeCell ref="D5:F5"/>
    <mergeCell ref="G5:I5"/>
    <mergeCell ref="J5:L5"/>
  </mergeCells>
  <phoneticPr fontId="5" type="noConversion"/>
  <printOptions horizontalCentered="1"/>
  <pageMargins left="0" right="0" top="0.7" bottom="0.7" header="0.5" footer="0.5"/>
  <pageSetup paperSize="9" orientation="landscape" r:id="rId1"/>
  <headerFooter alignWithMargins="0">
    <oddFooter>&amp;C&amp;P/&amp;N (PL 06)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opLeftCell="A19" workbookViewId="0">
      <selection activeCell="G34" sqref="G34"/>
    </sheetView>
  </sheetViews>
  <sheetFormatPr defaultRowHeight="15.6"/>
  <cols>
    <col min="1" max="1" width="4.19921875" style="52" customWidth="1"/>
    <col min="2" max="2" width="18.3984375" style="52" customWidth="1"/>
    <col min="3" max="4" width="12" style="53" customWidth="1"/>
    <col min="5" max="7" width="11.19921875" style="53" customWidth="1"/>
    <col min="8" max="11" width="12" style="53" customWidth="1"/>
    <col min="12" max="119" width="8.69921875" style="52"/>
    <col min="120" max="120" width="4.19921875" style="52" customWidth="1"/>
    <col min="121" max="121" width="18.3984375" style="52" customWidth="1"/>
    <col min="122" max="123" width="12" style="52" customWidth="1"/>
    <col min="124" max="126" width="11.19921875" style="52" customWidth="1"/>
    <col min="127" max="149" width="12" style="52" customWidth="1"/>
    <col min="150" max="155" width="8.19921875" style="52" customWidth="1"/>
    <col min="156" max="182" width="12" style="52" customWidth="1"/>
    <col min="183" max="375" width="8.69921875" style="52"/>
    <col min="376" max="376" width="4.19921875" style="52" customWidth="1"/>
    <col min="377" max="377" width="18.3984375" style="52" customWidth="1"/>
    <col min="378" max="379" width="12" style="52" customWidth="1"/>
    <col min="380" max="382" width="11.19921875" style="52" customWidth="1"/>
    <col min="383" max="405" width="12" style="52" customWidth="1"/>
    <col min="406" max="411" width="8.19921875" style="52" customWidth="1"/>
    <col min="412" max="438" width="12" style="52" customWidth="1"/>
    <col min="439" max="631" width="8.69921875" style="52"/>
    <col min="632" max="632" width="4.19921875" style="52" customWidth="1"/>
    <col min="633" max="633" width="18.3984375" style="52" customWidth="1"/>
    <col min="634" max="635" width="12" style="52" customWidth="1"/>
    <col min="636" max="638" width="11.19921875" style="52" customWidth="1"/>
    <col min="639" max="661" width="12" style="52" customWidth="1"/>
    <col min="662" max="667" width="8.19921875" style="52" customWidth="1"/>
    <col min="668" max="694" width="12" style="52" customWidth="1"/>
    <col min="695" max="887" width="8.69921875" style="52"/>
    <col min="888" max="888" width="4.19921875" style="52" customWidth="1"/>
    <col min="889" max="889" width="18.3984375" style="52" customWidth="1"/>
    <col min="890" max="891" width="12" style="52" customWidth="1"/>
    <col min="892" max="894" width="11.19921875" style="52" customWidth="1"/>
    <col min="895" max="917" width="12" style="52" customWidth="1"/>
    <col min="918" max="923" width="8.19921875" style="52" customWidth="1"/>
    <col min="924" max="950" width="12" style="52" customWidth="1"/>
    <col min="951" max="1143" width="8.69921875" style="52"/>
    <col min="1144" max="1144" width="4.19921875" style="52" customWidth="1"/>
    <col min="1145" max="1145" width="18.3984375" style="52" customWidth="1"/>
    <col min="1146" max="1147" width="12" style="52" customWidth="1"/>
    <col min="1148" max="1150" width="11.19921875" style="52" customWidth="1"/>
    <col min="1151" max="1173" width="12" style="52" customWidth="1"/>
    <col min="1174" max="1179" width="8.19921875" style="52" customWidth="1"/>
    <col min="1180" max="1206" width="12" style="52" customWidth="1"/>
    <col min="1207" max="1399" width="8.69921875" style="52"/>
    <col min="1400" max="1400" width="4.19921875" style="52" customWidth="1"/>
    <col min="1401" max="1401" width="18.3984375" style="52" customWidth="1"/>
    <col min="1402" max="1403" width="12" style="52" customWidth="1"/>
    <col min="1404" max="1406" width="11.19921875" style="52" customWidth="1"/>
    <col min="1407" max="1429" width="12" style="52" customWidth="1"/>
    <col min="1430" max="1435" width="8.19921875" style="52" customWidth="1"/>
    <col min="1436" max="1462" width="12" style="52" customWidth="1"/>
    <col min="1463" max="1655" width="8.69921875" style="52"/>
    <col min="1656" max="1656" width="4.19921875" style="52" customWidth="1"/>
    <col min="1657" max="1657" width="18.3984375" style="52" customWidth="1"/>
    <col min="1658" max="1659" width="12" style="52" customWidth="1"/>
    <col min="1660" max="1662" width="11.19921875" style="52" customWidth="1"/>
    <col min="1663" max="1685" width="12" style="52" customWidth="1"/>
    <col min="1686" max="1691" width="8.19921875" style="52" customWidth="1"/>
    <col min="1692" max="1718" width="12" style="52" customWidth="1"/>
    <col min="1719" max="1911" width="8.69921875" style="52"/>
    <col min="1912" max="1912" width="4.19921875" style="52" customWidth="1"/>
    <col min="1913" max="1913" width="18.3984375" style="52" customWidth="1"/>
    <col min="1914" max="1915" width="12" style="52" customWidth="1"/>
    <col min="1916" max="1918" width="11.19921875" style="52" customWidth="1"/>
    <col min="1919" max="1941" width="12" style="52" customWidth="1"/>
    <col min="1942" max="1947" width="8.19921875" style="52" customWidth="1"/>
    <col min="1948" max="1974" width="12" style="52" customWidth="1"/>
    <col min="1975" max="2167" width="8.69921875" style="52"/>
    <col min="2168" max="2168" width="4.19921875" style="52" customWidth="1"/>
    <col min="2169" max="2169" width="18.3984375" style="52" customWidth="1"/>
    <col min="2170" max="2171" width="12" style="52" customWidth="1"/>
    <col min="2172" max="2174" width="11.19921875" style="52" customWidth="1"/>
    <col min="2175" max="2197" width="12" style="52" customWidth="1"/>
    <col min="2198" max="2203" width="8.19921875" style="52" customWidth="1"/>
    <col min="2204" max="2230" width="12" style="52" customWidth="1"/>
    <col min="2231" max="2423" width="8.69921875" style="52"/>
    <col min="2424" max="2424" width="4.19921875" style="52" customWidth="1"/>
    <col min="2425" max="2425" width="18.3984375" style="52" customWidth="1"/>
    <col min="2426" max="2427" width="12" style="52" customWidth="1"/>
    <col min="2428" max="2430" width="11.19921875" style="52" customWidth="1"/>
    <col min="2431" max="2453" width="12" style="52" customWidth="1"/>
    <col min="2454" max="2459" width="8.19921875" style="52" customWidth="1"/>
    <col min="2460" max="2486" width="12" style="52" customWidth="1"/>
    <col min="2487" max="2679" width="8.69921875" style="52"/>
    <col min="2680" max="2680" width="4.19921875" style="52" customWidth="1"/>
    <col min="2681" max="2681" width="18.3984375" style="52" customWidth="1"/>
    <col min="2682" max="2683" width="12" style="52" customWidth="1"/>
    <col min="2684" max="2686" width="11.19921875" style="52" customWidth="1"/>
    <col min="2687" max="2709" width="12" style="52" customWidth="1"/>
    <col min="2710" max="2715" width="8.19921875" style="52" customWidth="1"/>
    <col min="2716" max="2742" width="12" style="52" customWidth="1"/>
    <col min="2743" max="2935" width="8.69921875" style="52"/>
    <col min="2936" max="2936" width="4.19921875" style="52" customWidth="1"/>
    <col min="2937" max="2937" width="18.3984375" style="52" customWidth="1"/>
    <col min="2938" max="2939" width="12" style="52" customWidth="1"/>
    <col min="2940" max="2942" width="11.19921875" style="52" customWidth="1"/>
    <col min="2943" max="2965" width="12" style="52" customWidth="1"/>
    <col min="2966" max="2971" width="8.19921875" style="52" customWidth="1"/>
    <col min="2972" max="2998" width="12" style="52" customWidth="1"/>
    <col min="2999" max="3191" width="8.69921875" style="52"/>
    <col min="3192" max="3192" width="4.19921875" style="52" customWidth="1"/>
    <col min="3193" max="3193" width="18.3984375" style="52" customWidth="1"/>
    <col min="3194" max="3195" width="12" style="52" customWidth="1"/>
    <col min="3196" max="3198" width="11.19921875" style="52" customWidth="1"/>
    <col min="3199" max="3221" width="12" style="52" customWidth="1"/>
    <col min="3222" max="3227" width="8.19921875" style="52" customWidth="1"/>
    <col min="3228" max="3254" width="12" style="52" customWidth="1"/>
    <col min="3255" max="3447" width="8.69921875" style="52"/>
    <col min="3448" max="3448" width="4.19921875" style="52" customWidth="1"/>
    <col min="3449" max="3449" width="18.3984375" style="52" customWidth="1"/>
    <col min="3450" max="3451" width="12" style="52" customWidth="1"/>
    <col min="3452" max="3454" width="11.19921875" style="52" customWidth="1"/>
    <col min="3455" max="3477" width="12" style="52" customWidth="1"/>
    <col min="3478" max="3483" width="8.19921875" style="52" customWidth="1"/>
    <col min="3484" max="3510" width="12" style="52" customWidth="1"/>
    <col min="3511" max="3703" width="8.69921875" style="52"/>
    <col min="3704" max="3704" width="4.19921875" style="52" customWidth="1"/>
    <col min="3705" max="3705" width="18.3984375" style="52" customWidth="1"/>
    <col min="3706" max="3707" width="12" style="52" customWidth="1"/>
    <col min="3708" max="3710" width="11.19921875" style="52" customWidth="1"/>
    <col min="3711" max="3733" width="12" style="52" customWidth="1"/>
    <col min="3734" max="3739" width="8.19921875" style="52" customWidth="1"/>
    <col min="3740" max="3766" width="12" style="52" customWidth="1"/>
    <col min="3767" max="3959" width="8.69921875" style="52"/>
    <col min="3960" max="3960" width="4.19921875" style="52" customWidth="1"/>
    <col min="3961" max="3961" width="18.3984375" style="52" customWidth="1"/>
    <col min="3962" max="3963" width="12" style="52" customWidth="1"/>
    <col min="3964" max="3966" width="11.19921875" style="52" customWidth="1"/>
    <col min="3967" max="3989" width="12" style="52" customWidth="1"/>
    <col min="3990" max="3995" width="8.19921875" style="52" customWidth="1"/>
    <col min="3996" max="4022" width="12" style="52" customWidth="1"/>
    <col min="4023" max="4215" width="8.69921875" style="52"/>
    <col min="4216" max="4216" width="4.19921875" style="52" customWidth="1"/>
    <col min="4217" max="4217" width="18.3984375" style="52" customWidth="1"/>
    <col min="4218" max="4219" width="12" style="52" customWidth="1"/>
    <col min="4220" max="4222" width="11.19921875" style="52" customWidth="1"/>
    <col min="4223" max="4245" width="12" style="52" customWidth="1"/>
    <col min="4246" max="4251" width="8.19921875" style="52" customWidth="1"/>
    <col min="4252" max="4278" width="12" style="52" customWidth="1"/>
    <col min="4279" max="4471" width="8.69921875" style="52"/>
    <col min="4472" max="4472" width="4.19921875" style="52" customWidth="1"/>
    <col min="4473" max="4473" width="18.3984375" style="52" customWidth="1"/>
    <col min="4474" max="4475" width="12" style="52" customWidth="1"/>
    <col min="4476" max="4478" width="11.19921875" style="52" customWidth="1"/>
    <col min="4479" max="4501" width="12" style="52" customWidth="1"/>
    <col min="4502" max="4507" width="8.19921875" style="52" customWidth="1"/>
    <col min="4508" max="4534" width="12" style="52" customWidth="1"/>
    <col min="4535" max="4727" width="8.69921875" style="52"/>
    <col min="4728" max="4728" width="4.19921875" style="52" customWidth="1"/>
    <col min="4729" max="4729" width="18.3984375" style="52" customWidth="1"/>
    <col min="4730" max="4731" width="12" style="52" customWidth="1"/>
    <col min="4732" max="4734" width="11.19921875" style="52" customWidth="1"/>
    <col min="4735" max="4757" width="12" style="52" customWidth="1"/>
    <col min="4758" max="4763" width="8.19921875" style="52" customWidth="1"/>
    <col min="4764" max="4790" width="12" style="52" customWidth="1"/>
    <col min="4791" max="4983" width="8.69921875" style="52"/>
    <col min="4984" max="4984" width="4.19921875" style="52" customWidth="1"/>
    <col min="4985" max="4985" width="18.3984375" style="52" customWidth="1"/>
    <col min="4986" max="4987" width="12" style="52" customWidth="1"/>
    <col min="4988" max="4990" width="11.19921875" style="52" customWidth="1"/>
    <col min="4991" max="5013" width="12" style="52" customWidth="1"/>
    <col min="5014" max="5019" width="8.19921875" style="52" customWidth="1"/>
    <col min="5020" max="5046" width="12" style="52" customWidth="1"/>
    <col min="5047" max="5239" width="8.69921875" style="52"/>
    <col min="5240" max="5240" width="4.19921875" style="52" customWidth="1"/>
    <col min="5241" max="5241" width="18.3984375" style="52" customWidth="1"/>
    <col min="5242" max="5243" width="12" style="52" customWidth="1"/>
    <col min="5244" max="5246" width="11.19921875" style="52" customWidth="1"/>
    <col min="5247" max="5269" width="12" style="52" customWidth="1"/>
    <col min="5270" max="5275" width="8.19921875" style="52" customWidth="1"/>
    <col min="5276" max="5302" width="12" style="52" customWidth="1"/>
    <col min="5303" max="5495" width="8.69921875" style="52"/>
    <col min="5496" max="5496" width="4.19921875" style="52" customWidth="1"/>
    <col min="5497" max="5497" width="18.3984375" style="52" customWidth="1"/>
    <col min="5498" max="5499" width="12" style="52" customWidth="1"/>
    <col min="5500" max="5502" width="11.19921875" style="52" customWidth="1"/>
    <col min="5503" max="5525" width="12" style="52" customWidth="1"/>
    <col min="5526" max="5531" width="8.19921875" style="52" customWidth="1"/>
    <col min="5532" max="5558" width="12" style="52" customWidth="1"/>
    <col min="5559" max="5751" width="8.69921875" style="52"/>
    <col min="5752" max="5752" width="4.19921875" style="52" customWidth="1"/>
    <col min="5753" max="5753" width="18.3984375" style="52" customWidth="1"/>
    <col min="5754" max="5755" width="12" style="52" customWidth="1"/>
    <col min="5756" max="5758" width="11.19921875" style="52" customWidth="1"/>
    <col min="5759" max="5781" width="12" style="52" customWidth="1"/>
    <col min="5782" max="5787" width="8.19921875" style="52" customWidth="1"/>
    <col min="5788" max="5814" width="12" style="52" customWidth="1"/>
    <col min="5815" max="6007" width="8.69921875" style="52"/>
    <col min="6008" max="6008" width="4.19921875" style="52" customWidth="1"/>
    <col min="6009" max="6009" width="18.3984375" style="52" customWidth="1"/>
    <col min="6010" max="6011" width="12" style="52" customWidth="1"/>
    <col min="6012" max="6014" width="11.19921875" style="52" customWidth="1"/>
    <col min="6015" max="6037" width="12" style="52" customWidth="1"/>
    <col min="6038" max="6043" width="8.19921875" style="52" customWidth="1"/>
    <col min="6044" max="6070" width="12" style="52" customWidth="1"/>
    <col min="6071" max="6263" width="8.69921875" style="52"/>
    <col min="6264" max="6264" width="4.19921875" style="52" customWidth="1"/>
    <col min="6265" max="6265" width="18.3984375" style="52" customWidth="1"/>
    <col min="6266" max="6267" width="12" style="52" customWidth="1"/>
    <col min="6268" max="6270" width="11.19921875" style="52" customWidth="1"/>
    <col min="6271" max="6293" width="12" style="52" customWidth="1"/>
    <col min="6294" max="6299" width="8.19921875" style="52" customWidth="1"/>
    <col min="6300" max="6326" width="12" style="52" customWidth="1"/>
    <col min="6327" max="6519" width="8.69921875" style="52"/>
    <col min="6520" max="6520" width="4.19921875" style="52" customWidth="1"/>
    <col min="6521" max="6521" width="18.3984375" style="52" customWidth="1"/>
    <col min="6522" max="6523" width="12" style="52" customWidth="1"/>
    <col min="6524" max="6526" width="11.19921875" style="52" customWidth="1"/>
    <col min="6527" max="6549" width="12" style="52" customWidth="1"/>
    <col min="6550" max="6555" width="8.19921875" style="52" customWidth="1"/>
    <col min="6556" max="6582" width="12" style="52" customWidth="1"/>
    <col min="6583" max="6775" width="8.69921875" style="52"/>
    <col min="6776" max="6776" width="4.19921875" style="52" customWidth="1"/>
    <col min="6777" max="6777" width="18.3984375" style="52" customWidth="1"/>
    <col min="6778" max="6779" width="12" style="52" customWidth="1"/>
    <col min="6780" max="6782" width="11.19921875" style="52" customWidth="1"/>
    <col min="6783" max="6805" width="12" style="52" customWidth="1"/>
    <col min="6806" max="6811" width="8.19921875" style="52" customWidth="1"/>
    <col min="6812" max="6838" width="12" style="52" customWidth="1"/>
    <col min="6839" max="7031" width="8.69921875" style="52"/>
    <col min="7032" max="7032" width="4.19921875" style="52" customWidth="1"/>
    <col min="7033" max="7033" width="18.3984375" style="52" customWidth="1"/>
    <col min="7034" max="7035" width="12" style="52" customWidth="1"/>
    <col min="7036" max="7038" width="11.19921875" style="52" customWidth="1"/>
    <col min="7039" max="7061" width="12" style="52" customWidth="1"/>
    <col min="7062" max="7067" width="8.19921875" style="52" customWidth="1"/>
    <col min="7068" max="7094" width="12" style="52" customWidth="1"/>
    <col min="7095" max="7287" width="8.69921875" style="52"/>
    <col min="7288" max="7288" width="4.19921875" style="52" customWidth="1"/>
    <col min="7289" max="7289" width="18.3984375" style="52" customWidth="1"/>
    <col min="7290" max="7291" width="12" style="52" customWidth="1"/>
    <col min="7292" max="7294" width="11.19921875" style="52" customWidth="1"/>
    <col min="7295" max="7317" width="12" style="52" customWidth="1"/>
    <col min="7318" max="7323" width="8.19921875" style="52" customWidth="1"/>
    <col min="7324" max="7350" width="12" style="52" customWidth="1"/>
    <col min="7351" max="7543" width="8.69921875" style="52"/>
    <col min="7544" max="7544" width="4.19921875" style="52" customWidth="1"/>
    <col min="7545" max="7545" width="18.3984375" style="52" customWidth="1"/>
    <col min="7546" max="7547" width="12" style="52" customWidth="1"/>
    <col min="7548" max="7550" width="11.19921875" style="52" customWidth="1"/>
    <col min="7551" max="7573" width="12" style="52" customWidth="1"/>
    <col min="7574" max="7579" width="8.19921875" style="52" customWidth="1"/>
    <col min="7580" max="7606" width="12" style="52" customWidth="1"/>
    <col min="7607" max="7799" width="8.69921875" style="52"/>
    <col min="7800" max="7800" width="4.19921875" style="52" customWidth="1"/>
    <col min="7801" max="7801" width="18.3984375" style="52" customWidth="1"/>
    <col min="7802" max="7803" width="12" style="52" customWidth="1"/>
    <col min="7804" max="7806" width="11.19921875" style="52" customWidth="1"/>
    <col min="7807" max="7829" width="12" style="52" customWidth="1"/>
    <col min="7830" max="7835" width="8.19921875" style="52" customWidth="1"/>
    <col min="7836" max="7862" width="12" style="52" customWidth="1"/>
    <col min="7863" max="8055" width="8.69921875" style="52"/>
    <col min="8056" max="8056" width="4.19921875" style="52" customWidth="1"/>
    <col min="8057" max="8057" width="18.3984375" style="52" customWidth="1"/>
    <col min="8058" max="8059" width="12" style="52" customWidth="1"/>
    <col min="8060" max="8062" width="11.19921875" style="52" customWidth="1"/>
    <col min="8063" max="8085" width="12" style="52" customWidth="1"/>
    <col min="8086" max="8091" width="8.19921875" style="52" customWidth="1"/>
    <col min="8092" max="8118" width="12" style="52" customWidth="1"/>
    <col min="8119" max="8311" width="8.69921875" style="52"/>
    <col min="8312" max="8312" width="4.19921875" style="52" customWidth="1"/>
    <col min="8313" max="8313" width="18.3984375" style="52" customWidth="1"/>
    <col min="8314" max="8315" width="12" style="52" customWidth="1"/>
    <col min="8316" max="8318" width="11.19921875" style="52" customWidth="1"/>
    <col min="8319" max="8341" width="12" style="52" customWidth="1"/>
    <col min="8342" max="8347" width="8.19921875" style="52" customWidth="1"/>
    <col min="8348" max="8374" width="12" style="52" customWidth="1"/>
    <col min="8375" max="8567" width="8.69921875" style="52"/>
    <col min="8568" max="8568" width="4.19921875" style="52" customWidth="1"/>
    <col min="8569" max="8569" width="18.3984375" style="52" customWidth="1"/>
    <col min="8570" max="8571" width="12" style="52" customWidth="1"/>
    <col min="8572" max="8574" width="11.19921875" style="52" customWidth="1"/>
    <col min="8575" max="8597" width="12" style="52" customWidth="1"/>
    <col min="8598" max="8603" width="8.19921875" style="52" customWidth="1"/>
    <col min="8604" max="8630" width="12" style="52" customWidth="1"/>
    <col min="8631" max="8823" width="8.69921875" style="52"/>
    <col min="8824" max="8824" width="4.19921875" style="52" customWidth="1"/>
    <col min="8825" max="8825" width="18.3984375" style="52" customWidth="1"/>
    <col min="8826" max="8827" width="12" style="52" customWidth="1"/>
    <col min="8828" max="8830" width="11.19921875" style="52" customWidth="1"/>
    <col min="8831" max="8853" width="12" style="52" customWidth="1"/>
    <col min="8854" max="8859" width="8.19921875" style="52" customWidth="1"/>
    <col min="8860" max="8886" width="12" style="52" customWidth="1"/>
    <col min="8887" max="9079" width="8.69921875" style="52"/>
    <col min="9080" max="9080" width="4.19921875" style="52" customWidth="1"/>
    <col min="9081" max="9081" width="18.3984375" style="52" customWidth="1"/>
    <col min="9082" max="9083" width="12" style="52" customWidth="1"/>
    <col min="9084" max="9086" width="11.19921875" style="52" customWidth="1"/>
    <col min="9087" max="9109" width="12" style="52" customWidth="1"/>
    <col min="9110" max="9115" width="8.19921875" style="52" customWidth="1"/>
    <col min="9116" max="9142" width="12" style="52" customWidth="1"/>
    <col min="9143" max="9335" width="8.69921875" style="52"/>
    <col min="9336" max="9336" width="4.19921875" style="52" customWidth="1"/>
    <col min="9337" max="9337" width="18.3984375" style="52" customWidth="1"/>
    <col min="9338" max="9339" width="12" style="52" customWidth="1"/>
    <col min="9340" max="9342" width="11.19921875" style="52" customWidth="1"/>
    <col min="9343" max="9365" width="12" style="52" customWidth="1"/>
    <col min="9366" max="9371" width="8.19921875" style="52" customWidth="1"/>
    <col min="9372" max="9398" width="12" style="52" customWidth="1"/>
    <col min="9399" max="9591" width="8.69921875" style="52"/>
    <col min="9592" max="9592" width="4.19921875" style="52" customWidth="1"/>
    <col min="9593" max="9593" width="18.3984375" style="52" customWidth="1"/>
    <col min="9594" max="9595" width="12" style="52" customWidth="1"/>
    <col min="9596" max="9598" width="11.19921875" style="52" customWidth="1"/>
    <col min="9599" max="9621" width="12" style="52" customWidth="1"/>
    <col min="9622" max="9627" width="8.19921875" style="52" customWidth="1"/>
    <col min="9628" max="9654" width="12" style="52" customWidth="1"/>
    <col min="9655" max="9847" width="8.69921875" style="52"/>
    <col min="9848" max="9848" width="4.19921875" style="52" customWidth="1"/>
    <col min="9849" max="9849" width="18.3984375" style="52" customWidth="1"/>
    <col min="9850" max="9851" width="12" style="52" customWidth="1"/>
    <col min="9852" max="9854" width="11.19921875" style="52" customWidth="1"/>
    <col min="9855" max="9877" width="12" style="52" customWidth="1"/>
    <col min="9878" max="9883" width="8.19921875" style="52" customWidth="1"/>
    <col min="9884" max="9910" width="12" style="52" customWidth="1"/>
    <col min="9911" max="10103" width="8.69921875" style="52"/>
    <col min="10104" max="10104" width="4.19921875" style="52" customWidth="1"/>
    <col min="10105" max="10105" width="18.3984375" style="52" customWidth="1"/>
    <col min="10106" max="10107" width="12" style="52" customWidth="1"/>
    <col min="10108" max="10110" width="11.19921875" style="52" customWidth="1"/>
    <col min="10111" max="10133" width="12" style="52" customWidth="1"/>
    <col min="10134" max="10139" width="8.19921875" style="52" customWidth="1"/>
    <col min="10140" max="10166" width="12" style="52" customWidth="1"/>
    <col min="10167" max="10359" width="8.69921875" style="52"/>
    <col min="10360" max="10360" width="4.19921875" style="52" customWidth="1"/>
    <col min="10361" max="10361" width="18.3984375" style="52" customWidth="1"/>
    <col min="10362" max="10363" width="12" style="52" customWidth="1"/>
    <col min="10364" max="10366" width="11.19921875" style="52" customWidth="1"/>
    <col min="10367" max="10389" width="12" style="52" customWidth="1"/>
    <col min="10390" max="10395" width="8.19921875" style="52" customWidth="1"/>
    <col min="10396" max="10422" width="12" style="52" customWidth="1"/>
    <col min="10423" max="10615" width="8.69921875" style="52"/>
    <col min="10616" max="10616" width="4.19921875" style="52" customWidth="1"/>
    <col min="10617" max="10617" width="18.3984375" style="52" customWidth="1"/>
    <col min="10618" max="10619" width="12" style="52" customWidth="1"/>
    <col min="10620" max="10622" width="11.19921875" style="52" customWidth="1"/>
    <col min="10623" max="10645" width="12" style="52" customWidth="1"/>
    <col min="10646" max="10651" width="8.19921875" style="52" customWidth="1"/>
    <col min="10652" max="10678" width="12" style="52" customWidth="1"/>
    <col min="10679" max="10871" width="8.69921875" style="52"/>
    <col min="10872" max="10872" width="4.19921875" style="52" customWidth="1"/>
    <col min="10873" max="10873" width="18.3984375" style="52" customWidth="1"/>
    <col min="10874" max="10875" width="12" style="52" customWidth="1"/>
    <col min="10876" max="10878" width="11.19921875" style="52" customWidth="1"/>
    <col min="10879" max="10901" width="12" style="52" customWidth="1"/>
    <col min="10902" max="10907" width="8.19921875" style="52" customWidth="1"/>
    <col min="10908" max="10934" width="12" style="52" customWidth="1"/>
    <col min="10935" max="11127" width="8.69921875" style="52"/>
    <col min="11128" max="11128" width="4.19921875" style="52" customWidth="1"/>
    <col min="11129" max="11129" width="18.3984375" style="52" customWidth="1"/>
    <col min="11130" max="11131" width="12" style="52" customWidth="1"/>
    <col min="11132" max="11134" width="11.19921875" style="52" customWidth="1"/>
    <col min="11135" max="11157" width="12" style="52" customWidth="1"/>
    <col min="11158" max="11163" width="8.19921875" style="52" customWidth="1"/>
    <col min="11164" max="11190" width="12" style="52" customWidth="1"/>
    <col min="11191" max="11383" width="8.69921875" style="52"/>
    <col min="11384" max="11384" width="4.19921875" style="52" customWidth="1"/>
    <col min="11385" max="11385" width="18.3984375" style="52" customWidth="1"/>
    <col min="11386" max="11387" width="12" style="52" customWidth="1"/>
    <col min="11388" max="11390" width="11.19921875" style="52" customWidth="1"/>
    <col min="11391" max="11413" width="12" style="52" customWidth="1"/>
    <col min="11414" max="11419" width="8.19921875" style="52" customWidth="1"/>
    <col min="11420" max="11446" width="12" style="52" customWidth="1"/>
    <col min="11447" max="11639" width="8.69921875" style="52"/>
    <col min="11640" max="11640" width="4.19921875" style="52" customWidth="1"/>
    <col min="11641" max="11641" width="18.3984375" style="52" customWidth="1"/>
    <col min="11642" max="11643" width="12" style="52" customWidth="1"/>
    <col min="11644" max="11646" width="11.19921875" style="52" customWidth="1"/>
    <col min="11647" max="11669" width="12" style="52" customWidth="1"/>
    <col min="11670" max="11675" width="8.19921875" style="52" customWidth="1"/>
    <col min="11676" max="11702" width="12" style="52" customWidth="1"/>
    <col min="11703" max="11895" width="8.69921875" style="52"/>
    <col min="11896" max="11896" width="4.19921875" style="52" customWidth="1"/>
    <col min="11897" max="11897" width="18.3984375" style="52" customWidth="1"/>
    <col min="11898" max="11899" width="12" style="52" customWidth="1"/>
    <col min="11900" max="11902" width="11.19921875" style="52" customWidth="1"/>
    <col min="11903" max="11925" width="12" style="52" customWidth="1"/>
    <col min="11926" max="11931" width="8.19921875" style="52" customWidth="1"/>
    <col min="11932" max="11958" width="12" style="52" customWidth="1"/>
    <col min="11959" max="12151" width="8.69921875" style="52"/>
    <col min="12152" max="12152" width="4.19921875" style="52" customWidth="1"/>
    <col min="12153" max="12153" width="18.3984375" style="52" customWidth="1"/>
    <col min="12154" max="12155" width="12" style="52" customWidth="1"/>
    <col min="12156" max="12158" width="11.19921875" style="52" customWidth="1"/>
    <col min="12159" max="12181" width="12" style="52" customWidth="1"/>
    <col min="12182" max="12187" width="8.19921875" style="52" customWidth="1"/>
    <col min="12188" max="12214" width="12" style="52" customWidth="1"/>
    <col min="12215" max="12407" width="8.69921875" style="52"/>
    <col min="12408" max="12408" width="4.19921875" style="52" customWidth="1"/>
    <col min="12409" max="12409" width="18.3984375" style="52" customWidth="1"/>
    <col min="12410" max="12411" width="12" style="52" customWidth="1"/>
    <col min="12412" max="12414" width="11.19921875" style="52" customWidth="1"/>
    <col min="12415" max="12437" width="12" style="52" customWidth="1"/>
    <col min="12438" max="12443" width="8.19921875" style="52" customWidth="1"/>
    <col min="12444" max="12470" width="12" style="52" customWidth="1"/>
    <col min="12471" max="12663" width="8.69921875" style="52"/>
    <col min="12664" max="12664" width="4.19921875" style="52" customWidth="1"/>
    <col min="12665" max="12665" width="18.3984375" style="52" customWidth="1"/>
    <col min="12666" max="12667" width="12" style="52" customWidth="1"/>
    <col min="12668" max="12670" width="11.19921875" style="52" customWidth="1"/>
    <col min="12671" max="12693" width="12" style="52" customWidth="1"/>
    <col min="12694" max="12699" width="8.19921875" style="52" customWidth="1"/>
    <col min="12700" max="12726" width="12" style="52" customWidth="1"/>
    <col min="12727" max="12919" width="8.69921875" style="52"/>
    <col min="12920" max="12920" width="4.19921875" style="52" customWidth="1"/>
    <col min="12921" max="12921" width="18.3984375" style="52" customWidth="1"/>
    <col min="12922" max="12923" width="12" style="52" customWidth="1"/>
    <col min="12924" max="12926" width="11.19921875" style="52" customWidth="1"/>
    <col min="12927" max="12949" width="12" style="52" customWidth="1"/>
    <col min="12950" max="12955" width="8.19921875" style="52" customWidth="1"/>
    <col min="12956" max="12982" width="12" style="52" customWidth="1"/>
    <col min="12983" max="13175" width="8.69921875" style="52"/>
    <col min="13176" max="13176" width="4.19921875" style="52" customWidth="1"/>
    <col min="13177" max="13177" width="18.3984375" style="52" customWidth="1"/>
    <col min="13178" max="13179" width="12" style="52" customWidth="1"/>
    <col min="13180" max="13182" width="11.19921875" style="52" customWidth="1"/>
    <col min="13183" max="13205" width="12" style="52" customWidth="1"/>
    <col min="13206" max="13211" width="8.19921875" style="52" customWidth="1"/>
    <col min="13212" max="13238" width="12" style="52" customWidth="1"/>
    <col min="13239" max="13431" width="8.69921875" style="52"/>
    <col min="13432" max="13432" width="4.19921875" style="52" customWidth="1"/>
    <col min="13433" max="13433" width="18.3984375" style="52" customWidth="1"/>
    <col min="13434" max="13435" width="12" style="52" customWidth="1"/>
    <col min="13436" max="13438" width="11.19921875" style="52" customWidth="1"/>
    <col min="13439" max="13461" width="12" style="52" customWidth="1"/>
    <col min="13462" max="13467" width="8.19921875" style="52" customWidth="1"/>
    <col min="13468" max="13494" width="12" style="52" customWidth="1"/>
    <col min="13495" max="13687" width="8.69921875" style="52"/>
    <col min="13688" max="13688" width="4.19921875" style="52" customWidth="1"/>
    <col min="13689" max="13689" width="18.3984375" style="52" customWidth="1"/>
    <col min="13690" max="13691" width="12" style="52" customWidth="1"/>
    <col min="13692" max="13694" width="11.19921875" style="52" customWidth="1"/>
    <col min="13695" max="13717" width="12" style="52" customWidth="1"/>
    <col min="13718" max="13723" width="8.19921875" style="52" customWidth="1"/>
    <col min="13724" max="13750" width="12" style="52" customWidth="1"/>
    <col min="13751" max="13943" width="8.69921875" style="52"/>
    <col min="13944" max="13944" width="4.19921875" style="52" customWidth="1"/>
    <col min="13945" max="13945" width="18.3984375" style="52" customWidth="1"/>
    <col min="13946" max="13947" width="12" style="52" customWidth="1"/>
    <col min="13948" max="13950" width="11.19921875" style="52" customWidth="1"/>
    <col min="13951" max="13973" width="12" style="52" customWidth="1"/>
    <col min="13974" max="13979" width="8.19921875" style="52" customWidth="1"/>
    <col min="13980" max="14006" width="12" style="52" customWidth="1"/>
    <col min="14007" max="14199" width="8.69921875" style="52"/>
    <col min="14200" max="14200" width="4.19921875" style="52" customWidth="1"/>
    <col min="14201" max="14201" width="18.3984375" style="52" customWidth="1"/>
    <col min="14202" max="14203" width="12" style="52" customWidth="1"/>
    <col min="14204" max="14206" width="11.19921875" style="52" customWidth="1"/>
    <col min="14207" max="14229" width="12" style="52" customWidth="1"/>
    <col min="14230" max="14235" width="8.19921875" style="52" customWidth="1"/>
    <col min="14236" max="14262" width="12" style="52" customWidth="1"/>
    <col min="14263" max="14455" width="8.69921875" style="52"/>
    <col min="14456" max="14456" width="4.19921875" style="52" customWidth="1"/>
    <col min="14457" max="14457" width="18.3984375" style="52" customWidth="1"/>
    <col min="14458" max="14459" width="12" style="52" customWidth="1"/>
    <col min="14460" max="14462" width="11.19921875" style="52" customWidth="1"/>
    <col min="14463" max="14485" width="12" style="52" customWidth="1"/>
    <col min="14486" max="14491" width="8.19921875" style="52" customWidth="1"/>
    <col min="14492" max="14518" width="12" style="52" customWidth="1"/>
    <col min="14519" max="14711" width="8.69921875" style="52"/>
    <col min="14712" max="14712" width="4.19921875" style="52" customWidth="1"/>
    <col min="14713" max="14713" width="18.3984375" style="52" customWidth="1"/>
    <col min="14714" max="14715" width="12" style="52" customWidth="1"/>
    <col min="14716" max="14718" width="11.19921875" style="52" customWidth="1"/>
    <col min="14719" max="14741" width="12" style="52" customWidth="1"/>
    <col min="14742" max="14747" width="8.19921875" style="52" customWidth="1"/>
    <col min="14748" max="14774" width="12" style="52" customWidth="1"/>
    <col min="14775" max="14967" width="8.69921875" style="52"/>
    <col min="14968" max="14968" width="4.19921875" style="52" customWidth="1"/>
    <col min="14969" max="14969" width="18.3984375" style="52" customWidth="1"/>
    <col min="14970" max="14971" width="12" style="52" customWidth="1"/>
    <col min="14972" max="14974" width="11.19921875" style="52" customWidth="1"/>
    <col min="14975" max="14997" width="12" style="52" customWidth="1"/>
    <col min="14998" max="15003" width="8.19921875" style="52" customWidth="1"/>
    <col min="15004" max="15030" width="12" style="52" customWidth="1"/>
    <col min="15031" max="15223" width="8.69921875" style="52"/>
    <col min="15224" max="15224" width="4.19921875" style="52" customWidth="1"/>
    <col min="15225" max="15225" width="18.3984375" style="52" customWidth="1"/>
    <col min="15226" max="15227" width="12" style="52" customWidth="1"/>
    <col min="15228" max="15230" width="11.19921875" style="52" customWidth="1"/>
    <col min="15231" max="15253" width="12" style="52" customWidth="1"/>
    <col min="15254" max="15259" width="8.19921875" style="52" customWidth="1"/>
    <col min="15260" max="15286" width="12" style="52" customWidth="1"/>
    <col min="15287" max="15479" width="8.69921875" style="52"/>
    <col min="15480" max="15480" width="4.19921875" style="52" customWidth="1"/>
    <col min="15481" max="15481" width="18.3984375" style="52" customWidth="1"/>
    <col min="15482" max="15483" width="12" style="52" customWidth="1"/>
    <col min="15484" max="15486" width="11.19921875" style="52" customWidth="1"/>
    <col min="15487" max="15509" width="12" style="52" customWidth="1"/>
    <col min="15510" max="15515" width="8.19921875" style="52" customWidth="1"/>
    <col min="15516" max="15542" width="12" style="52" customWidth="1"/>
    <col min="15543" max="15735" width="8.69921875" style="52"/>
    <col min="15736" max="15736" width="4.19921875" style="52" customWidth="1"/>
    <col min="15737" max="15737" width="18.3984375" style="52" customWidth="1"/>
    <col min="15738" max="15739" width="12" style="52" customWidth="1"/>
    <col min="15740" max="15742" width="11.19921875" style="52" customWidth="1"/>
    <col min="15743" max="15765" width="12" style="52" customWidth="1"/>
    <col min="15766" max="15771" width="8.19921875" style="52" customWidth="1"/>
    <col min="15772" max="15798" width="12" style="52" customWidth="1"/>
    <col min="15799" max="15991" width="8.69921875" style="52"/>
    <col min="15992" max="15992" width="4.19921875" style="52" customWidth="1"/>
    <col min="15993" max="15993" width="18.3984375" style="52" customWidth="1"/>
    <col min="15994" max="15995" width="12" style="52" customWidth="1"/>
    <col min="15996" max="15998" width="11.19921875" style="52" customWidth="1"/>
    <col min="15999" max="16021" width="12" style="52" customWidth="1"/>
    <col min="16022" max="16027" width="8.19921875" style="52" customWidth="1"/>
    <col min="16028" max="16054" width="12" style="52" customWidth="1"/>
    <col min="16055" max="16341" width="8.69921875" style="52"/>
    <col min="16342" max="16384" width="8.69921875" style="52" customWidth="1"/>
  </cols>
  <sheetData>
    <row r="1" spans="1:11" ht="25.2" customHeight="1">
      <c r="A1" s="253" t="s">
        <v>511</v>
      </c>
      <c r="B1" s="253"/>
      <c r="C1" s="253"/>
      <c r="D1" s="253"/>
      <c r="E1" s="253"/>
      <c r="F1" s="253"/>
      <c r="G1" s="253"/>
      <c r="H1" s="253"/>
      <c r="I1" s="253"/>
      <c r="J1" s="253"/>
      <c r="K1" s="253"/>
    </row>
    <row r="2" spans="1:11" ht="18" customHeight="1">
      <c r="A2" s="252" t="s">
        <v>652</v>
      </c>
      <c r="B2" s="252"/>
      <c r="C2" s="252"/>
      <c r="D2" s="252"/>
      <c r="E2" s="252"/>
      <c r="F2" s="252"/>
      <c r="G2" s="252"/>
      <c r="H2" s="252"/>
      <c r="I2" s="252"/>
      <c r="J2" s="252"/>
      <c r="K2" s="252"/>
    </row>
    <row r="3" spans="1:11" ht="18" customHeight="1">
      <c r="A3" s="251" t="str">
        <f>'PL02.Chi NS'!A3:F3</f>
        <v>(Kèm theo Nghị quyết số        /NQ-HĐND ngày       tháng 12 năm 2018 của Hội đồng nhân dân tỉnh)</v>
      </c>
      <c r="B3" s="251"/>
      <c r="C3" s="251"/>
      <c r="D3" s="251"/>
      <c r="E3" s="251"/>
      <c r="F3" s="251"/>
      <c r="G3" s="251"/>
      <c r="H3" s="251"/>
      <c r="I3" s="251"/>
      <c r="J3" s="251"/>
      <c r="K3" s="251"/>
    </row>
    <row r="4" spans="1:11" s="199" customFormat="1" ht="17.25" customHeight="1">
      <c r="C4" s="200"/>
      <c r="D4" s="200"/>
      <c r="E4" s="200"/>
      <c r="F4" s="200"/>
      <c r="G4" s="200"/>
      <c r="H4" s="200"/>
      <c r="I4" s="259" t="s">
        <v>227</v>
      </c>
      <c r="J4" s="259"/>
      <c r="K4" s="259"/>
    </row>
    <row r="5" spans="1:11" s="160" customFormat="1" ht="21" customHeight="1">
      <c r="A5" s="256" t="s">
        <v>38</v>
      </c>
      <c r="B5" s="256" t="s">
        <v>228</v>
      </c>
      <c r="C5" s="257" t="s">
        <v>648</v>
      </c>
      <c r="D5" s="257" t="s">
        <v>250</v>
      </c>
      <c r="E5" s="257"/>
      <c r="F5" s="257"/>
      <c r="G5" s="257"/>
      <c r="H5" s="257" t="s">
        <v>251</v>
      </c>
      <c r="I5" s="257"/>
      <c r="J5" s="257"/>
      <c r="K5" s="257"/>
    </row>
    <row r="6" spans="1:11" s="160" customFormat="1" ht="20.25" customHeight="1">
      <c r="A6" s="256"/>
      <c r="B6" s="256"/>
      <c r="C6" s="257"/>
      <c r="D6" s="257" t="s">
        <v>246</v>
      </c>
      <c r="E6" s="260" t="s">
        <v>2</v>
      </c>
      <c r="F6" s="260"/>
      <c r="G6" s="260"/>
      <c r="H6" s="257" t="s">
        <v>246</v>
      </c>
      <c r="I6" s="260" t="s">
        <v>2</v>
      </c>
      <c r="J6" s="260"/>
      <c r="K6" s="260"/>
    </row>
    <row r="7" spans="1:11" s="160" customFormat="1" ht="39" customHeight="1">
      <c r="A7" s="256"/>
      <c r="B7" s="256"/>
      <c r="C7" s="257"/>
      <c r="D7" s="257"/>
      <c r="E7" s="169" t="s">
        <v>252</v>
      </c>
      <c r="F7" s="169" t="s">
        <v>253</v>
      </c>
      <c r="G7" s="169" t="s">
        <v>254</v>
      </c>
      <c r="H7" s="257"/>
      <c r="I7" s="169" t="s">
        <v>252</v>
      </c>
      <c r="J7" s="169" t="s">
        <v>253</v>
      </c>
      <c r="K7" s="169" t="s">
        <v>254</v>
      </c>
    </row>
    <row r="8" spans="1:11" s="165" customFormat="1" ht="23.1" customHeight="1">
      <c r="A8" s="161">
        <v>1</v>
      </c>
      <c r="B8" s="162" t="s">
        <v>230</v>
      </c>
      <c r="C8" s="163">
        <v>606807</v>
      </c>
      <c r="D8" s="163">
        <f>E8+F8+G8</f>
        <v>458528</v>
      </c>
      <c r="E8" s="163">
        <v>37100</v>
      </c>
      <c r="F8" s="163">
        <v>414384</v>
      </c>
      <c r="G8" s="163">
        <v>7044</v>
      </c>
      <c r="H8" s="163">
        <f>I8+J8+K8</f>
        <v>148279</v>
      </c>
      <c r="I8" s="163">
        <v>35900</v>
      </c>
      <c r="J8" s="163">
        <v>110069</v>
      </c>
      <c r="K8" s="163">
        <v>2310</v>
      </c>
    </row>
    <row r="9" spans="1:11" s="165" customFormat="1" ht="23.1" customHeight="1">
      <c r="A9" s="161">
        <v>2</v>
      </c>
      <c r="B9" s="162" t="s">
        <v>508</v>
      </c>
      <c r="C9" s="163">
        <v>421010</v>
      </c>
      <c r="D9" s="163">
        <f t="shared" ref="D9:D20" si="0">E9+F9+G9</f>
        <v>348262</v>
      </c>
      <c r="E9" s="163">
        <v>39610</v>
      </c>
      <c r="F9" s="163">
        <v>304240</v>
      </c>
      <c r="G9" s="163">
        <v>4412</v>
      </c>
      <c r="H9" s="163">
        <f t="shared" ref="H9:H20" si="1">I9+J9+K9</f>
        <v>72748</v>
      </c>
      <c r="I9" s="163">
        <v>13090</v>
      </c>
      <c r="J9" s="163">
        <v>58608</v>
      </c>
      <c r="K9" s="163">
        <v>1050</v>
      </c>
    </row>
    <row r="10" spans="1:11" s="165" customFormat="1" ht="23.1" customHeight="1">
      <c r="A10" s="161">
        <v>3</v>
      </c>
      <c r="B10" s="162" t="s">
        <v>231</v>
      </c>
      <c r="C10" s="163">
        <v>737781</v>
      </c>
      <c r="D10" s="163">
        <f t="shared" si="0"/>
        <v>544731</v>
      </c>
      <c r="E10" s="163">
        <v>54500</v>
      </c>
      <c r="F10" s="163">
        <v>482213</v>
      </c>
      <c r="G10" s="163">
        <v>8018</v>
      </c>
      <c r="H10" s="163">
        <f t="shared" si="1"/>
        <v>197050</v>
      </c>
      <c r="I10" s="163">
        <v>55600</v>
      </c>
      <c r="J10" s="163">
        <v>138919</v>
      </c>
      <c r="K10" s="163">
        <v>2531</v>
      </c>
    </row>
    <row r="11" spans="1:11" s="165" customFormat="1" ht="23.1" customHeight="1">
      <c r="A11" s="161">
        <v>4</v>
      </c>
      <c r="B11" s="162" t="s">
        <v>232</v>
      </c>
      <c r="C11" s="163">
        <v>630064</v>
      </c>
      <c r="D11" s="163">
        <f t="shared" si="0"/>
        <v>516108</v>
      </c>
      <c r="E11" s="163">
        <v>193993</v>
      </c>
      <c r="F11" s="163">
        <v>317365</v>
      </c>
      <c r="G11" s="163">
        <v>4750</v>
      </c>
      <c r="H11" s="163">
        <f t="shared" si="1"/>
        <v>113956</v>
      </c>
      <c r="I11" s="163">
        <v>34925</v>
      </c>
      <c r="J11" s="163">
        <v>75675</v>
      </c>
      <c r="K11" s="163">
        <v>3356</v>
      </c>
    </row>
    <row r="12" spans="1:11" s="165" customFormat="1" ht="23.1" customHeight="1">
      <c r="A12" s="161">
        <v>5</v>
      </c>
      <c r="B12" s="162" t="s">
        <v>233</v>
      </c>
      <c r="C12" s="163">
        <v>821149</v>
      </c>
      <c r="D12" s="163">
        <f t="shared" si="0"/>
        <v>596228</v>
      </c>
      <c r="E12" s="163">
        <v>130200</v>
      </c>
      <c r="F12" s="163">
        <v>458483</v>
      </c>
      <c r="G12" s="163">
        <v>7545</v>
      </c>
      <c r="H12" s="163">
        <f t="shared" si="1"/>
        <v>224921</v>
      </c>
      <c r="I12" s="163">
        <v>80550</v>
      </c>
      <c r="J12" s="163">
        <v>141764</v>
      </c>
      <c r="K12" s="163">
        <v>2607</v>
      </c>
    </row>
    <row r="13" spans="1:11" s="165" customFormat="1" ht="23.1" customHeight="1">
      <c r="A13" s="161">
        <v>6</v>
      </c>
      <c r="B13" s="162" t="s">
        <v>234</v>
      </c>
      <c r="C13" s="163">
        <v>664208</v>
      </c>
      <c r="D13" s="163">
        <f t="shared" si="0"/>
        <v>525594</v>
      </c>
      <c r="E13" s="163">
        <v>54490</v>
      </c>
      <c r="F13" s="163">
        <v>463235</v>
      </c>
      <c r="G13" s="163">
        <v>7869</v>
      </c>
      <c r="H13" s="163">
        <f t="shared" si="1"/>
        <v>138614</v>
      </c>
      <c r="I13" s="163">
        <v>22710</v>
      </c>
      <c r="J13" s="163">
        <v>113859</v>
      </c>
      <c r="K13" s="163">
        <v>2045</v>
      </c>
    </row>
    <row r="14" spans="1:11" s="165" customFormat="1" ht="23.1" customHeight="1">
      <c r="A14" s="161">
        <v>7</v>
      </c>
      <c r="B14" s="162" t="s">
        <v>235</v>
      </c>
      <c r="C14" s="163">
        <v>591160</v>
      </c>
      <c r="D14" s="163">
        <f t="shared" si="0"/>
        <v>429439</v>
      </c>
      <c r="E14" s="163">
        <v>52450</v>
      </c>
      <c r="F14" s="163">
        <v>370770</v>
      </c>
      <c r="G14" s="163">
        <v>6219</v>
      </c>
      <c r="H14" s="163">
        <f t="shared" si="1"/>
        <v>161721</v>
      </c>
      <c r="I14" s="163">
        <v>41050</v>
      </c>
      <c r="J14" s="163">
        <v>118540</v>
      </c>
      <c r="K14" s="163">
        <v>2131</v>
      </c>
    </row>
    <row r="15" spans="1:11" s="165" customFormat="1" ht="23.1" customHeight="1">
      <c r="A15" s="161">
        <v>8</v>
      </c>
      <c r="B15" s="162" t="s">
        <v>236</v>
      </c>
      <c r="C15" s="163">
        <v>497772</v>
      </c>
      <c r="D15" s="163">
        <f t="shared" si="0"/>
        <v>375087</v>
      </c>
      <c r="E15" s="163">
        <v>59553</v>
      </c>
      <c r="F15" s="163">
        <v>308528</v>
      </c>
      <c r="G15" s="163">
        <v>7006</v>
      </c>
      <c r="H15" s="163">
        <f t="shared" si="1"/>
        <v>122685</v>
      </c>
      <c r="I15" s="163">
        <v>28380</v>
      </c>
      <c r="J15" s="163">
        <v>92651</v>
      </c>
      <c r="K15" s="163">
        <v>1654</v>
      </c>
    </row>
    <row r="16" spans="1:11" s="165" customFormat="1" ht="23.1" customHeight="1">
      <c r="A16" s="161">
        <v>9</v>
      </c>
      <c r="B16" s="162" t="s">
        <v>237</v>
      </c>
      <c r="C16" s="163">
        <v>648933</v>
      </c>
      <c r="D16" s="163">
        <f t="shared" si="0"/>
        <v>468138</v>
      </c>
      <c r="E16" s="163">
        <v>16420</v>
      </c>
      <c r="F16" s="163">
        <v>443640</v>
      </c>
      <c r="G16" s="163">
        <v>8078</v>
      </c>
      <c r="H16" s="163">
        <f t="shared" si="1"/>
        <v>180795</v>
      </c>
      <c r="I16" s="163">
        <v>17680</v>
      </c>
      <c r="J16" s="163">
        <v>160063</v>
      </c>
      <c r="K16" s="163">
        <v>3052</v>
      </c>
    </row>
    <row r="17" spans="1:11" s="165" customFormat="1" ht="23.1" customHeight="1">
      <c r="A17" s="161">
        <v>10</v>
      </c>
      <c r="B17" s="162" t="s">
        <v>238</v>
      </c>
      <c r="C17" s="163">
        <v>562313</v>
      </c>
      <c r="D17" s="163">
        <f t="shared" si="0"/>
        <v>434790</v>
      </c>
      <c r="E17" s="163">
        <v>10004</v>
      </c>
      <c r="F17" s="163">
        <v>416651</v>
      </c>
      <c r="G17" s="163">
        <v>8135</v>
      </c>
      <c r="H17" s="163">
        <f t="shared" si="1"/>
        <v>127523</v>
      </c>
      <c r="I17" s="163">
        <v>10216</v>
      </c>
      <c r="J17" s="163">
        <v>115022</v>
      </c>
      <c r="K17" s="163">
        <v>2285</v>
      </c>
    </row>
    <row r="18" spans="1:11" s="165" customFormat="1" ht="23.1" customHeight="1">
      <c r="A18" s="161">
        <v>11</v>
      </c>
      <c r="B18" s="162" t="s">
        <v>239</v>
      </c>
      <c r="C18" s="163">
        <v>277101</v>
      </c>
      <c r="D18" s="163">
        <f t="shared" si="0"/>
        <v>246748</v>
      </c>
      <c r="E18" s="163">
        <v>30850</v>
      </c>
      <c r="F18" s="163">
        <v>212985</v>
      </c>
      <c r="G18" s="163">
        <v>2913</v>
      </c>
      <c r="H18" s="163">
        <f t="shared" si="1"/>
        <v>30353</v>
      </c>
      <c r="I18" s="163">
        <v>1000</v>
      </c>
      <c r="J18" s="163">
        <v>28834</v>
      </c>
      <c r="K18" s="163">
        <v>519</v>
      </c>
    </row>
    <row r="19" spans="1:11" s="165" customFormat="1" ht="23.1" customHeight="1">
      <c r="A19" s="161">
        <v>12</v>
      </c>
      <c r="B19" s="162" t="s">
        <v>240</v>
      </c>
      <c r="C19" s="163">
        <v>273040</v>
      </c>
      <c r="D19" s="163">
        <f t="shared" si="0"/>
        <v>205389</v>
      </c>
      <c r="E19" s="163">
        <v>3050</v>
      </c>
      <c r="F19" s="163">
        <v>198582</v>
      </c>
      <c r="G19" s="163">
        <v>3757</v>
      </c>
      <c r="H19" s="163">
        <f t="shared" si="1"/>
        <v>67651</v>
      </c>
      <c r="I19" s="163">
        <v>3500</v>
      </c>
      <c r="J19" s="163">
        <v>62937</v>
      </c>
      <c r="K19" s="163">
        <v>1214</v>
      </c>
    </row>
    <row r="20" spans="1:11" s="165" customFormat="1" ht="23.1" customHeight="1">
      <c r="A20" s="161">
        <v>13</v>
      </c>
      <c r="B20" s="162" t="s">
        <v>241</v>
      </c>
      <c r="C20" s="163">
        <v>469437</v>
      </c>
      <c r="D20" s="163">
        <f t="shared" si="0"/>
        <v>379030</v>
      </c>
      <c r="E20" s="163">
        <v>77100</v>
      </c>
      <c r="F20" s="163">
        <v>297038</v>
      </c>
      <c r="G20" s="163">
        <v>4892</v>
      </c>
      <c r="H20" s="163">
        <f t="shared" si="1"/>
        <v>90407</v>
      </c>
      <c r="I20" s="163">
        <v>25900</v>
      </c>
      <c r="J20" s="163">
        <v>63347</v>
      </c>
      <c r="K20" s="163">
        <v>1160</v>
      </c>
    </row>
    <row r="21" spans="1:11" s="165" customFormat="1" ht="23.1" customHeight="1">
      <c r="A21" s="255" t="s">
        <v>229</v>
      </c>
      <c r="B21" s="255"/>
      <c r="C21" s="166">
        <f t="shared" ref="C21:K21" si="2">SUM(C8:C20)</f>
        <v>7200775</v>
      </c>
      <c r="D21" s="166">
        <f t="shared" si="2"/>
        <v>5528072</v>
      </c>
      <c r="E21" s="166">
        <f t="shared" si="2"/>
        <v>759320</v>
      </c>
      <c r="F21" s="166">
        <f t="shared" si="2"/>
        <v>4688114</v>
      </c>
      <c r="G21" s="166">
        <f t="shared" si="2"/>
        <v>80638</v>
      </c>
      <c r="H21" s="166">
        <f t="shared" si="2"/>
        <v>1676703</v>
      </c>
      <c r="I21" s="166">
        <f t="shared" si="2"/>
        <v>370501</v>
      </c>
      <c r="J21" s="166">
        <f t="shared" si="2"/>
        <v>1280288</v>
      </c>
      <c r="K21" s="166">
        <f t="shared" si="2"/>
        <v>25914</v>
      </c>
    </row>
    <row r="22" spans="1:11" s="199" customFormat="1" ht="30.75" customHeight="1">
      <c r="C22" s="200"/>
      <c r="D22" s="200"/>
      <c r="E22" s="200"/>
      <c r="F22" s="200"/>
      <c r="G22" s="200"/>
      <c r="H22" s="258" t="s">
        <v>806</v>
      </c>
      <c r="I22" s="258"/>
      <c r="J22" s="258"/>
      <c r="K22" s="258"/>
    </row>
  </sheetData>
  <mergeCells count="15">
    <mergeCell ref="H22:K22"/>
    <mergeCell ref="A3:K3"/>
    <mergeCell ref="A1:K1"/>
    <mergeCell ref="A2:K2"/>
    <mergeCell ref="I4:K4"/>
    <mergeCell ref="A5:A7"/>
    <mergeCell ref="A21:B21"/>
    <mergeCell ref="B5:B7"/>
    <mergeCell ref="C5:C7"/>
    <mergeCell ref="D5:G5"/>
    <mergeCell ref="H5:K5"/>
    <mergeCell ref="D6:D7"/>
    <mergeCell ref="E6:G6"/>
    <mergeCell ref="H6:H7"/>
    <mergeCell ref="I6:K6"/>
  </mergeCells>
  <phoneticPr fontId="5" type="noConversion"/>
  <printOptions horizontalCentered="1"/>
  <pageMargins left="0" right="0" top="0.65" bottom="0.65" header="0.5" footer="0.2"/>
  <pageSetup paperSize="9" orientation="landscape" r:id="rId1"/>
  <headerFooter alignWithMargins="0">
    <oddFooter>&amp;C&amp;P/&amp;N (PL 07)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10" workbookViewId="0">
      <selection activeCell="D18" sqref="D18"/>
    </sheetView>
  </sheetViews>
  <sheetFormatPr defaultColWidth="8.19921875" defaultRowHeight="15.6"/>
  <cols>
    <col min="1" max="1" width="7.3984375" style="50" customWidth="1"/>
    <col min="2" max="2" width="45.09765625" style="50" customWidth="1"/>
    <col min="3" max="6" width="15.8984375" style="50" customWidth="1"/>
    <col min="7" max="16384" width="8.19921875" style="50"/>
  </cols>
  <sheetData>
    <row r="1" spans="1:6" ht="19.5" customHeight="1">
      <c r="A1" s="261" t="s">
        <v>512</v>
      </c>
      <c r="B1" s="261"/>
      <c r="C1" s="261"/>
      <c r="D1" s="261"/>
      <c r="E1" s="261"/>
      <c r="F1" s="261"/>
    </row>
    <row r="2" spans="1:6" ht="21.75" customHeight="1">
      <c r="A2" s="261" t="s">
        <v>651</v>
      </c>
      <c r="B2" s="261"/>
      <c r="C2" s="261"/>
      <c r="D2" s="261"/>
      <c r="E2" s="261"/>
      <c r="F2" s="261"/>
    </row>
    <row r="3" spans="1:6" ht="16.5" customHeight="1">
      <c r="A3" s="264" t="str">
        <f>'PL01.Thu NSNN'!A3:D3</f>
        <v>(Kèm theo Nghị quyết số        /NQ-HĐND ngày       tháng 12 năm 2018 của Hội đồng nhân dân tỉnh)</v>
      </c>
      <c r="B3" s="264"/>
      <c r="C3" s="264"/>
      <c r="D3" s="264"/>
      <c r="E3" s="264"/>
      <c r="F3" s="264"/>
    </row>
    <row r="4" spans="1:6" s="173" customFormat="1" ht="19.5" customHeight="1">
      <c r="E4" s="262" t="s">
        <v>227</v>
      </c>
      <c r="F4" s="262"/>
    </row>
    <row r="5" spans="1:6" s="51" customFormat="1" ht="35.25" customHeight="1">
      <c r="A5" s="54" t="s">
        <v>38</v>
      </c>
      <c r="B5" s="54" t="s">
        <v>302</v>
      </c>
      <c r="C5" s="54" t="s">
        <v>229</v>
      </c>
      <c r="D5" s="54" t="s">
        <v>763</v>
      </c>
      <c r="E5" s="54" t="s">
        <v>764</v>
      </c>
      <c r="F5" s="54" t="s">
        <v>765</v>
      </c>
    </row>
    <row r="6" spans="1:6" s="173" customFormat="1" ht="23.1" customHeight="1">
      <c r="A6" s="170"/>
      <c r="B6" s="171" t="s">
        <v>538</v>
      </c>
      <c r="C6" s="172">
        <v>1400000</v>
      </c>
      <c r="D6" s="172">
        <v>327600</v>
      </c>
      <c r="E6" s="172">
        <v>714400</v>
      </c>
      <c r="F6" s="172">
        <v>358000</v>
      </c>
    </row>
    <row r="7" spans="1:6" s="173" customFormat="1" ht="23.1" customHeight="1">
      <c r="A7" s="170">
        <v>1</v>
      </c>
      <c r="B7" s="174" t="s">
        <v>539</v>
      </c>
      <c r="C7" s="174">
        <v>161000</v>
      </c>
      <c r="D7" s="174">
        <v>161000</v>
      </c>
      <c r="E7" s="174"/>
      <c r="F7" s="174"/>
    </row>
    <row r="8" spans="1:6" s="173" customFormat="1" ht="23.1" customHeight="1">
      <c r="A8" s="170">
        <v>2</v>
      </c>
      <c r="B8" s="174" t="s">
        <v>649</v>
      </c>
      <c r="C8" s="174">
        <v>0</v>
      </c>
      <c r="D8" s="174"/>
      <c r="E8" s="174"/>
      <c r="F8" s="174"/>
    </row>
    <row r="9" spans="1:6" s="173" customFormat="1" ht="23.1" customHeight="1">
      <c r="A9" s="170">
        <v>3</v>
      </c>
      <c r="B9" s="174" t="s">
        <v>650</v>
      </c>
      <c r="C9" s="174">
        <v>50000</v>
      </c>
      <c r="D9" s="174">
        <v>20000</v>
      </c>
      <c r="E9" s="174">
        <v>30000</v>
      </c>
      <c r="F9" s="174"/>
    </row>
    <row r="10" spans="1:6" s="173" customFormat="1" ht="23.1" customHeight="1">
      <c r="A10" s="170">
        <v>4</v>
      </c>
      <c r="B10" s="174" t="s">
        <v>540</v>
      </c>
      <c r="C10" s="174">
        <v>40000</v>
      </c>
      <c r="D10" s="174">
        <v>31000</v>
      </c>
      <c r="E10" s="174">
        <v>9000</v>
      </c>
      <c r="F10" s="174"/>
    </row>
    <row r="11" spans="1:6" s="173" customFormat="1" ht="23.1" customHeight="1">
      <c r="A11" s="170" t="s">
        <v>303</v>
      </c>
      <c r="B11" s="174" t="s">
        <v>543</v>
      </c>
      <c r="C11" s="174">
        <v>22000</v>
      </c>
      <c r="D11" s="174">
        <v>22000</v>
      </c>
      <c r="E11" s="174"/>
      <c r="F11" s="174"/>
    </row>
    <row r="12" spans="1:6" s="173" customFormat="1" ht="23.1" customHeight="1">
      <c r="A12" s="170" t="s">
        <v>303</v>
      </c>
      <c r="B12" s="174" t="s">
        <v>370</v>
      </c>
      <c r="C12" s="174">
        <v>18000</v>
      </c>
      <c r="D12" s="174">
        <v>9000</v>
      </c>
      <c r="E12" s="174">
        <v>9000</v>
      </c>
      <c r="F12" s="174"/>
    </row>
    <row r="13" spans="1:6" s="173" customFormat="1" ht="23.1" customHeight="1">
      <c r="A13" s="170">
        <v>5</v>
      </c>
      <c r="B13" s="174" t="s">
        <v>541</v>
      </c>
      <c r="C13" s="174">
        <v>155000</v>
      </c>
      <c r="D13" s="174">
        <v>16750</v>
      </c>
      <c r="E13" s="174">
        <v>138250</v>
      </c>
      <c r="F13" s="174"/>
    </row>
    <row r="14" spans="1:6" s="173" customFormat="1" ht="23.1" customHeight="1">
      <c r="A14" s="170" t="s">
        <v>48</v>
      </c>
      <c r="B14" s="174" t="s">
        <v>542</v>
      </c>
      <c r="C14" s="174">
        <v>10000</v>
      </c>
      <c r="D14" s="174">
        <v>10000</v>
      </c>
      <c r="E14" s="174"/>
      <c r="F14" s="174"/>
    </row>
    <row r="15" spans="1:6" s="173" customFormat="1" ht="23.1" customHeight="1">
      <c r="A15" s="170" t="s">
        <v>303</v>
      </c>
      <c r="B15" s="174" t="s">
        <v>543</v>
      </c>
      <c r="C15" s="174">
        <v>5500</v>
      </c>
      <c r="D15" s="174">
        <v>5500</v>
      </c>
      <c r="E15" s="174"/>
      <c r="F15" s="174"/>
    </row>
    <row r="16" spans="1:6" s="173" customFormat="1" ht="23.1" customHeight="1">
      <c r="A16" s="170" t="s">
        <v>303</v>
      </c>
      <c r="B16" s="174" t="s">
        <v>370</v>
      </c>
      <c r="C16" s="174">
        <v>4500</v>
      </c>
      <c r="D16" s="174">
        <v>4500</v>
      </c>
      <c r="E16" s="174"/>
      <c r="F16" s="174"/>
    </row>
    <row r="17" spans="1:6" s="173" customFormat="1" ht="23.1" customHeight="1">
      <c r="A17" s="170" t="s">
        <v>51</v>
      </c>
      <c r="B17" s="174" t="s">
        <v>544</v>
      </c>
      <c r="C17" s="174">
        <v>145000</v>
      </c>
      <c r="D17" s="174">
        <v>6750</v>
      </c>
      <c r="E17" s="174">
        <v>138250</v>
      </c>
      <c r="F17" s="174"/>
    </row>
    <row r="18" spans="1:6" s="173" customFormat="1" ht="23.1" customHeight="1">
      <c r="A18" s="170" t="s">
        <v>303</v>
      </c>
      <c r="B18" s="174" t="s">
        <v>543</v>
      </c>
      <c r="C18" s="174">
        <v>79750</v>
      </c>
      <c r="D18" s="174"/>
      <c r="E18" s="174">
        <v>79750</v>
      </c>
      <c r="F18" s="174"/>
    </row>
    <row r="19" spans="1:6" s="173" customFormat="1" ht="23.1" customHeight="1">
      <c r="A19" s="170" t="s">
        <v>303</v>
      </c>
      <c r="B19" s="174" t="s">
        <v>370</v>
      </c>
      <c r="C19" s="174">
        <v>65250</v>
      </c>
      <c r="D19" s="174">
        <v>6750</v>
      </c>
      <c r="E19" s="174">
        <v>58500</v>
      </c>
      <c r="F19" s="174"/>
    </row>
    <row r="20" spans="1:6" s="173" customFormat="1" ht="23.1" customHeight="1">
      <c r="A20" s="170">
        <v>6</v>
      </c>
      <c r="B20" s="174" t="s">
        <v>371</v>
      </c>
      <c r="C20" s="174">
        <v>994000</v>
      </c>
      <c r="D20" s="174">
        <v>98850</v>
      </c>
      <c r="E20" s="174">
        <v>537150</v>
      </c>
      <c r="F20" s="174">
        <v>358000</v>
      </c>
    </row>
    <row r="21" spans="1:6" s="173" customFormat="1" ht="32.25" customHeight="1">
      <c r="A21" s="205"/>
      <c r="D21" s="263" t="s">
        <v>806</v>
      </c>
      <c r="E21" s="263"/>
      <c r="F21" s="263"/>
    </row>
    <row r="24" spans="1:6" ht="15.6" hidden="1" customHeight="1"/>
    <row r="25" spans="1:6" ht="15.6" hidden="1" customHeight="1"/>
    <row r="26" spans="1:6" ht="15.6" hidden="1" customHeight="1"/>
  </sheetData>
  <mergeCells count="5">
    <mergeCell ref="A1:F1"/>
    <mergeCell ref="A2:F2"/>
    <mergeCell ref="E4:F4"/>
    <mergeCell ref="D21:F21"/>
    <mergeCell ref="A3:F3"/>
  </mergeCells>
  <phoneticPr fontId="0" type="noConversion"/>
  <printOptions horizontalCentered="1"/>
  <pageMargins left="0.6" right="0.6" top="0.8" bottom="0.8" header="0.5" footer="0.2"/>
  <pageSetup paperSize="9" orientation="landscape" r:id="rId1"/>
  <headerFooter alignWithMargins="0">
    <oddFooter>&amp;C&amp;P/&amp;N (PL 08)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PL01.Thu NSNN</vt:lpstr>
      <vt:lpstr>PL02.Chi NS</vt:lpstr>
      <vt:lpstr>PL02a.Chi NS.Chitiet</vt:lpstr>
      <vt:lpstr>PL03.QLHC</vt:lpstr>
      <vt:lpstr>PL04.Chi DT</vt:lpstr>
      <vt:lpstr>PL05.Thu HX</vt:lpstr>
      <vt:lpstr>PL06.HX huong</vt:lpstr>
      <vt:lpstr>PL07.Chi HX</vt:lpstr>
      <vt:lpstr>PL08.Đất</vt:lpstr>
      <vt:lpstr>Sheet1</vt:lpstr>
      <vt:lpstr>'PL01.Thu NSNN'!Print_Area</vt:lpstr>
      <vt:lpstr>'PL02.Chi NS'!Print_Area</vt:lpstr>
      <vt:lpstr>'PL02a.Chi NS.Chitiet'!Print_Area</vt:lpstr>
      <vt:lpstr>PL03.QLHC!Print_Area</vt:lpstr>
      <vt:lpstr>'PL04.Chi DT'!Print_Area</vt:lpstr>
      <vt:lpstr>'PL05.Thu HX'!Print_Area</vt:lpstr>
      <vt:lpstr>'PL06.HX huong'!Print_Area</vt:lpstr>
      <vt:lpstr>'PL07.Chi HX'!Print_Area</vt:lpstr>
      <vt:lpstr>PL08.Đất!Print_Area</vt:lpstr>
      <vt:lpstr>'PL01.Thu NSNN'!Print_Titles</vt:lpstr>
      <vt:lpstr>'PL02.Chi NS'!Print_Titles</vt:lpstr>
      <vt:lpstr>'PL02a.Chi NS.Chitiet'!Print_Titles</vt:lpstr>
      <vt:lpstr>PL03.QLHC!Print_Titles</vt:lpstr>
      <vt:lpstr>'PL04.Chi DT'!Print_Titles</vt:lpstr>
    </vt:vector>
  </TitlesOfParts>
  <Company>So Tai chinh Ha Tinh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Van Ngoc</dc:creator>
  <cp:lastModifiedBy>H2C</cp:lastModifiedBy>
  <cp:lastPrinted>2018-12-06T15:47:17Z</cp:lastPrinted>
  <dcterms:created xsi:type="dcterms:W3CDTF">2012-12-13T00:57:34Z</dcterms:created>
  <dcterms:modified xsi:type="dcterms:W3CDTF">2018-12-07T03:13:47Z</dcterms:modified>
</cp:coreProperties>
</file>