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2"/>
  </bookViews>
  <sheets>
    <sheet name="MN" sheetId="19" r:id="rId1"/>
    <sheet name="TH (3)" sheetId="8" r:id="rId2"/>
    <sheet name="THCS 1.9" sheetId="10" r:id="rId3"/>
    <sheet name="THPT" sheetId="18" r:id="rId4"/>
  </sheets>
  <definedNames>
    <definedName name="_xlnm.Print_Area" localSheetId="0">MN!$A$1:$AA$24</definedName>
    <definedName name="_xlnm.Print_Area" localSheetId="1">'TH (3)'!$A$1:$AD$23</definedName>
    <definedName name="_xlnm.Print_Area" localSheetId="2">'THCS 1.9'!$A$1:$AG$24</definedName>
    <definedName name="_xlnm.Print_Area" localSheetId="3">THPT!$A$1:$BX$49</definedName>
    <definedName name="_xlnm.Print_Titles" localSheetId="2">'THCS 1.9'!$5:$6</definedName>
  </definedNames>
  <calcPr calcId="162913" fullCalcOnLoad="1"/>
</workbook>
</file>

<file path=xl/calcChain.xml><?xml version="1.0" encoding="utf-8"?>
<calcChain xmlns="http://schemas.openxmlformats.org/spreadsheetml/2006/main">
  <c r="AB21" i="10" l="1"/>
  <c r="AJ6" i="10"/>
  <c r="Z12" i="10"/>
  <c r="AD12" i="10"/>
  <c r="AE12" i="10"/>
  <c r="K21" i="10"/>
  <c r="X21" i="10"/>
  <c r="AA19" i="10"/>
  <c r="Z19" i="8"/>
  <c r="AF9" i="10"/>
  <c r="AF10" i="10"/>
  <c r="AF13" i="10"/>
  <c r="AF14" i="10"/>
  <c r="AF16" i="10"/>
  <c r="AF17" i="10"/>
  <c r="AF19" i="10"/>
  <c r="AF20" i="10"/>
  <c r="AC12" i="10"/>
  <c r="M47" i="18"/>
  <c r="X47" i="18"/>
  <c r="Y10" i="10"/>
  <c r="K14" i="19"/>
  <c r="Z16" i="10"/>
  <c r="N14" i="10"/>
  <c r="AA16" i="10"/>
  <c r="AJ8" i="8"/>
  <c r="K11" i="19"/>
  <c r="K8" i="18"/>
  <c r="M8" i="18"/>
  <c r="N8" i="18"/>
  <c r="V8" i="18"/>
  <c r="X8" i="18"/>
  <c r="BG8" i="18"/>
  <c r="BI8" i="18"/>
  <c r="K9" i="18"/>
  <c r="M9" i="18"/>
  <c r="N9" i="18"/>
  <c r="V9" i="18"/>
  <c r="X9" i="18"/>
  <c r="BG9" i="18"/>
  <c r="BI9" i="18"/>
  <c r="K10" i="18"/>
  <c r="M10" i="18"/>
  <c r="N10" i="18"/>
  <c r="V10" i="18"/>
  <c r="X10" i="18"/>
  <c r="BG10" i="18"/>
  <c r="BI10" i="18"/>
  <c r="K11" i="18"/>
  <c r="M11" i="18"/>
  <c r="N11" i="18"/>
  <c r="V11" i="18"/>
  <c r="X11" i="18"/>
  <c r="BG11" i="18"/>
  <c r="BI11" i="18"/>
  <c r="K12" i="18"/>
  <c r="M12" i="18"/>
  <c r="N12" i="18"/>
  <c r="V12" i="18"/>
  <c r="X12" i="18"/>
  <c r="BG12" i="18"/>
  <c r="BI12" i="18"/>
  <c r="K13" i="18"/>
  <c r="M13" i="18"/>
  <c r="N13" i="18"/>
  <c r="V13" i="18"/>
  <c r="X13" i="18"/>
  <c r="BG13" i="18"/>
  <c r="BI13" i="18"/>
  <c r="K14" i="18"/>
  <c r="M14" i="18"/>
  <c r="N14" i="18"/>
  <c r="V14" i="18"/>
  <c r="X14" i="18"/>
  <c r="BG14" i="18"/>
  <c r="BI14" i="18"/>
  <c r="K15" i="18"/>
  <c r="M15" i="18"/>
  <c r="N15" i="18"/>
  <c r="V15" i="18"/>
  <c r="X15" i="18"/>
  <c r="BG15" i="18"/>
  <c r="BI15" i="18"/>
  <c r="K16" i="18"/>
  <c r="M16" i="18"/>
  <c r="N16" i="18"/>
  <c r="V16" i="18"/>
  <c r="X16" i="18"/>
  <c r="BG16" i="18"/>
  <c r="BI16" i="18"/>
  <c r="K17" i="18"/>
  <c r="M17" i="18"/>
  <c r="N17" i="18"/>
  <c r="V17" i="18"/>
  <c r="X17" i="18"/>
  <c r="BG17" i="18"/>
  <c r="BI17" i="18"/>
  <c r="K18" i="18"/>
  <c r="M18" i="18"/>
  <c r="N18" i="18"/>
  <c r="V18" i="18"/>
  <c r="X18" i="18"/>
  <c r="BG18" i="18"/>
  <c r="BI18" i="18"/>
  <c r="K19" i="18"/>
  <c r="M19" i="18"/>
  <c r="N19" i="18"/>
  <c r="V19" i="18"/>
  <c r="X19" i="18"/>
  <c r="BG19" i="18"/>
  <c r="BI19" i="18"/>
  <c r="K20" i="18"/>
  <c r="M20" i="18"/>
  <c r="N20" i="18"/>
  <c r="V20" i="18"/>
  <c r="X20" i="18"/>
  <c r="BG20" i="18"/>
  <c r="BI20" i="18"/>
  <c r="K21" i="18"/>
  <c r="M21" i="18"/>
  <c r="N21" i="18"/>
  <c r="V21" i="18"/>
  <c r="X21" i="18"/>
  <c r="BG21" i="18"/>
  <c r="BI21" i="18"/>
  <c r="K22" i="18"/>
  <c r="M22" i="18"/>
  <c r="N22" i="18"/>
  <c r="V22" i="18"/>
  <c r="X22" i="18"/>
  <c r="BG22" i="18"/>
  <c r="BI22" i="18"/>
  <c r="K23" i="18"/>
  <c r="M23" i="18"/>
  <c r="N23" i="18"/>
  <c r="V23" i="18"/>
  <c r="X23" i="18"/>
  <c r="BG23" i="18"/>
  <c r="BI23" i="18"/>
  <c r="K24" i="18"/>
  <c r="M24" i="18"/>
  <c r="N24" i="18"/>
  <c r="V24" i="18"/>
  <c r="X24" i="18"/>
  <c r="BG24" i="18"/>
  <c r="BI24" i="18"/>
  <c r="K25" i="18"/>
  <c r="M25" i="18"/>
  <c r="N25" i="18"/>
  <c r="V25" i="18"/>
  <c r="X25" i="18"/>
  <c r="BG25" i="18"/>
  <c r="BI25" i="18"/>
  <c r="K26" i="18"/>
  <c r="M26" i="18"/>
  <c r="N26" i="18"/>
  <c r="V26" i="18"/>
  <c r="X26" i="18"/>
  <c r="BG26" i="18"/>
  <c r="BI26" i="18"/>
  <c r="K27" i="18"/>
  <c r="M27" i="18"/>
  <c r="N27" i="18"/>
  <c r="V27" i="18"/>
  <c r="X27" i="18"/>
  <c r="BG27" i="18"/>
  <c r="BI27" i="18"/>
  <c r="K28" i="18"/>
  <c r="M28" i="18"/>
  <c r="N28" i="18"/>
  <c r="V28" i="18"/>
  <c r="X28" i="18"/>
  <c r="BG28" i="18"/>
  <c r="BI28" i="18"/>
  <c r="K29" i="18"/>
  <c r="M29" i="18"/>
  <c r="N29" i="18"/>
  <c r="V29" i="18"/>
  <c r="X29" i="18"/>
  <c r="BG29" i="18"/>
  <c r="BI29" i="18"/>
  <c r="K30" i="18"/>
  <c r="M30" i="18"/>
  <c r="N30" i="18"/>
  <c r="V30" i="18"/>
  <c r="X30" i="18"/>
  <c r="BG30" i="18"/>
  <c r="BI30" i="18"/>
  <c r="K31" i="18"/>
  <c r="M31" i="18"/>
  <c r="N31" i="18"/>
  <c r="V31" i="18"/>
  <c r="X31" i="18"/>
  <c r="BG31" i="18"/>
  <c r="BI31" i="18"/>
  <c r="K32" i="18"/>
  <c r="M32" i="18"/>
  <c r="N32" i="18"/>
  <c r="V32" i="18"/>
  <c r="X32" i="18"/>
  <c r="BG32" i="18"/>
  <c r="BI32" i="18"/>
  <c r="K33" i="18"/>
  <c r="M33" i="18"/>
  <c r="N33" i="18"/>
  <c r="V33" i="18"/>
  <c r="X33" i="18"/>
  <c r="BG33" i="18"/>
  <c r="BI33" i="18"/>
  <c r="K34" i="18"/>
  <c r="M34" i="18"/>
  <c r="N34" i="18"/>
  <c r="V34" i="18"/>
  <c r="X34" i="18"/>
  <c r="BG34" i="18"/>
  <c r="BI34" i="18"/>
  <c r="K35" i="18"/>
  <c r="M35" i="18"/>
  <c r="N35" i="18"/>
  <c r="V35" i="18"/>
  <c r="X35" i="18"/>
  <c r="BG35" i="18"/>
  <c r="BI35" i="18"/>
  <c r="K36" i="18"/>
  <c r="M36" i="18"/>
  <c r="N36" i="18"/>
  <c r="V36" i="18"/>
  <c r="X36" i="18"/>
  <c r="BG36" i="18"/>
  <c r="BI36" i="18"/>
  <c r="K37" i="18"/>
  <c r="M37" i="18"/>
  <c r="N37" i="18"/>
  <c r="V37" i="18"/>
  <c r="X37" i="18"/>
  <c r="BG37" i="18"/>
  <c r="BI37" i="18"/>
  <c r="K38" i="18"/>
  <c r="M38" i="18"/>
  <c r="N38" i="18"/>
  <c r="V38" i="18"/>
  <c r="X38" i="18"/>
  <c r="BG38" i="18"/>
  <c r="BI38" i="18"/>
  <c r="K39" i="18"/>
  <c r="M39" i="18"/>
  <c r="N39" i="18"/>
  <c r="V39" i="18"/>
  <c r="X39" i="18"/>
  <c r="BG39" i="18"/>
  <c r="BI39" i="18"/>
  <c r="K40" i="18"/>
  <c r="M40" i="18"/>
  <c r="N40" i="18"/>
  <c r="V40" i="18"/>
  <c r="X40" i="18"/>
  <c r="BG40" i="18"/>
  <c r="BI40" i="18"/>
  <c r="K41" i="18"/>
  <c r="M41" i="18"/>
  <c r="N41" i="18"/>
  <c r="V41" i="18"/>
  <c r="X41" i="18"/>
  <c r="BG41" i="18"/>
  <c r="BI41" i="18"/>
  <c r="K42" i="18"/>
  <c r="M42" i="18"/>
  <c r="N42" i="18"/>
  <c r="V42" i="18"/>
  <c r="X42" i="18"/>
  <c r="BG42" i="18"/>
  <c r="BI42" i="18"/>
  <c r="K43" i="18"/>
  <c r="M43" i="18"/>
  <c r="N43" i="18"/>
  <c r="V43" i="18"/>
  <c r="X43" i="18"/>
  <c r="BG43" i="18"/>
  <c r="BI43" i="18"/>
  <c r="K44" i="18"/>
  <c r="M44" i="18"/>
  <c r="N44" i="18"/>
  <c r="V44" i="18"/>
  <c r="X44" i="18"/>
  <c r="BG44" i="18"/>
  <c r="BI44" i="18"/>
  <c r="K45" i="18"/>
  <c r="M45" i="18"/>
  <c r="N45" i="18"/>
  <c r="V45" i="18"/>
  <c r="X45" i="18"/>
  <c r="BG45" i="18"/>
  <c r="BI45" i="18"/>
  <c r="K46" i="18"/>
  <c r="M46" i="18"/>
  <c r="N46" i="18"/>
  <c r="V46" i="18"/>
  <c r="X46" i="18"/>
  <c r="BG46" i="18"/>
  <c r="BI46" i="18"/>
  <c r="J47" i="18"/>
  <c r="K47" i="18"/>
  <c r="L47" i="18"/>
  <c r="N47" i="18"/>
  <c r="O47" i="18"/>
  <c r="Q47" i="18"/>
  <c r="U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AL47" i="18"/>
  <c r="AM47" i="18"/>
  <c r="AN47" i="18"/>
  <c r="AO47" i="18"/>
  <c r="AP47" i="18"/>
  <c r="AQ47" i="18"/>
  <c r="AR47" i="18"/>
  <c r="AS47" i="18"/>
  <c r="AT47" i="18"/>
  <c r="AU47" i="18"/>
  <c r="AV47" i="18"/>
  <c r="AW47" i="18"/>
  <c r="AX47" i="18"/>
  <c r="AY47" i="18"/>
  <c r="AZ47" i="18"/>
  <c r="BA47" i="18"/>
  <c r="BB47" i="18"/>
  <c r="BC47" i="18"/>
  <c r="BD47" i="18"/>
  <c r="BE47" i="18"/>
  <c r="BJ47" i="18"/>
  <c r="BK47" i="18"/>
  <c r="BL47" i="18"/>
  <c r="BM47" i="18"/>
  <c r="BN47" i="18"/>
  <c r="BO47" i="18"/>
  <c r="BP47" i="18"/>
  <c r="BQ47" i="18"/>
  <c r="BR47" i="18"/>
  <c r="BS47" i="18"/>
  <c r="BT47" i="18"/>
  <c r="BU47" i="18"/>
  <c r="BV47" i="18"/>
  <c r="BW47" i="18"/>
  <c r="BX47" i="18"/>
  <c r="BZ47" i="18"/>
  <c r="J8" i="10"/>
  <c r="N8" i="10"/>
  <c r="R8" i="10"/>
  <c r="V8" i="10"/>
  <c r="Z8" i="10"/>
  <c r="AB8" i="10"/>
  <c r="AC8" i="10"/>
  <c r="AD8" i="10"/>
  <c r="AF8" i="10"/>
  <c r="J9" i="10"/>
  <c r="N9" i="10"/>
  <c r="R9" i="10"/>
  <c r="V9" i="10"/>
  <c r="Z9" i="10"/>
  <c r="AB9" i="10"/>
  <c r="AC9" i="10"/>
  <c r="AD9" i="10"/>
  <c r="J10" i="10"/>
  <c r="N10" i="10"/>
  <c r="R10" i="10"/>
  <c r="V10" i="10"/>
  <c r="Z10" i="10"/>
  <c r="AB10" i="10"/>
  <c r="AC10" i="10"/>
  <c r="AD10" i="10"/>
  <c r="J11" i="10"/>
  <c r="N11" i="10"/>
  <c r="R11" i="10"/>
  <c r="V11" i="10"/>
  <c r="Z11" i="10"/>
  <c r="AB11" i="10"/>
  <c r="AC11" i="10"/>
  <c r="AD11" i="10"/>
  <c r="J12" i="10"/>
  <c r="N12" i="10"/>
  <c r="R12" i="10"/>
  <c r="V12" i="10"/>
  <c r="AB12" i="10"/>
  <c r="J13" i="10"/>
  <c r="N13" i="10"/>
  <c r="R13" i="10"/>
  <c r="V13" i="10"/>
  <c r="Z13" i="10"/>
  <c r="AB13" i="10"/>
  <c r="AC13" i="10"/>
  <c r="AD13" i="10"/>
  <c r="J14" i="10"/>
  <c r="R14" i="10"/>
  <c r="V14" i="10"/>
  <c r="Z14" i="10"/>
  <c r="AA14" i="10"/>
  <c r="AB14" i="10"/>
  <c r="AC14" i="10"/>
  <c r="AD14" i="10"/>
  <c r="AG14" i="10"/>
  <c r="N15" i="10"/>
  <c r="R15" i="10"/>
  <c r="V15" i="10"/>
  <c r="Z15" i="10"/>
  <c r="AA15" i="10"/>
  <c r="AA21" i="10"/>
  <c r="AB15" i="10"/>
  <c r="AG15" i="10"/>
  <c r="AC15" i="10"/>
  <c r="AD15" i="10"/>
  <c r="J16" i="10"/>
  <c r="N16" i="10"/>
  <c r="R16" i="10"/>
  <c r="V16" i="10"/>
  <c r="AC16" i="10"/>
  <c r="AB16" i="10"/>
  <c r="AD16" i="10"/>
  <c r="J17" i="10"/>
  <c r="N17" i="10"/>
  <c r="R17" i="10"/>
  <c r="V17" i="10"/>
  <c r="Z17" i="10"/>
  <c r="AA17" i="10"/>
  <c r="AB17" i="10"/>
  <c r="AC17" i="10"/>
  <c r="AD17" i="10"/>
  <c r="AG17" i="10"/>
  <c r="J18" i="10"/>
  <c r="N18" i="10"/>
  <c r="R18" i="10"/>
  <c r="V18" i="10"/>
  <c r="Z18" i="10"/>
  <c r="AA18" i="10"/>
  <c r="AB18" i="10"/>
  <c r="AC18" i="10"/>
  <c r="AD18" i="10"/>
  <c r="J19" i="10"/>
  <c r="N19" i="10"/>
  <c r="R19" i="10"/>
  <c r="V19" i="10"/>
  <c r="Z19" i="10"/>
  <c r="AB19" i="10"/>
  <c r="AG19" i="10"/>
  <c r="AC19" i="10"/>
  <c r="AD19" i="10"/>
  <c r="J20" i="10"/>
  <c r="N20" i="10"/>
  <c r="R20" i="10"/>
  <c r="V20" i="10"/>
  <c r="Z20" i="10"/>
  <c r="AB20" i="10"/>
  <c r="AC20" i="10"/>
  <c r="AD20" i="10"/>
  <c r="B21" i="10"/>
  <c r="C21" i="10"/>
  <c r="D21" i="10"/>
  <c r="J21" i="10"/>
  <c r="E21" i="10"/>
  <c r="F21" i="10"/>
  <c r="G21" i="10"/>
  <c r="H21" i="10"/>
  <c r="I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Y21" i="10"/>
  <c r="Z21" i="10"/>
  <c r="J8" i="8"/>
  <c r="N8" i="8"/>
  <c r="R8" i="8"/>
  <c r="V8" i="8"/>
  <c r="Z21" i="8"/>
  <c r="AA8" i="8"/>
  <c r="AB8" i="8"/>
  <c r="AC8" i="8"/>
  <c r="AD8" i="8"/>
  <c r="J9" i="8"/>
  <c r="N9" i="8"/>
  <c r="R9" i="8"/>
  <c r="V9" i="8"/>
  <c r="Z9" i="8"/>
  <c r="AA9" i="8"/>
  <c r="AB9" i="8"/>
  <c r="AC9" i="8"/>
  <c r="AD9" i="8"/>
  <c r="AJ9" i="8"/>
  <c r="F10" i="8"/>
  <c r="J10" i="8"/>
  <c r="N10" i="8"/>
  <c r="R10" i="8"/>
  <c r="V10" i="8"/>
  <c r="Z10" i="8"/>
  <c r="AA10" i="8"/>
  <c r="AB10" i="8"/>
  <c r="AC10" i="8"/>
  <c r="AD10" i="8"/>
  <c r="AJ10" i="8"/>
  <c r="J11" i="8"/>
  <c r="N11" i="8"/>
  <c r="R11" i="8"/>
  <c r="V11" i="8"/>
  <c r="Z11" i="8"/>
  <c r="AA11" i="8"/>
  <c r="AB11" i="8"/>
  <c r="AC11" i="8"/>
  <c r="AD11" i="8"/>
  <c r="AJ11" i="8"/>
  <c r="J12" i="8"/>
  <c r="N12" i="8"/>
  <c r="R12" i="8"/>
  <c r="V12" i="8"/>
  <c r="Z12" i="8"/>
  <c r="AA12" i="8"/>
  <c r="AB12" i="8"/>
  <c r="AC12" i="8"/>
  <c r="AD12" i="8"/>
  <c r="AJ12" i="8"/>
  <c r="J13" i="8"/>
  <c r="N13" i="8"/>
  <c r="R13" i="8"/>
  <c r="V13" i="8"/>
  <c r="Z13" i="8"/>
  <c r="AA13" i="8"/>
  <c r="AB13" i="8"/>
  <c r="AC13" i="8"/>
  <c r="AD13" i="8"/>
  <c r="AJ13" i="8"/>
  <c r="F14" i="8"/>
  <c r="J14" i="8"/>
  <c r="N14" i="8"/>
  <c r="R14" i="8"/>
  <c r="V14" i="8"/>
  <c r="Z14" i="8"/>
  <c r="AA14" i="8"/>
  <c r="AB14" i="8"/>
  <c r="AC14" i="8"/>
  <c r="AD14" i="8"/>
  <c r="AJ14" i="8"/>
  <c r="J15" i="8"/>
  <c r="N15" i="8"/>
  <c r="R15" i="8"/>
  <c r="V15" i="8"/>
  <c r="Z15" i="8"/>
  <c r="AA15" i="8"/>
  <c r="AB15" i="8"/>
  <c r="AC15" i="8"/>
  <c r="AD15" i="8"/>
  <c r="AJ15" i="8"/>
  <c r="J16" i="8"/>
  <c r="N16" i="8"/>
  <c r="R16" i="8"/>
  <c r="V16" i="8"/>
  <c r="Z16" i="8"/>
  <c r="AA16" i="8"/>
  <c r="AB16" i="8"/>
  <c r="AC16" i="8"/>
  <c r="AD16" i="8"/>
  <c r="AJ16" i="8"/>
  <c r="J17" i="8"/>
  <c r="N17" i="8"/>
  <c r="R17" i="8"/>
  <c r="V17" i="8"/>
  <c r="V21" i="8"/>
  <c r="Z17" i="8"/>
  <c r="AA17" i="8"/>
  <c r="AB17" i="8"/>
  <c r="AC17" i="8"/>
  <c r="F18" i="8"/>
  <c r="J18" i="8"/>
  <c r="N18" i="8"/>
  <c r="R18" i="8"/>
  <c r="V18" i="8"/>
  <c r="Z18" i="8"/>
  <c r="AA18" i="8"/>
  <c r="AB18" i="8"/>
  <c r="AC18" i="8"/>
  <c r="AD18" i="8"/>
  <c r="AJ18" i="8"/>
  <c r="J19" i="8"/>
  <c r="N19" i="8"/>
  <c r="R19" i="8"/>
  <c r="V19" i="8"/>
  <c r="AA19" i="8"/>
  <c r="AA21" i="8"/>
  <c r="AB19" i="8"/>
  <c r="AC19" i="8"/>
  <c r="AD19" i="8"/>
  <c r="AJ19" i="8"/>
  <c r="J20" i="8"/>
  <c r="N20" i="8"/>
  <c r="R20" i="8"/>
  <c r="V20" i="8"/>
  <c r="Z20" i="8"/>
  <c r="AA20" i="8"/>
  <c r="AB20" i="8"/>
  <c r="AC20" i="8"/>
  <c r="AD20" i="8"/>
  <c r="AJ20" i="8"/>
  <c r="B21" i="8"/>
  <c r="C21" i="8"/>
  <c r="D21" i="8"/>
  <c r="E21" i="8"/>
  <c r="F21" i="8"/>
  <c r="G21" i="8"/>
  <c r="H21" i="8"/>
  <c r="K21" i="8"/>
  <c r="L21" i="8"/>
  <c r="M21" i="8"/>
  <c r="O21" i="8"/>
  <c r="P21" i="8"/>
  <c r="Q21" i="8"/>
  <c r="R21" i="8"/>
  <c r="S21" i="8"/>
  <c r="T21" i="8"/>
  <c r="U21" i="8"/>
  <c r="W21" i="8"/>
  <c r="X21" i="8"/>
  <c r="Y21" i="8"/>
  <c r="AB21" i="8"/>
  <c r="K9" i="19"/>
  <c r="O9" i="19"/>
  <c r="S9" i="19"/>
  <c r="W9" i="19"/>
  <c r="W22" i="19"/>
  <c r="X9" i="19"/>
  <c r="Y9" i="19"/>
  <c r="Z9" i="19"/>
  <c r="AA9" i="19"/>
  <c r="K10" i="19"/>
  <c r="O10" i="19"/>
  <c r="S10" i="19"/>
  <c r="W10" i="19"/>
  <c r="X10" i="19"/>
  <c r="Y10" i="19"/>
  <c r="Z10" i="19"/>
  <c r="AA10" i="19"/>
  <c r="O11" i="19"/>
  <c r="S11" i="19"/>
  <c r="W11" i="19"/>
  <c r="X11" i="19"/>
  <c r="Y11" i="19"/>
  <c r="Z11" i="19"/>
  <c r="AA11" i="19"/>
  <c r="K12" i="19"/>
  <c r="O12" i="19"/>
  <c r="S12" i="19"/>
  <c r="W12" i="19"/>
  <c r="X12" i="19"/>
  <c r="Y12" i="19"/>
  <c r="Z12" i="19"/>
  <c r="AA12" i="19"/>
  <c r="K13" i="19"/>
  <c r="O13" i="19"/>
  <c r="Q13" i="19"/>
  <c r="R13" i="19"/>
  <c r="S13" i="19"/>
  <c r="W13" i="19"/>
  <c r="X13" i="19"/>
  <c r="Y13" i="19"/>
  <c r="Z13" i="19"/>
  <c r="AA13" i="19"/>
  <c r="O14" i="19"/>
  <c r="S14" i="19"/>
  <c r="W14" i="19"/>
  <c r="X14" i="19"/>
  <c r="Y14" i="19"/>
  <c r="Z14" i="19"/>
  <c r="AA14" i="19"/>
  <c r="K15" i="19"/>
  <c r="O15" i="19"/>
  <c r="S15" i="19"/>
  <c r="W15" i="19"/>
  <c r="X15" i="19"/>
  <c r="Y15" i="19"/>
  <c r="Z15" i="19"/>
  <c r="AA15" i="19"/>
  <c r="K16" i="19"/>
  <c r="O16" i="19"/>
  <c r="S16" i="19"/>
  <c r="W16" i="19"/>
  <c r="X16" i="19"/>
  <c r="Y16" i="19"/>
  <c r="Z16" i="19"/>
  <c r="AA16" i="19"/>
  <c r="K17" i="19"/>
  <c r="O17" i="19"/>
  <c r="Q17" i="19"/>
  <c r="R17" i="19"/>
  <c r="S17" i="19"/>
  <c r="U17" i="19"/>
  <c r="W17" i="19"/>
  <c r="X17" i="19"/>
  <c r="Y17" i="19"/>
  <c r="Z17" i="19"/>
  <c r="AA17" i="19"/>
  <c r="K18" i="19"/>
  <c r="O18" i="19"/>
  <c r="S18" i="19"/>
  <c r="W18" i="19"/>
  <c r="X18" i="19"/>
  <c r="Y18" i="19"/>
  <c r="Z18" i="19"/>
  <c r="AA18" i="19"/>
  <c r="K19" i="19"/>
  <c r="O19" i="19"/>
  <c r="S19" i="19"/>
  <c r="W19" i="19"/>
  <c r="X19" i="19"/>
  <c r="Y19" i="19"/>
  <c r="Z19" i="19"/>
  <c r="AA19" i="19"/>
  <c r="K20" i="19"/>
  <c r="O20" i="19"/>
  <c r="S20" i="19"/>
  <c r="W20" i="19"/>
  <c r="X20" i="19"/>
  <c r="Y20" i="19"/>
  <c r="Z20" i="19"/>
  <c r="AA20" i="19"/>
  <c r="K21" i="19"/>
  <c r="O21" i="19"/>
  <c r="S21" i="19"/>
  <c r="W21" i="19"/>
  <c r="X21" i="19"/>
  <c r="Y21" i="19"/>
  <c r="Z21" i="19"/>
  <c r="AA21" i="19"/>
  <c r="C22" i="19"/>
  <c r="D22" i="19"/>
  <c r="E22" i="19"/>
  <c r="F22" i="19"/>
  <c r="G22" i="19"/>
  <c r="H22" i="19"/>
  <c r="I22" i="19"/>
  <c r="J22" i="19"/>
  <c r="L22" i="19"/>
  <c r="M22" i="19"/>
  <c r="N22" i="19"/>
  <c r="O22" i="19"/>
  <c r="P22" i="19"/>
  <c r="Q22" i="19"/>
  <c r="R22" i="19"/>
  <c r="S22" i="19"/>
  <c r="U22" i="19"/>
  <c r="V22" i="19"/>
  <c r="Y22" i="19"/>
  <c r="J21" i="8"/>
  <c r="I21" i="8"/>
  <c r="K22" i="19"/>
  <c r="AG16" i="10"/>
  <c r="AG18" i="10"/>
  <c r="AD17" i="8"/>
  <c r="AF21" i="10"/>
  <c r="N21" i="8"/>
  <c r="AG12" i="10"/>
  <c r="AG21" i="10"/>
  <c r="AD21" i="10"/>
  <c r="AE21" i="10"/>
  <c r="AD21" i="8"/>
  <c r="AC21" i="8"/>
  <c r="AA22" i="19"/>
  <c r="Z22" i="19"/>
  <c r="X22" i="19"/>
</calcChain>
</file>

<file path=xl/sharedStrings.xml><?xml version="1.0" encoding="utf-8"?>
<sst xmlns="http://schemas.openxmlformats.org/spreadsheetml/2006/main" count="309" uniqueCount="140">
  <si>
    <t>Tổng số lớp</t>
  </si>
  <si>
    <t>Tổng</t>
  </si>
  <si>
    <t>Huyện</t>
  </si>
  <si>
    <t>Đội</t>
  </si>
  <si>
    <t>Hỗ trợ phục vụ (hành chính)</t>
  </si>
  <si>
    <t>Quản lý</t>
  </si>
  <si>
    <t>Giáo viên</t>
  </si>
  <si>
    <t>Cẩm Xuyên</t>
  </si>
  <si>
    <t>Can Lộc</t>
  </si>
  <si>
    <t>Đức Thọ</t>
  </si>
  <si>
    <t>Hương Khê</t>
  </si>
  <si>
    <t>Hương Sơn</t>
  </si>
  <si>
    <t>Kỳ Anh</t>
  </si>
  <si>
    <t>Lộc Hà</t>
  </si>
  <si>
    <t>Nghi Xuân</t>
  </si>
  <si>
    <t>Thạch Hà</t>
  </si>
  <si>
    <t>Vũ Quang</t>
  </si>
  <si>
    <t>Tổng cộng</t>
  </si>
  <si>
    <t>Hiện có</t>
  </si>
  <si>
    <t>Đơn vị</t>
  </si>
  <si>
    <t>Tổng biên chế</t>
  </si>
  <si>
    <t>Số trường</t>
  </si>
  <si>
    <t>Số học sinh hiện có</t>
  </si>
  <si>
    <t xml:space="preserve">Bình quân hs/lớp hiện có </t>
  </si>
  <si>
    <t>Trường hiện có</t>
  </si>
  <si>
    <t>TT</t>
  </si>
  <si>
    <t>Tăng + giảm -</t>
  </si>
  <si>
    <t>Tăng+
giảm-</t>
  </si>
  <si>
    <t>Giảm -</t>
  </si>
  <si>
    <t>Tăng +</t>
  </si>
  <si>
    <t>Tăng +
Giảm -</t>
  </si>
  <si>
    <t>Dôi dư so với hiện có</t>
  </si>
  <si>
    <t>Tên trường</t>
  </si>
  <si>
    <t>Số lớp</t>
  </si>
  <si>
    <t>HĐ 68</t>
  </si>
  <si>
    <t>Cán bộ
quản lý</t>
  </si>
  <si>
    <t>Tổng GV
đứng lớp</t>
  </si>
  <si>
    <t>Tổng
Nhân viên</t>
  </si>
  <si>
    <t>HC</t>
  </si>
  <si>
    <t>KH</t>
  </si>
  <si>
    <t xml:space="preserve"> THPT Kỳ Anh</t>
  </si>
  <si>
    <t xml:space="preserve"> THPT Kỳ Lâm</t>
  </si>
  <si>
    <t xml:space="preserve"> THPT Lê Quảng Chí</t>
  </si>
  <si>
    <t xml:space="preserve"> THPT Nguyễn Huệ</t>
  </si>
  <si>
    <t xml:space="preserve"> THPT Ng. Thị Bích Châu</t>
  </si>
  <si>
    <t xml:space="preserve"> THPT Cẩm Xuyên</t>
  </si>
  <si>
    <t xml:space="preserve"> THPT Hà Huy Tập</t>
  </si>
  <si>
    <t xml:space="preserve"> THPT Cẩm Bình</t>
  </si>
  <si>
    <t xml:space="preserve"> THPT Ng. Đình Liễn</t>
  </si>
  <si>
    <t xml:space="preserve"> THPT Phan Đình Phùng</t>
  </si>
  <si>
    <t xml:space="preserve"> THPT Chuyên Tỉnh </t>
  </si>
  <si>
    <t xml:space="preserve"> THPT Thành Sen</t>
  </si>
  <si>
    <t xml:space="preserve"> THPT Lý Tự Trọng</t>
  </si>
  <si>
    <t xml:space="preserve"> THPT Lê Quý Đôn</t>
  </si>
  <si>
    <t xml:space="preserve"> THPT Ng. Trung Thiên</t>
  </si>
  <si>
    <t xml:space="preserve"> THPT Can Lộc</t>
  </si>
  <si>
    <t xml:space="preserve"> THPT Đồng Lộc</t>
  </si>
  <si>
    <t xml:space="preserve"> THPT Nghèn</t>
  </si>
  <si>
    <t xml:space="preserve"> THPT Ng. Văn Trỗi</t>
  </si>
  <si>
    <t xml:space="preserve"> THPT Mai Thúc Loan</t>
  </si>
  <si>
    <t xml:space="preserve"> THPT Ng. Đổng Chi</t>
  </si>
  <si>
    <t xml:space="preserve"> THPT Hương Khê</t>
  </si>
  <si>
    <t xml:space="preserve"> THPT Phúc Trạch</t>
  </si>
  <si>
    <t xml:space="preserve"> THPT Hàm Nghi</t>
  </si>
  <si>
    <t xml:space="preserve"> THPT Vũ Quang</t>
  </si>
  <si>
    <t xml:space="preserve"> THPT Cù Huy Cận</t>
  </si>
  <si>
    <t xml:space="preserve"> THPT Hương Sơn</t>
  </si>
  <si>
    <t xml:space="preserve"> THPT Cao Thắng</t>
  </si>
  <si>
    <t xml:space="preserve"> THPT Lê Hữu Trác</t>
  </si>
  <si>
    <t xml:space="preserve"> THPT Lý Chính Thắng</t>
  </si>
  <si>
    <t xml:space="preserve"> THPT Đức Thọ</t>
  </si>
  <si>
    <t xml:space="preserve"> THPT Minh Khai</t>
  </si>
  <si>
    <t xml:space="preserve"> THPT Trần Phú</t>
  </si>
  <si>
    <t xml:space="preserve"> THPT Hồng Lĩnh</t>
  </si>
  <si>
    <t xml:space="preserve"> THPT Hồng Lam</t>
  </si>
  <si>
    <t xml:space="preserve"> THPT Ng. Công Trứ</t>
  </si>
  <si>
    <t xml:space="preserve"> THPT Nguyễn Du</t>
  </si>
  <si>
    <t xml:space="preserve"> THPT Nghi Xuân</t>
  </si>
  <si>
    <t>THCS&amp;THPT DNNT H.Tĩnh</t>
  </si>
  <si>
    <t>Sở Giáo dục và Đào tạo</t>
  </si>
  <si>
    <t>Tăng (-), Giảm (+)</t>
  </si>
  <si>
    <t>Số trẻ hiện có</t>
  </si>
  <si>
    <t>PHỤ LỤC IV</t>
  </si>
  <si>
    <t>Số lượng người làm việc tại các trường mầm non</t>
  </si>
  <si>
    <t>Số lượng người làm việc tại các trường tiểu học</t>
  </si>
  <si>
    <t>Số lượng người làm việc tại các trường trung học cơ sở</t>
  </si>
  <si>
    <t>PHỤ LỤC V</t>
  </si>
  <si>
    <t>PHỤ LỤC VI</t>
  </si>
  <si>
    <t>Số lượng người làm việc tại các trường trung học phổ thông</t>
  </si>
  <si>
    <t>Bình quân số học sinh/lớp hiện có</t>
  </si>
  <si>
    <t>Bình quân số trẻ/lớp, nhóm hiện có</t>
  </si>
  <si>
    <t xml:space="preserve">Ghi chú: </t>
  </si>
  <si>
    <t>Điều 17 Thông tư  số 41/2010/TT-BGDĐT ngày 30/12/2010 quy định mỗi lớp tối đa không quá 35 học sinh</t>
  </si>
  <si>
    <t>Điều 15 Thông tư  số 12/2011/TT-BGDĐT ngày 28/3/2011 quy định: Mỗi lớp ở các cấp THCS và THPT có không quá 45 học sinh</t>
  </si>
  <si>
    <t>Tăng+
Giảm -</t>
  </si>
  <si>
    <t>PHỤ LỤC VII</t>
  </si>
  <si>
    <t>nhân viên hỗ trợ phục vụ</t>
  </si>
  <si>
    <t>Số trẻ</t>
  </si>
  <si>
    <t>Lớp mẫu giáo</t>
  </si>
  <si>
    <t>Tăng + Giảm -</t>
  </si>
  <si>
    <t>Kế hoạch năm 2021</t>
  </si>
  <si>
    <t>Kế hoạch giao 2021</t>
  </si>
  <si>
    <t>Giao năm 2021</t>
  </si>
  <si>
    <t>Trường hợp bố trí tổng đội ở tiểu học thì cắt tổng đội ở THCS đối với trường 2 cấp học</t>
  </si>
  <si>
    <t>Số trẻ kế hoạch 2021</t>
  </si>
  <si>
    <t>Kế hoạch giao  2021</t>
  </si>
  <si>
    <t>Dôi dư</t>
  </si>
  <si>
    <t>KH 2021</t>
  </si>
  <si>
    <t>ỦY BAN NHÂN DÂN TỈNH</t>
  </si>
  <si>
    <t>KẾ HOẠCH NĂM HỌC 2022-2023</t>
  </si>
  <si>
    <t>Số trẻ kế hoạch 2022</t>
  </si>
  <si>
    <t>Kế hoạch giao  2022</t>
  </si>
  <si>
    <t>Kế hoạch giao 2022</t>
  </si>
  <si>
    <t>Hiện có 2021</t>
  </si>
  <si>
    <t>Đơn vị đề xuất 2022</t>
  </si>
  <si>
    <t>Kế hoạch năm 2022</t>
  </si>
  <si>
    <t>Giao năm 2022</t>
  </si>
  <si>
    <t>Giao 2021</t>
  </si>
  <si>
    <t>KH 2022</t>
  </si>
  <si>
    <t>Số học sinh kế hoạch 2022</t>
  </si>
  <si>
    <t>Số học sinh kế hoạch 2021</t>
  </si>
  <si>
    <t>Kế hoạch 2021</t>
  </si>
  <si>
    <t>Kế hoạch 2022</t>
  </si>
  <si>
    <t>Số học sinh</t>
  </si>
  <si>
    <t>Đơn vị đề nghị 2022</t>
  </si>
  <si>
    <t>đơn vị đề xuất</t>
  </si>
  <si>
    <t>không giảm giáo viên</t>
  </si>
  <si>
    <t>ghi nhận số lớp 4</t>
  </si>
  <si>
    <t>ghi nhận tăng 9 lớp</t>
  </si>
  <si>
    <t>ghi nhận tăng 5 lớp</t>
  </si>
  <si>
    <t>ghi nhận tăng 10 lớp</t>
  </si>
  <si>
    <t>ghi nhận 9 lớp</t>
  </si>
  <si>
    <t>ghi nhận tăng 4 lớp</t>
  </si>
  <si>
    <t>ghi nhận tăng 7 lớp</t>
  </si>
  <si>
    <t>ghi nhận tăng 3 lớp</t>
  </si>
  <si>
    <t>đã tăng 2 ghi nhận tăng thêm 2 lớp</t>
  </si>
  <si>
    <t>Kế hoạch học sinh 2022</t>
  </si>
  <si>
    <t>TX Kỳ Anh</t>
  </si>
  <si>
    <t>TX Hồng Lĩnh</t>
  </si>
  <si>
    <t>TP Hà Tĩnh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</si>
</sst>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8" formatCode="0.000"/>
  </numFmts>
  <fonts count="6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name val=".VnTime"/>
      <family val="2"/>
    </font>
    <font>
      <sz val="14"/>
      <name val=".VnTime"/>
      <family val="2"/>
    </font>
    <font>
      <sz val="11"/>
      <name val="Times New Roman"/>
      <family val="1"/>
    </font>
    <font>
      <sz val="12"/>
      <name val=".VnTime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5" fillId="0" borderId="0"/>
    <xf numFmtId="0" fontId="12" fillId="0" borderId="0"/>
    <xf numFmtId="0" fontId="46" fillId="0" borderId="0"/>
    <xf numFmtId="0" fontId="6" fillId="0" borderId="0"/>
    <xf numFmtId="0" fontId="46" fillId="0" borderId="0"/>
    <xf numFmtId="0" fontId="10" fillId="0" borderId="0"/>
  </cellStyleXfs>
  <cellXfs count="240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vertical="center"/>
    </xf>
    <xf numFmtId="0" fontId="18" fillId="0" borderId="0" xfId="0" applyFont="1" applyFill="1"/>
    <xf numFmtId="0" fontId="16" fillId="0" borderId="0" xfId="5" applyFont="1" applyFill="1" applyBorder="1" applyAlignment="1">
      <alignment horizontal="center" vertical="center"/>
    </xf>
    <xf numFmtId="0" fontId="47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/>
    <xf numFmtId="1" fontId="15" fillId="0" borderId="0" xfId="0" applyNumberFormat="1" applyFont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4" fillId="0" borderId="0" xfId="5" applyFont="1" applyFill="1" applyBorder="1" applyAlignment="1">
      <alignment horizontal="center" vertical="center"/>
    </xf>
    <xf numFmtId="0" fontId="49" fillId="0" borderId="0" xfId="0" applyFont="1" applyFill="1"/>
    <xf numFmtId="0" fontId="50" fillId="0" borderId="0" xfId="0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3" fillId="0" borderId="0" xfId="0" applyFont="1"/>
    <xf numFmtId="0" fontId="22" fillId="3" borderId="0" xfId="0" applyFont="1" applyFill="1"/>
    <xf numFmtId="0" fontId="51" fillId="0" borderId="0" xfId="0" applyFont="1" applyFill="1" applyAlignment="1">
      <alignment horizontal="center" vertical="center"/>
    </xf>
    <xf numFmtId="0" fontId="28" fillId="0" borderId="0" xfId="4" applyNumberFormat="1" applyFont="1" applyAlignment="1" applyProtection="1">
      <protection locked="0"/>
    </xf>
    <xf numFmtId="0" fontId="19" fillId="0" borderId="0" xfId="4" applyFont="1" applyProtection="1">
      <protection locked="0"/>
    </xf>
    <xf numFmtId="0" fontId="25" fillId="0" borderId="2" xfId="4" applyNumberFormat="1" applyFont="1" applyBorder="1" applyAlignment="1" applyProtection="1">
      <protection locked="0"/>
    </xf>
    <xf numFmtId="0" fontId="29" fillId="3" borderId="1" xfId="4" applyFont="1" applyFill="1" applyBorder="1" applyAlignment="1" applyProtection="1">
      <alignment horizontal="center" vertical="center"/>
      <protection locked="0"/>
    </xf>
    <xf numFmtId="0" fontId="29" fillId="3" borderId="1" xfId="4" applyFont="1" applyFill="1" applyBorder="1" applyAlignment="1" applyProtection="1">
      <alignment horizontal="center" vertical="center" wrapText="1"/>
      <protection locked="0"/>
    </xf>
    <xf numFmtId="0" fontId="30" fillId="3" borderId="1" xfId="4" applyFont="1" applyFill="1" applyBorder="1" applyAlignment="1" applyProtection="1">
      <alignment horizontal="center" vertical="center" wrapText="1"/>
      <protection locked="0"/>
    </xf>
    <xf numFmtId="1" fontId="2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4" applyFont="1" applyFill="1" applyProtection="1">
      <protection locked="0"/>
    </xf>
    <xf numFmtId="0" fontId="26" fillId="3" borderId="1" xfId="4" applyFont="1" applyFill="1" applyBorder="1" applyAlignment="1" applyProtection="1">
      <alignment vertical="center" wrapText="1"/>
      <protection locked="0"/>
    </xf>
    <xf numFmtId="0" fontId="26" fillId="3" borderId="1" xfId="4" applyFont="1" applyFill="1" applyBorder="1" applyAlignment="1" applyProtection="1">
      <alignment horizontal="center" vertical="center" wrapText="1"/>
    </xf>
    <xf numFmtId="1" fontId="26" fillId="3" borderId="1" xfId="4" applyNumberFormat="1" applyFont="1" applyFill="1" applyBorder="1" applyAlignment="1" applyProtection="1">
      <alignment horizontal="center" vertical="center" wrapText="1"/>
    </xf>
    <xf numFmtId="0" fontId="17" fillId="3" borderId="1" xfId="4" applyFont="1" applyFill="1" applyBorder="1" applyAlignment="1" applyProtection="1">
      <alignment vertical="center" wrapText="1"/>
      <protection locked="0"/>
    </xf>
    <xf numFmtId="0" fontId="17" fillId="3" borderId="0" xfId="4" applyFont="1" applyFill="1" applyAlignment="1" applyProtection="1">
      <alignment vertical="center" wrapText="1"/>
      <protection locked="0"/>
    </xf>
    <xf numFmtId="1" fontId="5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4" applyFont="1" applyFill="1" applyAlignment="1" applyProtection="1">
      <alignment vertical="center" wrapText="1"/>
      <protection locked="0"/>
    </xf>
    <xf numFmtId="0" fontId="26" fillId="3" borderId="1" xfId="4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2" fillId="3" borderId="0" xfId="0" applyFont="1" applyFill="1" applyAlignment="1"/>
    <xf numFmtId="0" fontId="52" fillId="3" borderId="1" xfId="4" applyFont="1" applyFill="1" applyBorder="1" applyAlignment="1" applyProtection="1">
      <alignment horizontal="center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4" applyFont="1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0" xfId="0" applyFill="1"/>
    <xf numFmtId="0" fontId="24" fillId="3" borderId="1" xfId="4" applyFont="1" applyFill="1" applyBorder="1" applyAlignment="1" applyProtection="1">
      <alignment horizontal="left" vertical="center" wrapText="1"/>
      <protection locked="0"/>
    </xf>
    <xf numFmtId="0" fontId="24" fillId="3" borderId="1" xfId="4" applyFont="1" applyFill="1" applyBorder="1" applyAlignment="1" applyProtection="1">
      <alignment horizontal="center" vertical="center" wrapText="1"/>
      <protection locked="0"/>
    </xf>
    <xf numFmtId="1" fontId="24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4" applyFont="1" applyFill="1" applyAlignment="1" applyProtection="1">
      <alignment horizontal="center" vertical="center" wrapText="1"/>
      <protection locked="0"/>
    </xf>
    <xf numFmtId="0" fontId="8" fillId="3" borderId="0" xfId="0" applyFont="1" applyFill="1"/>
    <xf numFmtId="0" fontId="7" fillId="3" borderId="0" xfId="5" applyFont="1" applyFill="1" applyBorder="1" applyAlignment="1">
      <alignment horizontal="center" vertical="center"/>
    </xf>
    <xf numFmtId="0" fontId="15" fillId="3" borderId="0" xfId="0" applyFont="1" applyFill="1"/>
    <xf numFmtId="164" fontId="24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4" fillId="0" borderId="0" xfId="0" applyFont="1"/>
    <xf numFmtId="0" fontId="53" fillId="0" borderId="0" xfId="0" applyFont="1"/>
    <xf numFmtId="0" fontId="17" fillId="0" borderId="0" xfId="0" applyFont="1"/>
    <xf numFmtId="0" fontId="19" fillId="0" borderId="0" xfId="0" applyFont="1"/>
    <xf numFmtId="0" fontId="27" fillId="0" borderId="0" xfId="5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vertical="center" wrapText="1"/>
    </xf>
    <xf numFmtId="0" fontId="29" fillId="3" borderId="1" xfId="5" applyFont="1" applyFill="1" applyBorder="1" applyAlignment="1">
      <alignment horizontal="center" vertical="center" wrapText="1"/>
    </xf>
    <xf numFmtId="0" fontId="2" fillId="3" borderId="0" xfId="5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7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" fontId="54" fillId="0" borderId="0" xfId="0" applyNumberFormat="1" applyFont="1" applyAlignment="1">
      <alignment horizontal="center" vertical="center"/>
    </xf>
    <xf numFmtId="0" fontId="17" fillId="0" borderId="2" xfId="5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0" fontId="26" fillId="0" borderId="0" xfId="5" applyFont="1" applyFill="1" applyBorder="1" applyAlignment="1">
      <alignment horizontal="center" vertical="center"/>
    </xf>
    <xf numFmtId="0" fontId="0" fillId="0" borderId="0" xfId="0" applyFont="1" applyFill="1"/>
    <xf numFmtId="164" fontId="20" fillId="3" borderId="1" xfId="0" applyNumberFormat="1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vertical="center"/>
    </xf>
    <xf numFmtId="0" fontId="35" fillId="3" borderId="0" xfId="5" applyFont="1" applyFill="1" applyBorder="1" applyAlignment="1">
      <alignment horizontal="center" vertical="center"/>
    </xf>
    <xf numFmtId="0" fontId="35" fillId="0" borderId="0" xfId="5" applyFont="1" applyFill="1" applyBorder="1" applyAlignment="1">
      <alignment horizontal="center" vertical="center"/>
    </xf>
    <xf numFmtId="0" fontId="36" fillId="0" borderId="0" xfId="0" applyFont="1"/>
    <xf numFmtId="0" fontId="23" fillId="0" borderId="0" xfId="0" applyFont="1"/>
    <xf numFmtId="0" fontId="35" fillId="0" borderId="1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5" fillId="3" borderId="0" xfId="0" applyFont="1" applyFill="1"/>
    <xf numFmtId="0" fontId="37" fillId="3" borderId="0" xfId="0" applyFont="1" applyFill="1"/>
    <xf numFmtId="0" fontId="37" fillId="0" borderId="0" xfId="0" applyFont="1" applyFill="1"/>
    <xf numFmtId="0" fontId="36" fillId="0" borderId="0" xfId="0" applyFont="1" applyFill="1"/>
    <xf numFmtId="0" fontId="38" fillId="0" borderId="0" xfId="0" applyFont="1" applyFill="1"/>
    <xf numFmtId="0" fontId="14" fillId="0" borderId="2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39" fillId="0" borderId="0" xfId="0" applyFont="1"/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2" fontId="24" fillId="0" borderId="0" xfId="5" applyNumberFormat="1" applyFont="1" applyFill="1" applyBorder="1" applyAlignment="1">
      <alignment horizontal="center" vertical="center"/>
    </xf>
    <xf numFmtId="0" fontId="40" fillId="0" borderId="1" xfId="5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2" fontId="50" fillId="0" borderId="0" xfId="0" applyNumberFormat="1" applyFont="1" applyFill="1"/>
    <xf numFmtId="2" fontId="14" fillId="0" borderId="0" xfId="0" applyNumberFormat="1" applyFont="1"/>
    <xf numFmtId="2" fontId="19" fillId="0" borderId="0" xfId="0" applyNumberFormat="1" applyFont="1"/>
    <xf numFmtId="2" fontId="25" fillId="0" borderId="0" xfId="0" applyNumberFormat="1" applyFont="1"/>
    <xf numFmtId="3" fontId="34" fillId="0" borderId="0" xfId="0" applyNumberFormat="1" applyFont="1"/>
    <xf numFmtId="1" fontId="0" fillId="0" borderId="0" xfId="0" applyNumberFormat="1"/>
    <xf numFmtId="0" fontId="26" fillId="0" borderId="1" xfId="5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" fontId="42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31" fillId="0" borderId="1" xfId="5" applyFont="1" applyFill="1" applyBorder="1" applyAlignment="1">
      <alignment horizontal="center" vertical="center" wrapText="1"/>
    </xf>
    <xf numFmtId="0" fontId="1" fillId="0" borderId="0" xfId="0" applyFont="1"/>
    <xf numFmtId="0" fontId="20" fillId="0" borderId="0" xfId="0" applyFont="1"/>
    <xf numFmtId="0" fontId="5" fillId="0" borderId="0" xfId="0" applyFont="1"/>
    <xf numFmtId="0" fontId="29" fillId="0" borderId="0" xfId="5" applyFont="1" applyFill="1" applyBorder="1" applyAlignment="1">
      <alignment horizontal="center" vertical="center"/>
    </xf>
    <xf numFmtId="1" fontId="34" fillId="0" borderId="0" xfId="0" applyNumberFormat="1" applyFont="1" applyAlignment="1">
      <alignment horizontal="center"/>
    </xf>
    <xf numFmtId="0" fontId="29" fillId="3" borderId="0" xfId="5" applyFont="1" applyFill="1" applyBorder="1" applyAlignment="1">
      <alignment horizontal="center" vertical="center"/>
    </xf>
    <xf numFmtId="0" fontId="34" fillId="3" borderId="0" xfId="0" applyFont="1" applyFill="1"/>
    <xf numFmtId="0" fontId="50" fillId="3" borderId="0" xfId="0" applyFont="1" applyFill="1"/>
    <xf numFmtId="0" fontId="43" fillId="0" borderId="1" xfId="5" applyFont="1" applyFill="1" applyBorder="1" applyAlignment="1">
      <alignment horizontal="center" vertical="center" wrapText="1"/>
    </xf>
    <xf numFmtId="0" fontId="56" fillId="0" borderId="0" xfId="0" applyFont="1"/>
    <xf numFmtId="0" fontId="55" fillId="3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36" fillId="0" borderId="0" xfId="0" applyNumberFormat="1" applyFont="1" applyFill="1"/>
    <xf numFmtId="168" fontId="7" fillId="0" borderId="0" xfId="0" applyNumberFormat="1" applyFont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/>
    <xf numFmtId="0" fontId="13" fillId="3" borderId="0" xfId="0" applyFont="1" applyFill="1"/>
    <xf numFmtId="0" fontId="20" fillId="3" borderId="1" xfId="5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1" fontId="57" fillId="3" borderId="0" xfId="0" applyNumberFormat="1" applyFont="1" applyFill="1" applyAlignment="1">
      <alignment wrapText="1"/>
    </xf>
    <xf numFmtId="1" fontId="58" fillId="3" borderId="0" xfId="0" applyNumberFormat="1" applyFont="1" applyFill="1"/>
    <xf numFmtId="0" fontId="59" fillId="3" borderId="1" xfId="0" applyFont="1" applyFill="1" applyBorder="1" applyAlignment="1">
      <alignment horizontal="center" vertical="center" wrapText="1"/>
    </xf>
    <xf numFmtId="1" fontId="59" fillId="3" borderId="1" xfId="0" applyNumberFormat="1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" fontId="60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 vertical="center"/>
    </xf>
    <xf numFmtId="1" fontId="61" fillId="3" borderId="0" xfId="0" applyNumberFormat="1" applyFont="1" applyFill="1" applyAlignment="1">
      <alignment vertical="center"/>
    </xf>
    <xf numFmtId="0" fontId="54" fillId="3" borderId="1" xfId="5" applyFont="1" applyFill="1" applyBorder="1" applyAlignment="1">
      <alignment horizontal="center" vertical="center" wrapText="1"/>
    </xf>
    <xf numFmtId="0" fontId="62" fillId="3" borderId="1" xfId="5" applyFont="1" applyFill="1" applyBorder="1" applyAlignment="1">
      <alignment vertical="center" wrapText="1"/>
    </xf>
    <xf numFmtId="0" fontId="63" fillId="3" borderId="1" xfId="5" applyFont="1" applyFill="1" applyBorder="1" applyAlignment="1">
      <alignment horizontal="center" vertical="center" wrapText="1"/>
    </xf>
    <xf numFmtId="0" fontId="64" fillId="3" borderId="0" xfId="0" applyFont="1" applyFill="1"/>
    <xf numFmtId="0" fontId="2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vertical="center"/>
    </xf>
    <xf numFmtId="0" fontId="11" fillId="3" borderId="1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3" fontId="11" fillId="3" borderId="1" xfId="5" applyNumberFormat="1" applyFont="1" applyFill="1" applyBorder="1" applyAlignment="1">
      <alignment horizontal="center" vertical="center" wrapText="1"/>
    </xf>
    <xf numFmtId="0" fontId="49" fillId="3" borderId="0" xfId="0" applyFont="1" applyFill="1"/>
    <xf numFmtId="0" fontId="13" fillId="3" borderId="0" xfId="0" applyFont="1" applyFill="1" applyAlignment="1">
      <alignment vertical="center"/>
    </xf>
    <xf numFmtId="0" fontId="65" fillId="3" borderId="1" xfId="0" applyFont="1" applyFill="1" applyBorder="1" applyAlignment="1">
      <alignment horizontal="left" vertical="center"/>
    </xf>
    <xf numFmtId="0" fontId="66" fillId="3" borderId="1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6" fillId="3" borderId="1" xfId="5" applyFont="1" applyFill="1" applyBorder="1" applyAlignment="1">
      <alignment horizontal="center" vertical="center" wrapText="1"/>
    </xf>
    <xf numFmtId="0" fontId="24" fillId="3" borderId="1" xfId="5" applyFont="1" applyFill="1" applyBorder="1" applyAlignment="1">
      <alignment horizontal="center" vertical="center" wrapText="1"/>
    </xf>
    <xf numFmtId="0" fontId="23" fillId="3" borderId="0" xfId="0" applyFont="1" applyFill="1"/>
    <xf numFmtId="0" fontId="3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1" fillId="3" borderId="0" xfId="0" applyFont="1" applyFill="1" applyAlignment="1">
      <alignment vertical="center"/>
    </xf>
    <xf numFmtId="0" fontId="32" fillId="0" borderId="0" xfId="5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 wrapText="1"/>
    </xf>
    <xf numFmtId="0" fontId="6" fillId="3" borderId="0" xfId="5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20" fillId="3" borderId="0" xfId="0" applyNumberFormat="1" applyFont="1" applyFill="1" applyBorder="1" applyAlignment="1">
      <alignment horizontal="center" vertical="center" wrapText="1"/>
    </xf>
    <xf numFmtId="0" fontId="26" fillId="3" borderId="1" xfId="5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6" fillId="3" borderId="1" xfId="5" applyFont="1" applyFill="1" applyBorder="1" applyAlignment="1">
      <alignment vertical="center" wrapText="1"/>
    </xf>
    <xf numFmtId="1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5" applyFont="1" applyFill="1" applyBorder="1" applyAlignment="1">
      <alignment vertical="center" wrapText="1"/>
    </xf>
    <xf numFmtId="0" fontId="2" fillId="0" borderId="5" xfId="5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6" fillId="0" borderId="1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32" fillId="0" borderId="0" xfId="5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2" fontId="26" fillId="0" borderId="1" xfId="5" applyNumberFormat="1" applyFont="1" applyFill="1" applyBorder="1" applyAlignment="1">
      <alignment horizontal="center" vertical="center" wrapText="1"/>
    </xf>
    <xf numFmtId="0" fontId="26" fillId="3" borderId="1" xfId="5" applyFont="1" applyFill="1" applyBorder="1" applyAlignment="1">
      <alignment horizontal="center" vertical="center" wrapText="1"/>
    </xf>
    <xf numFmtId="0" fontId="26" fillId="0" borderId="3" xfId="5" applyFont="1" applyFill="1" applyBorder="1" applyAlignment="1">
      <alignment horizontal="center" vertical="center" wrapText="1"/>
    </xf>
    <xf numFmtId="0" fontId="26" fillId="0" borderId="4" xfId="5" applyFont="1" applyFill="1" applyBorder="1" applyAlignment="1">
      <alignment horizontal="center" vertical="center" wrapText="1"/>
    </xf>
    <xf numFmtId="0" fontId="26" fillId="0" borderId="5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25" fillId="0" borderId="2" xfId="4" applyNumberFormat="1" applyFont="1" applyBorder="1" applyAlignment="1" applyProtection="1">
      <alignment horizontal="center" vertical="center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</cellXfs>
  <cellStyles count="9">
    <cellStyle name="Comma 2 2" xfId="1"/>
    <cellStyle name="Comma 7" xfId="2"/>
    <cellStyle name="Normal" xfId="0" builtinId="0"/>
    <cellStyle name="Normal 2" xfId="3"/>
    <cellStyle name="Normal 2 2 4" xfId="4"/>
    <cellStyle name="Normal 3" xfId="5"/>
    <cellStyle name="Normal 39" xfId="6"/>
    <cellStyle name="Normal 4" xfId="7"/>
    <cellStyle name="Normal 7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2"/>
  <sheetViews>
    <sheetView topLeftCell="A13" zoomScaleNormal="100" workbookViewId="0">
      <selection activeCell="B20" sqref="B20"/>
    </sheetView>
  </sheetViews>
  <sheetFormatPr defaultRowHeight="15" x14ac:dyDescent="0.25"/>
  <cols>
    <col min="1" max="1" width="4.85546875" style="1" customWidth="1"/>
    <col min="2" max="2" width="14.5703125" style="1" bestFit="1" customWidth="1"/>
    <col min="3" max="3" width="6.7109375" style="1" customWidth="1"/>
    <col min="4" max="4" width="7" style="1" hidden="1" customWidth="1"/>
    <col min="5" max="5" width="7" style="1" customWidth="1"/>
    <col min="6" max="6" width="7" style="14" customWidth="1"/>
    <col min="7" max="7" width="6" style="92" customWidth="1"/>
    <col min="8" max="8" width="5.85546875" style="1" customWidth="1"/>
    <col min="9" max="9" width="6.5703125" style="1" hidden="1" customWidth="1"/>
    <col min="10" max="10" width="7" style="14" customWidth="1"/>
    <col min="11" max="11" width="8.5703125" style="1" customWidth="1"/>
    <col min="12" max="12" width="7" style="1" customWidth="1"/>
    <col min="13" max="13" width="7.140625" style="1" customWidth="1"/>
    <col min="14" max="14" width="7.42578125" style="14" customWidth="1"/>
    <col min="15" max="15" width="6.7109375" style="14" customWidth="1"/>
    <col min="16" max="16" width="6.7109375" style="23" customWidth="1"/>
    <col min="17" max="17" width="7" style="23" customWidth="1"/>
    <col min="18" max="18" width="7.5703125" style="24" customWidth="1"/>
    <col min="19" max="19" width="6.7109375" style="24" customWidth="1"/>
    <col min="20" max="20" width="7" style="1" customWidth="1"/>
    <col min="21" max="21" width="7.7109375" style="92" customWidth="1"/>
    <col min="22" max="22" width="7.7109375" style="79" customWidth="1"/>
    <col min="23" max="23" width="7.28515625" style="116" customWidth="1"/>
    <col min="24" max="24" width="6.7109375" style="24" customWidth="1"/>
    <col min="25" max="25" width="7.28515625" style="24" customWidth="1"/>
    <col min="26" max="26" width="7.42578125" style="24" customWidth="1"/>
    <col min="27" max="27" width="5.85546875" style="24" customWidth="1"/>
    <col min="28" max="28" width="5.42578125" style="1" customWidth="1"/>
    <col min="29" max="16384" width="9.140625" style="1"/>
  </cols>
  <sheetData>
    <row r="1" spans="1:32" s="12" customFormat="1" ht="20.25" customHeight="1" x14ac:dyDescent="0.25">
      <c r="B1" s="213" t="s">
        <v>82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11"/>
    </row>
    <row r="2" spans="1:32" s="12" customFormat="1" ht="18" customHeight="1" x14ac:dyDescent="0.25">
      <c r="B2" s="213" t="s">
        <v>109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11"/>
    </row>
    <row r="3" spans="1:32" s="12" customFormat="1" ht="16.5" customHeight="1" x14ac:dyDescent="0.25">
      <c r="B3" s="217" t="s">
        <v>83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1"/>
    </row>
    <row r="4" spans="1:32" s="2" customFormat="1" ht="9.75" customHeight="1" x14ac:dyDescent="0.2">
      <c r="B4" s="8"/>
      <c r="C4" s="8"/>
      <c r="D4" s="8"/>
      <c r="E4" s="8"/>
      <c r="F4" s="8"/>
      <c r="G4" s="91"/>
      <c r="H4" s="8"/>
      <c r="I4" s="8"/>
      <c r="J4" s="8"/>
      <c r="K4" s="8"/>
      <c r="L4" s="8"/>
      <c r="M4" s="8"/>
      <c r="N4" s="8"/>
      <c r="O4" s="8"/>
      <c r="P4" s="22"/>
      <c r="Q4" s="22"/>
      <c r="R4" s="22"/>
      <c r="S4" s="22"/>
      <c r="T4" s="8"/>
      <c r="U4" s="91"/>
      <c r="V4" s="77"/>
      <c r="W4" s="113"/>
      <c r="X4" s="22"/>
      <c r="Y4" s="22"/>
      <c r="Z4" s="22"/>
      <c r="AA4" s="22"/>
    </row>
    <row r="5" spans="1:32" s="29" customFormat="1" ht="26.25" customHeight="1" x14ac:dyDescent="0.25">
      <c r="A5" s="218" t="s">
        <v>25</v>
      </c>
      <c r="B5" s="214" t="s">
        <v>19</v>
      </c>
      <c r="C5" s="215" t="s">
        <v>24</v>
      </c>
      <c r="D5" s="135"/>
      <c r="E5" s="214" t="s">
        <v>98</v>
      </c>
      <c r="F5" s="214"/>
      <c r="G5" s="214"/>
      <c r="H5" s="214"/>
      <c r="I5" s="214"/>
      <c r="J5" s="214"/>
      <c r="K5" s="210" t="s">
        <v>90</v>
      </c>
      <c r="L5" s="214" t="s">
        <v>5</v>
      </c>
      <c r="M5" s="214"/>
      <c r="N5" s="214"/>
      <c r="O5" s="214"/>
      <c r="P5" s="216" t="s">
        <v>96</v>
      </c>
      <c r="Q5" s="216"/>
      <c r="R5" s="216"/>
      <c r="S5" s="216"/>
      <c r="T5" s="214" t="s">
        <v>6</v>
      </c>
      <c r="U5" s="214"/>
      <c r="V5" s="214"/>
      <c r="W5" s="214"/>
      <c r="X5" s="216" t="s">
        <v>17</v>
      </c>
      <c r="Y5" s="216"/>
      <c r="Z5" s="216"/>
      <c r="AA5" s="216"/>
    </row>
    <row r="6" spans="1:32" s="29" customFormat="1" ht="12.75" customHeight="1" x14ac:dyDescent="0.25">
      <c r="A6" s="218"/>
      <c r="B6" s="214"/>
      <c r="C6" s="215"/>
      <c r="D6" s="225" t="s">
        <v>97</v>
      </c>
      <c r="E6" s="226"/>
      <c r="F6" s="227"/>
      <c r="G6" s="210" t="s">
        <v>33</v>
      </c>
      <c r="H6" s="210"/>
      <c r="I6" s="210"/>
      <c r="J6" s="210"/>
      <c r="K6" s="210"/>
      <c r="L6" s="210" t="s">
        <v>18</v>
      </c>
      <c r="M6" s="210" t="s">
        <v>101</v>
      </c>
      <c r="N6" s="214" t="s">
        <v>112</v>
      </c>
      <c r="O6" s="210" t="s">
        <v>27</v>
      </c>
      <c r="P6" s="220" t="s">
        <v>18</v>
      </c>
      <c r="Q6" s="220" t="s">
        <v>101</v>
      </c>
      <c r="R6" s="216" t="s">
        <v>112</v>
      </c>
      <c r="S6" s="223" t="s">
        <v>27</v>
      </c>
      <c r="T6" s="210" t="s">
        <v>18</v>
      </c>
      <c r="U6" s="224" t="s">
        <v>101</v>
      </c>
      <c r="V6" s="219" t="s">
        <v>111</v>
      </c>
      <c r="W6" s="222" t="s">
        <v>94</v>
      </c>
      <c r="X6" s="220" t="s">
        <v>18</v>
      </c>
      <c r="Y6" s="220" t="s">
        <v>101</v>
      </c>
      <c r="Z6" s="216" t="s">
        <v>112</v>
      </c>
      <c r="AA6" s="220" t="s">
        <v>30</v>
      </c>
    </row>
    <row r="7" spans="1:32" s="29" customFormat="1" ht="54.75" customHeight="1" x14ac:dyDescent="0.25">
      <c r="A7" s="218"/>
      <c r="B7" s="214"/>
      <c r="C7" s="215"/>
      <c r="D7" s="122" t="s">
        <v>104</v>
      </c>
      <c r="E7" s="122" t="s">
        <v>81</v>
      </c>
      <c r="F7" s="90" t="s">
        <v>110</v>
      </c>
      <c r="G7" s="122" t="s">
        <v>105</v>
      </c>
      <c r="H7" s="122" t="s">
        <v>113</v>
      </c>
      <c r="I7" s="122" t="s">
        <v>114</v>
      </c>
      <c r="J7" s="90" t="s">
        <v>111</v>
      </c>
      <c r="K7" s="210"/>
      <c r="L7" s="210"/>
      <c r="M7" s="210"/>
      <c r="N7" s="214"/>
      <c r="O7" s="210"/>
      <c r="P7" s="220"/>
      <c r="Q7" s="220"/>
      <c r="R7" s="216"/>
      <c r="S7" s="223"/>
      <c r="T7" s="210"/>
      <c r="U7" s="224"/>
      <c r="V7" s="219"/>
      <c r="W7" s="222"/>
      <c r="X7" s="220"/>
      <c r="Y7" s="220"/>
      <c r="Z7" s="216"/>
      <c r="AA7" s="220"/>
    </row>
    <row r="8" spans="1:32" s="21" customFormat="1" ht="15" hidden="1" customHeight="1" x14ac:dyDescent="0.25">
      <c r="A8" s="20">
        <v>1</v>
      </c>
      <c r="B8" s="10">
        <v>2</v>
      </c>
      <c r="C8" s="20">
        <v>3</v>
      </c>
      <c r="D8" s="10"/>
      <c r="E8" s="10">
        <v>4</v>
      </c>
      <c r="F8" s="144"/>
      <c r="G8" s="20">
        <v>7</v>
      </c>
      <c r="H8" s="20">
        <v>5</v>
      </c>
      <c r="I8" s="10">
        <v>6</v>
      </c>
      <c r="J8" s="123">
        <v>7</v>
      </c>
      <c r="K8" s="10">
        <v>8</v>
      </c>
      <c r="L8" s="20">
        <v>9</v>
      </c>
      <c r="M8" s="20">
        <v>11</v>
      </c>
      <c r="N8" s="123">
        <v>11</v>
      </c>
      <c r="O8" s="10">
        <v>12</v>
      </c>
      <c r="P8" s="20">
        <v>13</v>
      </c>
      <c r="Q8" s="20">
        <v>15</v>
      </c>
      <c r="R8" s="123">
        <v>15</v>
      </c>
      <c r="S8" s="10">
        <v>16</v>
      </c>
      <c r="T8" s="210"/>
      <c r="U8" s="78">
        <v>25</v>
      </c>
      <c r="V8" s="146">
        <v>25</v>
      </c>
      <c r="W8" s="114">
        <v>26</v>
      </c>
      <c r="X8" s="115">
        <v>27</v>
      </c>
      <c r="Y8" s="114">
        <v>29</v>
      </c>
      <c r="Z8" s="147">
        <v>29</v>
      </c>
      <c r="AA8" s="114">
        <v>30</v>
      </c>
    </row>
    <row r="9" spans="1:32" s="176" customFormat="1" ht="26.25" customHeight="1" x14ac:dyDescent="0.25">
      <c r="A9" s="152">
        <v>1</v>
      </c>
      <c r="B9" s="151" t="s">
        <v>137</v>
      </c>
      <c r="C9" s="174">
        <v>11</v>
      </c>
      <c r="D9" s="174">
        <v>5025</v>
      </c>
      <c r="E9" s="174">
        <v>4617</v>
      </c>
      <c r="F9" s="19">
        <v>4980</v>
      </c>
      <c r="G9" s="174">
        <v>164</v>
      </c>
      <c r="H9" s="174">
        <v>164</v>
      </c>
      <c r="I9" s="174">
        <v>175</v>
      </c>
      <c r="J9" s="19">
        <v>162</v>
      </c>
      <c r="K9" s="174">
        <f t="shared" ref="K9:K22" si="0">E9/H9</f>
        <v>28.152439024390244</v>
      </c>
      <c r="L9" s="174">
        <v>34</v>
      </c>
      <c r="M9" s="174">
        <v>34</v>
      </c>
      <c r="N9" s="19">
        <v>34</v>
      </c>
      <c r="O9" s="174">
        <f>N9-M9</f>
        <v>0</v>
      </c>
      <c r="P9" s="174">
        <v>11</v>
      </c>
      <c r="Q9" s="174">
        <v>11</v>
      </c>
      <c r="R9" s="19">
        <v>11</v>
      </c>
      <c r="S9" s="174">
        <f>R9-Q9</f>
        <v>0</v>
      </c>
      <c r="T9" s="174">
        <v>305</v>
      </c>
      <c r="U9" s="174">
        <v>328</v>
      </c>
      <c r="V9" s="19">
        <v>324</v>
      </c>
      <c r="W9" s="175">
        <f>V9-U9</f>
        <v>-4</v>
      </c>
      <c r="X9" s="174">
        <f>L9+P9+T9</f>
        <v>350</v>
      </c>
      <c r="Y9" s="174">
        <f>M9+Q9+U9</f>
        <v>373</v>
      </c>
      <c r="Z9" s="19">
        <f>N9+R9+V9</f>
        <v>369</v>
      </c>
      <c r="AA9" s="174">
        <f>Z9-Y9</f>
        <v>-4</v>
      </c>
      <c r="AD9" s="221"/>
      <c r="AE9" s="221"/>
      <c r="AF9" s="221"/>
    </row>
    <row r="10" spans="1:32" s="177" customFormat="1" ht="26.25" customHeight="1" x14ac:dyDescent="0.25">
      <c r="A10" s="174">
        <v>2</v>
      </c>
      <c r="B10" s="173" t="s">
        <v>12</v>
      </c>
      <c r="C10" s="174">
        <v>20</v>
      </c>
      <c r="D10" s="174">
        <v>8246</v>
      </c>
      <c r="E10" s="174">
        <v>7580</v>
      </c>
      <c r="F10" s="19">
        <v>8048</v>
      </c>
      <c r="G10" s="174">
        <v>260</v>
      </c>
      <c r="H10" s="174">
        <v>260</v>
      </c>
      <c r="I10" s="174">
        <v>277</v>
      </c>
      <c r="J10" s="19">
        <v>260</v>
      </c>
      <c r="K10" s="174">
        <f t="shared" si="0"/>
        <v>29.153846153846153</v>
      </c>
      <c r="L10" s="174">
        <v>59</v>
      </c>
      <c r="M10" s="174">
        <v>59</v>
      </c>
      <c r="N10" s="19">
        <v>59</v>
      </c>
      <c r="O10" s="174">
        <f t="shared" ref="O10:O22" si="1">N10-M10</f>
        <v>0</v>
      </c>
      <c r="P10" s="174">
        <v>20</v>
      </c>
      <c r="Q10" s="174">
        <v>20</v>
      </c>
      <c r="R10" s="19">
        <v>20</v>
      </c>
      <c r="S10" s="174">
        <f t="shared" ref="S10:S22" si="2">R10-Q10</f>
        <v>0</v>
      </c>
      <c r="T10" s="174">
        <v>477</v>
      </c>
      <c r="U10" s="174">
        <v>521</v>
      </c>
      <c r="V10" s="19">
        <v>521</v>
      </c>
      <c r="W10" s="175">
        <f t="shared" ref="W10:W21" si="3">V10-U10</f>
        <v>0</v>
      </c>
      <c r="X10" s="174">
        <f t="shared" ref="X10:X21" si="4">L10+P10+T10</f>
        <v>556</v>
      </c>
      <c r="Y10" s="174">
        <f t="shared" ref="Y10:Y21" si="5">M10+Q10+U10</f>
        <v>600</v>
      </c>
      <c r="Z10" s="19">
        <f t="shared" ref="Z10:Z21" si="6">N10+R10+V10</f>
        <v>600</v>
      </c>
      <c r="AA10" s="174">
        <f t="shared" ref="AA10:AA21" si="7">Z10-Y10</f>
        <v>0</v>
      </c>
      <c r="AC10" s="176"/>
      <c r="AD10" s="176"/>
    </row>
    <row r="11" spans="1:32" s="181" customFormat="1" ht="26.25" customHeight="1" x14ac:dyDescent="0.25">
      <c r="A11" s="152">
        <v>3</v>
      </c>
      <c r="B11" s="157" t="s">
        <v>7</v>
      </c>
      <c r="C11" s="178">
        <v>24</v>
      </c>
      <c r="D11" s="178">
        <v>8491</v>
      </c>
      <c r="E11" s="178">
        <v>8109</v>
      </c>
      <c r="F11" s="179">
        <v>8100</v>
      </c>
      <c r="G11" s="178">
        <v>271</v>
      </c>
      <c r="H11" s="178">
        <v>270</v>
      </c>
      <c r="I11" s="178">
        <v>272</v>
      </c>
      <c r="J11" s="179">
        <v>269</v>
      </c>
      <c r="K11" s="174">
        <f>E11/H11</f>
        <v>30.033333333333335</v>
      </c>
      <c r="L11" s="178">
        <v>68</v>
      </c>
      <c r="M11" s="178">
        <v>71</v>
      </c>
      <c r="N11" s="179">
        <v>68</v>
      </c>
      <c r="O11" s="174">
        <f t="shared" si="1"/>
        <v>-3</v>
      </c>
      <c r="P11" s="180">
        <v>24</v>
      </c>
      <c r="Q11" s="178">
        <v>24</v>
      </c>
      <c r="R11" s="179">
        <v>24</v>
      </c>
      <c r="S11" s="174">
        <f t="shared" si="2"/>
        <v>0</v>
      </c>
      <c r="T11" s="174">
        <v>508</v>
      </c>
      <c r="U11" s="174">
        <v>542</v>
      </c>
      <c r="V11" s="19">
        <v>537</v>
      </c>
      <c r="W11" s="175">
        <f t="shared" si="3"/>
        <v>-5</v>
      </c>
      <c r="X11" s="174">
        <f t="shared" si="4"/>
        <v>600</v>
      </c>
      <c r="Y11" s="174">
        <f t="shared" si="5"/>
        <v>637</v>
      </c>
      <c r="Z11" s="19">
        <f t="shared" si="6"/>
        <v>629</v>
      </c>
      <c r="AA11" s="174">
        <f t="shared" si="7"/>
        <v>-8</v>
      </c>
      <c r="AC11" s="176"/>
      <c r="AD11" s="176"/>
    </row>
    <row r="12" spans="1:32" s="181" customFormat="1" ht="26.25" customHeight="1" x14ac:dyDescent="0.25">
      <c r="A12" s="174">
        <v>4</v>
      </c>
      <c r="B12" s="173" t="s">
        <v>139</v>
      </c>
      <c r="C12" s="174">
        <v>15</v>
      </c>
      <c r="D12" s="174">
        <v>4319</v>
      </c>
      <c r="E12" s="174">
        <v>4199</v>
      </c>
      <c r="F12" s="19">
        <v>4385</v>
      </c>
      <c r="G12" s="174">
        <v>140</v>
      </c>
      <c r="H12" s="174">
        <v>140</v>
      </c>
      <c r="I12" s="174">
        <v>144</v>
      </c>
      <c r="J12" s="19">
        <v>140</v>
      </c>
      <c r="K12" s="174">
        <f t="shared" si="0"/>
        <v>29.992857142857144</v>
      </c>
      <c r="L12" s="174">
        <v>41</v>
      </c>
      <c r="M12" s="174">
        <v>41</v>
      </c>
      <c r="N12" s="19">
        <v>41</v>
      </c>
      <c r="O12" s="174">
        <f t="shared" si="1"/>
        <v>0</v>
      </c>
      <c r="P12" s="174">
        <v>15</v>
      </c>
      <c r="Q12" s="174">
        <v>15</v>
      </c>
      <c r="R12" s="19">
        <v>15</v>
      </c>
      <c r="S12" s="174">
        <f t="shared" si="2"/>
        <v>0</v>
      </c>
      <c r="T12" s="174">
        <v>267</v>
      </c>
      <c r="U12" s="174">
        <v>280</v>
      </c>
      <c r="V12" s="19">
        <v>280</v>
      </c>
      <c r="W12" s="175">
        <f t="shared" si="3"/>
        <v>0</v>
      </c>
      <c r="X12" s="174">
        <f t="shared" si="4"/>
        <v>323</v>
      </c>
      <c r="Y12" s="174">
        <f t="shared" si="5"/>
        <v>336</v>
      </c>
      <c r="Z12" s="19">
        <f t="shared" si="6"/>
        <v>336</v>
      </c>
      <c r="AA12" s="174">
        <f t="shared" si="7"/>
        <v>0</v>
      </c>
      <c r="AC12" s="176"/>
      <c r="AD12" s="176"/>
    </row>
    <row r="13" spans="1:32" s="181" customFormat="1" ht="26.25" customHeight="1" x14ac:dyDescent="0.25">
      <c r="A13" s="152">
        <v>5</v>
      </c>
      <c r="B13" s="173" t="s">
        <v>15</v>
      </c>
      <c r="C13" s="174">
        <v>28</v>
      </c>
      <c r="D13" s="174">
        <v>7943</v>
      </c>
      <c r="E13" s="174">
        <v>7933</v>
      </c>
      <c r="F13" s="19">
        <v>8049</v>
      </c>
      <c r="G13" s="174">
        <v>288</v>
      </c>
      <c r="H13" s="174">
        <v>288</v>
      </c>
      <c r="I13" s="174">
        <v>290</v>
      </c>
      <c r="J13" s="19">
        <v>286</v>
      </c>
      <c r="K13" s="174">
        <f t="shared" si="0"/>
        <v>27.545138888888889</v>
      </c>
      <c r="L13" s="174">
        <v>73</v>
      </c>
      <c r="M13" s="174">
        <v>73</v>
      </c>
      <c r="N13" s="19">
        <v>73</v>
      </c>
      <c r="O13" s="174">
        <f t="shared" si="1"/>
        <v>0</v>
      </c>
      <c r="P13" s="174">
        <v>44</v>
      </c>
      <c r="Q13" s="174">
        <f>32+7</f>
        <v>39</v>
      </c>
      <c r="R13" s="19">
        <f>32+7</f>
        <v>39</v>
      </c>
      <c r="S13" s="174">
        <f t="shared" si="2"/>
        <v>0</v>
      </c>
      <c r="T13" s="174">
        <v>520</v>
      </c>
      <c r="U13" s="174">
        <v>576</v>
      </c>
      <c r="V13" s="19">
        <v>572</v>
      </c>
      <c r="W13" s="175">
        <f t="shared" si="3"/>
        <v>-4</v>
      </c>
      <c r="X13" s="174">
        <f t="shared" si="4"/>
        <v>637</v>
      </c>
      <c r="Y13" s="174">
        <f t="shared" si="5"/>
        <v>688</v>
      </c>
      <c r="Z13" s="19">
        <f t="shared" si="6"/>
        <v>684</v>
      </c>
      <c r="AA13" s="174">
        <f t="shared" si="7"/>
        <v>-4</v>
      </c>
      <c r="AC13" s="176"/>
      <c r="AD13" s="176"/>
    </row>
    <row r="14" spans="1:32" s="181" customFormat="1" ht="26.25" customHeight="1" x14ac:dyDescent="0.25">
      <c r="A14" s="174">
        <v>6</v>
      </c>
      <c r="B14" s="173" t="s">
        <v>13</v>
      </c>
      <c r="C14" s="174">
        <v>12</v>
      </c>
      <c r="D14" s="174">
        <v>4630</v>
      </c>
      <c r="E14" s="174">
        <v>4481</v>
      </c>
      <c r="F14" s="19">
        <v>4692</v>
      </c>
      <c r="G14" s="174">
        <v>146</v>
      </c>
      <c r="H14" s="174">
        <v>146</v>
      </c>
      <c r="I14" s="174">
        <v>154</v>
      </c>
      <c r="J14" s="19">
        <v>146</v>
      </c>
      <c r="K14" s="174">
        <f>E14/H14</f>
        <v>30.69178082191781</v>
      </c>
      <c r="L14" s="174">
        <v>31</v>
      </c>
      <c r="M14" s="174">
        <v>36</v>
      </c>
      <c r="N14" s="19">
        <v>36</v>
      </c>
      <c r="O14" s="174">
        <f t="shared" si="1"/>
        <v>0</v>
      </c>
      <c r="P14" s="174">
        <v>12</v>
      </c>
      <c r="Q14" s="174">
        <v>12</v>
      </c>
      <c r="R14" s="19">
        <v>12</v>
      </c>
      <c r="S14" s="174">
        <f t="shared" si="2"/>
        <v>0</v>
      </c>
      <c r="T14" s="174">
        <v>283</v>
      </c>
      <c r="U14" s="174">
        <v>292</v>
      </c>
      <c r="V14" s="19">
        <v>292</v>
      </c>
      <c r="W14" s="175">
        <f t="shared" si="3"/>
        <v>0</v>
      </c>
      <c r="X14" s="174">
        <f t="shared" si="4"/>
        <v>326</v>
      </c>
      <c r="Y14" s="174">
        <f t="shared" si="5"/>
        <v>340</v>
      </c>
      <c r="Z14" s="19">
        <f t="shared" si="6"/>
        <v>340</v>
      </c>
      <c r="AA14" s="174">
        <f t="shared" si="7"/>
        <v>0</v>
      </c>
      <c r="AC14" s="176"/>
      <c r="AD14" s="176"/>
    </row>
    <row r="15" spans="1:32" s="181" customFormat="1" ht="26.25" customHeight="1" x14ac:dyDescent="0.25">
      <c r="A15" s="152">
        <v>7</v>
      </c>
      <c r="B15" s="173" t="s">
        <v>8</v>
      </c>
      <c r="C15" s="174">
        <v>18</v>
      </c>
      <c r="D15" s="174">
        <v>7363</v>
      </c>
      <c r="E15" s="174">
        <v>7248</v>
      </c>
      <c r="F15" s="19">
        <v>7240</v>
      </c>
      <c r="G15" s="174">
        <v>255</v>
      </c>
      <c r="H15" s="174">
        <v>255</v>
      </c>
      <c r="I15" s="174">
        <v>256</v>
      </c>
      <c r="J15" s="19">
        <v>252</v>
      </c>
      <c r="K15" s="174">
        <f t="shared" si="0"/>
        <v>28.423529411764704</v>
      </c>
      <c r="L15" s="174">
        <v>58</v>
      </c>
      <c r="M15" s="174">
        <v>54</v>
      </c>
      <c r="N15" s="19">
        <v>54</v>
      </c>
      <c r="O15" s="174">
        <f t="shared" si="1"/>
        <v>0</v>
      </c>
      <c r="P15" s="174">
        <v>26</v>
      </c>
      <c r="Q15" s="174">
        <v>27</v>
      </c>
      <c r="R15" s="19">
        <v>26</v>
      </c>
      <c r="S15" s="174">
        <f t="shared" si="2"/>
        <v>-1</v>
      </c>
      <c r="T15" s="174">
        <v>498</v>
      </c>
      <c r="U15" s="174">
        <v>510</v>
      </c>
      <c r="V15" s="19">
        <v>503</v>
      </c>
      <c r="W15" s="175">
        <f t="shared" si="3"/>
        <v>-7</v>
      </c>
      <c r="X15" s="174">
        <f t="shared" si="4"/>
        <v>582</v>
      </c>
      <c r="Y15" s="174">
        <f t="shared" si="5"/>
        <v>591</v>
      </c>
      <c r="Z15" s="19">
        <f t="shared" si="6"/>
        <v>583</v>
      </c>
      <c r="AA15" s="174">
        <f t="shared" si="7"/>
        <v>-8</v>
      </c>
      <c r="AC15" s="176"/>
      <c r="AD15" s="176"/>
    </row>
    <row r="16" spans="1:32" s="182" customFormat="1" ht="26.25" customHeight="1" x14ac:dyDescent="0.25">
      <c r="A16" s="174">
        <v>8</v>
      </c>
      <c r="B16" s="151" t="s">
        <v>10</v>
      </c>
      <c r="C16" s="152">
        <v>21</v>
      </c>
      <c r="D16" s="174">
        <v>5604</v>
      </c>
      <c r="E16" s="174">
        <v>5297</v>
      </c>
      <c r="F16" s="19">
        <v>5377</v>
      </c>
      <c r="G16" s="152">
        <v>200</v>
      </c>
      <c r="H16" s="152">
        <v>193</v>
      </c>
      <c r="I16" s="152">
        <v>199</v>
      </c>
      <c r="J16" s="88">
        <v>200</v>
      </c>
      <c r="K16" s="174">
        <f t="shared" si="0"/>
        <v>27.445595854922281</v>
      </c>
      <c r="L16" s="152">
        <v>63</v>
      </c>
      <c r="M16" s="154">
        <v>63</v>
      </c>
      <c r="N16" s="89">
        <v>63</v>
      </c>
      <c r="O16" s="174">
        <f t="shared" si="1"/>
        <v>0</v>
      </c>
      <c r="P16" s="154">
        <v>21</v>
      </c>
      <c r="Q16" s="154">
        <v>21</v>
      </c>
      <c r="R16" s="89">
        <v>21</v>
      </c>
      <c r="S16" s="174">
        <f t="shared" si="2"/>
        <v>0</v>
      </c>
      <c r="T16" s="174">
        <v>393</v>
      </c>
      <c r="U16" s="174">
        <v>400</v>
      </c>
      <c r="V16" s="19">
        <v>400</v>
      </c>
      <c r="W16" s="175">
        <f t="shared" si="3"/>
        <v>0</v>
      </c>
      <c r="X16" s="174">
        <f t="shared" si="4"/>
        <v>477</v>
      </c>
      <c r="Y16" s="174">
        <f t="shared" si="5"/>
        <v>484</v>
      </c>
      <c r="Z16" s="19">
        <f t="shared" si="6"/>
        <v>484</v>
      </c>
      <c r="AA16" s="174">
        <f t="shared" si="7"/>
        <v>0</v>
      </c>
      <c r="AC16" s="176"/>
      <c r="AD16" s="176"/>
    </row>
    <row r="17" spans="1:30" s="181" customFormat="1" ht="26.25" customHeight="1" x14ac:dyDescent="0.25">
      <c r="A17" s="152">
        <v>9</v>
      </c>
      <c r="B17" s="173" t="s">
        <v>11</v>
      </c>
      <c r="C17" s="174">
        <v>25</v>
      </c>
      <c r="D17" s="174">
        <v>5775</v>
      </c>
      <c r="E17" s="174">
        <v>5743</v>
      </c>
      <c r="F17" s="19">
        <v>5641</v>
      </c>
      <c r="G17" s="174">
        <v>232</v>
      </c>
      <c r="H17" s="174">
        <v>232</v>
      </c>
      <c r="I17" s="174">
        <v>231</v>
      </c>
      <c r="J17" s="19">
        <v>231</v>
      </c>
      <c r="K17" s="174">
        <f t="shared" si="0"/>
        <v>24.754310344827587</v>
      </c>
      <c r="L17" s="174">
        <v>74</v>
      </c>
      <c r="M17" s="174">
        <v>73</v>
      </c>
      <c r="N17" s="19">
        <v>72</v>
      </c>
      <c r="O17" s="174">
        <f t="shared" si="1"/>
        <v>-1</v>
      </c>
      <c r="P17" s="174">
        <v>43</v>
      </c>
      <c r="Q17" s="174">
        <f>32+8</f>
        <v>40</v>
      </c>
      <c r="R17" s="19">
        <f>32+8</f>
        <v>40</v>
      </c>
      <c r="S17" s="174">
        <f t="shared" si="2"/>
        <v>0</v>
      </c>
      <c r="T17" s="174">
        <v>458</v>
      </c>
      <c r="U17" s="174">
        <f>232*2</f>
        <v>464</v>
      </c>
      <c r="V17" s="19">
        <v>461</v>
      </c>
      <c r="W17" s="175">
        <f t="shared" si="3"/>
        <v>-3</v>
      </c>
      <c r="X17" s="174">
        <f t="shared" si="4"/>
        <v>575</v>
      </c>
      <c r="Y17" s="174">
        <f t="shared" si="5"/>
        <v>577</v>
      </c>
      <c r="Z17" s="19">
        <f t="shared" si="6"/>
        <v>573</v>
      </c>
      <c r="AA17" s="174">
        <f t="shared" si="7"/>
        <v>-4</v>
      </c>
      <c r="AC17" s="176"/>
    </row>
    <row r="18" spans="1:30" s="181" customFormat="1" ht="26.25" customHeight="1" x14ac:dyDescent="0.25">
      <c r="A18" s="174">
        <v>10</v>
      </c>
      <c r="B18" s="173" t="s">
        <v>16</v>
      </c>
      <c r="C18" s="174">
        <v>12</v>
      </c>
      <c r="D18" s="174">
        <v>1747</v>
      </c>
      <c r="E18" s="174">
        <v>1577</v>
      </c>
      <c r="F18" s="19">
        <v>1611</v>
      </c>
      <c r="G18" s="174">
        <v>66</v>
      </c>
      <c r="H18" s="174">
        <v>64</v>
      </c>
      <c r="I18" s="174">
        <v>67</v>
      </c>
      <c r="J18" s="19">
        <v>66</v>
      </c>
      <c r="K18" s="174">
        <f t="shared" si="0"/>
        <v>24.640625</v>
      </c>
      <c r="L18" s="174">
        <v>30</v>
      </c>
      <c r="M18" s="174">
        <v>30</v>
      </c>
      <c r="N18" s="19">
        <v>30</v>
      </c>
      <c r="O18" s="174">
        <f t="shared" si="1"/>
        <v>0</v>
      </c>
      <c r="P18" s="174">
        <v>10</v>
      </c>
      <c r="Q18" s="174">
        <v>12</v>
      </c>
      <c r="R18" s="19">
        <v>12</v>
      </c>
      <c r="S18" s="174">
        <f t="shared" si="2"/>
        <v>0</v>
      </c>
      <c r="T18" s="174">
        <v>130</v>
      </c>
      <c r="U18" s="174">
        <v>132</v>
      </c>
      <c r="V18" s="19">
        <v>132</v>
      </c>
      <c r="W18" s="175">
        <f t="shared" si="3"/>
        <v>0</v>
      </c>
      <c r="X18" s="174">
        <f t="shared" si="4"/>
        <v>170</v>
      </c>
      <c r="Y18" s="174">
        <f t="shared" si="5"/>
        <v>174</v>
      </c>
      <c r="Z18" s="19">
        <f t="shared" si="6"/>
        <v>174</v>
      </c>
      <c r="AA18" s="174">
        <f>Z18-Y18</f>
        <v>0</v>
      </c>
      <c r="AC18" s="176"/>
    </row>
    <row r="19" spans="1:30" s="181" customFormat="1" ht="26.25" customHeight="1" x14ac:dyDescent="0.25">
      <c r="A19" s="152">
        <v>11</v>
      </c>
      <c r="B19" s="173" t="s">
        <v>9</v>
      </c>
      <c r="C19" s="174">
        <v>24</v>
      </c>
      <c r="D19" s="174">
        <v>4877</v>
      </c>
      <c r="E19" s="174">
        <v>4705</v>
      </c>
      <c r="F19" s="19">
        <v>4824</v>
      </c>
      <c r="G19" s="174">
        <v>175</v>
      </c>
      <c r="H19" s="174">
        <v>175</v>
      </c>
      <c r="I19" s="174">
        <v>179</v>
      </c>
      <c r="J19" s="19">
        <v>175</v>
      </c>
      <c r="K19" s="174">
        <f t="shared" si="0"/>
        <v>26.885714285714286</v>
      </c>
      <c r="L19" s="174">
        <v>60</v>
      </c>
      <c r="M19" s="174">
        <v>60</v>
      </c>
      <c r="N19" s="19">
        <v>60</v>
      </c>
      <c r="O19" s="174">
        <f t="shared" si="1"/>
        <v>0</v>
      </c>
      <c r="P19" s="174">
        <v>36</v>
      </c>
      <c r="Q19" s="174">
        <v>36</v>
      </c>
      <c r="R19" s="19">
        <v>36</v>
      </c>
      <c r="S19" s="174">
        <f t="shared" si="2"/>
        <v>0</v>
      </c>
      <c r="T19" s="174">
        <v>350</v>
      </c>
      <c r="U19" s="174">
        <v>350</v>
      </c>
      <c r="V19" s="19">
        <v>350</v>
      </c>
      <c r="W19" s="175">
        <f t="shared" si="3"/>
        <v>0</v>
      </c>
      <c r="X19" s="174">
        <f t="shared" si="4"/>
        <v>446</v>
      </c>
      <c r="Y19" s="174">
        <f t="shared" si="5"/>
        <v>446</v>
      </c>
      <c r="Z19" s="19">
        <f t="shared" si="6"/>
        <v>446</v>
      </c>
      <c r="AA19" s="174">
        <f t="shared" si="7"/>
        <v>0</v>
      </c>
      <c r="AC19" s="176"/>
    </row>
    <row r="20" spans="1:30" s="181" customFormat="1" ht="26.25" customHeight="1" x14ac:dyDescent="0.25">
      <c r="A20" s="174">
        <v>12</v>
      </c>
      <c r="B20" s="173" t="s">
        <v>138</v>
      </c>
      <c r="C20" s="174">
        <v>6</v>
      </c>
      <c r="D20" s="174">
        <v>2333</v>
      </c>
      <c r="E20" s="174">
        <v>1933</v>
      </c>
      <c r="F20" s="19">
        <v>2034</v>
      </c>
      <c r="G20" s="174">
        <v>71</v>
      </c>
      <c r="H20" s="174">
        <v>71</v>
      </c>
      <c r="I20" s="174">
        <v>73</v>
      </c>
      <c r="J20" s="19">
        <v>71</v>
      </c>
      <c r="K20" s="174">
        <f t="shared" si="0"/>
        <v>27.225352112676056</v>
      </c>
      <c r="L20" s="174">
        <v>17</v>
      </c>
      <c r="M20" s="174">
        <v>17</v>
      </c>
      <c r="N20" s="19">
        <v>17</v>
      </c>
      <c r="O20" s="174">
        <f t="shared" si="1"/>
        <v>0</v>
      </c>
      <c r="P20" s="174">
        <v>6</v>
      </c>
      <c r="Q20" s="174">
        <v>6</v>
      </c>
      <c r="R20" s="19">
        <v>6</v>
      </c>
      <c r="S20" s="174">
        <f t="shared" si="2"/>
        <v>0</v>
      </c>
      <c r="T20" s="174">
        <v>138</v>
      </c>
      <c r="U20" s="174">
        <v>142</v>
      </c>
      <c r="V20" s="19">
        <v>142</v>
      </c>
      <c r="W20" s="175">
        <f t="shared" si="3"/>
        <v>0</v>
      </c>
      <c r="X20" s="174">
        <f t="shared" si="4"/>
        <v>161</v>
      </c>
      <c r="Y20" s="174">
        <f t="shared" si="5"/>
        <v>165</v>
      </c>
      <c r="Z20" s="19">
        <f t="shared" si="6"/>
        <v>165</v>
      </c>
      <c r="AA20" s="174">
        <f t="shared" si="7"/>
        <v>0</v>
      </c>
      <c r="AC20" s="176"/>
      <c r="AD20" s="176"/>
    </row>
    <row r="21" spans="1:30" s="186" customFormat="1" ht="27.75" customHeight="1" x14ac:dyDescent="0.25">
      <c r="A21" s="152">
        <v>13</v>
      </c>
      <c r="B21" s="183" t="s">
        <v>14</v>
      </c>
      <c r="C21" s="184">
        <v>17</v>
      </c>
      <c r="D21" s="184">
        <v>5582</v>
      </c>
      <c r="E21" s="184">
        <v>5500</v>
      </c>
      <c r="F21" s="185">
        <v>5896</v>
      </c>
      <c r="G21" s="184">
        <v>198</v>
      </c>
      <c r="H21" s="184">
        <v>198</v>
      </c>
      <c r="I21" s="184">
        <v>214</v>
      </c>
      <c r="J21" s="185">
        <v>198</v>
      </c>
      <c r="K21" s="174">
        <f t="shared" si="0"/>
        <v>27.777777777777779</v>
      </c>
      <c r="L21" s="184">
        <v>48</v>
      </c>
      <c r="M21" s="184">
        <v>48</v>
      </c>
      <c r="N21" s="185">
        <v>49</v>
      </c>
      <c r="O21" s="174">
        <f t="shared" si="1"/>
        <v>1</v>
      </c>
      <c r="P21" s="174">
        <v>16</v>
      </c>
      <c r="Q21" s="174">
        <v>17</v>
      </c>
      <c r="R21" s="19">
        <v>17</v>
      </c>
      <c r="S21" s="174">
        <f t="shared" si="2"/>
        <v>0</v>
      </c>
      <c r="T21" s="174">
        <v>385</v>
      </c>
      <c r="U21" s="174">
        <v>396</v>
      </c>
      <c r="V21" s="19">
        <v>396</v>
      </c>
      <c r="W21" s="175">
        <f t="shared" si="3"/>
        <v>0</v>
      </c>
      <c r="X21" s="174">
        <f t="shared" si="4"/>
        <v>449</v>
      </c>
      <c r="Y21" s="174">
        <f t="shared" si="5"/>
        <v>461</v>
      </c>
      <c r="Z21" s="19">
        <f t="shared" si="6"/>
        <v>462</v>
      </c>
      <c r="AA21" s="174">
        <f t="shared" si="7"/>
        <v>1</v>
      </c>
      <c r="AC21" s="176"/>
      <c r="AD21" s="176"/>
    </row>
    <row r="22" spans="1:30" s="28" customFormat="1" ht="30" customHeight="1" x14ac:dyDescent="0.25">
      <c r="A22" s="211" t="s">
        <v>17</v>
      </c>
      <c r="B22" s="211"/>
      <c r="C22" s="204">
        <f t="shared" ref="C22:I22" si="8">SUM(C9:C21)</f>
        <v>233</v>
      </c>
      <c r="D22" s="204">
        <f>SUM(D9:D21)</f>
        <v>71935</v>
      </c>
      <c r="E22" s="204">
        <f t="shared" si="8"/>
        <v>68922</v>
      </c>
      <c r="F22" s="204">
        <f t="shared" si="8"/>
        <v>70877</v>
      </c>
      <c r="G22" s="204">
        <f>SUM(G9:G21)</f>
        <v>2466</v>
      </c>
      <c r="H22" s="204">
        <f t="shared" si="8"/>
        <v>2456</v>
      </c>
      <c r="I22" s="204">
        <f t="shared" si="8"/>
        <v>2531</v>
      </c>
      <c r="J22" s="204">
        <f t="shared" ref="J22:R22" si="9">SUM(J9:J21)</f>
        <v>2456</v>
      </c>
      <c r="K22" s="19">
        <f t="shared" si="0"/>
        <v>28.062703583061889</v>
      </c>
      <c r="L22" s="204">
        <f t="shared" si="9"/>
        <v>656</v>
      </c>
      <c r="M22" s="204">
        <f>SUM(M9:M21)</f>
        <v>659</v>
      </c>
      <c r="N22" s="204">
        <f t="shared" si="9"/>
        <v>656</v>
      </c>
      <c r="O22" s="19">
        <f t="shared" si="1"/>
        <v>-3</v>
      </c>
      <c r="P22" s="19">
        <f t="shared" si="9"/>
        <v>284</v>
      </c>
      <c r="Q22" s="19">
        <f>SUM(Q9:Q21)</f>
        <v>280</v>
      </c>
      <c r="R22" s="19">
        <f t="shared" si="9"/>
        <v>279</v>
      </c>
      <c r="S22" s="19">
        <f t="shared" si="2"/>
        <v>-1</v>
      </c>
      <c r="T22" s="204">
        <v>4493</v>
      </c>
      <c r="U22" s="204">
        <f>SUM(U9:U21)</f>
        <v>4933</v>
      </c>
      <c r="V22" s="204">
        <f t="shared" ref="V22:AA22" si="10">SUM(V9:V21)</f>
        <v>4910</v>
      </c>
      <c r="W22" s="19">
        <f t="shared" si="10"/>
        <v>-23</v>
      </c>
      <c r="X22" s="19">
        <f t="shared" si="10"/>
        <v>5652</v>
      </c>
      <c r="Y22" s="19">
        <f t="shared" si="10"/>
        <v>5872</v>
      </c>
      <c r="Z22" s="19">
        <f t="shared" si="10"/>
        <v>5845</v>
      </c>
      <c r="AA22" s="19">
        <f t="shared" si="10"/>
        <v>-27</v>
      </c>
    </row>
    <row r="23" spans="1:30" ht="16.5" customHeight="1" x14ac:dyDescent="0.25"/>
    <row r="24" spans="1:30" s="66" customFormat="1" ht="15.75" x14ac:dyDescent="0.25">
      <c r="B24" s="68"/>
      <c r="G24" s="69"/>
      <c r="P24" s="67"/>
      <c r="Q24" s="67"/>
      <c r="R24" s="67"/>
      <c r="S24" s="67"/>
      <c r="U24" s="212" t="s">
        <v>108</v>
      </c>
      <c r="V24" s="212"/>
      <c r="W24" s="212"/>
      <c r="X24" s="212"/>
      <c r="Y24" s="212"/>
      <c r="Z24" s="212"/>
      <c r="AA24" s="212"/>
    </row>
    <row r="25" spans="1:30" s="69" customFormat="1" ht="16.5" customHeight="1" x14ac:dyDescent="0.25">
      <c r="B25" s="68"/>
      <c r="F25" s="66"/>
      <c r="J25" s="66"/>
      <c r="N25" s="66"/>
      <c r="P25" s="70"/>
      <c r="Q25" s="70"/>
      <c r="R25" s="67"/>
      <c r="S25" s="70"/>
      <c r="V25" s="80"/>
      <c r="W25" s="118"/>
      <c r="X25" s="70"/>
      <c r="Y25" s="70"/>
      <c r="Z25" s="67"/>
      <c r="AA25" s="70"/>
    </row>
    <row r="26" spans="1:30" s="66" customFormat="1" ht="15.75" x14ac:dyDescent="0.25">
      <c r="D26" s="68"/>
      <c r="E26" s="68"/>
      <c r="F26" s="145"/>
      <c r="G26" s="69"/>
      <c r="P26" s="67"/>
      <c r="R26" s="67"/>
      <c r="S26" s="67"/>
      <c r="U26" s="69"/>
      <c r="V26" s="80"/>
      <c r="W26" s="117"/>
      <c r="X26" s="67"/>
      <c r="Y26" s="67"/>
      <c r="Z26" s="67"/>
      <c r="AA26" s="67"/>
    </row>
    <row r="27" spans="1:30" s="66" customFormat="1" ht="15.75" x14ac:dyDescent="0.25">
      <c r="D27" s="68"/>
      <c r="E27" s="68"/>
      <c r="F27" s="145"/>
      <c r="G27" s="69"/>
      <c r="P27" s="67"/>
      <c r="Q27" s="67"/>
      <c r="R27" s="67"/>
      <c r="S27" s="67"/>
      <c r="U27" s="69"/>
      <c r="V27" s="80"/>
      <c r="W27" s="117"/>
      <c r="X27" s="67"/>
      <c r="Y27" s="67"/>
      <c r="Z27" s="67"/>
      <c r="AA27" s="67"/>
    </row>
    <row r="28" spans="1:30" s="66" customFormat="1" ht="18.75" customHeight="1" x14ac:dyDescent="0.25">
      <c r="D28" s="68"/>
      <c r="E28" s="68"/>
      <c r="F28" s="145"/>
      <c r="G28" s="69"/>
      <c r="P28" s="67"/>
      <c r="Q28" s="67"/>
      <c r="R28" s="67"/>
      <c r="S28" s="67"/>
      <c r="U28" s="69"/>
      <c r="V28" s="80"/>
      <c r="W28" s="117"/>
      <c r="X28" s="67"/>
      <c r="Y28" s="67"/>
      <c r="Z28" s="67"/>
      <c r="AA28" s="67"/>
    </row>
    <row r="29" spans="1:30" s="66" customFormat="1" ht="15.75" x14ac:dyDescent="0.25">
      <c r="G29" s="69"/>
      <c r="P29" s="67"/>
      <c r="Q29" s="67"/>
      <c r="R29" s="67"/>
      <c r="S29" s="67"/>
      <c r="U29" s="69"/>
      <c r="V29" s="80"/>
      <c r="W29" s="117"/>
      <c r="X29" s="67"/>
      <c r="Y29" s="67"/>
      <c r="Z29" s="67"/>
      <c r="AA29" s="67"/>
    </row>
    <row r="30" spans="1:30" s="7" customFormat="1" ht="18.75" x14ac:dyDescent="0.3">
      <c r="F30" s="136"/>
      <c r="G30" s="138"/>
      <c r="H30" s="136"/>
      <c r="I30" s="136"/>
      <c r="J30" s="136"/>
      <c r="K30" s="136"/>
      <c r="L30" s="136"/>
      <c r="M30" s="136"/>
      <c r="N30" s="136"/>
      <c r="O30" s="136"/>
      <c r="P30" s="137"/>
      <c r="Q30" s="25"/>
      <c r="R30" s="25"/>
      <c r="S30" s="25"/>
      <c r="U30" s="86"/>
      <c r="V30" s="64"/>
      <c r="W30" s="119"/>
      <c r="X30" s="25"/>
      <c r="Y30" s="25"/>
      <c r="Z30" s="25"/>
      <c r="AA30" s="25"/>
    </row>
    <row r="31" spans="1:30" s="7" customFormat="1" ht="18.75" x14ac:dyDescent="0.3">
      <c r="F31" s="136"/>
      <c r="G31" s="138"/>
      <c r="H31" s="136"/>
      <c r="I31" s="136"/>
      <c r="J31" s="136"/>
      <c r="K31" s="136"/>
      <c r="L31" s="136"/>
      <c r="M31" s="136"/>
      <c r="N31" s="136"/>
      <c r="O31" s="136"/>
      <c r="P31" s="137"/>
      <c r="Q31" s="25"/>
      <c r="R31" s="25"/>
      <c r="S31" s="25"/>
      <c r="U31" s="86"/>
      <c r="V31" s="64"/>
      <c r="W31" s="119"/>
      <c r="X31" s="25"/>
      <c r="Y31" s="25"/>
      <c r="Z31" s="25"/>
      <c r="AA31" s="25"/>
    </row>
    <row r="32" spans="1:30" s="7" customFormat="1" ht="18.75" x14ac:dyDescent="0.3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6"/>
      <c r="T32" s="6"/>
      <c r="U32" s="87"/>
      <c r="V32" s="81"/>
      <c r="W32" s="26"/>
      <c r="X32" s="26"/>
      <c r="Y32" s="26"/>
      <c r="Z32" s="26"/>
      <c r="AA32" s="26"/>
    </row>
  </sheetData>
  <mergeCells count="34">
    <mergeCell ref="S6:S7"/>
    <mergeCell ref="U6:U7"/>
    <mergeCell ref="Q6:Q7"/>
    <mergeCell ref="M6:M7"/>
    <mergeCell ref="D6:F6"/>
    <mergeCell ref="R6:R7"/>
    <mergeCell ref="N6:N7"/>
    <mergeCell ref="O6:O7"/>
    <mergeCell ref="AD9:AF9"/>
    <mergeCell ref="AA6:AA7"/>
    <mergeCell ref="X6:X7"/>
    <mergeCell ref="Y6:Y7"/>
    <mergeCell ref="T6:T8"/>
    <mergeCell ref="W6:W7"/>
    <mergeCell ref="B2:AA2"/>
    <mergeCell ref="Z6:Z7"/>
    <mergeCell ref="B3:AA3"/>
    <mergeCell ref="A5:A7"/>
    <mergeCell ref="G6:J6"/>
    <mergeCell ref="E5:J5"/>
    <mergeCell ref="T5:W5"/>
    <mergeCell ref="L6:L7"/>
    <mergeCell ref="V6:V7"/>
    <mergeCell ref="P6:P7"/>
    <mergeCell ref="B32:R32"/>
    <mergeCell ref="K5:K7"/>
    <mergeCell ref="A22:B22"/>
    <mergeCell ref="U24:AA24"/>
    <mergeCell ref="B1:AA1"/>
    <mergeCell ref="B5:B7"/>
    <mergeCell ref="C5:C7"/>
    <mergeCell ref="L5:O5"/>
    <mergeCell ref="P5:S5"/>
    <mergeCell ref="X5:AA5"/>
  </mergeCells>
  <printOptions horizontalCentered="1"/>
  <pageMargins left="0.25" right="0" top="0.5" bottom="0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31"/>
  <sheetViews>
    <sheetView topLeftCell="F1" zoomScaleNormal="100" workbookViewId="0">
      <selection activeCell="T26" sqref="T26"/>
    </sheetView>
  </sheetViews>
  <sheetFormatPr defaultRowHeight="12" x14ac:dyDescent="0.2"/>
  <cols>
    <col min="1" max="1" width="11.85546875" style="4" customWidth="1"/>
    <col min="2" max="2" width="6.140625" style="4" customWidth="1"/>
    <col min="3" max="3" width="7.5703125" style="4" customWidth="1"/>
    <col min="4" max="4" width="0.140625" style="4" hidden="1" customWidth="1"/>
    <col min="5" max="5" width="7.85546875" style="4" customWidth="1"/>
    <col min="6" max="6" width="5.5703125" style="4" customWidth="1"/>
    <col min="7" max="7" width="6.5703125" style="4" customWidth="1"/>
    <col min="8" max="8" width="5.5703125" style="4" customWidth="1"/>
    <col min="9" max="9" width="5.5703125" style="15" customWidth="1"/>
    <col min="10" max="10" width="6.42578125" style="4" customWidth="1"/>
    <col min="11" max="11" width="5.28515625" style="4" customWidth="1"/>
    <col min="12" max="12" width="5.5703125" style="4" customWidth="1"/>
    <col min="13" max="13" width="5.42578125" style="15" customWidth="1"/>
    <col min="14" max="14" width="5.42578125" style="4" customWidth="1"/>
    <col min="15" max="15" width="4.85546875" style="4" customWidth="1"/>
    <col min="16" max="16" width="5.5703125" style="5" customWidth="1"/>
    <col min="17" max="17" width="6.42578125" style="16" customWidth="1"/>
    <col min="18" max="18" width="5.140625" style="5" customWidth="1"/>
    <col min="19" max="19" width="5" style="5" customWidth="1"/>
    <col min="20" max="20" width="5.85546875" style="5" customWidth="1"/>
    <col min="21" max="21" width="6.28515625" style="16" customWidth="1"/>
    <col min="22" max="22" width="5.28515625" style="5" customWidth="1"/>
    <col min="23" max="23" width="6" style="5" customWidth="1"/>
    <col min="24" max="24" width="5.42578125" style="5" customWidth="1"/>
    <col min="25" max="25" width="5.85546875" style="111" customWidth="1"/>
    <col min="26" max="26" width="5" style="112" customWidth="1"/>
    <col min="27" max="27" width="6.28515625" style="106" customWidth="1"/>
    <col min="28" max="28" width="5.5703125" style="106" customWidth="1"/>
    <col min="29" max="29" width="5.5703125" style="105" customWidth="1"/>
    <col min="30" max="31" width="5.5703125" style="106" customWidth="1"/>
    <col min="32" max="32" width="9.140625" style="106"/>
    <col min="33" max="16384" width="9.140625" style="4"/>
  </cols>
  <sheetData>
    <row r="1" spans="1:36" s="12" customFormat="1" ht="17.25" customHeight="1" x14ac:dyDescent="0.25">
      <c r="A1" s="213" t="s">
        <v>86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13"/>
      <c r="AF1" s="94"/>
      <c r="AG1" s="11"/>
      <c r="AH1" s="11"/>
      <c r="AI1" s="11"/>
    </row>
    <row r="2" spans="1:36" s="12" customFormat="1" ht="22.5" customHeight="1" x14ac:dyDescent="0.25">
      <c r="A2" s="213" t="s">
        <v>109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13"/>
      <c r="AF2" s="94"/>
      <c r="AG2" s="11"/>
      <c r="AH2" s="11"/>
      <c r="AI2" s="11"/>
    </row>
    <row r="3" spans="1:36" s="12" customFormat="1" ht="15.75" customHeight="1" x14ac:dyDescent="0.25">
      <c r="A3" s="217" t="s">
        <v>84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195"/>
      <c r="AF3" s="94"/>
      <c r="AG3" s="11"/>
      <c r="AH3" s="11"/>
      <c r="AI3" s="11"/>
    </row>
    <row r="4" spans="1:36" s="12" customFormat="1" ht="15.75" customHeight="1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94"/>
      <c r="AG4" s="11"/>
      <c r="AH4" s="11"/>
      <c r="AI4" s="11"/>
    </row>
    <row r="5" spans="1:36" s="12" customFormat="1" ht="15.75" x14ac:dyDescent="0.25">
      <c r="A5" s="71"/>
      <c r="B5" s="13"/>
      <c r="C5" s="13"/>
      <c r="D5" s="13"/>
      <c r="E5" s="13"/>
      <c r="F5" s="85"/>
      <c r="G5" s="72"/>
      <c r="H5" s="72"/>
      <c r="I5" s="72"/>
      <c r="J5" s="13"/>
      <c r="K5" s="72"/>
      <c r="L5" s="85"/>
      <c r="M5" s="72"/>
      <c r="N5" s="85"/>
      <c r="O5" s="72"/>
      <c r="P5" s="85"/>
      <c r="Q5" s="72"/>
      <c r="R5" s="85"/>
      <c r="S5" s="72"/>
      <c r="T5" s="85"/>
      <c r="U5" s="72"/>
      <c r="V5" s="85"/>
      <c r="W5" s="72"/>
      <c r="X5" s="85"/>
      <c r="Y5" s="108"/>
      <c r="Z5" s="109"/>
      <c r="AA5" s="108"/>
      <c r="AB5" s="109"/>
      <c r="AC5" s="108"/>
      <c r="AD5" s="109"/>
      <c r="AE5" s="197"/>
      <c r="AF5" s="107"/>
    </row>
    <row r="6" spans="1:36" s="27" customFormat="1" ht="27" customHeight="1" x14ac:dyDescent="0.2">
      <c r="A6" s="214" t="s">
        <v>19</v>
      </c>
      <c r="B6" s="228" t="s">
        <v>21</v>
      </c>
      <c r="C6" s="214" t="s">
        <v>123</v>
      </c>
      <c r="D6" s="214"/>
      <c r="E6" s="214"/>
      <c r="F6" s="214" t="s">
        <v>0</v>
      </c>
      <c r="G6" s="214"/>
      <c r="H6" s="214"/>
      <c r="I6" s="214"/>
      <c r="J6" s="214" t="s">
        <v>23</v>
      </c>
      <c r="K6" s="214" t="s">
        <v>5</v>
      </c>
      <c r="L6" s="214"/>
      <c r="M6" s="214"/>
      <c r="N6" s="214"/>
      <c r="O6" s="214" t="s">
        <v>3</v>
      </c>
      <c r="P6" s="214"/>
      <c r="Q6" s="214"/>
      <c r="R6" s="214"/>
      <c r="S6" s="214" t="s">
        <v>4</v>
      </c>
      <c r="T6" s="214"/>
      <c r="U6" s="214"/>
      <c r="V6" s="214"/>
      <c r="W6" s="214" t="s">
        <v>6</v>
      </c>
      <c r="X6" s="214"/>
      <c r="Y6" s="214"/>
      <c r="Z6" s="214"/>
      <c r="AA6" s="216" t="s">
        <v>20</v>
      </c>
      <c r="AB6" s="216"/>
      <c r="AC6" s="216"/>
      <c r="AD6" s="216"/>
      <c r="AE6" s="198"/>
      <c r="AF6" s="98"/>
    </row>
    <row r="7" spans="1:36" s="190" customFormat="1" ht="72.75" customHeight="1" x14ac:dyDescent="0.2">
      <c r="A7" s="214"/>
      <c r="B7" s="228"/>
      <c r="C7" s="202" t="s">
        <v>121</v>
      </c>
      <c r="D7" s="205" t="s">
        <v>18</v>
      </c>
      <c r="E7" s="203" t="s">
        <v>136</v>
      </c>
      <c r="F7" s="202" t="s">
        <v>100</v>
      </c>
      <c r="G7" s="202" t="s">
        <v>18</v>
      </c>
      <c r="H7" s="205" t="s">
        <v>114</v>
      </c>
      <c r="I7" s="203" t="s">
        <v>115</v>
      </c>
      <c r="J7" s="214"/>
      <c r="K7" s="202" t="s">
        <v>18</v>
      </c>
      <c r="L7" s="202" t="s">
        <v>102</v>
      </c>
      <c r="M7" s="203" t="s">
        <v>116</v>
      </c>
      <c r="N7" s="76" t="s">
        <v>30</v>
      </c>
      <c r="O7" s="202" t="s">
        <v>18</v>
      </c>
      <c r="P7" s="202" t="s">
        <v>102</v>
      </c>
      <c r="Q7" s="203" t="s">
        <v>116</v>
      </c>
      <c r="R7" s="202" t="s">
        <v>30</v>
      </c>
      <c r="S7" s="202" t="s">
        <v>18</v>
      </c>
      <c r="T7" s="202" t="s">
        <v>102</v>
      </c>
      <c r="U7" s="203" t="s">
        <v>116</v>
      </c>
      <c r="V7" s="202" t="s">
        <v>30</v>
      </c>
      <c r="W7" s="202" t="s">
        <v>18</v>
      </c>
      <c r="X7" s="187" t="s">
        <v>102</v>
      </c>
      <c r="Y7" s="188" t="s">
        <v>116</v>
      </c>
      <c r="Z7" s="187" t="s">
        <v>30</v>
      </c>
      <c r="AA7" s="187" t="s">
        <v>18</v>
      </c>
      <c r="AB7" s="187" t="s">
        <v>102</v>
      </c>
      <c r="AC7" s="188" t="s">
        <v>116</v>
      </c>
      <c r="AD7" s="187" t="s">
        <v>99</v>
      </c>
      <c r="AE7" s="199"/>
      <c r="AF7" s="189"/>
    </row>
    <row r="8" spans="1:36" s="182" customFormat="1" ht="29.25" customHeight="1" x14ac:dyDescent="0.25">
      <c r="A8" s="151" t="s">
        <v>137</v>
      </c>
      <c r="B8" s="191">
        <v>10</v>
      </c>
      <c r="C8" s="152">
        <v>10324</v>
      </c>
      <c r="D8" s="152">
        <v>10342</v>
      </c>
      <c r="E8" s="152">
        <v>10817</v>
      </c>
      <c r="F8" s="152">
        <v>328</v>
      </c>
      <c r="G8" s="152">
        <v>328</v>
      </c>
      <c r="H8" s="152">
        <v>346</v>
      </c>
      <c r="I8" s="88">
        <v>328</v>
      </c>
      <c r="J8" s="153">
        <f t="shared" ref="J8:J21" si="0">D8/G8</f>
        <v>31.530487804878049</v>
      </c>
      <c r="K8" s="152">
        <v>29</v>
      </c>
      <c r="L8" s="152">
        <v>29</v>
      </c>
      <c r="M8" s="88">
        <v>29</v>
      </c>
      <c r="N8" s="152">
        <f>M8-L8</f>
        <v>0</v>
      </c>
      <c r="O8" s="152">
        <v>10</v>
      </c>
      <c r="P8" s="152">
        <v>10</v>
      </c>
      <c r="Q8" s="88">
        <v>10</v>
      </c>
      <c r="R8" s="152">
        <f>Q8-P8</f>
        <v>0</v>
      </c>
      <c r="S8" s="152">
        <v>28</v>
      </c>
      <c r="T8" s="152">
        <v>28</v>
      </c>
      <c r="U8" s="88">
        <v>28</v>
      </c>
      <c r="V8" s="152">
        <f>U8-T8</f>
        <v>0</v>
      </c>
      <c r="W8" s="152">
        <v>404</v>
      </c>
      <c r="X8" s="152">
        <v>466</v>
      </c>
      <c r="Y8" s="88">
        <v>466</v>
      </c>
      <c r="Z8" s="152"/>
      <c r="AA8" s="152">
        <f t="shared" ref="AA8:AA20" si="1">K8+O8+S8+W8</f>
        <v>471</v>
      </c>
      <c r="AB8" s="152">
        <f>L8+P8+T8+X8</f>
        <v>533</v>
      </c>
      <c r="AC8" s="152">
        <f t="shared" ref="AC8:AC20" si="2">M8+Q8+U8+Y8</f>
        <v>533</v>
      </c>
      <c r="AD8" s="152">
        <f>AC8-AB8</f>
        <v>0</v>
      </c>
      <c r="AE8" s="200"/>
      <c r="AJ8" s="182">
        <f t="shared" ref="AJ8:AJ16" si="3">I8*1.42</f>
        <v>465.76</v>
      </c>
    </row>
    <row r="9" spans="1:36" s="193" customFormat="1" ht="29.25" customHeight="1" x14ac:dyDescent="0.25">
      <c r="A9" s="157" t="s">
        <v>12</v>
      </c>
      <c r="B9" s="152">
        <v>17</v>
      </c>
      <c r="C9" s="152">
        <v>13147</v>
      </c>
      <c r="D9" s="152">
        <v>13271</v>
      </c>
      <c r="E9" s="152">
        <v>13917</v>
      </c>
      <c r="F9" s="152">
        <v>434</v>
      </c>
      <c r="G9" s="152">
        <v>434</v>
      </c>
      <c r="H9" s="152">
        <v>455</v>
      </c>
      <c r="I9" s="88">
        <v>427</v>
      </c>
      <c r="J9" s="153">
        <f t="shared" si="0"/>
        <v>30.578341013824886</v>
      </c>
      <c r="K9" s="152">
        <v>47</v>
      </c>
      <c r="L9" s="180">
        <v>47</v>
      </c>
      <c r="M9" s="192">
        <v>47</v>
      </c>
      <c r="N9" s="152">
        <f t="shared" ref="N9:N20" si="4">M9-L9</f>
        <v>0</v>
      </c>
      <c r="O9" s="180">
        <v>18</v>
      </c>
      <c r="P9" s="180">
        <v>18</v>
      </c>
      <c r="Q9" s="192">
        <v>18</v>
      </c>
      <c r="R9" s="152">
        <f t="shared" ref="R9:R20" si="5">Q9-P9</f>
        <v>0</v>
      </c>
      <c r="S9" s="180">
        <v>45</v>
      </c>
      <c r="T9" s="180">
        <v>43</v>
      </c>
      <c r="U9" s="192">
        <v>43</v>
      </c>
      <c r="V9" s="152">
        <f t="shared" ref="V9:V20" si="6">U9-T9</f>
        <v>0</v>
      </c>
      <c r="W9" s="180">
        <v>511</v>
      </c>
      <c r="X9" s="152">
        <v>616</v>
      </c>
      <c r="Y9" s="88">
        <v>606</v>
      </c>
      <c r="Z9" s="152">
        <f>Y9-X9</f>
        <v>-10</v>
      </c>
      <c r="AA9" s="152">
        <f t="shared" si="1"/>
        <v>621</v>
      </c>
      <c r="AB9" s="152">
        <f t="shared" ref="AB9:AB20" si="7">L9+P9+T9+X9</f>
        <v>724</v>
      </c>
      <c r="AC9" s="152">
        <f t="shared" si="2"/>
        <v>714</v>
      </c>
      <c r="AD9" s="152">
        <f>AC9-AB9</f>
        <v>-10</v>
      </c>
      <c r="AE9" s="200"/>
      <c r="AF9" s="193" t="s">
        <v>128</v>
      </c>
      <c r="AJ9" s="182">
        <f t="shared" si="3"/>
        <v>606.33999999999992</v>
      </c>
    </row>
    <row r="10" spans="1:36" s="193" customFormat="1" ht="36.75" customHeight="1" x14ac:dyDescent="0.25">
      <c r="A10" s="157" t="s">
        <v>7</v>
      </c>
      <c r="B10" s="152">
        <v>24</v>
      </c>
      <c r="C10" s="158">
        <v>14473</v>
      </c>
      <c r="D10" s="158">
        <v>14598</v>
      </c>
      <c r="E10" s="158">
        <v>15303</v>
      </c>
      <c r="F10" s="158">
        <f>440+31</f>
        <v>471</v>
      </c>
      <c r="G10" s="158">
        <v>469</v>
      </c>
      <c r="H10" s="158">
        <v>495</v>
      </c>
      <c r="I10" s="159">
        <v>464</v>
      </c>
      <c r="J10" s="153">
        <f t="shared" si="0"/>
        <v>31.125799573560769</v>
      </c>
      <c r="K10" s="152">
        <v>47</v>
      </c>
      <c r="L10" s="152">
        <v>53</v>
      </c>
      <c r="M10" s="88">
        <v>52</v>
      </c>
      <c r="N10" s="152">
        <f t="shared" si="4"/>
        <v>-1</v>
      </c>
      <c r="O10" s="152">
        <v>24</v>
      </c>
      <c r="P10" s="180">
        <v>24</v>
      </c>
      <c r="Q10" s="192">
        <v>24</v>
      </c>
      <c r="R10" s="152">
        <f t="shared" si="5"/>
        <v>0</v>
      </c>
      <c r="S10" s="180">
        <v>54</v>
      </c>
      <c r="T10" s="180">
        <v>55</v>
      </c>
      <c r="U10" s="192">
        <v>55</v>
      </c>
      <c r="V10" s="152">
        <f t="shared" si="6"/>
        <v>0</v>
      </c>
      <c r="W10" s="180">
        <v>578</v>
      </c>
      <c r="X10" s="152">
        <v>669</v>
      </c>
      <c r="Y10" s="88">
        <v>659</v>
      </c>
      <c r="Z10" s="152">
        <f t="shared" ref="Z10:Z20" si="8">Y10-X10</f>
        <v>-10</v>
      </c>
      <c r="AA10" s="152">
        <f t="shared" si="1"/>
        <v>703</v>
      </c>
      <c r="AB10" s="152">
        <f t="shared" si="7"/>
        <v>801</v>
      </c>
      <c r="AC10" s="152">
        <f t="shared" si="2"/>
        <v>790</v>
      </c>
      <c r="AD10" s="152">
        <f>AC10-AB10</f>
        <v>-11</v>
      </c>
      <c r="AE10" s="200"/>
      <c r="AF10" s="193" t="s">
        <v>130</v>
      </c>
      <c r="AJ10" s="182">
        <f t="shared" si="3"/>
        <v>658.88</v>
      </c>
    </row>
    <row r="11" spans="1:36" s="193" customFormat="1" ht="29.25" customHeight="1" x14ac:dyDescent="0.25">
      <c r="A11" s="151" t="s">
        <v>139</v>
      </c>
      <c r="B11" s="152">
        <v>15</v>
      </c>
      <c r="C11" s="152">
        <v>10637</v>
      </c>
      <c r="D11" s="152">
        <v>10669</v>
      </c>
      <c r="E11" s="152">
        <v>10922</v>
      </c>
      <c r="F11" s="152">
        <v>309</v>
      </c>
      <c r="G11" s="152">
        <v>308</v>
      </c>
      <c r="H11" s="152">
        <v>317</v>
      </c>
      <c r="I11" s="88">
        <v>309</v>
      </c>
      <c r="J11" s="153">
        <f t="shared" si="0"/>
        <v>34.63961038961039</v>
      </c>
      <c r="K11" s="152">
        <v>33</v>
      </c>
      <c r="L11" s="152">
        <v>34</v>
      </c>
      <c r="M11" s="88">
        <v>34</v>
      </c>
      <c r="N11" s="152">
        <f t="shared" si="4"/>
        <v>0</v>
      </c>
      <c r="O11" s="152">
        <v>14</v>
      </c>
      <c r="P11" s="152">
        <v>15</v>
      </c>
      <c r="Q11" s="88">
        <v>15</v>
      </c>
      <c r="R11" s="152">
        <f t="shared" si="5"/>
        <v>0</v>
      </c>
      <c r="S11" s="152">
        <v>28</v>
      </c>
      <c r="T11" s="152">
        <v>28</v>
      </c>
      <c r="U11" s="88">
        <v>28</v>
      </c>
      <c r="V11" s="152">
        <f t="shared" si="6"/>
        <v>0</v>
      </c>
      <c r="W11" s="152">
        <v>403</v>
      </c>
      <c r="X11" s="152">
        <v>438</v>
      </c>
      <c r="Y11" s="88">
        <v>438</v>
      </c>
      <c r="Z11" s="152">
        <f t="shared" si="8"/>
        <v>0</v>
      </c>
      <c r="AA11" s="152">
        <f t="shared" si="1"/>
        <v>478</v>
      </c>
      <c r="AB11" s="152">
        <f t="shared" si="7"/>
        <v>515</v>
      </c>
      <c r="AC11" s="152">
        <f t="shared" si="2"/>
        <v>515</v>
      </c>
      <c r="AD11" s="152">
        <f t="shared" ref="AD11:AD20" si="9">AC11-AB11</f>
        <v>0</v>
      </c>
      <c r="AE11" s="200"/>
      <c r="AF11" s="193" t="s">
        <v>129</v>
      </c>
      <c r="AJ11" s="182">
        <f t="shared" si="3"/>
        <v>438.78</v>
      </c>
    </row>
    <row r="12" spans="1:36" s="193" customFormat="1" ht="29.25" customHeight="1" x14ac:dyDescent="0.25">
      <c r="A12" s="151" t="s">
        <v>15</v>
      </c>
      <c r="B12" s="152">
        <v>25</v>
      </c>
      <c r="C12" s="152">
        <v>13199</v>
      </c>
      <c r="D12" s="152">
        <v>13334</v>
      </c>
      <c r="E12" s="152">
        <v>13811</v>
      </c>
      <c r="F12" s="152">
        <v>427</v>
      </c>
      <c r="G12" s="152">
        <v>427</v>
      </c>
      <c r="H12" s="152">
        <v>447</v>
      </c>
      <c r="I12" s="88">
        <v>423</v>
      </c>
      <c r="J12" s="153">
        <f t="shared" si="0"/>
        <v>31.227166276346605</v>
      </c>
      <c r="K12" s="152">
        <v>56</v>
      </c>
      <c r="L12" s="152">
        <v>56</v>
      </c>
      <c r="M12" s="88">
        <v>57</v>
      </c>
      <c r="N12" s="152">
        <f t="shared" si="4"/>
        <v>1</v>
      </c>
      <c r="O12" s="152">
        <v>31</v>
      </c>
      <c r="P12" s="152">
        <v>31</v>
      </c>
      <c r="Q12" s="88">
        <v>31</v>
      </c>
      <c r="R12" s="152">
        <f t="shared" si="5"/>
        <v>0</v>
      </c>
      <c r="S12" s="152">
        <v>53</v>
      </c>
      <c r="T12" s="152">
        <v>55</v>
      </c>
      <c r="U12" s="88">
        <v>55</v>
      </c>
      <c r="V12" s="152">
        <f t="shared" si="6"/>
        <v>0</v>
      </c>
      <c r="W12" s="152">
        <v>517</v>
      </c>
      <c r="X12" s="152">
        <v>606</v>
      </c>
      <c r="Y12" s="88">
        <v>601</v>
      </c>
      <c r="Z12" s="152">
        <f t="shared" si="8"/>
        <v>-5</v>
      </c>
      <c r="AA12" s="152">
        <f t="shared" si="1"/>
        <v>657</v>
      </c>
      <c r="AB12" s="152">
        <f t="shared" si="7"/>
        <v>748</v>
      </c>
      <c r="AC12" s="152">
        <f t="shared" si="2"/>
        <v>744</v>
      </c>
      <c r="AD12" s="152">
        <f t="shared" si="9"/>
        <v>-4</v>
      </c>
      <c r="AE12" s="200"/>
      <c r="AF12" s="193" t="s">
        <v>133</v>
      </c>
      <c r="AJ12" s="182">
        <f t="shared" si="3"/>
        <v>600.66</v>
      </c>
    </row>
    <row r="13" spans="1:36" s="193" customFormat="1" ht="29.25" customHeight="1" x14ac:dyDescent="0.25">
      <c r="A13" s="151" t="s">
        <v>13</v>
      </c>
      <c r="B13" s="152">
        <v>12</v>
      </c>
      <c r="C13" s="152">
        <v>8098</v>
      </c>
      <c r="D13" s="152">
        <v>8107</v>
      </c>
      <c r="E13" s="152">
        <v>8289</v>
      </c>
      <c r="F13" s="152">
        <v>251</v>
      </c>
      <c r="G13" s="152">
        <v>252</v>
      </c>
      <c r="H13" s="152">
        <v>259</v>
      </c>
      <c r="I13" s="88">
        <v>250</v>
      </c>
      <c r="J13" s="153">
        <f t="shared" si="0"/>
        <v>32.170634920634917</v>
      </c>
      <c r="K13" s="152">
        <v>26</v>
      </c>
      <c r="L13" s="152">
        <v>27</v>
      </c>
      <c r="M13" s="88">
        <v>27</v>
      </c>
      <c r="N13" s="152">
        <f t="shared" si="4"/>
        <v>0</v>
      </c>
      <c r="O13" s="152">
        <v>12</v>
      </c>
      <c r="P13" s="152">
        <v>12</v>
      </c>
      <c r="Q13" s="88">
        <v>12</v>
      </c>
      <c r="R13" s="152">
        <f t="shared" si="5"/>
        <v>0</v>
      </c>
      <c r="S13" s="152">
        <v>32</v>
      </c>
      <c r="T13" s="152">
        <v>31</v>
      </c>
      <c r="U13" s="88">
        <v>31</v>
      </c>
      <c r="V13" s="152">
        <f t="shared" si="6"/>
        <v>0</v>
      </c>
      <c r="W13" s="152">
        <v>329</v>
      </c>
      <c r="X13" s="152">
        <v>357</v>
      </c>
      <c r="Y13" s="88">
        <v>355</v>
      </c>
      <c r="Z13" s="152">
        <f t="shared" si="8"/>
        <v>-2</v>
      </c>
      <c r="AA13" s="152">
        <f t="shared" si="1"/>
        <v>399</v>
      </c>
      <c r="AB13" s="152">
        <f t="shared" si="7"/>
        <v>427</v>
      </c>
      <c r="AC13" s="152">
        <f t="shared" si="2"/>
        <v>425</v>
      </c>
      <c r="AD13" s="152">
        <f t="shared" si="9"/>
        <v>-2</v>
      </c>
      <c r="AE13" s="200"/>
      <c r="AJ13" s="182">
        <f t="shared" si="3"/>
        <v>355</v>
      </c>
    </row>
    <row r="14" spans="1:36" s="194" customFormat="1" ht="29.25" customHeight="1" x14ac:dyDescent="0.25">
      <c r="A14" s="151" t="s">
        <v>8</v>
      </c>
      <c r="B14" s="152">
        <v>19</v>
      </c>
      <c r="C14" s="152">
        <v>13448</v>
      </c>
      <c r="D14" s="152">
        <v>13493</v>
      </c>
      <c r="E14" s="152">
        <v>13862</v>
      </c>
      <c r="F14" s="152">
        <f>402+28</f>
        <v>430</v>
      </c>
      <c r="G14" s="152">
        <v>430</v>
      </c>
      <c r="H14" s="152">
        <v>435</v>
      </c>
      <c r="I14" s="88">
        <v>427</v>
      </c>
      <c r="J14" s="153">
        <f t="shared" si="0"/>
        <v>31.379069767441859</v>
      </c>
      <c r="K14" s="152">
        <v>45</v>
      </c>
      <c r="L14" s="152">
        <v>48</v>
      </c>
      <c r="M14" s="88">
        <v>48</v>
      </c>
      <c r="N14" s="152">
        <f t="shared" si="4"/>
        <v>0</v>
      </c>
      <c r="O14" s="152">
        <v>19</v>
      </c>
      <c r="P14" s="152">
        <v>19</v>
      </c>
      <c r="Q14" s="88">
        <v>19</v>
      </c>
      <c r="R14" s="152">
        <f t="shared" si="5"/>
        <v>0</v>
      </c>
      <c r="S14" s="152">
        <v>50</v>
      </c>
      <c r="T14" s="152">
        <v>50</v>
      </c>
      <c r="U14" s="88">
        <v>50</v>
      </c>
      <c r="V14" s="152">
        <f t="shared" si="6"/>
        <v>0</v>
      </c>
      <c r="W14" s="152">
        <v>550</v>
      </c>
      <c r="X14" s="152">
        <v>611</v>
      </c>
      <c r="Y14" s="88">
        <v>606</v>
      </c>
      <c r="Z14" s="152">
        <f t="shared" si="8"/>
        <v>-5</v>
      </c>
      <c r="AA14" s="152">
        <f t="shared" si="1"/>
        <v>664</v>
      </c>
      <c r="AB14" s="152">
        <f t="shared" si="7"/>
        <v>728</v>
      </c>
      <c r="AC14" s="152">
        <f t="shared" si="2"/>
        <v>723</v>
      </c>
      <c r="AD14" s="152">
        <f t="shared" si="9"/>
        <v>-5</v>
      </c>
      <c r="AE14" s="200"/>
      <c r="AF14" s="194" t="s">
        <v>129</v>
      </c>
      <c r="AJ14" s="182">
        <f t="shared" si="3"/>
        <v>606.33999999999992</v>
      </c>
    </row>
    <row r="15" spans="1:36" s="156" customFormat="1" ht="29.25" customHeight="1" x14ac:dyDescent="0.25">
      <c r="A15" s="151" t="s">
        <v>10</v>
      </c>
      <c r="B15" s="191">
        <v>21</v>
      </c>
      <c r="C15" s="154">
        <v>10906</v>
      </c>
      <c r="D15" s="154">
        <v>10857</v>
      </c>
      <c r="E15" s="154">
        <v>11152</v>
      </c>
      <c r="F15" s="154">
        <v>358</v>
      </c>
      <c r="G15" s="154">
        <v>358</v>
      </c>
      <c r="H15" s="154">
        <v>371</v>
      </c>
      <c r="I15" s="89">
        <v>352</v>
      </c>
      <c r="J15" s="153">
        <f t="shared" si="0"/>
        <v>30.326815642458101</v>
      </c>
      <c r="K15" s="154">
        <v>46</v>
      </c>
      <c r="L15" s="154">
        <v>46</v>
      </c>
      <c r="M15" s="89">
        <v>46</v>
      </c>
      <c r="N15" s="152">
        <f t="shared" si="4"/>
        <v>0</v>
      </c>
      <c r="O15" s="154">
        <v>21</v>
      </c>
      <c r="P15" s="154">
        <v>21</v>
      </c>
      <c r="Q15" s="89">
        <v>21</v>
      </c>
      <c r="R15" s="152">
        <f t="shared" si="5"/>
        <v>0</v>
      </c>
      <c r="S15" s="154">
        <v>58</v>
      </c>
      <c r="T15" s="154">
        <v>54</v>
      </c>
      <c r="U15" s="89">
        <v>54</v>
      </c>
      <c r="V15" s="152">
        <f t="shared" si="6"/>
        <v>0</v>
      </c>
      <c r="W15" s="154">
        <v>450</v>
      </c>
      <c r="X15" s="152">
        <v>508</v>
      </c>
      <c r="Y15" s="88">
        <v>500</v>
      </c>
      <c r="Z15" s="152">
        <f t="shared" si="8"/>
        <v>-8</v>
      </c>
      <c r="AA15" s="152">
        <f t="shared" si="1"/>
        <v>575</v>
      </c>
      <c r="AB15" s="152">
        <f t="shared" si="7"/>
        <v>629</v>
      </c>
      <c r="AC15" s="152">
        <f t="shared" si="2"/>
        <v>621</v>
      </c>
      <c r="AD15" s="152">
        <f t="shared" si="9"/>
        <v>-8</v>
      </c>
      <c r="AE15" s="200"/>
      <c r="AF15" s="156" t="s">
        <v>132</v>
      </c>
      <c r="AJ15" s="182">
        <f t="shared" si="3"/>
        <v>499.84</v>
      </c>
    </row>
    <row r="16" spans="1:36" s="193" customFormat="1" ht="29.25" customHeight="1" x14ac:dyDescent="0.25">
      <c r="A16" s="151" t="s">
        <v>11</v>
      </c>
      <c r="B16" s="152">
        <v>22</v>
      </c>
      <c r="C16" s="152">
        <v>10222</v>
      </c>
      <c r="D16" s="152">
        <v>10253</v>
      </c>
      <c r="E16" s="152">
        <v>10555</v>
      </c>
      <c r="F16" s="152">
        <v>351</v>
      </c>
      <c r="G16" s="152">
        <v>351</v>
      </c>
      <c r="H16" s="152">
        <v>364</v>
      </c>
      <c r="I16" s="88">
        <v>351</v>
      </c>
      <c r="J16" s="153">
        <f t="shared" si="0"/>
        <v>29.210826210826212</v>
      </c>
      <c r="K16" s="152">
        <v>53</v>
      </c>
      <c r="L16" s="152">
        <v>51</v>
      </c>
      <c r="M16" s="88">
        <v>51</v>
      </c>
      <c r="N16" s="152">
        <f t="shared" si="4"/>
        <v>0</v>
      </c>
      <c r="O16" s="152">
        <v>22</v>
      </c>
      <c r="P16" s="152">
        <v>22</v>
      </c>
      <c r="Q16" s="88">
        <v>22</v>
      </c>
      <c r="R16" s="152">
        <f t="shared" si="5"/>
        <v>0</v>
      </c>
      <c r="S16" s="152">
        <v>61</v>
      </c>
      <c r="T16" s="152">
        <v>65</v>
      </c>
      <c r="U16" s="88">
        <v>65</v>
      </c>
      <c r="V16" s="152">
        <f t="shared" si="6"/>
        <v>0</v>
      </c>
      <c r="W16" s="152">
        <v>495</v>
      </c>
      <c r="X16" s="152">
        <v>498</v>
      </c>
      <c r="Y16" s="88">
        <v>498</v>
      </c>
      <c r="Z16" s="152">
        <f t="shared" si="8"/>
        <v>0</v>
      </c>
      <c r="AA16" s="152">
        <f t="shared" si="1"/>
        <v>631</v>
      </c>
      <c r="AB16" s="152">
        <f t="shared" si="7"/>
        <v>636</v>
      </c>
      <c r="AC16" s="152">
        <f t="shared" si="2"/>
        <v>636</v>
      </c>
      <c r="AD16" s="152">
        <f t="shared" si="9"/>
        <v>0</v>
      </c>
      <c r="AE16" s="200"/>
      <c r="AF16" s="193" t="s">
        <v>128</v>
      </c>
      <c r="AJ16" s="182">
        <f t="shared" si="3"/>
        <v>498.41999999999996</v>
      </c>
    </row>
    <row r="17" spans="1:36" s="156" customFormat="1" ht="29.25" customHeight="1" x14ac:dyDescent="0.25">
      <c r="A17" s="151" t="s">
        <v>16</v>
      </c>
      <c r="B17" s="191">
        <v>10</v>
      </c>
      <c r="C17" s="152">
        <v>2843</v>
      </c>
      <c r="D17" s="152">
        <v>2860</v>
      </c>
      <c r="E17" s="152">
        <v>2918</v>
      </c>
      <c r="F17" s="152">
        <v>106</v>
      </c>
      <c r="G17" s="152">
        <v>106</v>
      </c>
      <c r="H17" s="152">
        <v>109</v>
      </c>
      <c r="I17" s="88">
        <v>106</v>
      </c>
      <c r="J17" s="153">
        <f t="shared" si="0"/>
        <v>26.981132075471699</v>
      </c>
      <c r="K17" s="152">
        <v>20</v>
      </c>
      <c r="L17" s="152">
        <v>23</v>
      </c>
      <c r="M17" s="88">
        <v>23</v>
      </c>
      <c r="N17" s="152">
        <f t="shared" si="4"/>
        <v>0</v>
      </c>
      <c r="O17" s="152">
        <v>11</v>
      </c>
      <c r="P17" s="152">
        <v>11</v>
      </c>
      <c r="Q17" s="88">
        <v>11</v>
      </c>
      <c r="R17" s="152">
        <f t="shared" si="5"/>
        <v>0</v>
      </c>
      <c r="S17" s="152">
        <v>20</v>
      </c>
      <c r="T17" s="152">
        <v>23</v>
      </c>
      <c r="U17" s="88">
        <v>20</v>
      </c>
      <c r="V17" s="152">
        <f t="shared" si="6"/>
        <v>-3</v>
      </c>
      <c r="W17" s="152">
        <v>150</v>
      </c>
      <c r="X17" s="152">
        <v>151</v>
      </c>
      <c r="Y17" s="88">
        <v>151</v>
      </c>
      <c r="Z17" s="152">
        <f t="shared" si="8"/>
        <v>0</v>
      </c>
      <c r="AA17" s="152">
        <f t="shared" si="1"/>
        <v>201</v>
      </c>
      <c r="AB17" s="152">
        <f t="shared" si="7"/>
        <v>208</v>
      </c>
      <c r="AC17" s="152">
        <f t="shared" si="2"/>
        <v>205</v>
      </c>
      <c r="AD17" s="152">
        <f>AC17-AB17</f>
        <v>-3</v>
      </c>
      <c r="AE17" s="200"/>
      <c r="AF17" s="156" t="s">
        <v>134</v>
      </c>
      <c r="AJ17" s="182" t="s">
        <v>103</v>
      </c>
    </row>
    <row r="18" spans="1:36" s="156" customFormat="1" ht="29.25" customHeight="1" x14ac:dyDescent="0.25">
      <c r="A18" s="151" t="s">
        <v>9</v>
      </c>
      <c r="B18" s="191">
        <v>24</v>
      </c>
      <c r="C18" s="152">
        <v>8880</v>
      </c>
      <c r="D18" s="152">
        <v>9007</v>
      </c>
      <c r="E18" s="152">
        <v>9169</v>
      </c>
      <c r="F18" s="152">
        <f>303+8</f>
        <v>311</v>
      </c>
      <c r="G18" s="152">
        <v>311</v>
      </c>
      <c r="H18" s="152">
        <v>318</v>
      </c>
      <c r="I18" s="88">
        <v>310</v>
      </c>
      <c r="J18" s="153">
        <f t="shared" si="0"/>
        <v>28.961414790996784</v>
      </c>
      <c r="K18" s="152">
        <v>49</v>
      </c>
      <c r="L18" s="152">
        <v>49</v>
      </c>
      <c r="M18" s="88">
        <v>49</v>
      </c>
      <c r="N18" s="152">
        <f t="shared" si="4"/>
        <v>0</v>
      </c>
      <c r="O18" s="152">
        <v>24</v>
      </c>
      <c r="P18" s="152">
        <v>24</v>
      </c>
      <c r="Q18" s="88">
        <v>24</v>
      </c>
      <c r="R18" s="152">
        <f t="shared" si="5"/>
        <v>0</v>
      </c>
      <c r="S18" s="152">
        <v>58</v>
      </c>
      <c r="T18" s="152">
        <v>56</v>
      </c>
      <c r="U18" s="88">
        <v>56</v>
      </c>
      <c r="V18" s="152">
        <f t="shared" si="6"/>
        <v>0</v>
      </c>
      <c r="W18" s="152">
        <v>418</v>
      </c>
      <c r="X18" s="152">
        <v>442</v>
      </c>
      <c r="Y18" s="88">
        <v>440</v>
      </c>
      <c r="Z18" s="152">
        <f t="shared" si="8"/>
        <v>-2</v>
      </c>
      <c r="AA18" s="152">
        <f t="shared" si="1"/>
        <v>549</v>
      </c>
      <c r="AB18" s="152">
        <f t="shared" si="7"/>
        <v>571</v>
      </c>
      <c r="AC18" s="152">
        <f t="shared" si="2"/>
        <v>569</v>
      </c>
      <c r="AD18" s="152">
        <f t="shared" si="9"/>
        <v>-2</v>
      </c>
      <c r="AE18" s="200"/>
      <c r="AF18" s="156" t="s">
        <v>132</v>
      </c>
      <c r="AJ18" s="182">
        <f>I18*1.42</f>
        <v>440.2</v>
      </c>
    </row>
    <row r="19" spans="1:36" s="156" customFormat="1" ht="29.25" customHeight="1" x14ac:dyDescent="0.25">
      <c r="A19" s="151" t="s">
        <v>138</v>
      </c>
      <c r="B19" s="191">
        <v>4</v>
      </c>
      <c r="C19" s="152">
        <v>3706</v>
      </c>
      <c r="D19" s="152">
        <v>3741</v>
      </c>
      <c r="E19" s="152">
        <v>3872</v>
      </c>
      <c r="F19" s="152">
        <v>113</v>
      </c>
      <c r="G19" s="152">
        <v>113</v>
      </c>
      <c r="H19" s="152">
        <v>119</v>
      </c>
      <c r="I19" s="88">
        <v>113</v>
      </c>
      <c r="J19" s="153">
        <f t="shared" si="0"/>
        <v>33.10619469026549</v>
      </c>
      <c r="K19" s="152">
        <v>10</v>
      </c>
      <c r="L19" s="152">
        <v>12</v>
      </c>
      <c r="M19" s="88">
        <v>12</v>
      </c>
      <c r="N19" s="152">
        <f t="shared" si="4"/>
        <v>0</v>
      </c>
      <c r="O19" s="152">
        <v>6</v>
      </c>
      <c r="P19" s="152">
        <v>6</v>
      </c>
      <c r="Q19" s="88">
        <v>6</v>
      </c>
      <c r="R19" s="152">
        <f t="shared" si="5"/>
        <v>0</v>
      </c>
      <c r="S19" s="152">
        <v>12</v>
      </c>
      <c r="T19" s="152">
        <v>12</v>
      </c>
      <c r="U19" s="88">
        <v>12</v>
      </c>
      <c r="V19" s="152">
        <f t="shared" si="6"/>
        <v>0</v>
      </c>
      <c r="W19" s="152">
        <v>148</v>
      </c>
      <c r="X19" s="152">
        <v>160</v>
      </c>
      <c r="Y19" s="88">
        <v>160</v>
      </c>
      <c r="Z19" s="152">
        <f t="shared" si="8"/>
        <v>0</v>
      </c>
      <c r="AA19" s="152">
        <f t="shared" si="1"/>
        <v>176</v>
      </c>
      <c r="AB19" s="152">
        <f t="shared" si="7"/>
        <v>190</v>
      </c>
      <c r="AC19" s="152">
        <f t="shared" si="2"/>
        <v>190</v>
      </c>
      <c r="AD19" s="152">
        <f t="shared" si="9"/>
        <v>0</v>
      </c>
      <c r="AE19" s="200"/>
      <c r="AF19" s="156" t="s">
        <v>127</v>
      </c>
      <c r="AJ19" s="182">
        <f>I19*1.42</f>
        <v>160.45999999999998</v>
      </c>
    </row>
    <row r="20" spans="1:36" s="156" customFormat="1" ht="29.25" customHeight="1" x14ac:dyDescent="0.25">
      <c r="A20" s="151" t="s">
        <v>14</v>
      </c>
      <c r="B20" s="191">
        <v>17</v>
      </c>
      <c r="C20" s="152">
        <v>9951</v>
      </c>
      <c r="D20" s="152">
        <v>10004</v>
      </c>
      <c r="E20" s="152">
        <v>10377</v>
      </c>
      <c r="F20" s="152">
        <v>325</v>
      </c>
      <c r="G20" s="152">
        <v>325</v>
      </c>
      <c r="H20" s="152">
        <v>336</v>
      </c>
      <c r="I20" s="88">
        <v>320</v>
      </c>
      <c r="J20" s="153">
        <f t="shared" si="0"/>
        <v>30.78153846153846</v>
      </c>
      <c r="K20" s="152">
        <v>39</v>
      </c>
      <c r="L20" s="152">
        <v>39</v>
      </c>
      <c r="M20" s="88">
        <v>39</v>
      </c>
      <c r="N20" s="152">
        <f t="shared" si="4"/>
        <v>0</v>
      </c>
      <c r="O20" s="152">
        <v>17</v>
      </c>
      <c r="P20" s="152">
        <v>17</v>
      </c>
      <c r="Q20" s="88">
        <v>17</v>
      </c>
      <c r="R20" s="152">
        <f t="shared" si="5"/>
        <v>0</v>
      </c>
      <c r="S20" s="152">
        <v>37</v>
      </c>
      <c r="T20" s="152">
        <v>41</v>
      </c>
      <c r="U20" s="88">
        <v>41</v>
      </c>
      <c r="V20" s="152">
        <f t="shared" si="6"/>
        <v>0</v>
      </c>
      <c r="W20" s="152">
        <v>375</v>
      </c>
      <c r="X20" s="152">
        <v>462</v>
      </c>
      <c r="Y20" s="88">
        <v>454</v>
      </c>
      <c r="Z20" s="152">
        <f t="shared" si="8"/>
        <v>-8</v>
      </c>
      <c r="AA20" s="152">
        <f t="shared" si="1"/>
        <v>468</v>
      </c>
      <c r="AB20" s="152">
        <f t="shared" si="7"/>
        <v>559</v>
      </c>
      <c r="AC20" s="152">
        <f t="shared" si="2"/>
        <v>551</v>
      </c>
      <c r="AD20" s="152">
        <f t="shared" si="9"/>
        <v>-8</v>
      </c>
      <c r="AE20" s="200"/>
      <c r="AF20" s="186" t="s">
        <v>131</v>
      </c>
      <c r="AJ20" s="182">
        <f>I20*1.42</f>
        <v>454.4</v>
      </c>
    </row>
    <row r="21" spans="1:36" s="143" customFormat="1" ht="29.25" customHeight="1" x14ac:dyDescent="0.25">
      <c r="A21" s="88" t="s">
        <v>1</v>
      </c>
      <c r="B21" s="89">
        <f>SUM(B8:B20)</f>
        <v>220</v>
      </c>
      <c r="C21" s="89">
        <f>SUM(C8:C20)</f>
        <v>129834</v>
      </c>
      <c r="D21" s="89">
        <f t="shared" ref="D21:L21" si="10">SUM(D8:D20)</f>
        <v>130536</v>
      </c>
      <c r="E21" s="89">
        <f t="shared" si="10"/>
        <v>134964</v>
      </c>
      <c r="F21" s="89">
        <f>SUM(F8:F20)</f>
        <v>4214</v>
      </c>
      <c r="G21" s="89">
        <f t="shared" si="10"/>
        <v>4212</v>
      </c>
      <c r="H21" s="89">
        <f t="shared" si="10"/>
        <v>4371</v>
      </c>
      <c r="I21" s="89">
        <f t="shared" si="10"/>
        <v>4180</v>
      </c>
      <c r="J21" s="93">
        <f t="shared" si="0"/>
        <v>30.991452991452991</v>
      </c>
      <c r="K21" s="89">
        <f t="shared" si="10"/>
        <v>500</v>
      </c>
      <c r="L21" s="89">
        <f t="shared" si="10"/>
        <v>514</v>
      </c>
      <c r="M21" s="89">
        <f t="shared" ref="M21:AD21" si="11">SUM(M8:M20)</f>
        <v>514</v>
      </c>
      <c r="N21" s="89">
        <f t="shared" si="11"/>
        <v>0</v>
      </c>
      <c r="O21" s="89">
        <f t="shared" si="11"/>
        <v>229</v>
      </c>
      <c r="P21" s="89">
        <f>SUM(P8:P20)</f>
        <v>230</v>
      </c>
      <c r="Q21" s="89">
        <f t="shared" si="11"/>
        <v>230</v>
      </c>
      <c r="R21" s="89">
        <f t="shared" si="11"/>
        <v>0</v>
      </c>
      <c r="S21" s="89">
        <f t="shared" si="11"/>
        <v>536</v>
      </c>
      <c r="T21" s="89">
        <f>SUM(T8:T20)</f>
        <v>541</v>
      </c>
      <c r="U21" s="89">
        <f t="shared" si="11"/>
        <v>538</v>
      </c>
      <c r="V21" s="89">
        <f t="shared" si="11"/>
        <v>-3</v>
      </c>
      <c r="W21" s="89">
        <f t="shared" si="11"/>
        <v>5328</v>
      </c>
      <c r="X21" s="89">
        <f>SUM(X8:X20)</f>
        <v>5984</v>
      </c>
      <c r="Y21" s="89">
        <f t="shared" si="11"/>
        <v>5934</v>
      </c>
      <c r="Z21" s="89">
        <f t="shared" si="11"/>
        <v>-50</v>
      </c>
      <c r="AA21" s="89">
        <f t="shared" si="11"/>
        <v>6593</v>
      </c>
      <c r="AB21" s="89">
        <f>SUM(AB8:AB20)</f>
        <v>7269</v>
      </c>
      <c r="AC21" s="89">
        <f t="shared" si="11"/>
        <v>7216</v>
      </c>
      <c r="AD21" s="89">
        <f t="shared" si="11"/>
        <v>-53</v>
      </c>
      <c r="AE21" s="201"/>
    </row>
    <row r="23" spans="1:36" s="83" customFormat="1" ht="21" customHeight="1" x14ac:dyDescent="0.25">
      <c r="A23" s="82" t="s">
        <v>91</v>
      </c>
      <c r="B23" s="83" t="s">
        <v>92</v>
      </c>
      <c r="C23" s="82"/>
      <c r="D23" s="82"/>
      <c r="E23" s="82"/>
      <c r="F23" s="82"/>
      <c r="G23" s="82"/>
      <c r="H23" s="84"/>
      <c r="I23" s="82"/>
      <c r="J23" s="82"/>
      <c r="K23" s="82"/>
      <c r="L23" s="82"/>
      <c r="M23" s="82"/>
      <c r="N23" s="82"/>
      <c r="O23" s="82"/>
      <c r="W23" s="229" t="s">
        <v>108</v>
      </c>
      <c r="X23" s="229"/>
      <c r="Y23" s="229"/>
      <c r="Z23" s="229"/>
      <c r="AA23" s="229"/>
      <c r="AB23" s="229"/>
      <c r="AC23" s="229"/>
      <c r="AD23" s="229"/>
      <c r="AE23" s="196"/>
      <c r="AF23" s="102"/>
    </row>
    <row r="24" spans="1:36" s="7" customFormat="1" ht="18.75" x14ac:dyDescent="0.3">
      <c r="C24" s="18"/>
      <c r="D24" s="18"/>
      <c r="E24" s="18"/>
      <c r="F24" s="87"/>
      <c r="G24" s="18"/>
      <c r="H24" s="6"/>
      <c r="I24" s="6"/>
      <c r="L24" s="86"/>
      <c r="N24" s="86"/>
      <c r="P24" s="86"/>
      <c r="R24" s="86"/>
      <c r="T24" s="86"/>
      <c r="V24" s="120"/>
      <c r="X24" s="86"/>
      <c r="Y24" s="25"/>
      <c r="Z24" s="110"/>
      <c r="AA24" s="25"/>
      <c r="AB24" s="110"/>
      <c r="AC24" s="25"/>
      <c r="AD24" s="110"/>
      <c r="AE24" s="110"/>
      <c r="AF24" s="25"/>
    </row>
    <row r="25" spans="1:36" s="7" customFormat="1" ht="18.75" x14ac:dyDescent="0.3">
      <c r="C25" s="6"/>
      <c r="D25" s="6"/>
      <c r="E25" s="6"/>
      <c r="F25" s="140"/>
      <c r="G25" s="6"/>
      <c r="H25" s="150"/>
      <c r="I25" s="18"/>
      <c r="L25" s="86"/>
      <c r="N25" s="86"/>
      <c r="P25" s="86"/>
      <c r="R25" s="86"/>
      <c r="T25" s="86"/>
      <c r="V25" s="86"/>
      <c r="X25" s="86"/>
      <c r="Y25" s="25"/>
      <c r="Z25" s="110"/>
      <c r="AA25" s="25"/>
      <c r="AB25" s="110"/>
      <c r="AC25" s="25"/>
      <c r="AD25" s="110"/>
      <c r="AE25" s="110"/>
      <c r="AF25" s="25"/>
    </row>
    <row r="26" spans="1:36" s="7" customFormat="1" ht="18.75" x14ac:dyDescent="0.3">
      <c r="C26" s="6"/>
      <c r="D26" s="6"/>
      <c r="E26" s="6"/>
      <c r="F26" s="87"/>
      <c r="G26" s="6"/>
      <c r="H26" s="18"/>
      <c r="I26" s="6"/>
      <c r="L26" s="86"/>
      <c r="N26" s="86"/>
      <c r="P26" s="86"/>
      <c r="R26" s="86"/>
      <c r="T26" s="86"/>
      <c r="V26" s="86"/>
      <c r="X26" s="86"/>
      <c r="Y26" s="25"/>
      <c r="Z26" s="110"/>
      <c r="AA26" s="25"/>
      <c r="AB26" s="110"/>
      <c r="AC26" s="25"/>
      <c r="AD26" s="110"/>
      <c r="AE26" s="110"/>
      <c r="AF26" s="25"/>
    </row>
    <row r="27" spans="1:36" s="7" customFormat="1" ht="9.75" customHeight="1" x14ac:dyDescent="0.3">
      <c r="C27" s="6"/>
      <c r="D27" s="6"/>
      <c r="E27" s="6"/>
      <c r="F27" s="87"/>
      <c r="G27" s="6"/>
      <c r="H27" s="6"/>
      <c r="I27" s="6"/>
      <c r="L27" s="86"/>
      <c r="N27" s="86"/>
      <c r="P27" s="86"/>
      <c r="R27" s="86"/>
      <c r="T27" s="86"/>
      <c r="V27" s="86"/>
      <c r="X27" s="86"/>
      <c r="Y27" s="25"/>
      <c r="Z27" s="110"/>
      <c r="AA27" s="25"/>
      <c r="AB27" s="110"/>
      <c r="AC27" s="25"/>
      <c r="AD27" s="110"/>
      <c r="AE27" s="110"/>
      <c r="AF27" s="25"/>
    </row>
    <row r="28" spans="1:36" s="7" customFormat="1" ht="18.75" x14ac:dyDescent="0.3">
      <c r="C28" s="6"/>
      <c r="D28" s="6"/>
      <c r="E28" s="6"/>
      <c r="F28" s="87"/>
      <c r="G28" s="6"/>
      <c r="H28" s="6"/>
      <c r="I28" s="6"/>
      <c r="L28" s="86"/>
      <c r="N28" s="86"/>
      <c r="P28" s="86"/>
      <c r="R28" s="86"/>
      <c r="T28" s="86"/>
      <c r="V28" s="120"/>
      <c r="X28" s="86"/>
      <c r="Y28" s="25"/>
      <c r="Z28" s="110"/>
      <c r="AA28" s="25"/>
      <c r="AB28" s="110"/>
      <c r="AC28" s="25"/>
      <c r="AD28" s="110"/>
      <c r="AE28" s="110"/>
      <c r="AF28" s="25"/>
    </row>
    <row r="29" spans="1:36" s="7" customFormat="1" ht="18.75" x14ac:dyDescent="0.3">
      <c r="C29" s="6"/>
      <c r="D29" s="6"/>
      <c r="E29" s="6"/>
      <c r="F29" s="87"/>
      <c r="G29" s="6"/>
      <c r="H29" s="6"/>
      <c r="I29" s="6"/>
      <c r="L29" s="86"/>
      <c r="N29" s="86"/>
      <c r="P29" s="86"/>
      <c r="R29" s="86"/>
      <c r="T29" s="86"/>
      <c r="V29" s="86"/>
      <c r="X29" s="86"/>
      <c r="Y29" s="25"/>
      <c r="Z29" s="110"/>
      <c r="AA29" s="25"/>
      <c r="AB29" s="110"/>
      <c r="AC29" s="25"/>
      <c r="AD29" s="110"/>
      <c r="AE29" s="110"/>
      <c r="AF29" s="25"/>
    </row>
    <row r="30" spans="1:36" s="7" customFormat="1" ht="18.75" x14ac:dyDescent="0.3">
      <c r="C30" s="6"/>
      <c r="D30" s="6"/>
      <c r="E30" s="6"/>
      <c r="F30" s="87"/>
      <c r="G30" s="6"/>
      <c r="H30" s="6"/>
      <c r="I30" s="6"/>
      <c r="L30" s="86"/>
      <c r="N30" s="86"/>
      <c r="P30" s="86"/>
      <c r="R30" s="86"/>
      <c r="T30" s="86"/>
      <c r="V30" s="86"/>
      <c r="X30" s="86"/>
      <c r="Y30" s="25"/>
      <c r="Z30" s="110"/>
      <c r="AA30" s="25"/>
      <c r="AB30" s="110"/>
      <c r="AC30" s="25"/>
      <c r="AD30" s="110"/>
      <c r="AE30" s="110"/>
      <c r="AF30" s="25"/>
    </row>
    <row r="31" spans="1:36" s="7" customFormat="1" ht="18.75" x14ac:dyDescent="0.3">
      <c r="A31" s="6"/>
      <c r="C31" s="6"/>
      <c r="D31" s="6"/>
      <c r="E31" s="6"/>
      <c r="F31" s="87"/>
      <c r="G31" s="6"/>
      <c r="H31" s="6"/>
      <c r="I31" s="6"/>
      <c r="J31" s="6"/>
      <c r="K31" s="6"/>
      <c r="L31" s="87"/>
      <c r="M31" s="6"/>
      <c r="N31" s="87"/>
      <c r="O31" s="6"/>
      <c r="P31" s="86"/>
      <c r="R31" s="86"/>
      <c r="T31" s="86"/>
      <c r="V31" s="86"/>
      <c r="X31" s="86"/>
      <c r="Y31" s="25"/>
      <c r="Z31" s="110"/>
      <c r="AA31" s="25"/>
      <c r="AB31" s="110"/>
      <c r="AC31" s="25"/>
      <c r="AD31" s="110"/>
      <c r="AE31" s="110"/>
      <c r="AF31" s="25"/>
    </row>
  </sheetData>
  <mergeCells count="14">
    <mergeCell ref="A3:AD3"/>
    <mergeCell ref="AA6:AD6"/>
    <mergeCell ref="O6:R6"/>
    <mergeCell ref="F6:I6"/>
    <mergeCell ref="C6:E6"/>
    <mergeCell ref="S6:V6"/>
    <mergeCell ref="B6:B7"/>
    <mergeCell ref="W6:Z6"/>
    <mergeCell ref="W23:AD23"/>
    <mergeCell ref="A1:AD1"/>
    <mergeCell ref="A2:AD2"/>
    <mergeCell ref="J6:J7"/>
    <mergeCell ref="K6:N6"/>
    <mergeCell ref="A6:A7"/>
  </mergeCells>
  <phoneticPr fontId="0" type="noConversion"/>
  <pageMargins left="0.5" right="0" top="0.5" bottom="0.26" header="0.19" footer="0.19"/>
  <pageSetup paperSize="9" scale="80"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33"/>
  <sheetViews>
    <sheetView tabSelected="1" topLeftCell="A5" zoomScaleNormal="100" workbookViewId="0">
      <selection activeCell="H9" sqref="H9"/>
    </sheetView>
  </sheetViews>
  <sheetFormatPr defaultRowHeight="12" x14ac:dyDescent="0.2"/>
  <cols>
    <col min="1" max="1" width="12.28515625" style="3" customWidth="1"/>
    <col min="2" max="2" width="6.5703125" style="3" customWidth="1"/>
    <col min="3" max="3" width="8" style="3" hidden="1" customWidth="1"/>
    <col min="4" max="4" width="7.140625" style="3" customWidth="1"/>
    <col min="5" max="5" width="2.42578125" style="3" hidden="1" customWidth="1"/>
    <col min="6" max="7" width="5.28515625" style="3" customWidth="1"/>
    <col min="8" max="8" width="5.85546875" style="3" customWidth="1"/>
    <col min="9" max="9" width="6" style="17" customWidth="1"/>
    <col min="10" max="10" width="7.28515625" style="3" customWidth="1"/>
    <col min="11" max="11" width="4.7109375" style="3" customWidth="1"/>
    <col min="12" max="12" width="5.5703125" style="4" customWidth="1"/>
    <col min="13" max="13" width="5.42578125" style="15" customWidth="1"/>
    <col min="14" max="14" width="5.140625" style="15" customWidth="1"/>
    <col min="15" max="16" width="4.7109375" style="4" customWidth="1"/>
    <col min="17" max="17" width="5.42578125" style="15" customWidth="1"/>
    <col min="18" max="18" width="4.7109375" style="15" customWidth="1"/>
    <col min="19" max="19" width="5" style="4" customWidth="1"/>
    <col min="20" max="20" width="5.7109375" style="4" customWidth="1"/>
    <col min="21" max="21" width="5.28515625" style="15" customWidth="1"/>
    <col min="22" max="22" width="4.85546875" style="15" customWidth="1"/>
    <col min="23" max="23" width="5.42578125" style="62" customWidth="1"/>
    <col min="24" max="24" width="5.5703125" style="62" customWidth="1"/>
    <col min="25" max="25" width="5.7109375" style="104" customWidth="1"/>
    <col min="26" max="26" width="6.28515625" style="105" customWidth="1"/>
    <col min="27" max="27" width="5.7109375" style="104" customWidth="1"/>
    <col min="28" max="28" width="5.42578125" style="106" customWidth="1"/>
    <col min="29" max="29" width="6" style="106" customWidth="1"/>
    <col min="30" max="30" width="5.28515625" style="105" customWidth="1"/>
    <col min="31" max="31" width="4.28515625" style="105" customWidth="1"/>
    <col min="32" max="32" width="5.140625" style="97" customWidth="1"/>
    <col min="33" max="33" width="6.5703125" style="97" customWidth="1"/>
    <col min="34" max="34" width="11.42578125" style="97" customWidth="1"/>
    <col min="35" max="16384" width="9.140625" style="3"/>
  </cols>
  <sheetData>
    <row r="1" spans="1:37" s="12" customFormat="1" ht="15" customHeight="1" x14ac:dyDescent="0.25">
      <c r="A1" s="213" t="s">
        <v>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94"/>
      <c r="AH1" s="94"/>
      <c r="AI1" s="11"/>
      <c r="AJ1" s="11"/>
    </row>
    <row r="2" spans="1:37" s="12" customFormat="1" ht="15" customHeight="1" x14ac:dyDescent="0.25">
      <c r="A2" s="213" t="s">
        <v>109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94"/>
      <c r="AH2" s="94"/>
      <c r="AI2" s="11"/>
      <c r="AJ2" s="11"/>
    </row>
    <row r="3" spans="1:37" s="12" customFormat="1" ht="19.5" customHeight="1" x14ac:dyDescent="0.25">
      <c r="A3" s="217" t="s">
        <v>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94"/>
      <c r="AH3" s="94"/>
      <c r="AI3" s="11"/>
      <c r="AJ3" s="11"/>
    </row>
    <row r="4" spans="1:37" ht="18.75" customHeight="1" x14ac:dyDescent="0.2">
      <c r="A4" s="9"/>
      <c r="C4" s="9"/>
      <c r="D4" s="9"/>
      <c r="E4" s="9"/>
      <c r="F4" s="9"/>
      <c r="G4" s="9"/>
      <c r="H4" s="9"/>
      <c r="I4" s="9"/>
      <c r="J4" s="9"/>
      <c r="K4" s="9"/>
      <c r="L4" s="139"/>
      <c r="M4" s="9"/>
      <c r="N4" s="9"/>
      <c r="O4" s="9"/>
      <c r="P4" s="139"/>
      <c r="Q4" s="9"/>
      <c r="R4" s="9"/>
      <c r="S4" s="9"/>
      <c r="T4" s="139"/>
      <c r="U4" s="9"/>
      <c r="V4" s="9"/>
      <c r="W4" s="63"/>
      <c r="X4" s="141"/>
      <c r="Y4" s="95"/>
      <c r="Z4" s="96"/>
      <c r="AA4" s="95"/>
      <c r="AB4" s="96"/>
      <c r="AC4" s="96"/>
      <c r="AD4" s="96"/>
      <c r="AE4" s="96"/>
    </row>
    <row r="5" spans="1:37" s="27" customFormat="1" ht="30.75" customHeight="1" x14ac:dyDescent="0.2">
      <c r="A5" s="214" t="s">
        <v>2</v>
      </c>
      <c r="B5" s="231" t="s">
        <v>21</v>
      </c>
      <c r="C5" s="207" t="s">
        <v>123</v>
      </c>
      <c r="D5" s="235" t="s">
        <v>22</v>
      </c>
      <c r="E5" s="208"/>
      <c r="F5" s="232" t="s">
        <v>0</v>
      </c>
      <c r="G5" s="233"/>
      <c r="H5" s="233"/>
      <c r="I5" s="234"/>
      <c r="J5" s="214" t="s">
        <v>23</v>
      </c>
      <c r="K5" s="214" t="s">
        <v>5</v>
      </c>
      <c r="L5" s="214"/>
      <c r="M5" s="214"/>
      <c r="N5" s="214"/>
      <c r="O5" s="214" t="s">
        <v>3</v>
      </c>
      <c r="P5" s="214"/>
      <c r="Q5" s="214"/>
      <c r="R5" s="214"/>
      <c r="S5" s="214" t="s">
        <v>4</v>
      </c>
      <c r="T5" s="214"/>
      <c r="U5" s="214"/>
      <c r="V5" s="214"/>
      <c r="W5" s="214" t="s">
        <v>6</v>
      </c>
      <c r="X5" s="214"/>
      <c r="Y5" s="214"/>
      <c r="Z5" s="214"/>
      <c r="AA5" s="214"/>
      <c r="AB5" s="216" t="s">
        <v>20</v>
      </c>
      <c r="AC5" s="216"/>
      <c r="AD5" s="216"/>
      <c r="AE5" s="216"/>
      <c r="AF5" s="216"/>
      <c r="AG5" s="216"/>
      <c r="AH5" s="98"/>
    </row>
    <row r="6" spans="1:37" ht="65.25" customHeight="1" x14ac:dyDescent="0.2">
      <c r="A6" s="214"/>
      <c r="B6" s="231"/>
      <c r="C6" s="122" t="s">
        <v>121</v>
      </c>
      <c r="D6" s="236"/>
      <c r="E6" s="90" t="s">
        <v>122</v>
      </c>
      <c r="F6" s="74" t="s">
        <v>101</v>
      </c>
      <c r="G6" s="74" t="s">
        <v>18</v>
      </c>
      <c r="H6" s="75" t="s">
        <v>124</v>
      </c>
      <c r="I6" s="73" t="s">
        <v>112</v>
      </c>
      <c r="J6" s="214"/>
      <c r="K6" s="74" t="s">
        <v>18</v>
      </c>
      <c r="L6" s="74" t="s">
        <v>102</v>
      </c>
      <c r="M6" s="73" t="s">
        <v>116</v>
      </c>
      <c r="N6" s="74" t="s">
        <v>26</v>
      </c>
      <c r="O6" s="74" t="s">
        <v>18</v>
      </c>
      <c r="P6" s="74" t="s">
        <v>102</v>
      </c>
      <c r="Q6" s="73" t="s">
        <v>116</v>
      </c>
      <c r="R6" s="74" t="s">
        <v>26</v>
      </c>
      <c r="S6" s="74" t="s">
        <v>18</v>
      </c>
      <c r="T6" s="74" t="s">
        <v>102</v>
      </c>
      <c r="U6" s="73" t="s">
        <v>116</v>
      </c>
      <c r="V6" s="74" t="s">
        <v>26</v>
      </c>
      <c r="W6" s="76" t="s">
        <v>18</v>
      </c>
      <c r="X6" s="100" t="s">
        <v>102</v>
      </c>
      <c r="Y6" s="99" t="s">
        <v>116</v>
      </c>
      <c r="Z6" s="100" t="s">
        <v>26</v>
      </c>
      <c r="AA6" s="132" t="s">
        <v>31</v>
      </c>
      <c r="AB6" s="100" t="s">
        <v>18</v>
      </c>
      <c r="AC6" s="100" t="s">
        <v>102</v>
      </c>
      <c r="AD6" s="99" t="s">
        <v>116</v>
      </c>
      <c r="AE6" s="100" t="s">
        <v>29</v>
      </c>
      <c r="AF6" s="101" t="s">
        <v>28</v>
      </c>
      <c r="AG6" s="101" t="s">
        <v>31</v>
      </c>
      <c r="AJ6" s="3">
        <f>160*1.9</f>
        <v>304</v>
      </c>
    </row>
    <row r="7" spans="1:37" s="172" customFormat="1" ht="15" hidden="1" customHeight="1" x14ac:dyDescent="0.2">
      <c r="A7" s="169">
        <v>1</v>
      </c>
      <c r="B7" s="169">
        <v>2</v>
      </c>
      <c r="C7" s="170"/>
      <c r="D7" s="169">
        <v>3</v>
      </c>
      <c r="E7" s="170"/>
      <c r="F7" s="169">
        <v>6</v>
      </c>
      <c r="G7" s="169">
        <v>4</v>
      </c>
      <c r="H7" s="169">
        <v>5</v>
      </c>
      <c r="I7" s="171">
        <v>6</v>
      </c>
      <c r="J7" s="169">
        <v>7</v>
      </c>
      <c r="K7" s="169">
        <v>8</v>
      </c>
      <c r="L7" s="169">
        <v>10</v>
      </c>
      <c r="M7" s="171">
        <v>10</v>
      </c>
      <c r="N7" s="169">
        <v>11</v>
      </c>
      <c r="O7" s="169">
        <v>12</v>
      </c>
      <c r="P7" s="169">
        <v>14</v>
      </c>
      <c r="Q7" s="171">
        <v>14</v>
      </c>
      <c r="R7" s="169">
        <v>15</v>
      </c>
      <c r="S7" s="169">
        <v>16</v>
      </c>
      <c r="T7" s="169">
        <v>18</v>
      </c>
      <c r="U7" s="171">
        <v>18</v>
      </c>
      <c r="V7" s="169">
        <v>19</v>
      </c>
      <c r="W7" s="169">
        <v>20</v>
      </c>
      <c r="X7" s="169">
        <v>22</v>
      </c>
      <c r="Y7" s="171">
        <v>22</v>
      </c>
      <c r="Z7" s="169">
        <v>23</v>
      </c>
      <c r="AA7" s="169">
        <v>24</v>
      </c>
      <c r="AB7" s="169">
        <v>25</v>
      </c>
      <c r="AC7" s="169">
        <v>26</v>
      </c>
      <c r="AD7" s="171">
        <v>27</v>
      </c>
      <c r="AE7" s="169">
        <v>28</v>
      </c>
      <c r="AF7" s="169">
        <v>29</v>
      </c>
      <c r="AG7" s="169">
        <v>30</v>
      </c>
    </row>
    <row r="8" spans="1:37" s="156" customFormat="1" ht="30.75" customHeight="1" x14ac:dyDescent="0.25">
      <c r="A8" s="151" t="s">
        <v>137</v>
      </c>
      <c r="B8" s="152">
        <v>9</v>
      </c>
      <c r="C8" s="152">
        <v>5656</v>
      </c>
      <c r="D8" s="152">
        <v>5566</v>
      </c>
      <c r="E8" s="152">
        <v>6188</v>
      </c>
      <c r="F8" s="152">
        <v>149</v>
      </c>
      <c r="G8" s="152">
        <v>149</v>
      </c>
      <c r="H8" s="152">
        <v>158</v>
      </c>
      <c r="I8" s="88">
        <v>149</v>
      </c>
      <c r="J8" s="153">
        <f t="shared" ref="J8:J14" si="0">D8/G8</f>
        <v>37.355704697986575</v>
      </c>
      <c r="K8" s="152">
        <v>21</v>
      </c>
      <c r="L8" s="152">
        <v>21</v>
      </c>
      <c r="M8" s="88">
        <v>21</v>
      </c>
      <c r="N8" s="152">
        <f>M8-L8</f>
        <v>0</v>
      </c>
      <c r="O8" s="152">
        <v>8</v>
      </c>
      <c r="P8" s="152">
        <v>10</v>
      </c>
      <c r="Q8" s="88">
        <v>9</v>
      </c>
      <c r="R8" s="152">
        <f>Q8-P8</f>
        <v>-1</v>
      </c>
      <c r="S8" s="152">
        <v>38</v>
      </c>
      <c r="T8" s="152">
        <v>38</v>
      </c>
      <c r="U8" s="88">
        <v>38</v>
      </c>
      <c r="V8" s="152">
        <f>U8-T8</f>
        <v>0</v>
      </c>
      <c r="W8" s="152">
        <v>266</v>
      </c>
      <c r="X8" s="154">
        <v>284</v>
      </c>
      <c r="Y8" s="89">
        <v>284</v>
      </c>
      <c r="Z8" s="154">
        <f>Y8-X8</f>
        <v>0</v>
      </c>
      <c r="AA8" s="154"/>
      <c r="AB8" s="152">
        <f>K8+O8+S8+W8</f>
        <v>333</v>
      </c>
      <c r="AC8" s="154">
        <f>L8+P8+T8+X8</f>
        <v>353</v>
      </c>
      <c r="AD8" s="89">
        <f>M8+Q8+U8+Y8</f>
        <v>352</v>
      </c>
      <c r="AE8" s="154"/>
      <c r="AF8" s="154">
        <f>AD8-AC8</f>
        <v>-1</v>
      </c>
      <c r="AG8" s="154"/>
      <c r="AH8" s="155"/>
      <c r="AJ8" s="155"/>
      <c r="AK8" s="155"/>
    </row>
    <row r="9" spans="1:37" s="156" customFormat="1" ht="30.75" customHeight="1" x14ac:dyDescent="0.25">
      <c r="A9" s="151" t="s">
        <v>12</v>
      </c>
      <c r="B9" s="152">
        <v>16</v>
      </c>
      <c r="C9" s="152">
        <v>7854</v>
      </c>
      <c r="D9" s="152">
        <v>7718</v>
      </c>
      <c r="E9" s="152">
        <v>7985</v>
      </c>
      <c r="F9" s="152">
        <v>233</v>
      </c>
      <c r="G9" s="152">
        <v>233</v>
      </c>
      <c r="H9" s="152">
        <v>242</v>
      </c>
      <c r="I9" s="88">
        <v>233</v>
      </c>
      <c r="J9" s="153">
        <f t="shared" si="0"/>
        <v>33.124463519313302</v>
      </c>
      <c r="K9" s="152">
        <v>34</v>
      </c>
      <c r="L9" s="152">
        <v>34</v>
      </c>
      <c r="M9" s="88">
        <v>34</v>
      </c>
      <c r="N9" s="152">
        <f t="shared" ref="N9:N20" si="1">M9-L9</f>
        <v>0</v>
      </c>
      <c r="O9" s="152">
        <v>15</v>
      </c>
      <c r="P9" s="152">
        <v>15</v>
      </c>
      <c r="Q9" s="88">
        <v>15</v>
      </c>
      <c r="R9" s="152">
        <f t="shared" ref="R9:R21" si="2">Q9-P9</f>
        <v>0</v>
      </c>
      <c r="S9" s="152">
        <v>51</v>
      </c>
      <c r="T9" s="152">
        <v>53</v>
      </c>
      <c r="U9" s="88">
        <v>51</v>
      </c>
      <c r="V9" s="152">
        <f t="shared" ref="V9:V21" si="3">U9-T9</f>
        <v>-2</v>
      </c>
      <c r="W9" s="152">
        <v>365</v>
      </c>
      <c r="X9" s="154">
        <v>442</v>
      </c>
      <c r="Y9" s="89">
        <v>442</v>
      </c>
      <c r="Z9" s="154">
        <f t="shared" ref="Z9:Z21" si="4">Y9-X9</f>
        <v>0</v>
      </c>
      <c r="AA9" s="154"/>
      <c r="AB9" s="152">
        <f t="shared" ref="AB9:AB20" si="5">K9+O9+S9+W9</f>
        <v>465</v>
      </c>
      <c r="AC9" s="152">
        <f t="shared" ref="AC9:AC20" si="6">L9+P9+T9+X9</f>
        <v>544</v>
      </c>
      <c r="AD9" s="89">
        <f>M9+Q9+U9+Y9</f>
        <v>542</v>
      </c>
      <c r="AE9" s="154"/>
      <c r="AF9" s="154">
        <f t="shared" ref="AF9:AF20" si="7">AD9-AC9</f>
        <v>-2</v>
      </c>
      <c r="AG9" s="154"/>
      <c r="AH9" s="155"/>
      <c r="AJ9" s="155"/>
      <c r="AK9" s="155"/>
    </row>
    <row r="10" spans="1:37" s="156" customFormat="1" ht="30.75" customHeight="1" x14ac:dyDescent="0.25">
      <c r="A10" s="157" t="s">
        <v>7</v>
      </c>
      <c r="B10" s="152">
        <v>16</v>
      </c>
      <c r="C10" s="154">
        <v>8685</v>
      </c>
      <c r="D10" s="154">
        <v>8645</v>
      </c>
      <c r="E10" s="154">
        <v>9110</v>
      </c>
      <c r="F10" s="158">
        <v>255</v>
      </c>
      <c r="G10" s="158">
        <v>254</v>
      </c>
      <c r="H10" s="158">
        <v>262</v>
      </c>
      <c r="I10" s="159">
        <v>259</v>
      </c>
      <c r="J10" s="153">
        <f t="shared" si="0"/>
        <v>34.035433070866141</v>
      </c>
      <c r="K10" s="152">
        <v>33</v>
      </c>
      <c r="L10" s="158">
        <v>34</v>
      </c>
      <c r="M10" s="159">
        <v>34</v>
      </c>
      <c r="N10" s="152">
        <f t="shared" si="1"/>
        <v>0</v>
      </c>
      <c r="O10" s="158">
        <v>16</v>
      </c>
      <c r="P10" s="158">
        <v>16</v>
      </c>
      <c r="Q10" s="159">
        <v>16</v>
      </c>
      <c r="R10" s="152">
        <f t="shared" si="2"/>
        <v>0</v>
      </c>
      <c r="S10" s="158">
        <v>54</v>
      </c>
      <c r="T10" s="158">
        <v>54</v>
      </c>
      <c r="U10" s="159">
        <v>54</v>
      </c>
      <c r="V10" s="152">
        <f t="shared" si="3"/>
        <v>0</v>
      </c>
      <c r="W10" s="158">
        <v>471</v>
      </c>
      <c r="X10" s="154">
        <v>485</v>
      </c>
      <c r="Y10" s="89">
        <f>485+8</f>
        <v>493</v>
      </c>
      <c r="Z10" s="154">
        <f t="shared" si="4"/>
        <v>8</v>
      </c>
      <c r="AA10" s="154"/>
      <c r="AB10" s="152">
        <f t="shared" si="5"/>
        <v>574</v>
      </c>
      <c r="AC10" s="152">
        <f t="shared" si="6"/>
        <v>589</v>
      </c>
      <c r="AD10" s="89">
        <f>M10+Q10+U10+Y10</f>
        <v>597</v>
      </c>
      <c r="AE10" s="154">
        <v>8</v>
      </c>
      <c r="AF10" s="154">
        <f t="shared" si="7"/>
        <v>8</v>
      </c>
      <c r="AG10" s="154"/>
      <c r="AH10" s="155"/>
      <c r="AJ10" s="155"/>
      <c r="AK10" s="155"/>
    </row>
    <row r="11" spans="1:37" s="156" customFormat="1" ht="37.5" customHeight="1" x14ac:dyDescent="0.25">
      <c r="A11" s="151" t="s">
        <v>139</v>
      </c>
      <c r="B11" s="152">
        <v>9</v>
      </c>
      <c r="C11" s="152">
        <v>6600</v>
      </c>
      <c r="D11" s="152">
        <v>6379</v>
      </c>
      <c r="E11" s="152">
        <v>6772</v>
      </c>
      <c r="F11" s="152">
        <v>165</v>
      </c>
      <c r="G11" s="152">
        <v>165</v>
      </c>
      <c r="H11" s="152">
        <v>172</v>
      </c>
      <c r="I11" s="88">
        <v>167</v>
      </c>
      <c r="J11" s="153">
        <f t="shared" si="0"/>
        <v>38.660606060606064</v>
      </c>
      <c r="K11" s="152">
        <v>18</v>
      </c>
      <c r="L11" s="152">
        <v>18</v>
      </c>
      <c r="M11" s="88">
        <v>18</v>
      </c>
      <c r="N11" s="152">
        <f t="shared" si="1"/>
        <v>0</v>
      </c>
      <c r="O11" s="152">
        <v>9</v>
      </c>
      <c r="P11" s="152">
        <v>9</v>
      </c>
      <c r="Q11" s="88">
        <v>9</v>
      </c>
      <c r="R11" s="152">
        <f t="shared" si="2"/>
        <v>0</v>
      </c>
      <c r="S11" s="152">
        <v>31</v>
      </c>
      <c r="T11" s="152">
        <v>31</v>
      </c>
      <c r="U11" s="88">
        <v>31</v>
      </c>
      <c r="V11" s="152">
        <f t="shared" si="3"/>
        <v>0</v>
      </c>
      <c r="W11" s="152">
        <v>311</v>
      </c>
      <c r="X11" s="154">
        <v>314</v>
      </c>
      <c r="Y11" s="89">
        <v>318</v>
      </c>
      <c r="Z11" s="154">
        <f t="shared" si="4"/>
        <v>4</v>
      </c>
      <c r="AA11" s="154"/>
      <c r="AB11" s="152">
        <f t="shared" si="5"/>
        <v>369</v>
      </c>
      <c r="AC11" s="152">
        <f t="shared" si="6"/>
        <v>372</v>
      </c>
      <c r="AD11" s="89">
        <f>M11+Q11+U11+Y11</f>
        <v>376</v>
      </c>
      <c r="AE11" s="154">
        <v>4</v>
      </c>
      <c r="AF11" s="154"/>
      <c r="AG11" s="154"/>
      <c r="AH11" s="160" t="s">
        <v>135</v>
      </c>
      <c r="AJ11" s="155"/>
      <c r="AK11" s="155"/>
    </row>
    <row r="12" spans="1:37" s="156" customFormat="1" ht="30.75" customHeight="1" x14ac:dyDescent="0.25">
      <c r="A12" s="151" t="s">
        <v>15</v>
      </c>
      <c r="B12" s="152">
        <v>14</v>
      </c>
      <c r="C12" s="152">
        <v>7994</v>
      </c>
      <c r="D12" s="152">
        <v>7953</v>
      </c>
      <c r="E12" s="152">
        <v>8416</v>
      </c>
      <c r="F12" s="152">
        <v>235</v>
      </c>
      <c r="G12" s="152">
        <v>235</v>
      </c>
      <c r="H12" s="152">
        <v>249</v>
      </c>
      <c r="I12" s="88">
        <v>245</v>
      </c>
      <c r="J12" s="153">
        <f t="shared" si="0"/>
        <v>33.842553191489358</v>
      </c>
      <c r="K12" s="152">
        <v>31</v>
      </c>
      <c r="L12" s="152">
        <v>32</v>
      </c>
      <c r="M12" s="88">
        <v>31</v>
      </c>
      <c r="N12" s="152">
        <f t="shared" si="1"/>
        <v>-1</v>
      </c>
      <c r="O12" s="152">
        <v>16</v>
      </c>
      <c r="P12" s="152">
        <v>15</v>
      </c>
      <c r="Q12" s="88">
        <v>15</v>
      </c>
      <c r="R12" s="152">
        <f t="shared" si="2"/>
        <v>0</v>
      </c>
      <c r="S12" s="152">
        <v>52</v>
      </c>
      <c r="T12" s="152">
        <v>52</v>
      </c>
      <c r="U12" s="88">
        <v>52</v>
      </c>
      <c r="V12" s="152">
        <f t="shared" si="3"/>
        <v>0</v>
      </c>
      <c r="W12" s="152">
        <v>480</v>
      </c>
      <c r="X12" s="154">
        <v>446.5</v>
      </c>
      <c r="Y12" s="89">
        <v>467</v>
      </c>
      <c r="Z12" s="154">
        <f>Y12-X12</f>
        <v>20.5</v>
      </c>
      <c r="AA12" s="154"/>
      <c r="AB12" s="152">
        <f t="shared" si="5"/>
        <v>579</v>
      </c>
      <c r="AC12" s="154">
        <f>L12+P12+T12+X12</f>
        <v>545.5</v>
      </c>
      <c r="AD12" s="89">
        <f>M12+Q12+U12+Y12</f>
        <v>565</v>
      </c>
      <c r="AE12" s="154">
        <f>AD12-AC12</f>
        <v>19.5</v>
      </c>
      <c r="AF12" s="154"/>
      <c r="AG12" s="154">
        <f t="shared" ref="AG12:AG19" si="8">AD12-AB12</f>
        <v>-14</v>
      </c>
      <c r="AH12" s="155"/>
      <c r="AJ12" s="155"/>
      <c r="AK12" s="155"/>
    </row>
    <row r="13" spans="1:37" s="156" customFormat="1" ht="30.75" customHeight="1" x14ac:dyDescent="0.25">
      <c r="A13" s="151" t="s">
        <v>13</v>
      </c>
      <c r="B13" s="152">
        <v>7</v>
      </c>
      <c r="C13" s="152">
        <v>5523</v>
      </c>
      <c r="D13" s="152">
        <v>5464</v>
      </c>
      <c r="E13" s="152">
        <v>5674</v>
      </c>
      <c r="F13" s="152">
        <v>158</v>
      </c>
      <c r="G13" s="152">
        <v>158</v>
      </c>
      <c r="H13" s="152">
        <v>162</v>
      </c>
      <c r="I13" s="88">
        <v>160</v>
      </c>
      <c r="J13" s="153">
        <f t="shared" si="0"/>
        <v>34.582278481012658</v>
      </c>
      <c r="K13" s="152">
        <v>15</v>
      </c>
      <c r="L13" s="152">
        <v>16</v>
      </c>
      <c r="M13" s="88">
        <v>16</v>
      </c>
      <c r="N13" s="152">
        <f t="shared" si="1"/>
        <v>0</v>
      </c>
      <c r="O13" s="152">
        <v>7</v>
      </c>
      <c r="P13" s="152">
        <v>7</v>
      </c>
      <c r="Q13" s="88">
        <v>7</v>
      </c>
      <c r="R13" s="152">
        <f t="shared" si="2"/>
        <v>0</v>
      </c>
      <c r="S13" s="152">
        <v>29</v>
      </c>
      <c r="T13" s="152">
        <v>28</v>
      </c>
      <c r="U13" s="88">
        <v>28</v>
      </c>
      <c r="V13" s="152">
        <f t="shared" si="3"/>
        <v>0</v>
      </c>
      <c r="W13" s="152">
        <v>298</v>
      </c>
      <c r="X13" s="154">
        <v>304</v>
      </c>
      <c r="Y13" s="89">
        <v>304</v>
      </c>
      <c r="Z13" s="154">
        <f>Y13-X13</f>
        <v>0</v>
      </c>
      <c r="AA13" s="154"/>
      <c r="AB13" s="152">
        <f t="shared" si="5"/>
        <v>349</v>
      </c>
      <c r="AC13" s="152">
        <f t="shared" si="6"/>
        <v>355</v>
      </c>
      <c r="AD13" s="89">
        <f>M13+Q13+U13+Y13</f>
        <v>355</v>
      </c>
      <c r="AE13" s="154"/>
      <c r="AF13" s="154">
        <f t="shared" si="7"/>
        <v>0</v>
      </c>
      <c r="AG13" s="154"/>
      <c r="AH13" s="155"/>
      <c r="AJ13" s="155"/>
      <c r="AK13" s="155"/>
    </row>
    <row r="14" spans="1:37" s="156" customFormat="1" ht="30.75" customHeight="1" x14ac:dyDescent="0.25">
      <c r="A14" s="151" t="s">
        <v>8</v>
      </c>
      <c r="B14" s="152">
        <v>15</v>
      </c>
      <c r="C14" s="152">
        <v>8164</v>
      </c>
      <c r="D14" s="152">
        <v>8121</v>
      </c>
      <c r="E14" s="152">
        <v>8474</v>
      </c>
      <c r="F14" s="152">
        <v>268</v>
      </c>
      <c r="G14" s="152">
        <v>268</v>
      </c>
      <c r="H14" s="152">
        <v>268</v>
      </c>
      <c r="I14" s="88">
        <v>268</v>
      </c>
      <c r="J14" s="153">
        <f t="shared" si="0"/>
        <v>30.302238805970148</v>
      </c>
      <c r="K14" s="152">
        <v>32</v>
      </c>
      <c r="L14" s="152">
        <v>32</v>
      </c>
      <c r="M14" s="88">
        <v>32</v>
      </c>
      <c r="N14" s="152">
        <f t="shared" si="1"/>
        <v>0</v>
      </c>
      <c r="O14" s="152">
        <v>15</v>
      </c>
      <c r="P14" s="152">
        <v>15</v>
      </c>
      <c r="Q14" s="88">
        <v>15</v>
      </c>
      <c r="R14" s="152">
        <f t="shared" si="2"/>
        <v>0</v>
      </c>
      <c r="S14" s="152">
        <v>50</v>
      </c>
      <c r="T14" s="152">
        <v>47</v>
      </c>
      <c r="U14" s="88">
        <v>47</v>
      </c>
      <c r="V14" s="152">
        <f t="shared" si="3"/>
        <v>0</v>
      </c>
      <c r="W14" s="152">
        <v>537</v>
      </c>
      <c r="X14" s="154">
        <v>509</v>
      </c>
      <c r="Y14" s="89">
        <v>509</v>
      </c>
      <c r="Z14" s="154">
        <f t="shared" si="4"/>
        <v>0</v>
      </c>
      <c r="AA14" s="154">
        <f t="shared" ref="AA14:AA19" si="9">Y14-W14</f>
        <v>-28</v>
      </c>
      <c r="AB14" s="152">
        <f t="shared" si="5"/>
        <v>634</v>
      </c>
      <c r="AC14" s="152">
        <f t="shared" si="6"/>
        <v>603</v>
      </c>
      <c r="AD14" s="89">
        <f t="shared" ref="AD14:AD21" si="10">M14+Q14+U14+Y14</f>
        <v>603</v>
      </c>
      <c r="AE14" s="154"/>
      <c r="AF14" s="154">
        <f t="shared" si="7"/>
        <v>0</v>
      </c>
      <c r="AG14" s="154">
        <f t="shared" si="8"/>
        <v>-31</v>
      </c>
      <c r="AH14" s="155"/>
      <c r="AJ14" s="155"/>
      <c r="AK14" s="155"/>
    </row>
    <row r="15" spans="1:37" s="156" customFormat="1" ht="30.75" customHeight="1" x14ac:dyDescent="0.25">
      <c r="A15" s="151" t="s">
        <v>10</v>
      </c>
      <c r="B15" s="152">
        <v>12</v>
      </c>
      <c r="C15" s="154">
        <v>6225</v>
      </c>
      <c r="D15" s="154">
        <v>6199</v>
      </c>
      <c r="E15" s="154">
        <v>6534</v>
      </c>
      <c r="F15" s="154">
        <v>187</v>
      </c>
      <c r="G15" s="154">
        <v>189</v>
      </c>
      <c r="H15" s="154">
        <v>194</v>
      </c>
      <c r="I15" s="89">
        <v>192</v>
      </c>
      <c r="J15" s="153">
        <v>32.380434782608695</v>
      </c>
      <c r="K15" s="154">
        <v>25</v>
      </c>
      <c r="L15" s="154">
        <v>26</v>
      </c>
      <c r="M15" s="89">
        <v>25</v>
      </c>
      <c r="N15" s="152">
        <f t="shared" si="1"/>
        <v>-1</v>
      </c>
      <c r="O15" s="154">
        <v>12</v>
      </c>
      <c r="P15" s="154">
        <v>12</v>
      </c>
      <c r="Q15" s="89">
        <v>12</v>
      </c>
      <c r="R15" s="152">
        <f t="shared" si="2"/>
        <v>0</v>
      </c>
      <c r="S15" s="154">
        <v>50</v>
      </c>
      <c r="T15" s="154">
        <v>50</v>
      </c>
      <c r="U15" s="89">
        <v>50</v>
      </c>
      <c r="V15" s="152">
        <f t="shared" si="3"/>
        <v>0</v>
      </c>
      <c r="W15" s="154">
        <v>381</v>
      </c>
      <c r="X15" s="154">
        <v>354</v>
      </c>
      <c r="Y15" s="89">
        <v>364</v>
      </c>
      <c r="Z15" s="154">
        <f t="shared" si="4"/>
        <v>10</v>
      </c>
      <c r="AA15" s="154">
        <f t="shared" si="9"/>
        <v>-17</v>
      </c>
      <c r="AB15" s="154">
        <f>K15+O15+S15+W15</f>
        <v>468</v>
      </c>
      <c r="AC15" s="154">
        <f>L15+P15+T15+X15</f>
        <v>442</v>
      </c>
      <c r="AD15" s="89">
        <f>M15+Q15+U15+Y15</f>
        <v>451</v>
      </c>
      <c r="AE15" s="154">
        <v>9</v>
      </c>
      <c r="AF15" s="154"/>
      <c r="AG15" s="154">
        <f t="shared" si="8"/>
        <v>-17</v>
      </c>
      <c r="AH15" s="155"/>
      <c r="AJ15" s="155"/>
      <c r="AK15" s="155"/>
    </row>
    <row r="16" spans="1:37" s="156" customFormat="1" ht="30.75" customHeight="1" x14ac:dyDescent="0.25">
      <c r="A16" s="151" t="s">
        <v>11</v>
      </c>
      <c r="B16" s="152">
        <v>15</v>
      </c>
      <c r="C16" s="152">
        <v>6422</v>
      </c>
      <c r="D16" s="152">
        <v>6384</v>
      </c>
      <c r="E16" s="152">
        <v>6638</v>
      </c>
      <c r="F16" s="152">
        <v>218</v>
      </c>
      <c r="G16" s="152">
        <v>218</v>
      </c>
      <c r="H16" s="152">
        <v>225</v>
      </c>
      <c r="I16" s="88">
        <v>218</v>
      </c>
      <c r="J16" s="153">
        <f t="shared" ref="J16:J21" si="11">D16/G16</f>
        <v>29.284403669724771</v>
      </c>
      <c r="K16" s="152">
        <v>34</v>
      </c>
      <c r="L16" s="152">
        <v>35</v>
      </c>
      <c r="M16" s="88">
        <v>35</v>
      </c>
      <c r="N16" s="152">
        <f t="shared" si="1"/>
        <v>0</v>
      </c>
      <c r="O16" s="152">
        <v>15</v>
      </c>
      <c r="P16" s="152">
        <v>15</v>
      </c>
      <c r="Q16" s="88">
        <v>15</v>
      </c>
      <c r="R16" s="152">
        <f t="shared" si="2"/>
        <v>0</v>
      </c>
      <c r="S16" s="152">
        <v>60</v>
      </c>
      <c r="T16" s="152">
        <v>60</v>
      </c>
      <c r="U16" s="88">
        <v>60</v>
      </c>
      <c r="V16" s="152">
        <f t="shared" si="3"/>
        <v>0</v>
      </c>
      <c r="W16" s="152">
        <v>432</v>
      </c>
      <c r="X16" s="154">
        <v>414</v>
      </c>
      <c r="Y16" s="89">
        <v>414</v>
      </c>
      <c r="Z16" s="154">
        <f>Y16-X16</f>
        <v>0</v>
      </c>
      <c r="AA16" s="154">
        <f t="shared" si="9"/>
        <v>-18</v>
      </c>
      <c r="AB16" s="152">
        <f t="shared" si="5"/>
        <v>541</v>
      </c>
      <c r="AC16" s="152">
        <f t="shared" si="6"/>
        <v>524</v>
      </c>
      <c r="AD16" s="89">
        <f t="shared" si="10"/>
        <v>524</v>
      </c>
      <c r="AE16" s="154"/>
      <c r="AF16" s="154">
        <f t="shared" si="7"/>
        <v>0</v>
      </c>
      <c r="AG16" s="154">
        <f t="shared" si="8"/>
        <v>-17</v>
      </c>
      <c r="AH16" s="155" t="s">
        <v>126</v>
      </c>
      <c r="AJ16" s="155"/>
      <c r="AK16" s="155"/>
    </row>
    <row r="17" spans="1:37" s="156" customFormat="1" ht="30.75" customHeight="1" x14ac:dyDescent="0.25">
      <c r="A17" s="151" t="s">
        <v>16</v>
      </c>
      <c r="B17" s="152">
        <v>7</v>
      </c>
      <c r="C17" s="152">
        <v>1655</v>
      </c>
      <c r="D17" s="152">
        <v>1675</v>
      </c>
      <c r="E17" s="152">
        <v>1816</v>
      </c>
      <c r="F17" s="152">
        <v>64</v>
      </c>
      <c r="G17" s="152">
        <v>64</v>
      </c>
      <c r="H17" s="152">
        <v>67</v>
      </c>
      <c r="I17" s="88">
        <v>64</v>
      </c>
      <c r="J17" s="153">
        <f t="shared" si="11"/>
        <v>26.171875</v>
      </c>
      <c r="K17" s="152">
        <v>14</v>
      </c>
      <c r="L17" s="152">
        <v>14</v>
      </c>
      <c r="M17" s="88">
        <v>14</v>
      </c>
      <c r="N17" s="152">
        <f t="shared" si="1"/>
        <v>0</v>
      </c>
      <c r="O17" s="152">
        <v>6</v>
      </c>
      <c r="P17" s="152">
        <v>6</v>
      </c>
      <c r="Q17" s="88">
        <v>6</v>
      </c>
      <c r="R17" s="152">
        <f t="shared" si="2"/>
        <v>0</v>
      </c>
      <c r="S17" s="152">
        <v>27</v>
      </c>
      <c r="T17" s="152">
        <v>24</v>
      </c>
      <c r="U17" s="88">
        <v>24</v>
      </c>
      <c r="V17" s="152">
        <f t="shared" si="3"/>
        <v>0</v>
      </c>
      <c r="W17" s="152">
        <v>134</v>
      </c>
      <c r="X17" s="154">
        <v>122</v>
      </c>
      <c r="Y17" s="89">
        <v>122</v>
      </c>
      <c r="Z17" s="154">
        <f t="shared" si="4"/>
        <v>0</v>
      </c>
      <c r="AA17" s="154">
        <f t="shared" si="9"/>
        <v>-12</v>
      </c>
      <c r="AB17" s="152">
        <f>K17+O17+S17+W17</f>
        <v>181</v>
      </c>
      <c r="AC17" s="152">
        <f t="shared" si="6"/>
        <v>166</v>
      </c>
      <c r="AD17" s="89">
        <f t="shared" si="10"/>
        <v>166</v>
      </c>
      <c r="AE17" s="154"/>
      <c r="AF17" s="154">
        <f t="shared" si="7"/>
        <v>0</v>
      </c>
      <c r="AG17" s="154">
        <f t="shared" si="8"/>
        <v>-15</v>
      </c>
      <c r="AH17" s="161"/>
      <c r="AJ17" s="155"/>
      <c r="AK17" s="155"/>
    </row>
    <row r="18" spans="1:37" s="156" customFormat="1" ht="30.75" customHeight="1" x14ac:dyDescent="0.25">
      <c r="A18" s="151" t="s">
        <v>9</v>
      </c>
      <c r="B18" s="152">
        <v>10</v>
      </c>
      <c r="C18" s="152">
        <v>5559</v>
      </c>
      <c r="D18" s="152">
        <v>5576</v>
      </c>
      <c r="E18" s="152">
        <v>5851</v>
      </c>
      <c r="F18" s="152">
        <v>170</v>
      </c>
      <c r="G18" s="152">
        <v>170</v>
      </c>
      <c r="H18" s="152">
        <v>172</v>
      </c>
      <c r="I18" s="88">
        <v>172</v>
      </c>
      <c r="J18" s="153">
        <f t="shared" si="11"/>
        <v>32.799999999999997</v>
      </c>
      <c r="K18" s="152">
        <v>21</v>
      </c>
      <c r="L18" s="152">
        <v>20</v>
      </c>
      <c r="M18" s="88">
        <v>20</v>
      </c>
      <c r="N18" s="152">
        <f t="shared" si="1"/>
        <v>0</v>
      </c>
      <c r="O18" s="152">
        <v>10</v>
      </c>
      <c r="P18" s="152">
        <v>10</v>
      </c>
      <c r="Q18" s="88">
        <v>10</v>
      </c>
      <c r="R18" s="152">
        <f t="shared" si="2"/>
        <v>0</v>
      </c>
      <c r="S18" s="152">
        <v>39</v>
      </c>
      <c r="T18" s="152">
        <v>39</v>
      </c>
      <c r="U18" s="88">
        <v>39</v>
      </c>
      <c r="V18" s="152">
        <f t="shared" si="3"/>
        <v>0</v>
      </c>
      <c r="W18" s="152">
        <v>365</v>
      </c>
      <c r="X18" s="154">
        <v>323</v>
      </c>
      <c r="Y18" s="89">
        <v>327</v>
      </c>
      <c r="Z18" s="154">
        <f t="shared" si="4"/>
        <v>4</v>
      </c>
      <c r="AA18" s="154">
        <f t="shared" si="9"/>
        <v>-38</v>
      </c>
      <c r="AB18" s="152">
        <f t="shared" si="5"/>
        <v>435</v>
      </c>
      <c r="AC18" s="152">
        <f t="shared" si="6"/>
        <v>392</v>
      </c>
      <c r="AD18" s="89">
        <f t="shared" si="10"/>
        <v>396</v>
      </c>
      <c r="AE18" s="154">
        <v>4</v>
      </c>
      <c r="AF18" s="154"/>
      <c r="AG18" s="154">
        <f t="shared" si="8"/>
        <v>-39</v>
      </c>
      <c r="AH18" s="161"/>
      <c r="AJ18" s="155"/>
      <c r="AK18" s="155"/>
    </row>
    <row r="19" spans="1:37" s="156" customFormat="1" ht="30.75" customHeight="1" x14ac:dyDescent="0.25">
      <c r="A19" s="151" t="s">
        <v>138</v>
      </c>
      <c r="B19" s="152">
        <v>6</v>
      </c>
      <c r="C19" s="152">
        <v>2442</v>
      </c>
      <c r="D19" s="152">
        <v>2464</v>
      </c>
      <c r="E19" s="152">
        <v>2559</v>
      </c>
      <c r="F19" s="152">
        <v>78</v>
      </c>
      <c r="G19" s="152">
        <v>78</v>
      </c>
      <c r="H19" s="152">
        <v>80</v>
      </c>
      <c r="I19" s="88">
        <v>78</v>
      </c>
      <c r="J19" s="153">
        <f t="shared" si="11"/>
        <v>31.589743589743591</v>
      </c>
      <c r="K19" s="152">
        <v>13</v>
      </c>
      <c r="L19" s="152">
        <v>13</v>
      </c>
      <c r="M19" s="88">
        <v>13</v>
      </c>
      <c r="N19" s="152">
        <f t="shared" si="1"/>
        <v>0</v>
      </c>
      <c r="O19" s="152">
        <v>4</v>
      </c>
      <c r="P19" s="152">
        <v>4</v>
      </c>
      <c r="Q19" s="88">
        <v>4</v>
      </c>
      <c r="R19" s="152">
        <f t="shared" si="2"/>
        <v>0</v>
      </c>
      <c r="S19" s="152">
        <v>16</v>
      </c>
      <c r="T19" s="152">
        <v>16</v>
      </c>
      <c r="U19" s="88">
        <v>16</v>
      </c>
      <c r="V19" s="152">
        <f t="shared" si="3"/>
        <v>0</v>
      </c>
      <c r="W19" s="152">
        <v>155</v>
      </c>
      <c r="X19" s="154">
        <v>148</v>
      </c>
      <c r="Y19" s="89">
        <v>148</v>
      </c>
      <c r="Z19" s="154">
        <f t="shared" si="4"/>
        <v>0</v>
      </c>
      <c r="AA19" s="154">
        <f t="shared" si="9"/>
        <v>-7</v>
      </c>
      <c r="AB19" s="152">
        <f t="shared" si="5"/>
        <v>188</v>
      </c>
      <c r="AC19" s="152">
        <f t="shared" si="6"/>
        <v>181</v>
      </c>
      <c r="AD19" s="89">
        <f t="shared" si="10"/>
        <v>181</v>
      </c>
      <c r="AE19" s="154"/>
      <c r="AF19" s="154">
        <f t="shared" si="7"/>
        <v>0</v>
      </c>
      <c r="AG19" s="154">
        <f t="shared" si="8"/>
        <v>-7</v>
      </c>
      <c r="AH19" s="155"/>
      <c r="AJ19" s="155"/>
      <c r="AK19" s="155"/>
    </row>
    <row r="20" spans="1:37" s="156" customFormat="1" ht="30.75" customHeight="1" x14ac:dyDescent="0.25">
      <c r="A20" s="151" t="s">
        <v>14</v>
      </c>
      <c r="B20" s="152">
        <v>11</v>
      </c>
      <c r="C20" s="152">
        <v>5793</v>
      </c>
      <c r="D20" s="152">
        <v>5716</v>
      </c>
      <c r="E20" s="152">
        <v>5935</v>
      </c>
      <c r="F20" s="152">
        <v>184</v>
      </c>
      <c r="G20" s="152">
        <v>184</v>
      </c>
      <c r="H20" s="152">
        <v>185</v>
      </c>
      <c r="I20" s="88">
        <v>185</v>
      </c>
      <c r="J20" s="153">
        <f t="shared" si="11"/>
        <v>31.065217391304348</v>
      </c>
      <c r="K20" s="152">
        <v>23</v>
      </c>
      <c r="L20" s="152">
        <v>23</v>
      </c>
      <c r="M20" s="88">
        <v>23</v>
      </c>
      <c r="N20" s="152">
        <f t="shared" si="1"/>
        <v>0</v>
      </c>
      <c r="O20" s="152">
        <v>11</v>
      </c>
      <c r="P20" s="152">
        <v>11</v>
      </c>
      <c r="Q20" s="88">
        <v>11</v>
      </c>
      <c r="R20" s="152">
        <f t="shared" si="2"/>
        <v>0</v>
      </c>
      <c r="S20" s="152">
        <v>35</v>
      </c>
      <c r="T20" s="152">
        <v>35</v>
      </c>
      <c r="U20" s="88">
        <v>35</v>
      </c>
      <c r="V20" s="152">
        <f t="shared" si="3"/>
        <v>0</v>
      </c>
      <c r="W20" s="152">
        <v>350</v>
      </c>
      <c r="X20" s="154">
        <v>352</v>
      </c>
      <c r="Y20" s="89">
        <v>352</v>
      </c>
      <c r="Z20" s="154">
        <f t="shared" si="4"/>
        <v>0</v>
      </c>
      <c r="AA20" s="154"/>
      <c r="AB20" s="152">
        <f t="shared" si="5"/>
        <v>419</v>
      </c>
      <c r="AC20" s="152">
        <f t="shared" si="6"/>
        <v>421</v>
      </c>
      <c r="AD20" s="89">
        <f>M20+Q20+U20+Y20</f>
        <v>421</v>
      </c>
      <c r="AE20" s="154"/>
      <c r="AF20" s="154">
        <f t="shared" si="7"/>
        <v>0</v>
      </c>
      <c r="AG20" s="154"/>
      <c r="AH20" s="155"/>
      <c r="AJ20" s="155"/>
      <c r="AK20" s="155"/>
    </row>
    <row r="21" spans="1:37" s="167" customFormat="1" ht="30.75" customHeight="1" x14ac:dyDescent="0.25">
      <c r="A21" s="162" t="s">
        <v>1</v>
      </c>
      <c r="B21" s="163">
        <f t="shared" ref="B21:H21" si="12">SUM(B8:B20)</f>
        <v>147</v>
      </c>
      <c r="C21" s="163">
        <f>SUM(C8:C20)</f>
        <v>78572</v>
      </c>
      <c r="D21" s="163">
        <f t="shared" si="12"/>
        <v>77860</v>
      </c>
      <c r="E21" s="163">
        <f t="shared" si="12"/>
        <v>81952</v>
      </c>
      <c r="F21" s="163">
        <f t="shared" si="12"/>
        <v>2364</v>
      </c>
      <c r="G21" s="163">
        <f t="shared" si="12"/>
        <v>2365</v>
      </c>
      <c r="H21" s="163">
        <f t="shared" si="12"/>
        <v>2436</v>
      </c>
      <c r="I21" s="163">
        <f t="shared" ref="I21:U21" si="13">SUM(I8:I20)</f>
        <v>2390</v>
      </c>
      <c r="J21" s="164">
        <f t="shared" si="11"/>
        <v>32.921775898520082</v>
      </c>
      <c r="K21" s="163">
        <f>SUM(K8:K20)</f>
        <v>314</v>
      </c>
      <c r="L21" s="165">
        <f>SUM(L8:L20)</f>
        <v>318</v>
      </c>
      <c r="M21" s="163">
        <f t="shared" si="13"/>
        <v>316</v>
      </c>
      <c r="N21" s="163">
        <f t="shared" si="13"/>
        <v>-2</v>
      </c>
      <c r="O21" s="163">
        <f t="shared" si="13"/>
        <v>144</v>
      </c>
      <c r="P21" s="165">
        <f>SUM(P8:P20)</f>
        <v>145</v>
      </c>
      <c r="Q21" s="163">
        <f t="shared" si="13"/>
        <v>144</v>
      </c>
      <c r="R21" s="166">
        <f t="shared" si="2"/>
        <v>-1</v>
      </c>
      <c r="S21" s="163">
        <f t="shared" si="13"/>
        <v>532</v>
      </c>
      <c r="T21" s="165">
        <f>SUM(T8:T20)</f>
        <v>527</v>
      </c>
      <c r="U21" s="163">
        <f t="shared" si="13"/>
        <v>525</v>
      </c>
      <c r="V21" s="166">
        <f t="shared" si="3"/>
        <v>-2</v>
      </c>
      <c r="W21" s="163">
        <f>SUM(W8:W20)</f>
        <v>4545</v>
      </c>
      <c r="X21" s="48">
        <f>SUM(X8:X20)</f>
        <v>4497.5</v>
      </c>
      <c r="Y21" s="133">
        <f>SUM(Y8:Y20)</f>
        <v>4544</v>
      </c>
      <c r="Z21" s="133">
        <f t="shared" si="4"/>
        <v>46.5</v>
      </c>
      <c r="AA21" s="133">
        <f>SUM(AA8:AA20)</f>
        <v>-120</v>
      </c>
      <c r="AB21" s="133">
        <f>K21+O21+S21+W21</f>
        <v>5535</v>
      </c>
      <c r="AC21" s="133">
        <v>5487</v>
      </c>
      <c r="AD21" s="166">
        <f t="shared" si="10"/>
        <v>5529</v>
      </c>
      <c r="AE21" s="133">
        <f>AD21-AC21</f>
        <v>42</v>
      </c>
      <c r="AF21" s="133">
        <f>SUM(AF8:AF20)</f>
        <v>5</v>
      </c>
      <c r="AG21" s="133">
        <f>SUM(AG8:AG20)</f>
        <v>-140</v>
      </c>
      <c r="AJ21" s="168"/>
      <c r="AK21" s="168"/>
    </row>
    <row r="22" spans="1:37" x14ac:dyDescent="0.2">
      <c r="AB22" s="149"/>
      <c r="AC22" s="149"/>
    </row>
    <row r="23" spans="1:37" s="125" customFormat="1" ht="21" customHeight="1" x14ac:dyDescent="0.25">
      <c r="A23" s="124"/>
      <c r="C23" s="124"/>
      <c r="D23" s="124"/>
      <c r="E23" s="124"/>
      <c r="F23" s="124"/>
      <c r="G23" s="124"/>
      <c r="H23" s="126"/>
      <c r="I23" s="127"/>
      <c r="J23" s="124"/>
      <c r="K23" s="124"/>
      <c r="L23" s="124"/>
      <c r="M23" s="127"/>
      <c r="N23" s="124"/>
      <c r="O23" s="124"/>
      <c r="Q23" s="128"/>
      <c r="U23" s="128"/>
      <c r="X23" s="129"/>
      <c r="Y23" s="128"/>
      <c r="Z23" s="129"/>
      <c r="AA23" s="134"/>
      <c r="AB23" s="129"/>
      <c r="AC23" s="129"/>
      <c r="AD23" s="130"/>
      <c r="AF23" s="131"/>
    </row>
    <row r="24" spans="1:37" s="7" customFormat="1" ht="21" customHeight="1" x14ac:dyDescent="0.3">
      <c r="C24" s="6"/>
      <c r="D24" s="6"/>
      <c r="E24" s="6"/>
      <c r="F24" s="6"/>
      <c r="G24" s="6"/>
      <c r="H24" s="6"/>
      <c r="I24" s="6"/>
      <c r="L24" s="86"/>
      <c r="P24" s="86"/>
      <c r="T24" s="86"/>
      <c r="W24" s="64"/>
      <c r="X24" s="142"/>
      <c r="Y24" s="212" t="s">
        <v>108</v>
      </c>
      <c r="Z24" s="212"/>
      <c r="AA24" s="212"/>
      <c r="AB24" s="212"/>
      <c r="AC24" s="212"/>
      <c r="AD24" s="212"/>
      <c r="AE24" s="212"/>
      <c r="AF24" s="25"/>
      <c r="AG24" s="25"/>
      <c r="AH24" s="25"/>
    </row>
    <row r="25" spans="1:37" s="7" customFormat="1" ht="18.75" x14ac:dyDescent="0.3">
      <c r="C25" s="6"/>
      <c r="D25" s="6"/>
      <c r="E25" s="6"/>
      <c r="F25" s="6"/>
      <c r="G25" s="6"/>
      <c r="H25" s="6"/>
      <c r="I25" s="18"/>
      <c r="L25" s="86"/>
      <c r="P25" s="86"/>
      <c r="T25" s="86"/>
      <c r="W25" s="64"/>
      <c r="X25" s="142"/>
      <c r="Y25" s="103"/>
      <c r="Z25" s="25"/>
      <c r="AA25" s="103"/>
      <c r="AB25" s="25"/>
      <c r="AC25" s="25"/>
      <c r="AD25" s="26"/>
      <c r="AE25" s="26"/>
      <c r="AF25" s="25"/>
      <c r="AG25" s="25"/>
      <c r="AH25" s="25"/>
    </row>
    <row r="26" spans="1:37" s="7" customFormat="1" ht="9.75" customHeight="1" x14ac:dyDescent="0.3">
      <c r="C26" s="6"/>
      <c r="D26" s="6"/>
      <c r="E26" s="6"/>
      <c r="F26" s="6"/>
      <c r="G26" s="6"/>
      <c r="H26" s="6"/>
      <c r="I26" s="6"/>
      <c r="L26" s="86"/>
      <c r="P26" s="86"/>
      <c r="T26" s="86"/>
      <c r="W26" s="64"/>
      <c r="X26" s="142"/>
      <c r="Y26" s="103"/>
      <c r="Z26" s="25"/>
      <c r="AA26" s="103"/>
      <c r="AB26" s="25"/>
      <c r="AC26" s="25"/>
      <c r="AD26" s="26"/>
      <c r="AE26" s="26"/>
      <c r="AF26" s="25"/>
      <c r="AG26" s="25"/>
      <c r="AH26" s="25"/>
    </row>
    <row r="27" spans="1:37" s="7" customFormat="1" ht="18.75" x14ac:dyDescent="0.3">
      <c r="C27" s="6"/>
      <c r="D27" s="6"/>
      <c r="E27" s="6"/>
      <c r="F27" s="6"/>
      <c r="G27" s="6"/>
      <c r="H27" s="6"/>
      <c r="I27" s="6"/>
      <c r="L27" s="86"/>
      <c r="P27" s="86"/>
      <c r="T27" s="86"/>
      <c r="W27" s="64"/>
      <c r="X27" s="142"/>
      <c r="Y27" s="103"/>
      <c r="Z27" s="25"/>
      <c r="AA27" s="103"/>
      <c r="AB27" s="25"/>
      <c r="AC27" s="25"/>
      <c r="AD27" s="26"/>
      <c r="AE27" s="26"/>
      <c r="AF27" s="25"/>
      <c r="AG27" s="25"/>
      <c r="AH27" s="25"/>
    </row>
    <row r="28" spans="1:37" s="7" customFormat="1" ht="18.75" x14ac:dyDescent="0.3">
      <c r="C28" s="6"/>
      <c r="D28" s="6"/>
      <c r="E28" s="6"/>
      <c r="F28" s="6"/>
      <c r="G28" s="6"/>
      <c r="H28" s="6"/>
      <c r="I28" s="148"/>
      <c r="L28" s="86"/>
      <c r="P28" s="86"/>
      <c r="T28" s="86"/>
      <c r="W28" s="64"/>
      <c r="X28" s="142"/>
      <c r="Y28" s="103"/>
      <c r="Z28" s="25"/>
      <c r="AA28" s="103"/>
      <c r="AB28" s="25"/>
      <c r="AC28" s="25"/>
      <c r="AD28" s="26"/>
      <c r="AE28" s="26"/>
      <c r="AF28" s="25"/>
      <c r="AG28" s="25"/>
      <c r="AH28" s="25"/>
    </row>
    <row r="29" spans="1:37" s="7" customFormat="1" ht="18.75" x14ac:dyDescent="0.3">
      <c r="C29" s="6"/>
      <c r="D29" s="6"/>
      <c r="E29" s="6"/>
      <c r="F29" s="6"/>
      <c r="G29" s="6"/>
      <c r="H29" s="6"/>
      <c r="I29" s="6"/>
      <c r="L29" s="86"/>
      <c r="P29" s="86"/>
      <c r="T29" s="86"/>
      <c r="W29" s="64"/>
      <c r="X29" s="142"/>
      <c r="Y29" s="103"/>
      <c r="Z29" s="25"/>
      <c r="AA29" s="103"/>
      <c r="AB29" s="25"/>
      <c r="AC29" s="25"/>
      <c r="AD29" s="26"/>
      <c r="AE29" s="26"/>
      <c r="AF29" s="25"/>
      <c r="AG29" s="25"/>
      <c r="AH29" s="25"/>
    </row>
    <row r="30" spans="1:37" s="7" customFormat="1" ht="18.75" x14ac:dyDescent="0.3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6"/>
      <c r="O30" s="6"/>
      <c r="P30" s="86"/>
      <c r="T30" s="86"/>
      <c r="W30" s="64"/>
      <c r="X30" s="142"/>
      <c r="Y30" s="103"/>
      <c r="Z30" s="25"/>
      <c r="AA30" s="103"/>
      <c r="AB30" s="25"/>
      <c r="AC30" s="25"/>
      <c r="AD30" s="26"/>
      <c r="AE30" s="26"/>
      <c r="AF30" s="25"/>
      <c r="AG30" s="25"/>
      <c r="AH30" s="25"/>
    </row>
    <row r="33" spans="11:33" ht="73.5" customHeight="1" x14ac:dyDescent="0.3"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</row>
  </sheetData>
  <mergeCells count="16">
    <mergeCell ref="A3:AF3"/>
    <mergeCell ref="A1:AF1"/>
    <mergeCell ref="A2:AF2"/>
    <mergeCell ref="B5:B6"/>
    <mergeCell ref="F5:I5"/>
    <mergeCell ref="D5:D6"/>
    <mergeCell ref="K33:AG33"/>
    <mergeCell ref="S5:V5"/>
    <mergeCell ref="AB5:AG5"/>
    <mergeCell ref="W5:AA5"/>
    <mergeCell ref="K5:N5"/>
    <mergeCell ref="O5:R5"/>
    <mergeCell ref="A30:M30"/>
    <mergeCell ref="A5:A6"/>
    <mergeCell ref="J5:J6"/>
    <mergeCell ref="Y24:AE24"/>
  </mergeCells>
  <phoneticPr fontId="0" type="noConversion"/>
  <pageMargins left="0.25" right="0" top="0.5" bottom="0.24" header="0.2" footer="0.19"/>
  <pageSetup paperSize="9" scale="80" orientation="landscape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51"/>
  <sheetViews>
    <sheetView workbookViewId="0">
      <selection activeCell="Q50" sqref="Q50"/>
    </sheetView>
  </sheetViews>
  <sheetFormatPr defaultRowHeight="15" x14ac:dyDescent="0.25"/>
  <cols>
    <col min="1" max="1" width="13.85546875" customWidth="1"/>
    <col min="2" max="2" width="6.140625" customWidth="1"/>
    <col min="3" max="3" width="7.85546875" hidden="1" customWidth="1"/>
    <col min="4" max="4" width="7" customWidth="1"/>
    <col min="5" max="5" width="7.85546875" customWidth="1"/>
    <col min="6" max="8" width="5.42578125" customWidth="1"/>
    <col min="9" max="9" width="5.28515625" customWidth="1"/>
    <col min="10" max="10" width="7.28515625" customWidth="1"/>
    <col min="11" max="11" width="5.28515625" customWidth="1"/>
    <col min="12" max="12" width="6.28515625" customWidth="1"/>
    <col min="13" max="13" width="5.28515625" customWidth="1"/>
    <col min="14" max="14" width="7.7109375" customWidth="1"/>
    <col min="15" max="20" width="5.28515625" customWidth="1"/>
    <col min="21" max="21" width="7.140625" customWidth="1"/>
    <col min="22" max="22" width="5.28515625" customWidth="1"/>
    <col min="23" max="23" width="5.42578125" customWidth="1"/>
    <col min="24" max="24" width="5" customWidth="1"/>
    <col min="25" max="25" width="0.140625" hidden="1" customWidth="1"/>
    <col min="26" max="36" width="5.28515625" hidden="1" customWidth="1"/>
    <col min="37" max="37" width="3.140625" hidden="1" customWidth="1"/>
    <col min="38" max="56" width="5.28515625" hidden="1" customWidth="1"/>
    <col min="57" max="57" width="7.42578125" customWidth="1"/>
    <col min="58" max="58" width="6.28515625" customWidth="1"/>
    <col min="59" max="59" width="4.42578125" customWidth="1"/>
    <col min="60" max="60" width="4.85546875" customWidth="1"/>
    <col min="61" max="61" width="5.28515625" customWidth="1"/>
    <col min="62" max="75" width="9.140625" hidden="1" customWidth="1"/>
    <col min="76" max="76" width="5" customWidth="1"/>
  </cols>
  <sheetData>
    <row r="1" spans="1:76" s="12" customFormat="1" ht="15" customHeight="1" x14ac:dyDescent="0.25">
      <c r="A1" s="213" t="s">
        <v>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</row>
    <row r="2" spans="1:76" s="12" customFormat="1" ht="15" customHeight="1" x14ac:dyDescent="0.25">
      <c r="A2" s="213" t="s">
        <v>109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76" s="12" customFormat="1" ht="19.5" customHeight="1" x14ac:dyDescent="0.25">
      <c r="A3" s="217" t="s">
        <v>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</row>
    <row r="4" spans="1:76" s="31" customFormat="1" ht="13.5" customHeight="1" x14ac:dyDescent="0.3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30"/>
      <c r="AP4" s="30"/>
      <c r="AQ4" s="32"/>
      <c r="AR4" s="32"/>
      <c r="AS4" s="32"/>
      <c r="AT4" s="32"/>
      <c r="AU4" s="32"/>
      <c r="AV4" s="32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</row>
    <row r="5" spans="1:76" s="31" customFormat="1" ht="15.75" x14ac:dyDescent="0.25">
      <c r="A5" s="239" t="s">
        <v>32</v>
      </c>
      <c r="B5" s="239" t="s">
        <v>21</v>
      </c>
      <c r="C5" s="239" t="s">
        <v>120</v>
      </c>
      <c r="D5" s="239" t="s">
        <v>22</v>
      </c>
      <c r="E5" s="239" t="s">
        <v>119</v>
      </c>
      <c r="F5" s="237" t="s">
        <v>33</v>
      </c>
      <c r="G5" s="237"/>
      <c r="H5" s="237"/>
      <c r="I5" s="237"/>
      <c r="J5" s="237" t="s">
        <v>89</v>
      </c>
      <c r="K5" s="237" t="s">
        <v>20</v>
      </c>
      <c r="L5" s="237"/>
      <c r="M5" s="237"/>
      <c r="N5" s="237"/>
      <c r="O5" s="237" t="s">
        <v>34</v>
      </c>
      <c r="P5" s="237"/>
      <c r="Q5" s="237"/>
      <c r="R5" s="237" t="s">
        <v>35</v>
      </c>
      <c r="S5" s="237"/>
      <c r="T5" s="237"/>
      <c r="U5" s="237"/>
      <c r="V5" s="237" t="s">
        <v>36</v>
      </c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 t="s">
        <v>37</v>
      </c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</row>
    <row r="6" spans="1:76" s="31" customFormat="1" ht="15.75" x14ac:dyDescent="0.25">
      <c r="A6" s="239"/>
      <c r="B6" s="239"/>
      <c r="C6" s="239"/>
      <c r="D6" s="239"/>
      <c r="E6" s="239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</row>
    <row r="7" spans="1:76" s="37" customFormat="1" ht="51.75" customHeight="1" x14ac:dyDescent="0.25">
      <c r="A7" s="239"/>
      <c r="B7" s="239"/>
      <c r="C7" s="239"/>
      <c r="D7" s="239"/>
      <c r="E7" s="239"/>
      <c r="F7" s="34" t="s">
        <v>107</v>
      </c>
      <c r="G7" s="33" t="s">
        <v>38</v>
      </c>
      <c r="H7" s="34" t="s">
        <v>125</v>
      </c>
      <c r="I7" s="34" t="s">
        <v>118</v>
      </c>
      <c r="J7" s="237"/>
      <c r="K7" s="34" t="s">
        <v>38</v>
      </c>
      <c r="L7" s="34" t="s">
        <v>117</v>
      </c>
      <c r="M7" s="35" t="s">
        <v>118</v>
      </c>
      <c r="N7" s="34" t="s">
        <v>80</v>
      </c>
      <c r="O7" s="34" t="s">
        <v>38</v>
      </c>
      <c r="P7" s="34" t="s">
        <v>117</v>
      </c>
      <c r="Q7" s="35" t="s">
        <v>118</v>
      </c>
      <c r="R7" s="33" t="s">
        <v>38</v>
      </c>
      <c r="S7" s="34" t="s">
        <v>117</v>
      </c>
      <c r="T7" s="35" t="s">
        <v>118</v>
      </c>
      <c r="U7" s="34" t="s">
        <v>80</v>
      </c>
      <c r="V7" s="33" t="s">
        <v>38</v>
      </c>
      <c r="W7" s="34" t="s">
        <v>117</v>
      </c>
      <c r="X7" s="35" t="s">
        <v>118</v>
      </c>
      <c r="Y7" s="33" t="s">
        <v>38</v>
      </c>
      <c r="Z7" s="33" t="s">
        <v>39</v>
      </c>
      <c r="AA7" s="33" t="s">
        <v>38</v>
      </c>
      <c r="AB7" s="33" t="s">
        <v>39</v>
      </c>
      <c r="AC7" s="33" t="s">
        <v>38</v>
      </c>
      <c r="AD7" s="33" t="s">
        <v>39</v>
      </c>
      <c r="AE7" s="33" t="s">
        <v>38</v>
      </c>
      <c r="AF7" s="33" t="s">
        <v>39</v>
      </c>
      <c r="AG7" s="33" t="s">
        <v>38</v>
      </c>
      <c r="AH7" s="33" t="s">
        <v>39</v>
      </c>
      <c r="AI7" s="33" t="s">
        <v>38</v>
      </c>
      <c r="AJ7" s="33" t="s">
        <v>39</v>
      </c>
      <c r="AK7" s="33" t="s">
        <v>38</v>
      </c>
      <c r="AL7" s="33" t="s">
        <v>39</v>
      </c>
      <c r="AM7" s="33" t="s">
        <v>38</v>
      </c>
      <c r="AN7" s="33" t="s">
        <v>39</v>
      </c>
      <c r="AO7" s="33" t="s">
        <v>38</v>
      </c>
      <c r="AP7" s="33" t="s">
        <v>39</v>
      </c>
      <c r="AQ7" s="33" t="s">
        <v>38</v>
      </c>
      <c r="AR7" s="33" t="s">
        <v>39</v>
      </c>
      <c r="AS7" s="33" t="s">
        <v>38</v>
      </c>
      <c r="AT7" s="33" t="s">
        <v>39</v>
      </c>
      <c r="AU7" s="33" t="s">
        <v>38</v>
      </c>
      <c r="AV7" s="33" t="s">
        <v>39</v>
      </c>
      <c r="AW7" s="33" t="s">
        <v>38</v>
      </c>
      <c r="AX7" s="33" t="s">
        <v>39</v>
      </c>
      <c r="AY7" s="33" t="s">
        <v>38</v>
      </c>
      <c r="AZ7" s="33" t="s">
        <v>39</v>
      </c>
      <c r="BA7" s="33" t="s">
        <v>38</v>
      </c>
      <c r="BB7" s="33" t="s">
        <v>39</v>
      </c>
      <c r="BC7" s="33" t="s">
        <v>38</v>
      </c>
      <c r="BD7" s="33" t="s">
        <v>39</v>
      </c>
      <c r="BE7" s="34" t="s">
        <v>80</v>
      </c>
      <c r="BF7" s="34" t="s">
        <v>106</v>
      </c>
      <c r="BG7" s="33" t="s">
        <v>38</v>
      </c>
      <c r="BH7" s="34" t="s">
        <v>117</v>
      </c>
      <c r="BI7" s="35" t="s">
        <v>118</v>
      </c>
      <c r="BJ7" s="33" t="s">
        <v>38</v>
      </c>
      <c r="BK7" s="33" t="s">
        <v>39</v>
      </c>
      <c r="BL7" s="33" t="s">
        <v>38</v>
      </c>
      <c r="BM7" s="33" t="s">
        <v>39</v>
      </c>
      <c r="BN7" s="33" t="s">
        <v>38</v>
      </c>
      <c r="BO7" s="33" t="s">
        <v>39</v>
      </c>
      <c r="BP7" s="33" t="s">
        <v>38</v>
      </c>
      <c r="BQ7" s="33" t="s">
        <v>39</v>
      </c>
      <c r="BR7" s="33" t="s">
        <v>38</v>
      </c>
      <c r="BS7" s="33" t="s">
        <v>39</v>
      </c>
      <c r="BT7" s="36" t="s">
        <v>38</v>
      </c>
      <c r="BU7" s="33" t="s">
        <v>39</v>
      </c>
      <c r="BV7" s="36" t="s">
        <v>38</v>
      </c>
      <c r="BW7" s="33" t="s">
        <v>39</v>
      </c>
      <c r="BX7" s="34" t="s">
        <v>80</v>
      </c>
    </row>
    <row r="8" spans="1:76" s="42" customFormat="1" ht="15.75" hidden="1" customHeight="1" x14ac:dyDescent="0.25">
      <c r="A8" s="38" t="s">
        <v>40</v>
      </c>
      <c r="B8" s="38"/>
      <c r="C8" s="239"/>
      <c r="D8" s="38"/>
      <c r="E8" s="239"/>
      <c r="F8" s="38"/>
      <c r="G8" s="38"/>
      <c r="H8" s="38"/>
      <c r="I8" s="39">
        <v>45</v>
      </c>
      <c r="J8" s="39"/>
      <c r="K8" s="40">
        <f t="shared" ref="K8:K47" si="0">R8+V8+BG8</f>
        <v>103</v>
      </c>
      <c r="L8" s="40"/>
      <c r="M8" s="40">
        <f t="shared" ref="M8:M46" si="1">T8+X8+BI8</f>
        <v>110</v>
      </c>
      <c r="N8" s="40">
        <f>M8-K8</f>
        <v>7</v>
      </c>
      <c r="O8" s="40"/>
      <c r="P8" s="40"/>
      <c r="Q8" s="40"/>
      <c r="R8" s="36">
        <v>4</v>
      </c>
      <c r="S8" s="36"/>
      <c r="T8" s="36">
        <v>4</v>
      </c>
      <c r="U8" s="36"/>
      <c r="V8" s="40">
        <f t="shared" ref="V8:V45" si="2">Y8+AA8+AC8+AE8+AG8+AK8+AM8+AQ8+AS8+AU8+AW8+AY8+BA8+AI8+AO8</f>
        <v>95</v>
      </c>
      <c r="W8" s="40"/>
      <c r="X8" s="40">
        <f t="shared" ref="X8:X45" si="3">Z8+AB8+AD8+AF8+AH8+AL8+AN8+AR8+AT8+AV8+AX8+AZ8+BB8+AJ8+AP8</f>
        <v>101</v>
      </c>
      <c r="Y8" s="36">
        <v>15</v>
      </c>
      <c r="Z8" s="36">
        <v>15</v>
      </c>
      <c r="AA8" s="36">
        <v>7</v>
      </c>
      <c r="AB8" s="36">
        <v>7</v>
      </c>
      <c r="AC8" s="36">
        <v>6</v>
      </c>
      <c r="AD8" s="36">
        <v>6</v>
      </c>
      <c r="AE8" s="36">
        <v>15</v>
      </c>
      <c r="AF8" s="36">
        <v>16</v>
      </c>
      <c r="AG8" s="36">
        <v>7</v>
      </c>
      <c r="AH8" s="36">
        <v>8</v>
      </c>
      <c r="AI8" s="36">
        <v>2</v>
      </c>
      <c r="AJ8" s="36">
        <v>2</v>
      </c>
      <c r="AK8" s="36">
        <v>7</v>
      </c>
      <c r="AL8" s="36">
        <v>7</v>
      </c>
      <c r="AM8" s="36">
        <v>6</v>
      </c>
      <c r="AN8" s="36">
        <v>7</v>
      </c>
      <c r="AO8" s="36">
        <v>2</v>
      </c>
      <c r="AP8" s="36">
        <v>2</v>
      </c>
      <c r="AQ8" s="36">
        <v>3</v>
      </c>
      <c r="AR8" s="36">
        <v>3</v>
      </c>
      <c r="AS8" s="36">
        <v>11</v>
      </c>
      <c r="AT8" s="36">
        <v>12</v>
      </c>
      <c r="AU8" s="36">
        <v>0</v>
      </c>
      <c r="AV8" s="36"/>
      <c r="AW8" s="36">
        <v>5</v>
      </c>
      <c r="AX8" s="36">
        <v>6</v>
      </c>
      <c r="AY8" s="36">
        <v>6</v>
      </c>
      <c r="AZ8" s="36">
        <v>6</v>
      </c>
      <c r="BA8" s="36">
        <v>3</v>
      </c>
      <c r="BB8" s="36">
        <v>4</v>
      </c>
      <c r="BC8" s="36"/>
      <c r="BD8" s="36"/>
      <c r="BE8" s="36"/>
      <c r="BF8" s="36"/>
      <c r="BG8" s="40">
        <f>BJ8+BL8+BP8+BR8+BV8+BN8</f>
        <v>4</v>
      </c>
      <c r="BH8" s="40"/>
      <c r="BI8" s="40">
        <f>BK8+BM8+BQ8+BS8+BW8+BO8+BU8</f>
        <v>5</v>
      </c>
      <c r="BJ8" s="36">
        <v>1</v>
      </c>
      <c r="BK8" s="36">
        <v>1</v>
      </c>
      <c r="BL8" s="36">
        <v>2</v>
      </c>
      <c r="BM8" s="36">
        <v>1</v>
      </c>
      <c r="BN8" s="36"/>
      <c r="BO8" s="36"/>
      <c r="BP8" s="36">
        <v>0</v>
      </c>
      <c r="BQ8" s="36">
        <v>1</v>
      </c>
      <c r="BR8" s="36">
        <v>1</v>
      </c>
      <c r="BS8" s="36">
        <v>2</v>
      </c>
      <c r="BT8" s="36">
        <v>0</v>
      </c>
      <c r="BU8" s="36">
        <v>0</v>
      </c>
      <c r="BV8" s="36"/>
      <c r="BW8" s="36"/>
      <c r="BX8" s="41"/>
    </row>
    <row r="9" spans="1:76" s="42" customFormat="1" ht="15.75" hidden="1" customHeight="1" x14ac:dyDescent="0.25">
      <c r="A9" s="38" t="s">
        <v>41</v>
      </c>
      <c r="B9" s="38"/>
      <c r="C9" s="239"/>
      <c r="D9" s="38"/>
      <c r="E9" s="239"/>
      <c r="F9" s="38"/>
      <c r="G9" s="38"/>
      <c r="H9" s="38"/>
      <c r="I9" s="39">
        <v>21</v>
      </c>
      <c r="J9" s="39"/>
      <c r="K9" s="40">
        <f t="shared" si="0"/>
        <v>38</v>
      </c>
      <c r="L9" s="40"/>
      <c r="M9" s="40">
        <f t="shared" si="1"/>
        <v>54</v>
      </c>
      <c r="N9" s="40">
        <f>M9-K9</f>
        <v>16</v>
      </c>
      <c r="O9" s="40"/>
      <c r="P9" s="40"/>
      <c r="Q9" s="40"/>
      <c r="R9" s="36">
        <v>3</v>
      </c>
      <c r="S9" s="36"/>
      <c r="T9" s="43">
        <v>3</v>
      </c>
      <c r="U9" s="43"/>
      <c r="V9" s="40">
        <f t="shared" si="2"/>
        <v>32</v>
      </c>
      <c r="W9" s="40"/>
      <c r="X9" s="40">
        <f t="shared" si="3"/>
        <v>47</v>
      </c>
      <c r="Y9" s="36">
        <v>4</v>
      </c>
      <c r="Z9" s="36">
        <v>6</v>
      </c>
      <c r="AA9" s="36">
        <v>3</v>
      </c>
      <c r="AB9" s="36">
        <v>3</v>
      </c>
      <c r="AC9" s="36">
        <v>1</v>
      </c>
      <c r="AD9" s="36">
        <v>3</v>
      </c>
      <c r="AE9" s="36">
        <v>5</v>
      </c>
      <c r="AF9" s="36">
        <v>7</v>
      </c>
      <c r="AG9" s="36">
        <v>4</v>
      </c>
      <c r="AH9" s="36">
        <v>4</v>
      </c>
      <c r="AI9" s="36">
        <v>1</v>
      </c>
      <c r="AJ9" s="36">
        <v>2</v>
      </c>
      <c r="AK9" s="36">
        <v>2</v>
      </c>
      <c r="AL9" s="36">
        <v>3</v>
      </c>
      <c r="AM9" s="36">
        <v>2</v>
      </c>
      <c r="AN9" s="36">
        <v>3</v>
      </c>
      <c r="AO9" s="36">
        <v>0</v>
      </c>
      <c r="AP9" s="36">
        <v>1</v>
      </c>
      <c r="AQ9" s="36">
        <v>2</v>
      </c>
      <c r="AR9" s="36">
        <v>2</v>
      </c>
      <c r="AS9" s="36">
        <v>2</v>
      </c>
      <c r="AT9" s="36">
        <v>6</v>
      </c>
      <c r="AU9" s="36">
        <v>0</v>
      </c>
      <c r="AV9" s="36"/>
      <c r="AW9" s="36">
        <v>3</v>
      </c>
      <c r="AX9" s="36">
        <v>3</v>
      </c>
      <c r="AY9" s="36">
        <v>2</v>
      </c>
      <c r="AZ9" s="36">
        <v>3</v>
      </c>
      <c r="BA9" s="36">
        <v>1</v>
      </c>
      <c r="BB9" s="36">
        <v>1</v>
      </c>
      <c r="BC9" s="36"/>
      <c r="BD9" s="36"/>
      <c r="BE9" s="36"/>
      <c r="BF9" s="36"/>
      <c r="BG9" s="40">
        <f>BJ9+BL9+BP9+BR9+BV9+BN9</f>
        <v>3</v>
      </c>
      <c r="BH9" s="40"/>
      <c r="BI9" s="40">
        <f>BK9+BM9+BQ9+BS9+BW9+BO9+BU9</f>
        <v>4</v>
      </c>
      <c r="BJ9" s="36">
        <v>0</v>
      </c>
      <c r="BK9" s="36">
        <v>1</v>
      </c>
      <c r="BL9" s="36">
        <v>1</v>
      </c>
      <c r="BM9" s="36">
        <v>1</v>
      </c>
      <c r="BN9" s="36"/>
      <c r="BO9" s="36"/>
      <c r="BP9" s="36">
        <v>1</v>
      </c>
      <c r="BQ9" s="36">
        <v>1</v>
      </c>
      <c r="BR9" s="36">
        <v>1</v>
      </c>
      <c r="BS9" s="36">
        <v>1</v>
      </c>
      <c r="BT9" s="36">
        <v>0</v>
      </c>
      <c r="BU9" s="36">
        <v>0</v>
      </c>
      <c r="BV9" s="36"/>
      <c r="BW9" s="36"/>
      <c r="BX9" s="41"/>
    </row>
    <row r="10" spans="1:76" s="44" customFormat="1" ht="25.5" hidden="1" x14ac:dyDescent="0.25">
      <c r="A10" s="38" t="s">
        <v>42</v>
      </c>
      <c r="B10" s="38"/>
      <c r="C10" s="38"/>
      <c r="D10" s="38"/>
      <c r="E10" s="38"/>
      <c r="F10" s="38"/>
      <c r="G10" s="38"/>
      <c r="H10" s="38"/>
      <c r="I10" s="39">
        <v>30</v>
      </c>
      <c r="J10" s="39"/>
      <c r="K10" s="40">
        <f t="shared" si="0"/>
        <v>57</v>
      </c>
      <c r="L10" s="40"/>
      <c r="M10" s="40">
        <f t="shared" si="1"/>
        <v>76</v>
      </c>
      <c r="N10" s="40">
        <f t="shared" ref="N10:N45" si="4">M10-K10</f>
        <v>19</v>
      </c>
      <c r="O10" s="40"/>
      <c r="P10" s="40"/>
      <c r="Q10" s="40"/>
      <c r="R10" s="36">
        <v>4</v>
      </c>
      <c r="S10" s="36"/>
      <c r="T10" s="36">
        <v>4</v>
      </c>
      <c r="U10" s="36"/>
      <c r="V10" s="40">
        <f t="shared" si="2"/>
        <v>50</v>
      </c>
      <c r="W10" s="40"/>
      <c r="X10" s="40">
        <f t="shared" si="3"/>
        <v>68</v>
      </c>
      <c r="Y10" s="36">
        <v>7</v>
      </c>
      <c r="Z10" s="36">
        <v>10</v>
      </c>
      <c r="AA10" s="36">
        <v>3</v>
      </c>
      <c r="AB10" s="36">
        <v>4</v>
      </c>
      <c r="AC10" s="36">
        <v>4</v>
      </c>
      <c r="AD10" s="36">
        <v>4</v>
      </c>
      <c r="AE10" s="36">
        <v>5</v>
      </c>
      <c r="AF10" s="36">
        <v>10</v>
      </c>
      <c r="AG10" s="36">
        <v>4</v>
      </c>
      <c r="AH10" s="36">
        <v>6</v>
      </c>
      <c r="AI10" s="36">
        <v>1</v>
      </c>
      <c r="AJ10" s="36">
        <v>1</v>
      </c>
      <c r="AK10" s="36">
        <v>4</v>
      </c>
      <c r="AL10" s="36">
        <v>6</v>
      </c>
      <c r="AM10" s="36">
        <v>6</v>
      </c>
      <c r="AN10" s="36">
        <v>5</v>
      </c>
      <c r="AO10" s="36">
        <v>0</v>
      </c>
      <c r="AP10" s="36">
        <v>1</v>
      </c>
      <c r="AQ10" s="36">
        <v>1</v>
      </c>
      <c r="AR10" s="36">
        <v>2</v>
      </c>
      <c r="AS10" s="36">
        <v>6</v>
      </c>
      <c r="AT10" s="36">
        <v>8</v>
      </c>
      <c r="AU10" s="36">
        <v>0</v>
      </c>
      <c r="AV10" s="36">
        <v>0</v>
      </c>
      <c r="AW10" s="36">
        <v>3</v>
      </c>
      <c r="AX10" s="36">
        <v>4</v>
      </c>
      <c r="AY10" s="36">
        <v>5</v>
      </c>
      <c r="AZ10" s="36">
        <v>5</v>
      </c>
      <c r="BA10" s="36">
        <v>1</v>
      </c>
      <c r="BB10" s="36">
        <v>2</v>
      </c>
      <c r="BC10" s="36"/>
      <c r="BD10" s="36"/>
      <c r="BE10" s="36"/>
      <c r="BF10" s="36"/>
      <c r="BG10" s="40">
        <f t="shared" ref="BG10:BG46" si="5">BJ10+BL10+BP10+BR10+BV10+BN10</f>
        <v>3</v>
      </c>
      <c r="BH10" s="40"/>
      <c r="BI10" s="40">
        <f t="shared" ref="BI10:BI46" si="6">BK10+BM10+BQ10+BS10+BW10+BO10+BU10</f>
        <v>4</v>
      </c>
      <c r="BJ10" s="36">
        <v>1</v>
      </c>
      <c r="BK10" s="36">
        <v>1</v>
      </c>
      <c r="BL10" s="36">
        <v>1</v>
      </c>
      <c r="BM10" s="36">
        <v>1</v>
      </c>
      <c r="BN10" s="36">
        <v>0</v>
      </c>
      <c r="BO10" s="36">
        <v>0</v>
      </c>
      <c r="BP10" s="36">
        <v>0</v>
      </c>
      <c r="BQ10" s="36">
        <v>1</v>
      </c>
      <c r="BR10" s="36">
        <v>1</v>
      </c>
      <c r="BS10" s="36">
        <v>1</v>
      </c>
      <c r="BT10" s="36">
        <v>0</v>
      </c>
      <c r="BU10" s="36">
        <v>0</v>
      </c>
      <c r="BV10" s="36">
        <v>0</v>
      </c>
      <c r="BW10" s="36">
        <v>0</v>
      </c>
      <c r="BX10" s="38"/>
    </row>
    <row r="11" spans="1:76" s="42" customFormat="1" ht="25.5" hidden="1" x14ac:dyDescent="0.25">
      <c r="A11" s="38" t="s">
        <v>43</v>
      </c>
      <c r="B11" s="38"/>
      <c r="C11" s="38"/>
      <c r="D11" s="38"/>
      <c r="E11" s="38"/>
      <c r="F11" s="38"/>
      <c r="G11" s="38"/>
      <c r="H11" s="38"/>
      <c r="I11" s="39">
        <v>42</v>
      </c>
      <c r="J11" s="39"/>
      <c r="K11" s="40">
        <f t="shared" si="0"/>
        <v>93</v>
      </c>
      <c r="L11" s="40"/>
      <c r="M11" s="40">
        <f t="shared" si="1"/>
        <v>105</v>
      </c>
      <c r="N11" s="40">
        <f t="shared" si="4"/>
        <v>12</v>
      </c>
      <c r="O11" s="40"/>
      <c r="P11" s="40"/>
      <c r="Q11" s="40"/>
      <c r="R11" s="45">
        <v>3</v>
      </c>
      <c r="S11" s="45"/>
      <c r="T11" s="45">
        <v>4</v>
      </c>
      <c r="U11" s="45"/>
      <c r="V11" s="40">
        <f t="shared" si="2"/>
        <v>85</v>
      </c>
      <c r="W11" s="40"/>
      <c r="X11" s="40">
        <f t="shared" si="3"/>
        <v>95</v>
      </c>
      <c r="Y11" s="36">
        <v>11</v>
      </c>
      <c r="Z11" s="36">
        <v>13</v>
      </c>
      <c r="AA11" s="36">
        <v>4</v>
      </c>
      <c r="AB11" s="36">
        <v>5</v>
      </c>
      <c r="AC11" s="36">
        <v>4</v>
      </c>
      <c r="AD11" s="36">
        <v>5</v>
      </c>
      <c r="AE11" s="36">
        <v>13</v>
      </c>
      <c r="AF11" s="36">
        <v>13</v>
      </c>
      <c r="AG11" s="36">
        <v>8</v>
      </c>
      <c r="AH11" s="36">
        <v>9</v>
      </c>
      <c r="AI11" s="36">
        <v>1</v>
      </c>
      <c r="AJ11" s="36">
        <v>2</v>
      </c>
      <c r="AK11" s="36">
        <v>6</v>
      </c>
      <c r="AL11" s="36">
        <v>7</v>
      </c>
      <c r="AM11" s="36">
        <v>7</v>
      </c>
      <c r="AN11" s="36">
        <v>7</v>
      </c>
      <c r="AO11" s="36">
        <v>2</v>
      </c>
      <c r="AP11" s="36">
        <v>2</v>
      </c>
      <c r="AQ11" s="36">
        <v>5</v>
      </c>
      <c r="AR11" s="36">
        <v>5</v>
      </c>
      <c r="AS11" s="36">
        <v>12</v>
      </c>
      <c r="AT11" s="36">
        <v>12</v>
      </c>
      <c r="AU11" s="36">
        <v>0</v>
      </c>
      <c r="AV11" s="36"/>
      <c r="AW11" s="36">
        <v>4</v>
      </c>
      <c r="AX11" s="36">
        <v>6</v>
      </c>
      <c r="AY11" s="36">
        <v>5</v>
      </c>
      <c r="AZ11" s="36">
        <v>6</v>
      </c>
      <c r="BA11" s="36">
        <v>3</v>
      </c>
      <c r="BB11" s="36">
        <v>3</v>
      </c>
      <c r="BC11" s="36"/>
      <c r="BD11" s="36"/>
      <c r="BE11" s="36"/>
      <c r="BF11" s="36"/>
      <c r="BG11" s="40">
        <f t="shared" si="5"/>
        <v>5</v>
      </c>
      <c r="BH11" s="40"/>
      <c r="BI11" s="40">
        <f t="shared" si="6"/>
        <v>6</v>
      </c>
      <c r="BJ11" s="36">
        <v>1</v>
      </c>
      <c r="BK11" s="36">
        <v>1</v>
      </c>
      <c r="BL11" s="36">
        <v>2</v>
      </c>
      <c r="BM11" s="36">
        <v>1</v>
      </c>
      <c r="BN11" s="36">
        <v>0</v>
      </c>
      <c r="BO11" s="36">
        <v>1</v>
      </c>
      <c r="BP11" s="36">
        <v>1</v>
      </c>
      <c r="BQ11" s="36">
        <v>1</v>
      </c>
      <c r="BR11" s="36">
        <v>1</v>
      </c>
      <c r="BS11" s="36">
        <v>2</v>
      </c>
      <c r="BT11" s="36">
        <v>0</v>
      </c>
      <c r="BU11" s="36">
        <v>0</v>
      </c>
      <c r="BV11" s="36">
        <v>0</v>
      </c>
      <c r="BW11" s="36">
        <v>0</v>
      </c>
      <c r="BX11" s="41"/>
    </row>
    <row r="12" spans="1:76" s="42" customFormat="1" ht="25.5" hidden="1" x14ac:dyDescent="0.25">
      <c r="A12" s="38" t="s">
        <v>44</v>
      </c>
      <c r="B12" s="38"/>
      <c r="C12" s="38"/>
      <c r="D12" s="38"/>
      <c r="E12" s="38"/>
      <c r="F12" s="38"/>
      <c r="G12" s="38"/>
      <c r="H12" s="38"/>
      <c r="I12" s="39">
        <v>28</v>
      </c>
      <c r="J12" s="39"/>
      <c r="K12" s="40">
        <f t="shared" si="0"/>
        <v>48</v>
      </c>
      <c r="L12" s="40"/>
      <c r="M12" s="40">
        <f t="shared" si="1"/>
        <v>71</v>
      </c>
      <c r="N12" s="40">
        <f t="shared" si="4"/>
        <v>23</v>
      </c>
      <c r="O12" s="40"/>
      <c r="P12" s="40"/>
      <c r="Q12" s="40"/>
      <c r="R12" s="36">
        <v>3</v>
      </c>
      <c r="S12" s="36"/>
      <c r="T12" s="43">
        <v>3</v>
      </c>
      <c r="U12" s="43"/>
      <c r="V12" s="40">
        <f t="shared" si="2"/>
        <v>42</v>
      </c>
      <c r="W12" s="40"/>
      <c r="X12" s="40">
        <f t="shared" si="3"/>
        <v>63</v>
      </c>
      <c r="Y12" s="36">
        <v>8</v>
      </c>
      <c r="Z12" s="36">
        <v>9</v>
      </c>
      <c r="AA12" s="36">
        <v>3</v>
      </c>
      <c r="AB12" s="36">
        <v>3</v>
      </c>
      <c r="AC12" s="36">
        <v>3</v>
      </c>
      <c r="AD12" s="36">
        <v>4</v>
      </c>
      <c r="AE12" s="36">
        <v>6</v>
      </c>
      <c r="AF12" s="36">
        <v>9</v>
      </c>
      <c r="AG12" s="36">
        <v>4</v>
      </c>
      <c r="AH12" s="36">
        <v>6</v>
      </c>
      <c r="AI12" s="36">
        <v>1</v>
      </c>
      <c r="AJ12" s="36">
        <v>1</v>
      </c>
      <c r="AK12" s="36">
        <v>2</v>
      </c>
      <c r="AL12" s="36">
        <v>5</v>
      </c>
      <c r="AM12" s="36">
        <v>2</v>
      </c>
      <c r="AN12" s="36">
        <v>4</v>
      </c>
      <c r="AO12" s="36">
        <v>1</v>
      </c>
      <c r="AP12" s="36">
        <v>1</v>
      </c>
      <c r="AQ12" s="36">
        <v>3</v>
      </c>
      <c r="AR12" s="36">
        <v>3</v>
      </c>
      <c r="AS12" s="36">
        <v>4</v>
      </c>
      <c r="AT12" s="36">
        <v>7</v>
      </c>
      <c r="AU12" s="36">
        <v>0</v>
      </c>
      <c r="AV12" s="36"/>
      <c r="AW12" s="36">
        <v>2</v>
      </c>
      <c r="AX12" s="36">
        <v>4</v>
      </c>
      <c r="AY12" s="36">
        <v>2</v>
      </c>
      <c r="AZ12" s="36">
        <v>5</v>
      </c>
      <c r="BA12" s="36">
        <v>1</v>
      </c>
      <c r="BB12" s="36">
        <v>2</v>
      </c>
      <c r="BC12" s="36"/>
      <c r="BD12" s="36"/>
      <c r="BE12" s="36"/>
      <c r="BF12" s="36"/>
      <c r="BG12" s="40">
        <f t="shared" si="5"/>
        <v>3</v>
      </c>
      <c r="BH12" s="40"/>
      <c r="BI12" s="40">
        <f t="shared" si="6"/>
        <v>5</v>
      </c>
      <c r="BJ12" s="36">
        <v>1</v>
      </c>
      <c r="BK12" s="36">
        <v>1</v>
      </c>
      <c r="BL12" s="36">
        <v>1</v>
      </c>
      <c r="BM12" s="36">
        <v>1</v>
      </c>
      <c r="BN12" s="36">
        <v>0</v>
      </c>
      <c r="BO12" s="36">
        <v>1</v>
      </c>
      <c r="BP12" s="36">
        <v>1</v>
      </c>
      <c r="BQ12" s="36">
        <v>1</v>
      </c>
      <c r="BR12" s="36">
        <v>0</v>
      </c>
      <c r="BS12" s="36">
        <v>1</v>
      </c>
      <c r="BT12" s="36">
        <v>0</v>
      </c>
      <c r="BU12" s="36">
        <v>0</v>
      </c>
      <c r="BV12" s="36">
        <v>0</v>
      </c>
      <c r="BW12" s="36">
        <v>0</v>
      </c>
      <c r="BX12" s="41"/>
    </row>
    <row r="13" spans="1:76" s="42" customFormat="1" ht="25.5" hidden="1" x14ac:dyDescent="0.25">
      <c r="A13" s="38" t="s">
        <v>45</v>
      </c>
      <c r="B13" s="38"/>
      <c r="C13" s="38"/>
      <c r="D13" s="38"/>
      <c r="E13" s="38"/>
      <c r="F13" s="38"/>
      <c r="G13" s="38"/>
      <c r="H13" s="38"/>
      <c r="I13" s="39">
        <v>38</v>
      </c>
      <c r="J13" s="39"/>
      <c r="K13" s="40">
        <f t="shared" si="0"/>
        <v>96</v>
      </c>
      <c r="L13" s="40"/>
      <c r="M13" s="40">
        <f t="shared" si="1"/>
        <v>95</v>
      </c>
      <c r="N13" s="40">
        <f t="shared" si="4"/>
        <v>-1</v>
      </c>
      <c r="O13" s="40"/>
      <c r="P13" s="40"/>
      <c r="Q13" s="40"/>
      <c r="R13" s="36">
        <v>4</v>
      </c>
      <c r="S13" s="36"/>
      <c r="T13" s="36">
        <v>4</v>
      </c>
      <c r="U13" s="36"/>
      <c r="V13" s="40">
        <f t="shared" si="2"/>
        <v>89</v>
      </c>
      <c r="W13" s="40"/>
      <c r="X13" s="40">
        <f t="shared" si="3"/>
        <v>86</v>
      </c>
      <c r="Y13" s="36">
        <v>14</v>
      </c>
      <c r="Z13" s="36">
        <v>12</v>
      </c>
      <c r="AA13" s="36">
        <v>6</v>
      </c>
      <c r="AB13" s="36">
        <v>5</v>
      </c>
      <c r="AC13" s="36">
        <v>6</v>
      </c>
      <c r="AD13" s="36">
        <v>5</v>
      </c>
      <c r="AE13" s="36">
        <v>12</v>
      </c>
      <c r="AF13" s="36">
        <v>12</v>
      </c>
      <c r="AG13" s="36">
        <v>10</v>
      </c>
      <c r="AH13" s="36">
        <v>8</v>
      </c>
      <c r="AI13" s="36">
        <v>2</v>
      </c>
      <c r="AJ13" s="36">
        <v>2</v>
      </c>
      <c r="AK13" s="36">
        <v>6</v>
      </c>
      <c r="AL13" s="36">
        <v>6</v>
      </c>
      <c r="AM13" s="36">
        <v>7</v>
      </c>
      <c r="AN13" s="36">
        <v>7</v>
      </c>
      <c r="AO13" s="36">
        <v>1</v>
      </c>
      <c r="AP13" s="36">
        <v>1</v>
      </c>
      <c r="AQ13" s="36">
        <v>4</v>
      </c>
      <c r="AR13" s="36">
        <v>4</v>
      </c>
      <c r="AS13" s="36">
        <v>11</v>
      </c>
      <c r="AT13" s="36">
        <v>11</v>
      </c>
      <c r="AU13" s="36">
        <v>0</v>
      </c>
      <c r="AV13" s="36"/>
      <c r="AW13" s="36">
        <v>4</v>
      </c>
      <c r="AX13" s="36">
        <v>5</v>
      </c>
      <c r="AY13" s="36">
        <v>6</v>
      </c>
      <c r="AZ13" s="36">
        <v>6</v>
      </c>
      <c r="BA13" s="36">
        <v>0</v>
      </c>
      <c r="BB13" s="36">
        <v>2</v>
      </c>
      <c r="BC13" s="36"/>
      <c r="BD13" s="36"/>
      <c r="BE13" s="36"/>
      <c r="BF13" s="36"/>
      <c r="BG13" s="40">
        <f t="shared" si="5"/>
        <v>3</v>
      </c>
      <c r="BH13" s="40"/>
      <c r="BI13" s="40">
        <f t="shared" si="6"/>
        <v>5</v>
      </c>
      <c r="BJ13" s="36">
        <v>1</v>
      </c>
      <c r="BK13" s="36">
        <v>1</v>
      </c>
      <c r="BL13" s="36">
        <v>1</v>
      </c>
      <c r="BM13" s="36">
        <v>2</v>
      </c>
      <c r="BN13" s="36"/>
      <c r="BO13" s="36"/>
      <c r="BP13" s="36">
        <v>0</v>
      </c>
      <c r="BQ13" s="36">
        <v>1</v>
      </c>
      <c r="BR13" s="36">
        <v>1</v>
      </c>
      <c r="BS13" s="36">
        <v>1</v>
      </c>
      <c r="BT13" s="36">
        <v>0</v>
      </c>
      <c r="BU13" s="36">
        <v>0</v>
      </c>
      <c r="BV13" s="36"/>
      <c r="BW13" s="36"/>
      <c r="BX13" s="41"/>
    </row>
    <row r="14" spans="1:76" s="42" customFormat="1" ht="25.5" hidden="1" x14ac:dyDescent="0.25">
      <c r="A14" s="38" t="s">
        <v>46</v>
      </c>
      <c r="B14" s="38"/>
      <c r="C14" s="38"/>
      <c r="D14" s="38"/>
      <c r="E14" s="38"/>
      <c r="F14" s="38"/>
      <c r="G14" s="38"/>
      <c r="H14" s="38"/>
      <c r="I14" s="39">
        <v>36</v>
      </c>
      <c r="J14" s="39"/>
      <c r="K14" s="40">
        <f t="shared" si="0"/>
        <v>79</v>
      </c>
      <c r="L14" s="40"/>
      <c r="M14" s="40">
        <f t="shared" si="1"/>
        <v>90</v>
      </c>
      <c r="N14" s="40">
        <f t="shared" si="4"/>
        <v>11</v>
      </c>
      <c r="O14" s="40"/>
      <c r="P14" s="40"/>
      <c r="Q14" s="40"/>
      <c r="R14" s="36">
        <v>4</v>
      </c>
      <c r="S14" s="36"/>
      <c r="T14" s="36">
        <v>4</v>
      </c>
      <c r="U14" s="36"/>
      <c r="V14" s="40">
        <f t="shared" si="2"/>
        <v>73</v>
      </c>
      <c r="W14" s="40"/>
      <c r="X14" s="40">
        <f t="shared" si="3"/>
        <v>81</v>
      </c>
      <c r="Y14" s="36">
        <v>10</v>
      </c>
      <c r="Z14" s="36">
        <v>11</v>
      </c>
      <c r="AA14" s="36">
        <v>4</v>
      </c>
      <c r="AB14" s="36">
        <v>5</v>
      </c>
      <c r="AC14" s="36">
        <v>6</v>
      </c>
      <c r="AD14" s="36">
        <v>5</v>
      </c>
      <c r="AE14" s="36">
        <v>9</v>
      </c>
      <c r="AF14" s="36">
        <v>11</v>
      </c>
      <c r="AG14" s="36">
        <v>7</v>
      </c>
      <c r="AH14" s="36">
        <v>6</v>
      </c>
      <c r="AI14" s="36">
        <v>0</v>
      </c>
      <c r="AJ14" s="36">
        <v>2</v>
      </c>
      <c r="AK14" s="36">
        <v>7</v>
      </c>
      <c r="AL14" s="36">
        <v>7</v>
      </c>
      <c r="AM14" s="36">
        <v>6</v>
      </c>
      <c r="AN14" s="36">
        <v>6</v>
      </c>
      <c r="AO14" s="36">
        <v>1</v>
      </c>
      <c r="AP14" s="36">
        <v>2</v>
      </c>
      <c r="AQ14" s="36">
        <v>2</v>
      </c>
      <c r="AR14" s="36">
        <v>3</v>
      </c>
      <c r="AS14" s="36">
        <v>10</v>
      </c>
      <c r="AT14" s="36">
        <v>10</v>
      </c>
      <c r="AU14" s="36">
        <v>0</v>
      </c>
      <c r="AV14" s="36"/>
      <c r="AW14" s="36">
        <v>5</v>
      </c>
      <c r="AX14" s="36">
        <v>5</v>
      </c>
      <c r="AY14" s="36">
        <v>4</v>
      </c>
      <c r="AZ14" s="36">
        <v>5</v>
      </c>
      <c r="BA14" s="36">
        <v>2</v>
      </c>
      <c r="BB14" s="36">
        <v>3</v>
      </c>
      <c r="BC14" s="36"/>
      <c r="BD14" s="36"/>
      <c r="BE14" s="36"/>
      <c r="BF14" s="36"/>
      <c r="BG14" s="40">
        <f t="shared" si="5"/>
        <v>2</v>
      </c>
      <c r="BH14" s="40"/>
      <c r="BI14" s="40">
        <f t="shared" si="6"/>
        <v>5</v>
      </c>
      <c r="BJ14" s="36">
        <v>0</v>
      </c>
      <c r="BK14" s="36">
        <v>1</v>
      </c>
      <c r="BL14" s="36">
        <v>0</v>
      </c>
      <c r="BM14" s="36">
        <v>2</v>
      </c>
      <c r="BN14" s="36">
        <v>0</v>
      </c>
      <c r="BO14" s="36">
        <v>0</v>
      </c>
      <c r="BP14" s="36">
        <v>1</v>
      </c>
      <c r="BQ14" s="36">
        <v>1</v>
      </c>
      <c r="BR14" s="36">
        <v>1</v>
      </c>
      <c r="BS14" s="36">
        <v>1</v>
      </c>
      <c r="BT14" s="36">
        <v>0</v>
      </c>
      <c r="BU14" s="36">
        <v>0</v>
      </c>
      <c r="BV14" s="36"/>
      <c r="BW14" s="36"/>
      <c r="BX14" s="41"/>
    </row>
    <row r="15" spans="1:76" s="42" customFormat="1" ht="15.75" hidden="1" x14ac:dyDescent="0.25">
      <c r="A15" s="38" t="s">
        <v>47</v>
      </c>
      <c r="B15" s="38"/>
      <c r="C15" s="38"/>
      <c r="D15" s="38"/>
      <c r="E15" s="38"/>
      <c r="F15" s="38"/>
      <c r="G15" s="38"/>
      <c r="H15" s="38"/>
      <c r="I15" s="39">
        <v>42</v>
      </c>
      <c r="J15" s="39"/>
      <c r="K15" s="40">
        <f t="shared" si="0"/>
        <v>100</v>
      </c>
      <c r="L15" s="40"/>
      <c r="M15" s="40">
        <f t="shared" si="1"/>
        <v>105</v>
      </c>
      <c r="N15" s="40">
        <f t="shared" si="4"/>
        <v>5</v>
      </c>
      <c r="O15" s="40"/>
      <c r="P15" s="40"/>
      <c r="Q15" s="40"/>
      <c r="R15" s="36">
        <v>4</v>
      </c>
      <c r="S15" s="36"/>
      <c r="T15" s="36">
        <v>4</v>
      </c>
      <c r="U15" s="36"/>
      <c r="V15" s="40">
        <f t="shared" si="2"/>
        <v>92</v>
      </c>
      <c r="W15" s="40"/>
      <c r="X15" s="40">
        <f t="shared" si="3"/>
        <v>95</v>
      </c>
      <c r="Y15" s="36">
        <v>15</v>
      </c>
      <c r="Z15" s="36">
        <v>13</v>
      </c>
      <c r="AA15" s="36">
        <v>6</v>
      </c>
      <c r="AB15" s="36">
        <v>6</v>
      </c>
      <c r="AC15" s="36">
        <v>5</v>
      </c>
      <c r="AD15" s="36">
        <v>5</v>
      </c>
      <c r="AE15" s="36">
        <v>13</v>
      </c>
      <c r="AF15" s="36">
        <v>13</v>
      </c>
      <c r="AG15" s="36">
        <v>10</v>
      </c>
      <c r="AH15" s="36">
        <v>9</v>
      </c>
      <c r="AI15" s="36">
        <v>0</v>
      </c>
      <c r="AJ15" s="36">
        <v>2</v>
      </c>
      <c r="AK15" s="36">
        <v>6</v>
      </c>
      <c r="AL15" s="36">
        <v>7</v>
      </c>
      <c r="AM15" s="36">
        <v>7</v>
      </c>
      <c r="AN15" s="36">
        <v>7</v>
      </c>
      <c r="AO15" s="36">
        <v>2</v>
      </c>
      <c r="AP15" s="36">
        <v>2</v>
      </c>
      <c r="AQ15" s="36">
        <v>5</v>
      </c>
      <c r="AR15" s="36">
        <v>5</v>
      </c>
      <c r="AS15" s="36">
        <v>13</v>
      </c>
      <c r="AT15" s="36">
        <v>12</v>
      </c>
      <c r="AU15" s="36">
        <v>0</v>
      </c>
      <c r="AV15" s="36">
        <v>0</v>
      </c>
      <c r="AW15" s="36">
        <v>5</v>
      </c>
      <c r="AX15" s="36">
        <v>6</v>
      </c>
      <c r="AY15" s="36">
        <v>4</v>
      </c>
      <c r="AZ15" s="36">
        <v>6</v>
      </c>
      <c r="BA15" s="36">
        <v>1</v>
      </c>
      <c r="BB15" s="36">
        <v>2</v>
      </c>
      <c r="BC15" s="36"/>
      <c r="BD15" s="36"/>
      <c r="BE15" s="36"/>
      <c r="BF15" s="36"/>
      <c r="BG15" s="40">
        <f t="shared" si="5"/>
        <v>4</v>
      </c>
      <c r="BH15" s="40"/>
      <c r="BI15" s="40">
        <f t="shared" si="6"/>
        <v>6</v>
      </c>
      <c r="BJ15" s="36">
        <v>1</v>
      </c>
      <c r="BK15" s="36">
        <v>1</v>
      </c>
      <c r="BL15" s="36">
        <v>1</v>
      </c>
      <c r="BM15" s="36">
        <v>1</v>
      </c>
      <c r="BN15" s="36">
        <v>0</v>
      </c>
      <c r="BO15" s="36">
        <v>1</v>
      </c>
      <c r="BP15" s="36">
        <v>1</v>
      </c>
      <c r="BQ15" s="36">
        <v>1</v>
      </c>
      <c r="BR15" s="36">
        <v>1</v>
      </c>
      <c r="BS15" s="36">
        <v>2</v>
      </c>
      <c r="BT15" s="36">
        <v>0</v>
      </c>
      <c r="BU15" s="36">
        <v>0</v>
      </c>
      <c r="BV15" s="36"/>
      <c r="BW15" s="36"/>
      <c r="BX15" s="41"/>
    </row>
    <row r="16" spans="1:76" s="52" customFormat="1" ht="25.5" hidden="1" x14ac:dyDescent="0.2">
      <c r="A16" s="46" t="s">
        <v>48</v>
      </c>
      <c r="B16" s="46"/>
      <c r="C16" s="46"/>
      <c r="D16" s="46"/>
      <c r="E16" s="46"/>
      <c r="F16" s="46"/>
      <c r="G16" s="46"/>
      <c r="H16" s="46"/>
      <c r="I16" s="47">
        <v>24</v>
      </c>
      <c r="J16" s="47"/>
      <c r="K16" s="48">
        <f t="shared" si="0"/>
        <v>53</v>
      </c>
      <c r="L16" s="48"/>
      <c r="M16" s="49">
        <f t="shared" si="1"/>
        <v>61</v>
      </c>
      <c r="N16" s="50">
        <f t="shared" si="4"/>
        <v>8</v>
      </c>
      <c r="O16" s="50"/>
      <c r="P16" s="50"/>
      <c r="Q16" s="50"/>
      <c r="R16" s="50">
        <v>3</v>
      </c>
      <c r="S16" s="50"/>
      <c r="T16" s="49">
        <v>3</v>
      </c>
      <c r="U16" s="49"/>
      <c r="V16" s="50">
        <f t="shared" si="2"/>
        <v>48</v>
      </c>
      <c r="W16" s="50"/>
      <c r="X16" s="49">
        <f t="shared" si="3"/>
        <v>54</v>
      </c>
      <c r="Y16" s="48">
        <v>5</v>
      </c>
      <c r="Z16" s="49">
        <v>7</v>
      </c>
      <c r="AA16" s="48">
        <v>4</v>
      </c>
      <c r="AB16" s="49">
        <v>3</v>
      </c>
      <c r="AC16" s="48">
        <v>3</v>
      </c>
      <c r="AD16" s="49">
        <v>3</v>
      </c>
      <c r="AE16" s="48">
        <v>8</v>
      </c>
      <c r="AF16" s="49">
        <v>8</v>
      </c>
      <c r="AG16" s="48">
        <v>5</v>
      </c>
      <c r="AH16" s="49">
        <v>5</v>
      </c>
      <c r="AI16" s="48">
        <v>0</v>
      </c>
      <c r="AJ16" s="49">
        <v>1</v>
      </c>
      <c r="AK16" s="48">
        <v>5</v>
      </c>
      <c r="AL16" s="49">
        <v>5</v>
      </c>
      <c r="AM16" s="48">
        <v>4</v>
      </c>
      <c r="AN16" s="49">
        <v>4</v>
      </c>
      <c r="AO16" s="48">
        <v>0</v>
      </c>
      <c r="AP16" s="49">
        <v>1</v>
      </c>
      <c r="AQ16" s="48">
        <v>1</v>
      </c>
      <c r="AR16" s="49">
        <v>2</v>
      </c>
      <c r="AS16" s="48">
        <v>6</v>
      </c>
      <c r="AT16" s="49">
        <v>7</v>
      </c>
      <c r="AU16" s="48">
        <v>0</v>
      </c>
      <c r="AV16" s="49">
        <v>0</v>
      </c>
      <c r="AW16" s="48">
        <v>3</v>
      </c>
      <c r="AX16" s="49">
        <v>3</v>
      </c>
      <c r="AY16" s="50">
        <v>2</v>
      </c>
      <c r="AZ16" s="49">
        <v>3</v>
      </c>
      <c r="BA16" s="48">
        <v>2</v>
      </c>
      <c r="BB16" s="49">
        <v>2</v>
      </c>
      <c r="BC16" s="48"/>
      <c r="BD16" s="49"/>
      <c r="BE16" s="49"/>
      <c r="BF16" s="49"/>
      <c r="BG16" s="40">
        <f t="shared" si="5"/>
        <v>2</v>
      </c>
      <c r="BH16" s="40"/>
      <c r="BI16" s="40">
        <f t="shared" si="6"/>
        <v>4</v>
      </c>
      <c r="BJ16" s="50">
        <v>0</v>
      </c>
      <c r="BK16" s="49">
        <v>1</v>
      </c>
      <c r="BL16" s="50">
        <v>0</v>
      </c>
      <c r="BM16" s="49">
        <v>1</v>
      </c>
      <c r="BN16" s="50">
        <v>0</v>
      </c>
      <c r="BO16" s="49">
        <v>0</v>
      </c>
      <c r="BP16" s="50">
        <v>1</v>
      </c>
      <c r="BQ16" s="49">
        <v>1</v>
      </c>
      <c r="BR16" s="50">
        <v>1</v>
      </c>
      <c r="BS16" s="49">
        <v>1</v>
      </c>
      <c r="BT16" s="36">
        <v>0</v>
      </c>
      <c r="BU16" s="36">
        <v>0</v>
      </c>
      <c r="BV16" s="50"/>
      <c r="BW16" s="49"/>
      <c r="BX16" s="51"/>
    </row>
    <row r="17" spans="1:76" s="42" customFormat="1" ht="25.5" hidden="1" x14ac:dyDescent="0.25">
      <c r="A17" s="38" t="s">
        <v>49</v>
      </c>
      <c r="B17" s="38"/>
      <c r="C17" s="38"/>
      <c r="D17" s="38"/>
      <c r="E17" s="38"/>
      <c r="F17" s="38"/>
      <c r="G17" s="38"/>
      <c r="H17" s="38"/>
      <c r="I17" s="39">
        <v>39</v>
      </c>
      <c r="J17" s="39"/>
      <c r="K17" s="40">
        <f t="shared" si="0"/>
        <v>105</v>
      </c>
      <c r="L17" s="40"/>
      <c r="M17" s="40">
        <f t="shared" si="1"/>
        <v>97</v>
      </c>
      <c r="N17" s="40">
        <f t="shared" si="4"/>
        <v>-8</v>
      </c>
      <c r="O17" s="40"/>
      <c r="P17" s="40"/>
      <c r="Q17" s="40"/>
      <c r="R17" s="36">
        <v>4</v>
      </c>
      <c r="S17" s="36"/>
      <c r="T17" s="36">
        <v>4</v>
      </c>
      <c r="U17" s="36"/>
      <c r="V17" s="40">
        <f t="shared" si="2"/>
        <v>97</v>
      </c>
      <c r="W17" s="40"/>
      <c r="X17" s="40">
        <f t="shared" si="3"/>
        <v>88</v>
      </c>
      <c r="Y17" s="36">
        <v>15</v>
      </c>
      <c r="Z17" s="36">
        <v>12</v>
      </c>
      <c r="AA17" s="36">
        <v>6</v>
      </c>
      <c r="AB17" s="36">
        <v>5</v>
      </c>
      <c r="AC17" s="36">
        <v>6</v>
      </c>
      <c r="AD17" s="36">
        <v>5</v>
      </c>
      <c r="AE17" s="36">
        <v>15</v>
      </c>
      <c r="AF17" s="36">
        <v>13</v>
      </c>
      <c r="AG17" s="36">
        <v>9</v>
      </c>
      <c r="AH17" s="36">
        <v>10</v>
      </c>
      <c r="AI17" s="36">
        <v>1</v>
      </c>
      <c r="AJ17" s="36">
        <v>1</v>
      </c>
      <c r="AK17" s="36">
        <v>11</v>
      </c>
      <c r="AL17" s="36">
        <v>9</v>
      </c>
      <c r="AM17" s="36">
        <v>6</v>
      </c>
      <c r="AN17" s="36">
        <v>5</v>
      </c>
      <c r="AO17" s="36">
        <v>0</v>
      </c>
      <c r="AP17" s="36">
        <v>1</v>
      </c>
      <c r="AQ17" s="36">
        <v>5</v>
      </c>
      <c r="AR17" s="36">
        <v>4</v>
      </c>
      <c r="AS17" s="36">
        <v>12</v>
      </c>
      <c r="AT17" s="36">
        <v>11</v>
      </c>
      <c r="AU17" s="36">
        <v>0</v>
      </c>
      <c r="AV17" s="36">
        <v>0</v>
      </c>
      <c r="AW17" s="36">
        <v>4</v>
      </c>
      <c r="AX17" s="36">
        <v>5</v>
      </c>
      <c r="AY17" s="36">
        <v>7</v>
      </c>
      <c r="AZ17" s="36">
        <v>6</v>
      </c>
      <c r="BA17" s="36">
        <v>0</v>
      </c>
      <c r="BB17" s="36">
        <v>1</v>
      </c>
      <c r="BC17" s="36"/>
      <c r="BD17" s="36"/>
      <c r="BE17" s="36"/>
      <c r="BF17" s="36"/>
      <c r="BG17" s="40">
        <f t="shared" si="5"/>
        <v>4</v>
      </c>
      <c r="BH17" s="40"/>
      <c r="BI17" s="40">
        <f t="shared" si="6"/>
        <v>5</v>
      </c>
      <c r="BJ17" s="36">
        <v>1</v>
      </c>
      <c r="BK17" s="36">
        <v>1</v>
      </c>
      <c r="BL17" s="36">
        <v>1</v>
      </c>
      <c r="BM17" s="36">
        <v>2</v>
      </c>
      <c r="BN17" s="36"/>
      <c r="BO17" s="36"/>
      <c r="BP17" s="36">
        <v>1</v>
      </c>
      <c r="BQ17" s="36">
        <v>1</v>
      </c>
      <c r="BR17" s="36">
        <v>1</v>
      </c>
      <c r="BS17" s="36">
        <v>1</v>
      </c>
      <c r="BT17" s="36">
        <v>0</v>
      </c>
      <c r="BU17" s="36">
        <v>0</v>
      </c>
      <c r="BV17" s="36"/>
      <c r="BW17" s="36"/>
      <c r="BX17" s="41"/>
    </row>
    <row r="18" spans="1:76" s="42" customFormat="1" ht="15.75" hidden="1" customHeight="1" x14ac:dyDescent="0.25">
      <c r="A18" s="38" t="s">
        <v>50</v>
      </c>
      <c r="B18" s="38"/>
      <c r="C18" s="38"/>
      <c r="D18" s="38"/>
      <c r="E18" s="38"/>
      <c r="F18" s="38"/>
      <c r="G18" s="38"/>
      <c r="H18" s="38"/>
      <c r="I18" s="39">
        <v>30</v>
      </c>
      <c r="J18" s="39"/>
      <c r="K18" s="40">
        <f t="shared" si="0"/>
        <v>90</v>
      </c>
      <c r="L18" s="40"/>
      <c r="M18" s="40">
        <f t="shared" si="1"/>
        <v>107</v>
      </c>
      <c r="N18" s="40">
        <f t="shared" si="4"/>
        <v>17</v>
      </c>
      <c r="O18" s="40"/>
      <c r="P18" s="40"/>
      <c r="Q18" s="40"/>
      <c r="R18" s="36">
        <v>4</v>
      </c>
      <c r="S18" s="36"/>
      <c r="T18" s="36">
        <v>4</v>
      </c>
      <c r="U18" s="36"/>
      <c r="V18" s="40">
        <f t="shared" si="2"/>
        <v>82</v>
      </c>
      <c r="W18" s="40"/>
      <c r="X18" s="40">
        <f t="shared" si="3"/>
        <v>93</v>
      </c>
      <c r="Y18" s="36">
        <v>9</v>
      </c>
      <c r="Z18" s="36">
        <v>12</v>
      </c>
      <c r="AA18" s="36">
        <v>5</v>
      </c>
      <c r="AB18" s="36">
        <v>5</v>
      </c>
      <c r="AC18" s="36">
        <v>6</v>
      </c>
      <c r="AD18" s="36">
        <v>6</v>
      </c>
      <c r="AE18" s="36">
        <v>13</v>
      </c>
      <c r="AF18" s="36">
        <v>15</v>
      </c>
      <c r="AG18" s="36">
        <v>8</v>
      </c>
      <c r="AH18" s="36">
        <v>9</v>
      </c>
      <c r="AI18" s="36">
        <v>1</v>
      </c>
      <c r="AJ18" s="36">
        <v>1</v>
      </c>
      <c r="AK18" s="36">
        <v>7</v>
      </c>
      <c r="AL18" s="36">
        <v>8</v>
      </c>
      <c r="AM18" s="36">
        <v>5</v>
      </c>
      <c r="AN18" s="36">
        <v>5</v>
      </c>
      <c r="AO18" s="36">
        <v>1</v>
      </c>
      <c r="AP18" s="36">
        <v>1</v>
      </c>
      <c r="AQ18" s="36">
        <v>2</v>
      </c>
      <c r="AR18" s="36">
        <v>2</v>
      </c>
      <c r="AS18" s="36">
        <v>10</v>
      </c>
      <c r="AT18" s="36">
        <v>12</v>
      </c>
      <c r="AU18" s="36">
        <v>3</v>
      </c>
      <c r="AV18" s="36">
        <v>3</v>
      </c>
      <c r="AW18" s="36">
        <v>6</v>
      </c>
      <c r="AX18" s="36">
        <v>8</v>
      </c>
      <c r="AY18" s="36">
        <v>4</v>
      </c>
      <c r="AZ18" s="36">
        <v>4</v>
      </c>
      <c r="BA18" s="36">
        <v>2</v>
      </c>
      <c r="BB18" s="36">
        <v>2</v>
      </c>
      <c r="BC18" s="36"/>
      <c r="BD18" s="36"/>
      <c r="BE18" s="36"/>
      <c r="BF18" s="36"/>
      <c r="BG18" s="40">
        <f t="shared" si="5"/>
        <v>4</v>
      </c>
      <c r="BH18" s="40"/>
      <c r="BI18" s="40">
        <f t="shared" si="6"/>
        <v>10</v>
      </c>
      <c r="BJ18" s="36">
        <v>2</v>
      </c>
      <c r="BK18" s="36">
        <v>2</v>
      </c>
      <c r="BL18" s="36">
        <v>0</v>
      </c>
      <c r="BM18" s="36">
        <v>3</v>
      </c>
      <c r="BN18" s="36">
        <v>0</v>
      </c>
      <c r="BO18" s="36">
        <v>1</v>
      </c>
      <c r="BP18" s="36">
        <v>1</v>
      </c>
      <c r="BQ18" s="36">
        <v>1</v>
      </c>
      <c r="BR18" s="36">
        <v>1</v>
      </c>
      <c r="BS18" s="36">
        <v>1</v>
      </c>
      <c r="BT18" s="36">
        <v>1</v>
      </c>
      <c r="BU18" s="36">
        <v>1</v>
      </c>
      <c r="BV18" s="36">
        <v>0</v>
      </c>
      <c r="BW18" s="36">
        <v>1</v>
      </c>
      <c r="BX18" s="41"/>
    </row>
    <row r="19" spans="1:76" s="42" customFormat="1" ht="25.5" hidden="1" x14ac:dyDescent="0.25">
      <c r="A19" s="38" t="s">
        <v>51</v>
      </c>
      <c r="B19" s="38"/>
      <c r="C19" s="38"/>
      <c r="D19" s="38"/>
      <c r="E19" s="38"/>
      <c r="F19" s="38"/>
      <c r="G19" s="38"/>
      <c r="H19" s="38"/>
      <c r="I19" s="39">
        <v>22</v>
      </c>
      <c r="J19" s="39"/>
      <c r="K19" s="40">
        <f t="shared" si="0"/>
        <v>68</v>
      </c>
      <c r="L19" s="40"/>
      <c r="M19" s="40">
        <f t="shared" si="1"/>
        <v>57</v>
      </c>
      <c r="N19" s="40">
        <f t="shared" si="4"/>
        <v>-11</v>
      </c>
      <c r="O19" s="40"/>
      <c r="P19" s="40"/>
      <c r="Q19" s="40"/>
      <c r="R19" s="36">
        <v>2</v>
      </c>
      <c r="S19" s="36"/>
      <c r="T19" s="36">
        <v>3</v>
      </c>
      <c r="U19" s="36"/>
      <c r="V19" s="40">
        <f t="shared" si="2"/>
        <v>62</v>
      </c>
      <c r="W19" s="40"/>
      <c r="X19" s="40">
        <f t="shared" si="3"/>
        <v>50</v>
      </c>
      <c r="Y19" s="36">
        <v>13</v>
      </c>
      <c r="Z19" s="36">
        <v>8</v>
      </c>
      <c r="AA19" s="36">
        <v>5</v>
      </c>
      <c r="AB19" s="36">
        <v>4</v>
      </c>
      <c r="AC19" s="36">
        <v>4</v>
      </c>
      <c r="AD19" s="36">
        <v>3</v>
      </c>
      <c r="AE19" s="36">
        <v>9</v>
      </c>
      <c r="AF19" s="36">
        <v>7</v>
      </c>
      <c r="AG19" s="36">
        <v>4</v>
      </c>
      <c r="AH19" s="36">
        <v>4</v>
      </c>
      <c r="AI19" s="36">
        <v>1</v>
      </c>
      <c r="AJ19" s="36">
        <v>1</v>
      </c>
      <c r="AK19" s="36">
        <v>4</v>
      </c>
      <c r="AL19" s="36">
        <v>4</v>
      </c>
      <c r="AM19" s="36">
        <v>3</v>
      </c>
      <c r="AN19" s="36">
        <v>3</v>
      </c>
      <c r="AO19" s="36">
        <v>1</v>
      </c>
      <c r="AP19" s="36">
        <v>1</v>
      </c>
      <c r="AQ19" s="36">
        <v>2</v>
      </c>
      <c r="AR19" s="36">
        <v>2</v>
      </c>
      <c r="AS19" s="36">
        <v>9</v>
      </c>
      <c r="AT19" s="36">
        <v>6</v>
      </c>
      <c r="AU19" s="36">
        <v>0</v>
      </c>
      <c r="AV19" s="36"/>
      <c r="AW19" s="36">
        <v>3</v>
      </c>
      <c r="AX19" s="36">
        <v>3</v>
      </c>
      <c r="AY19" s="36">
        <v>3</v>
      </c>
      <c r="AZ19" s="36">
        <v>3</v>
      </c>
      <c r="BA19" s="36">
        <v>1</v>
      </c>
      <c r="BB19" s="36">
        <v>1</v>
      </c>
      <c r="BC19" s="36"/>
      <c r="BD19" s="36"/>
      <c r="BE19" s="36"/>
      <c r="BF19" s="36"/>
      <c r="BG19" s="40">
        <f t="shared" si="5"/>
        <v>4</v>
      </c>
      <c r="BH19" s="40"/>
      <c r="BI19" s="40">
        <f t="shared" si="6"/>
        <v>4</v>
      </c>
      <c r="BJ19" s="36">
        <v>1</v>
      </c>
      <c r="BK19" s="36">
        <v>1</v>
      </c>
      <c r="BL19" s="36">
        <v>1</v>
      </c>
      <c r="BM19" s="36">
        <v>1</v>
      </c>
      <c r="BN19" s="36">
        <v>0</v>
      </c>
      <c r="BO19" s="36">
        <v>0</v>
      </c>
      <c r="BP19" s="36">
        <v>1</v>
      </c>
      <c r="BQ19" s="36">
        <v>1</v>
      </c>
      <c r="BR19" s="36">
        <v>1</v>
      </c>
      <c r="BS19" s="36">
        <v>1</v>
      </c>
      <c r="BT19" s="36">
        <v>0</v>
      </c>
      <c r="BU19" s="36">
        <v>0</v>
      </c>
      <c r="BV19" s="36">
        <v>0</v>
      </c>
      <c r="BW19" s="36">
        <v>0</v>
      </c>
      <c r="BX19" s="41"/>
    </row>
    <row r="20" spans="1:76" s="42" customFormat="1" ht="25.5" hidden="1" x14ac:dyDescent="0.25">
      <c r="A20" s="38" t="s">
        <v>52</v>
      </c>
      <c r="B20" s="38"/>
      <c r="C20" s="38"/>
      <c r="D20" s="38"/>
      <c r="E20" s="38"/>
      <c r="F20" s="38"/>
      <c r="G20" s="38"/>
      <c r="H20" s="38"/>
      <c r="I20" s="39">
        <v>37</v>
      </c>
      <c r="J20" s="39"/>
      <c r="K20" s="40">
        <f t="shared" si="0"/>
        <v>104</v>
      </c>
      <c r="L20" s="40"/>
      <c r="M20" s="40">
        <f t="shared" si="1"/>
        <v>92</v>
      </c>
      <c r="N20" s="40">
        <f t="shared" si="4"/>
        <v>-12</v>
      </c>
      <c r="O20" s="40"/>
      <c r="P20" s="40"/>
      <c r="Q20" s="40"/>
      <c r="R20" s="36">
        <v>4</v>
      </c>
      <c r="S20" s="36"/>
      <c r="T20" s="36">
        <v>4</v>
      </c>
      <c r="U20" s="36"/>
      <c r="V20" s="40">
        <f t="shared" si="2"/>
        <v>94</v>
      </c>
      <c r="W20" s="40"/>
      <c r="X20" s="40">
        <f t="shared" si="3"/>
        <v>83</v>
      </c>
      <c r="Y20" s="36">
        <v>14</v>
      </c>
      <c r="Z20" s="36">
        <v>11</v>
      </c>
      <c r="AA20" s="36">
        <v>6</v>
      </c>
      <c r="AB20" s="36">
        <v>5</v>
      </c>
      <c r="AC20" s="36">
        <v>5</v>
      </c>
      <c r="AD20" s="36">
        <v>5</v>
      </c>
      <c r="AE20" s="36">
        <v>13</v>
      </c>
      <c r="AF20" s="36">
        <v>12</v>
      </c>
      <c r="AG20" s="36">
        <v>8</v>
      </c>
      <c r="AH20" s="36">
        <v>7</v>
      </c>
      <c r="AI20" s="36">
        <v>2</v>
      </c>
      <c r="AJ20" s="36">
        <v>2</v>
      </c>
      <c r="AK20" s="36">
        <v>7</v>
      </c>
      <c r="AL20" s="36">
        <v>7</v>
      </c>
      <c r="AM20" s="36">
        <v>9</v>
      </c>
      <c r="AN20" s="36">
        <v>5</v>
      </c>
      <c r="AO20" s="36">
        <v>1</v>
      </c>
      <c r="AP20" s="36">
        <v>1</v>
      </c>
      <c r="AQ20" s="36">
        <v>6</v>
      </c>
      <c r="AR20" s="36">
        <v>5</v>
      </c>
      <c r="AS20" s="36">
        <v>11</v>
      </c>
      <c r="AT20" s="36">
        <v>10</v>
      </c>
      <c r="AU20" s="36">
        <v>0</v>
      </c>
      <c r="AV20" s="36"/>
      <c r="AW20" s="36">
        <v>5</v>
      </c>
      <c r="AX20" s="36">
        <v>5</v>
      </c>
      <c r="AY20" s="36">
        <v>6</v>
      </c>
      <c r="AZ20" s="36">
        <v>6</v>
      </c>
      <c r="BA20" s="36">
        <v>1</v>
      </c>
      <c r="BB20" s="36">
        <v>2</v>
      </c>
      <c r="BC20" s="36"/>
      <c r="BD20" s="36"/>
      <c r="BE20" s="36"/>
      <c r="BF20" s="36"/>
      <c r="BG20" s="40">
        <f t="shared" si="5"/>
        <v>6</v>
      </c>
      <c r="BH20" s="40"/>
      <c r="BI20" s="40">
        <f t="shared" si="6"/>
        <v>5</v>
      </c>
      <c r="BJ20" s="36">
        <v>1</v>
      </c>
      <c r="BK20" s="36">
        <v>1</v>
      </c>
      <c r="BL20" s="36">
        <v>1</v>
      </c>
      <c r="BM20" s="36">
        <v>1</v>
      </c>
      <c r="BN20" s="36">
        <v>1</v>
      </c>
      <c r="BO20" s="36">
        <v>1</v>
      </c>
      <c r="BP20" s="36">
        <v>1</v>
      </c>
      <c r="BQ20" s="36">
        <v>1</v>
      </c>
      <c r="BR20" s="36">
        <v>2</v>
      </c>
      <c r="BS20" s="36">
        <v>1</v>
      </c>
      <c r="BT20" s="36">
        <v>0</v>
      </c>
      <c r="BU20" s="36">
        <v>0</v>
      </c>
      <c r="BV20" s="36"/>
      <c r="BW20" s="36"/>
      <c r="BX20" s="41"/>
    </row>
    <row r="21" spans="1:76" s="42" customFormat="1" ht="25.5" hidden="1" x14ac:dyDescent="0.25">
      <c r="A21" s="38" t="s">
        <v>53</v>
      </c>
      <c r="B21" s="38"/>
      <c r="C21" s="38"/>
      <c r="D21" s="38"/>
      <c r="E21" s="38"/>
      <c r="F21" s="38"/>
      <c r="G21" s="38"/>
      <c r="H21" s="38"/>
      <c r="I21" s="39">
        <v>30</v>
      </c>
      <c r="J21" s="39"/>
      <c r="K21" s="40">
        <f t="shared" si="0"/>
        <v>97</v>
      </c>
      <c r="L21" s="40"/>
      <c r="M21" s="40">
        <f t="shared" si="1"/>
        <v>75</v>
      </c>
      <c r="N21" s="40">
        <f t="shared" si="4"/>
        <v>-22</v>
      </c>
      <c r="O21" s="40"/>
      <c r="P21" s="40"/>
      <c r="Q21" s="40"/>
      <c r="R21" s="45">
        <v>4</v>
      </c>
      <c r="S21" s="45"/>
      <c r="T21" s="53">
        <v>3</v>
      </c>
      <c r="U21" s="53"/>
      <c r="V21" s="40">
        <f t="shared" si="2"/>
        <v>89</v>
      </c>
      <c r="W21" s="40"/>
      <c r="X21" s="40">
        <f t="shared" si="3"/>
        <v>68</v>
      </c>
      <c r="Y21" s="36">
        <v>13</v>
      </c>
      <c r="Z21" s="36">
        <v>9</v>
      </c>
      <c r="AA21" s="36">
        <v>6</v>
      </c>
      <c r="AB21" s="36">
        <v>4</v>
      </c>
      <c r="AC21" s="36">
        <v>5</v>
      </c>
      <c r="AD21" s="36">
        <v>4</v>
      </c>
      <c r="AE21" s="36">
        <v>14</v>
      </c>
      <c r="AF21" s="36">
        <v>9</v>
      </c>
      <c r="AG21" s="36">
        <v>7</v>
      </c>
      <c r="AH21" s="36">
        <v>6</v>
      </c>
      <c r="AI21" s="36">
        <v>2</v>
      </c>
      <c r="AJ21" s="36">
        <v>2</v>
      </c>
      <c r="AK21" s="36">
        <v>6</v>
      </c>
      <c r="AL21" s="36">
        <v>6</v>
      </c>
      <c r="AM21" s="36">
        <v>7</v>
      </c>
      <c r="AN21" s="36">
        <v>5</v>
      </c>
      <c r="AO21" s="36">
        <v>1</v>
      </c>
      <c r="AP21" s="36">
        <v>1</v>
      </c>
      <c r="AQ21" s="36">
        <v>7</v>
      </c>
      <c r="AR21" s="36">
        <v>4</v>
      </c>
      <c r="AS21" s="36">
        <v>10</v>
      </c>
      <c r="AT21" s="36">
        <v>7</v>
      </c>
      <c r="AU21" s="36">
        <v>0</v>
      </c>
      <c r="AV21" s="36"/>
      <c r="AW21" s="36">
        <v>5</v>
      </c>
      <c r="AX21" s="36">
        <v>4</v>
      </c>
      <c r="AY21" s="36">
        <v>5</v>
      </c>
      <c r="AZ21" s="36">
        <v>5</v>
      </c>
      <c r="BA21" s="36">
        <v>1</v>
      </c>
      <c r="BB21" s="36">
        <v>2</v>
      </c>
      <c r="BC21" s="36"/>
      <c r="BD21" s="36"/>
      <c r="BE21" s="36"/>
      <c r="BF21" s="36"/>
      <c r="BG21" s="40">
        <f t="shared" si="5"/>
        <v>4</v>
      </c>
      <c r="BH21" s="40"/>
      <c r="BI21" s="40">
        <f t="shared" si="6"/>
        <v>4</v>
      </c>
      <c r="BJ21" s="36">
        <v>1</v>
      </c>
      <c r="BK21" s="36">
        <v>1</v>
      </c>
      <c r="BL21" s="36">
        <v>1</v>
      </c>
      <c r="BM21" s="36">
        <v>1</v>
      </c>
      <c r="BN21" s="36">
        <v>0</v>
      </c>
      <c r="BO21" s="36">
        <v>0</v>
      </c>
      <c r="BP21" s="36">
        <v>1</v>
      </c>
      <c r="BQ21" s="36">
        <v>1</v>
      </c>
      <c r="BR21" s="36">
        <v>1</v>
      </c>
      <c r="BS21" s="36">
        <v>1</v>
      </c>
      <c r="BT21" s="36">
        <v>0</v>
      </c>
      <c r="BU21" s="36">
        <v>0</v>
      </c>
      <c r="BV21" s="36"/>
      <c r="BW21" s="36"/>
      <c r="BX21" s="41"/>
    </row>
    <row r="22" spans="1:76" s="55" customFormat="1" ht="25.5" hidden="1" x14ac:dyDescent="0.25">
      <c r="A22" s="38" t="s">
        <v>54</v>
      </c>
      <c r="B22" s="38"/>
      <c r="C22" s="38"/>
      <c r="D22" s="38"/>
      <c r="E22" s="38"/>
      <c r="F22" s="38"/>
      <c r="G22" s="38"/>
      <c r="H22" s="38"/>
      <c r="I22" s="39">
        <v>37</v>
      </c>
      <c r="J22" s="39"/>
      <c r="K22" s="40">
        <f t="shared" si="0"/>
        <v>98</v>
      </c>
      <c r="L22" s="40"/>
      <c r="M22" s="40">
        <f t="shared" si="1"/>
        <v>92</v>
      </c>
      <c r="N22" s="40">
        <f t="shared" si="4"/>
        <v>-6</v>
      </c>
      <c r="O22" s="40"/>
      <c r="P22" s="40"/>
      <c r="Q22" s="40"/>
      <c r="R22" s="36">
        <v>3</v>
      </c>
      <c r="S22" s="36"/>
      <c r="T22" s="54">
        <v>4</v>
      </c>
      <c r="U22" s="54"/>
      <c r="V22" s="40">
        <f t="shared" si="2"/>
        <v>91</v>
      </c>
      <c r="W22" s="40"/>
      <c r="X22" s="40">
        <f t="shared" si="3"/>
        <v>83</v>
      </c>
      <c r="Y22" s="36">
        <v>12</v>
      </c>
      <c r="Z22" s="36">
        <v>11</v>
      </c>
      <c r="AA22" s="36">
        <v>6</v>
      </c>
      <c r="AB22" s="36">
        <v>5</v>
      </c>
      <c r="AC22" s="36">
        <v>6</v>
      </c>
      <c r="AD22" s="36">
        <v>5</v>
      </c>
      <c r="AE22" s="36">
        <v>15</v>
      </c>
      <c r="AF22" s="36">
        <v>13</v>
      </c>
      <c r="AG22" s="36">
        <v>8</v>
      </c>
      <c r="AH22" s="36">
        <v>7</v>
      </c>
      <c r="AI22" s="36">
        <v>1</v>
      </c>
      <c r="AJ22" s="36">
        <v>2</v>
      </c>
      <c r="AK22" s="36">
        <v>8</v>
      </c>
      <c r="AL22" s="36">
        <v>6</v>
      </c>
      <c r="AM22" s="36">
        <v>8</v>
      </c>
      <c r="AN22" s="36">
        <v>6</v>
      </c>
      <c r="AO22" s="36">
        <v>0</v>
      </c>
      <c r="AP22" s="36">
        <v>1</v>
      </c>
      <c r="AQ22" s="36">
        <v>5</v>
      </c>
      <c r="AR22" s="36">
        <v>4</v>
      </c>
      <c r="AS22" s="36">
        <v>10</v>
      </c>
      <c r="AT22" s="36">
        <v>9</v>
      </c>
      <c r="AU22" s="36">
        <v>0</v>
      </c>
      <c r="AV22" s="36">
        <v>0</v>
      </c>
      <c r="AW22" s="36">
        <v>5</v>
      </c>
      <c r="AX22" s="36">
        <v>5</v>
      </c>
      <c r="AY22" s="36">
        <v>6</v>
      </c>
      <c r="AZ22" s="36">
        <v>7</v>
      </c>
      <c r="BA22" s="36">
        <v>1</v>
      </c>
      <c r="BB22" s="36">
        <v>2</v>
      </c>
      <c r="BC22" s="36"/>
      <c r="BD22" s="36"/>
      <c r="BE22" s="36"/>
      <c r="BF22" s="36"/>
      <c r="BG22" s="40">
        <f t="shared" si="5"/>
        <v>4</v>
      </c>
      <c r="BH22" s="40"/>
      <c r="BI22" s="40">
        <f t="shared" si="6"/>
        <v>5</v>
      </c>
      <c r="BJ22" s="36">
        <v>1</v>
      </c>
      <c r="BK22" s="36">
        <v>1</v>
      </c>
      <c r="BL22" s="36">
        <v>1</v>
      </c>
      <c r="BM22" s="36">
        <v>1</v>
      </c>
      <c r="BN22" s="36">
        <v>0</v>
      </c>
      <c r="BO22" s="36">
        <v>1</v>
      </c>
      <c r="BP22" s="36">
        <v>1</v>
      </c>
      <c r="BQ22" s="36">
        <v>1</v>
      </c>
      <c r="BR22" s="36">
        <v>1</v>
      </c>
      <c r="BS22" s="36">
        <v>1</v>
      </c>
      <c r="BT22" s="36">
        <v>0</v>
      </c>
      <c r="BU22" s="36">
        <v>0</v>
      </c>
      <c r="BV22" s="36"/>
      <c r="BW22" s="36"/>
      <c r="BX22" s="41"/>
    </row>
    <row r="23" spans="1:76" s="42" customFormat="1" ht="15.75" hidden="1" x14ac:dyDescent="0.25">
      <c r="A23" s="38" t="s">
        <v>55</v>
      </c>
      <c r="B23" s="38"/>
      <c r="C23" s="38"/>
      <c r="D23" s="38"/>
      <c r="E23" s="38"/>
      <c r="F23" s="38"/>
      <c r="G23" s="38"/>
      <c r="H23" s="38"/>
      <c r="I23" s="39">
        <v>31</v>
      </c>
      <c r="J23" s="39"/>
      <c r="K23" s="40">
        <f t="shared" si="0"/>
        <v>80</v>
      </c>
      <c r="L23" s="40"/>
      <c r="M23" s="40">
        <f t="shared" si="1"/>
        <v>78</v>
      </c>
      <c r="N23" s="40">
        <f t="shared" si="4"/>
        <v>-2</v>
      </c>
      <c r="O23" s="40"/>
      <c r="P23" s="40"/>
      <c r="Q23" s="40"/>
      <c r="R23" s="36">
        <v>4</v>
      </c>
      <c r="S23" s="36"/>
      <c r="T23" s="36">
        <v>4</v>
      </c>
      <c r="U23" s="36"/>
      <c r="V23" s="40">
        <f t="shared" si="2"/>
        <v>72</v>
      </c>
      <c r="W23" s="40"/>
      <c r="X23" s="40">
        <f t="shared" si="3"/>
        <v>70</v>
      </c>
      <c r="Y23" s="36">
        <v>10</v>
      </c>
      <c r="Z23" s="36">
        <v>10</v>
      </c>
      <c r="AA23" s="36">
        <v>5</v>
      </c>
      <c r="AB23" s="36">
        <v>4</v>
      </c>
      <c r="AC23" s="36">
        <v>3</v>
      </c>
      <c r="AD23" s="36">
        <v>3</v>
      </c>
      <c r="AE23" s="36">
        <v>10</v>
      </c>
      <c r="AF23" s="36">
        <v>10</v>
      </c>
      <c r="AG23" s="36">
        <v>8</v>
      </c>
      <c r="AH23" s="36">
        <v>8</v>
      </c>
      <c r="AI23" s="36">
        <v>0</v>
      </c>
      <c r="AJ23" s="36">
        <v>0</v>
      </c>
      <c r="AK23" s="36">
        <v>6</v>
      </c>
      <c r="AL23" s="36">
        <v>5</v>
      </c>
      <c r="AM23" s="36">
        <v>5</v>
      </c>
      <c r="AN23" s="36">
        <v>5</v>
      </c>
      <c r="AO23" s="36">
        <v>1</v>
      </c>
      <c r="AP23" s="36">
        <v>1</v>
      </c>
      <c r="AQ23" s="36">
        <v>3</v>
      </c>
      <c r="AR23" s="36">
        <v>3</v>
      </c>
      <c r="AS23" s="36">
        <v>9</v>
      </c>
      <c r="AT23" s="36">
        <v>9</v>
      </c>
      <c r="AU23" s="36">
        <v>0</v>
      </c>
      <c r="AV23" s="36"/>
      <c r="AW23" s="36">
        <v>5</v>
      </c>
      <c r="AX23" s="36">
        <v>5</v>
      </c>
      <c r="AY23" s="36">
        <v>5</v>
      </c>
      <c r="AZ23" s="36">
        <v>5</v>
      </c>
      <c r="BA23" s="36">
        <v>2</v>
      </c>
      <c r="BB23" s="36">
        <v>2</v>
      </c>
      <c r="BC23" s="36"/>
      <c r="BD23" s="36"/>
      <c r="BE23" s="36"/>
      <c r="BF23" s="36"/>
      <c r="BG23" s="40">
        <f t="shared" si="5"/>
        <v>4</v>
      </c>
      <c r="BH23" s="40"/>
      <c r="BI23" s="40">
        <f t="shared" si="6"/>
        <v>4</v>
      </c>
      <c r="BJ23" s="36">
        <v>1</v>
      </c>
      <c r="BK23" s="36">
        <v>1</v>
      </c>
      <c r="BL23" s="36">
        <v>2</v>
      </c>
      <c r="BM23" s="36">
        <v>1</v>
      </c>
      <c r="BN23" s="36"/>
      <c r="BO23" s="36"/>
      <c r="BP23" s="36">
        <v>0</v>
      </c>
      <c r="BQ23" s="36">
        <v>1</v>
      </c>
      <c r="BR23" s="36">
        <v>1</v>
      </c>
      <c r="BS23" s="36">
        <v>1</v>
      </c>
      <c r="BT23" s="36">
        <v>0</v>
      </c>
      <c r="BU23" s="36">
        <v>0</v>
      </c>
      <c r="BV23" s="36"/>
      <c r="BW23" s="36"/>
      <c r="BX23" s="41"/>
    </row>
    <row r="24" spans="1:76" s="42" customFormat="1" ht="25.5" hidden="1" x14ac:dyDescent="0.25">
      <c r="A24" s="38" t="s">
        <v>56</v>
      </c>
      <c r="B24" s="38"/>
      <c r="C24" s="38"/>
      <c r="D24" s="38"/>
      <c r="E24" s="38"/>
      <c r="F24" s="38"/>
      <c r="G24" s="38"/>
      <c r="H24" s="38"/>
      <c r="I24" s="39">
        <v>40</v>
      </c>
      <c r="J24" s="39"/>
      <c r="K24" s="40">
        <f t="shared" si="0"/>
        <v>101</v>
      </c>
      <c r="L24" s="40"/>
      <c r="M24" s="40">
        <f t="shared" si="1"/>
        <v>99</v>
      </c>
      <c r="N24" s="40">
        <f t="shared" si="4"/>
        <v>-2</v>
      </c>
      <c r="O24" s="40"/>
      <c r="P24" s="40"/>
      <c r="Q24" s="40"/>
      <c r="R24" s="36">
        <v>4</v>
      </c>
      <c r="S24" s="36"/>
      <c r="T24" s="36">
        <v>4</v>
      </c>
      <c r="U24" s="36"/>
      <c r="V24" s="40">
        <f t="shared" si="2"/>
        <v>94</v>
      </c>
      <c r="W24" s="40"/>
      <c r="X24" s="40">
        <f t="shared" si="3"/>
        <v>90</v>
      </c>
      <c r="Y24" s="36">
        <v>13</v>
      </c>
      <c r="Z24" s="36">
        <v>13</v>
      </c>
      <c r="AA24" s="36">
        <v>5</v>
      </c>
      <c r="AB24" s="36">
        <v>5</v>
      </c>
      <c r="AC24" s="36">
        <v>5</v>
      </c>
      <c r="AD24" s="36">
        <v>5</v>
      </c>
      <c r="AE24" s="36">
        <v>12</v>
      </c>
      <c r="AF24" s="36">
        <v>12</v>
      </c>
      <c r="AG24" s="36">
        <v>9</v>
      </c>
      <c r="AH24" s="36">
        <v>8</v>
      </c>
      <c r="AI24" s="36">
        <v>3</v>
      </c>
      <c r="AJ24" s="36">
        <v>2</v>
      </c>
      <c r="AK24" s="36">
        <v>6</v>
      </c>
      <c r="AL24" s="36">
        <v>7</v>
      </c>
      <c r="AM24" s="36">
        <v>8</v>
      </c>
      <c r="AN24" s="36">
        <v>7</v>
      </c>
      <c r="AO24" s="36">
        <v>2</v>
      </c>
      <c r="AP24" s="36">
        <v>2</v>
      </c>
      <c r="AQ24" s="36">
        <v>5</v>
      </c>
      <c r="AR24" s="36">
        <v>4</v>
      </c>
      <c r="AS24" s="36">
        <v>12</v>
      </c>
      <c r="AT24" s="36">
        <v>11</v>
      </c>
      <c r="AU24" s="36">
        <v>0</v>
      </c>
      <c r="AV24" s="36"/>
      <c r="AW24" s="36">
        <v>5</v>
      </c>
      <c r="AX24" s="36">
        <v>5</v>
      </c>
      <c r="AY24" s="36">
        <v>6</v>
      </c>
      <c r="AZ24" s="36">
        <v>6</v>
      </c>
      <c r="BA24" s="36">
        <v>3</v>
      </c>
      <c r="BB24" s="36">
        <v>3</v>
      </c>
      <c r="BC24" s="36"/>
      <c r="BD24" s="36"/>
      <c r="BE24" s="36"/>
      <c r="BF24" s="36"/>
      <c r="BG24" s="40">
        <f t="shared" si="5"/>
        <v>3</v>
      </c>
      <c r="BH24" s="40"/>
      <c r="BI24" s="40">
        <f t="shared" si="6"/>
        <v>5</v>
      </c>
      <c r="BJ24" s="36">
        <v>1</v>
      </c>
      <c r="BK24" s="36">
        <v>1</v>
      </c>
      <c r="BL24" s="36">
        <v>1</v>
      </c>
      <c r="BM24" s="36">
        <v>2</v>
      </c>
      <c r="BN24" s="36"/>
      <c r="BO24" s="36"/>
      <c r="BP24" s="36">
        <v>0</v>
      </c>
      <c r="BQ24" s="36">
        <v>1</v>
      </c>
      <c r="BR24" s="36">
        <v>1</v>
      </c>
      <c r="BS24" s="36">
        <v>1</v>
      </c>
      <c r="BT24" s="36">
        <v>0</v>
      </c>
      <c r="BU24" s="36">
        <v>0</v>
      </c>
      <c r="BV24" s="36"/>
      <c r="BW24" s="36"/>
      <c r="BX24" s="41"/>
    </row>
    <row r="25" spans="1:76" s="42" customFormat="1" ht="15.75" hidden="1" x14ac:dyDescent="0.25">
      <c r="A25" s="38" t="s">
        <v>57</v>
      </c>
      <c r="B25" s="38"/>
      <c r="C25" s="38"/>
      <c r="D25" s="38"/>
      <c r="E25" s="38"/>
      <c r="F25" s="38"/>
      <c r="G25" s="38"/>
      <c r="H25" s="38"/>
      <c r="I25" s="39">
        <v>40</v>
      </c>
      <c r="J25" s="39"/>
      <c r="K25" s="40">
        <f t="shared" si="0"/>
        <v>103</v>
      </c>
      <c r="L25" s="40"/>
      <c r="M25" s="40">
        <f t="shared" si="1"/>
        <v>99</v>
      </c>
      <c r="N25" s="40">
        <f t="shared" si="4"/>
        <v>-4</v>
      </c>
      <c r="O25" s="40"/>
      <c r="P25" s="40"/>
      <c r="Q25" s="40"/>
      <c r="R25" s="36">
        <v>4</v>
      </c>
      <c r="S25" s="36"/>
      <c r="T25" s="36">
        <v>4</v>
      </c>
      <c r="U25" s="36"/>
      <c r="V25" s="40">
        <f t="shared" si="2"/>
        <v>96</v>
      </c>
      <c r="W25" s="40"/>
      <c r="X25" s="40">
        <f t="shared" si="3"/>
        <v>90</v>
      </c>
      <c r="Y25" s="36">
        <v>12</v>
      </c>
      <c r="Z25" s="36">
        <v>11</v>
      </c>
      <c r="AA25" s="36">
        <v>7</v>
      </c>
      <c r="AB25" s="36">
        <v>6</v>
      </c>
      <c r="AC25" s="36">
        <v>6</v>
      </c>
      <c r="AD25" s="36">
        <v>6</v>
      </c>
      <c r="AE25" s="36">
        <v>12</v>
      </c>
      <c r="AF25" s="36">
        <v>13</v>
      </c>
      <c r="AG25" s="36">
        <v>9</v>
      </c>
      <c r="AH25" s="36">
        <v>8</v>
      </c>
      <c r="AI25" s="36">
        <v>1</v>
      </c>
      <c r="AJ25" s="36">
        <v>1</v>
      </c>
      <c r="AK25" s="36">
        <v>10</v>
      </c>
      <c r="AL25" s="36">
        <v>8</v>
      </c>
      <c r="AM25" s="36">
        <v>8</v>
      </c>
      <c r="AN25" s="36">
        <v>7</v>
      </c>
      <c r="AO25" s="36">
        <v>1</v>
      </c>
      <c r="AP25" s="36">
        <v>1</v>
      </c>
      <c r="AQ25" s="36">
        <v>5</v>
      </c>
      <c r="AR25" s="36">
        <v>5</v>
      </c>
      <c r="AS25" s="36">
        <v>12</v>
      </c>
      <c r="AT25" s="36">
        <v>11</v>
      </c>
      <c r="AU25" s="36">
        <v>0</v>
      </c>
      <c r="AV25" s="36"/>
      <c r="AW25" s="36">
        <v>5</v>
      </c>
      <c r="AX25" s="36">
        <v>5</v>
      </c>
      <c r="AY25" s="36">
        <v>6</v>
      </c>
      <c r="AZ25" s="36">
        <v>6</v>
      </c>
      <c r="BA25" s="36">
        <v>2</v>
      </c>
      <c r="BB25" s="36">
        <v>2</v>
      </c>
      <c r="BC25" s="36"/>
      <c r="BD25" s="36"/>
      <c r="BE25" s="36"/>
      <c r="BF25" s="36"/>
      <c r="BG25" s="40">
        <f t="shared" si="5"/>
        <v>3</v>
      </c>
      <c r="BH25" s="40"/>
      <c r="BI25" s="40">
        <f t="shared" si="6"/>
        <v>5</v>
      </c>
      <c r="BJ25" s="36">
        <v>1</v>
      </c>
      <c r="BK25" s="36">
        <v>1</v>
      </c>
      <c r="BL25" s="36">
        <v>1</v>
      </c>
      <c r="BM25" s="36">
        <v>2</v>
      </c>
      <c r="BN25" s="36">
        <v>0</v>
      </c>
      <c r="BO25" s="36">
        <v>0</v>
      </c>
      <c r="BP25" s="36">
        <v>1</v>
      </c>
      <c r="BQ25" s="36">
        <v>1</v>
      </c>
      <c r="BR25" s="36">
        <v>0</v>
      </c>
      <c r="BS25" s="36">
        <v>1</v>
      </c>
      <c r="BT25" s="36">
        <v>0</v>
      </c>
      <c r="BU25" s="36">
        <v>0</v>
      </c>
      <c r="BV25" s="36"/>
      <c r="BW25" s="36"/>
      <c r="BX25" s="41"/>
    </row>
    <row r="26" spans="1:76" s="42" customFormat="1" ht="25.5" hidden="1" x14ac:dyDescent="0.25">
      <c r="A26" s="38" t="s">
        <v>58</v>
      </c>
      <c r="B26" s="38"/>
      <c r="C26" s="38"/>
      <c r="D26" s="38"/>
      <c r="E26" s="38"/>
      <c r="F26" s="38"/>
      <c r="G26" s="38"/>
      <c r="H26" s="38"/>
      <c r="I26" s="39">
        <v>35</v>
      </c>
      <c r="J26" s="39"/>
      <c r="K26" s="40">
        <f t="shared" si="0"/>
        <v>85</v>
      </c>
      <c r="L26" s="40"/>
      <c r="M26" s="40">
        <f t="shared" si="1"/>
        <v>88</v>
      </c>
      <c r="N26" s="40">
        <f t="shared" si="4"/>
        <v>3</v>
      </c>
      <c r="O26" s="40"/>
      <c r="P26" s="40"/>
      <c r="Q26" s="40"/>
      <c r="R26" s="36">
        <v>3</v>
      </c>
      <c r="S26" s="36"/>
      <c r="T26" s="36">
        <v>4</v>
      </c>
      <c r="U26" s="36"/>
      <c r="V26" s="40">
        <f t="shared" si="2"/>
        <v>78</v>
      </c>
      <c r="W26" s="40"/>
      <c r="X26" s="40">
        <f t="shared" si="3"/>
        <v>79</v>
      </c>
      <c r="Y26" s="36">
        <v>9</v>
      </c>
      <c r="Z26" s="36">
        <v>10</v>
      </c>
      <c r="AA26" s="36">
        <v>5</v>
      </c>
      <c r="AB26" s="36">
        <v>4</v>
      </c>
      <c r="AC26" s="36">
        <v>5</v>
      </c>
      <c r="AD26" s="36">
        <v>4</v>
      </c>
      <c r="AE26" s="36">
        <v>11</v>
      </c>
      <c r="AF26" s="36">
        <v>11</v>
      </c>
      <c r="AG26" s="36">
        <v>7</v>
      </c>
      <c r="AH26" s="36">
        <v>7</v>
      </c>
      <c r="AI26" s="36">
        <v>1</v>
      </c>
      <c r="AJ26" s="36">
        <v>2</v>
      </c>
      <c r="AK26" s="36">
        <v>8</v>
      </c>
      <c r="AL26" s="36">
        <v>7</v>
      </c>
      <c r="AM26" s="36">
        <v>8</v>
      </c>
      <c r="AN26" s="36">
        <v>6</v>
      </c>
      <c r="AO26" s="36">
        <v>0</v>
      </c>
      <c r="AP26" s="36">
        <v>1</v>
      </c>
      <c r="AQ26" s="36">
        <v>5</v>
      </c>
      <c r="AR26" s="36">
        <v>4</v>
      </c>
      <c r="AS26" s="36">
        <v>7</v>
      </c>
      <c r="AT26" s="36">
        <v>9</v>
      </c>
      <c r="AU26" s="36">
        <v>0</v>
      </c>
      <c r="AV26" s="36"/>
      <c r="AW26" s="36">
        <v>5</v>
      </c>
      <c r="AX26" s="36">
        <v>5</v>
      </c>
      <c r="AY26" s="36">
        <v>5</v>
      </c>
      <c r="AZ26" s="36">
        <v>6</v>
      </c>
      <c r="BA26" s="36">
        <v>2</v>
      </c>
      <c r="BB26" s="36">
        <v>3</v>
      </c>
      <c r="BC26" s="36"/>
      <c r="BD26" s="36"/>
      <c r="BE26" s="36"/>
      <c r="BF26" s="36"/>
      <c r="BG26" s="40">
        <f t="shared" si="5"/>
        <v>4</v>
      </c>
      <c r="BH26" s="40"/>
      <c r="BI26" s="40">
        <f t="shared" si="6"/>
        <v>5</v>
      </c>
      <c r="BJ26" s="36">
        <v>1</v>
      </c>
      <c r="BK26" s="36">
        <v>1</v>
      </c>
      <c r="BL26" s="36">
        <v>0</v>
      </c>
      <c r="BM26" s="36">
        <v>1</v>
      </c>
      <c r="BN26" s="36">
        <v>0</v>
      </c>
      <c r="BO26" s="36">
        <v>1</v>
      </c>
      <c r="BP26" s="36">
        <v>1</v>
      </c>
      <c r="BQ26" s="36">
        <v>1</v>
      </c>
      <c r="BR26" s="36">
        <v>2</v>
      </c>
      <c r="BS26" s="36">
        <v>1</v>
      </c>
      <c r="BT26" s="36">
        <v>0</v>
      </c>
      <c r="BU26" s="36">
        <v>0</v>
      </c>
      <c r="BV26" s="36"/>
      <c r="BW26" s="36"/>
      <c r="BX26" s="41"/>
    </row>
    <row r="27" spans="1:76" s="42" customFormat="1" ht="25.5" hidden="1" x14ac:dyDescent="0.25">
      <c r="A27" s="38" t="s">
        <v>59</v>
      </c>
      <c r="B27" s="38"/>
      <c r="C27" s="38"/>
      <c r="D27" s="38"/>
      <c r="E27" s="38"/>
      <c r="F27" s="38"/>
      <c r="G27" s="38"/>
      <c r="H27" s="38"/>
      <c r="I27" s="39">
        <v>35</v>
      </c>
      <c r="J27" s="39"/>
      <c r="K27" s="40">
        <f t="shared" si="0"/>
        <v>90</v>
      </c>
      <c r="L27" s="40"/>
      <c r="M27" s="40">
        <f t="shared" si="1"/>
        <v>88</v>
      </c>
      <c r="N27" s="40">
        <f t="shared" si="4"/>
        <v>-2</v>
      </c>
      <c r="O27" s="40"/>
      <c r="P27" s="40"/>
      <c r="Q27" s="40"/>
      <c r="R27" s="36">
        <v>4</v>
      </c>
      <c r="S27" s="36"/>
      <c r="T27" s="36">
        <v>4</v>
      </c>
      <c r="U27" s="36"/>
      <c r="V27" s="40">
        <f t="shared" si="2"/>
        <v>82</v>
      </c>
      <c r="W27" s="40"/>
      <c r="X27" s="40">
        <f t="shared" si="3"/>
        <v>79</v>
      </c>
      <c r="Y27" s="36">
        <v>12</v>
      </c>
      <c r="Z27" s="36">
        <v>11</v>
      </c>
      <c r="AA27" s="36">
        <v>4</v>
      </c>
      <c r="AB27" s="36">
        <v>4</v>
      </c>
      <c r="AC27" s="36">
        <v>5</v>
      </c>
      <c r="AD27" s="36">
        <v>5</v>
      </c>
      <c r="AE27" s="36">
        <v>13</v>
      </c>
      <c r="AF27" s="36">
        <v>11</v>
      </c>
      <c r="AG27" s="36">
        <v>7</v>
      </c>
      <c r="AH27" s="36">
        <v>7</v>
      </c>
      <c r="AI27" s="36">
        <v>2</v>
      </c>
      <c r="AJ27" s="36">
        <v>2</v>
      </c>
      <c r="AK27" s="36">
        <v>7</v>
      </c>
      <c r="AL27" s="36">
        <v>7</v>
      </c>
      <c r="AM27" s="36">
        <v>5</v>
      </c>
      <c r="AN27" s="36">
        <v>5</v>
      </c>
      <c r="AO27" s="36">
        <v>1</v>
      </c>
      <c r="AP27" s="36">
        <v>1</v>
      </c>
      <c r="AQ27" s="36">
        <v>6</v>
      </c>
      <c r="AR27" s="36">
        <v>5</v>
      </c>
      <c r="AS27" s="36">
        <v>10</v>
      </c>
      <c r="AT27" s="36">
        <v>10</v>
      </c>
      <c r="AU27" s="36">
        <v>0</v>
      </c>
      <c r="AV27" s="36">
        <v>0</v>
      </c>
      <c r="AW27" s="36">
        <v>5</v>
      </c>
      <c r="AX27" s="36">
        <v>5</v>
      </c>
      <c r="AY27" s="36">
        <v>4</v>
      </c>
      <c r="AZ27" s="36">
        <v>4</v>
      </c>
      <c r="BA27" s="36">
        <v>1</v>
      </c>
      <c r="BB27" s="36">
        <v>2</v>
      </c>
      <c r="BC27" s="36"/>
      <c r="BD27" s="36"/>
      <c r="BE27" s="36"/>
      <c r="BF27" s="36"/>
      <c r="BG27" s="40">
        <f t="shared" si="5"/>
        <v>4</v>
      </c>
      <c r="BH27" s="40"/>
      <c r="BI27" s="40">
        <f t="shared" si="6"/>
        <v>5</v>
      </c>
      <c r="BJ27" s="36">
        <v>1</v>
      </c>
      <c r="BK27" s="36">
        <v>1</v>
      </c>
      <c r="BL27" s="36">
        <v>1</v>
      </c>
      <c r="BM27" s="36">
        <v>2</v>
      </c>
      <c r="BN27" s="36">
        <v>0</v>
      </c>
      <c r="BO27" s="36">
        <v>0</v>
      </c>
      <c r="BP27" s="36">
        <v>1</v>
      </c>
      <c r="BQ27" s="36">
        <v>1</v>
      </c>
      <c r="BR27" s="36">
        <v>1</v>
      </c>
      <c r="BS27" s="36">
        <v>1</v>
      </c>
      <c r="BT27" s="36">
        <v>0</v>
      </c>
      <c r="BU27" s="36">
        <v>0</v>
      </c>
      <c r="BV27" s="36">
        <v>0</v>
      </c>
      <c r="BW27" s="36">
        <v>0</v>
      </c>
      <c r="BX27" s="41"/>
    </row>
    <row r="28" spans="1:76" s="44" customFormat="1" ht="15.75" hidden="1" customHeight="1" x14ac:dyDescent="0.25">
      <c r="A28" s="38" t="s">
        <v>60</v>
      </c>
      <c r="B28" s="38"/>
      <c r="C28" s="38"/>
      <c r="D28" s="38"/>
      <c r="E28" s="38"/>
      <c r="F28" s="38"/>
      <c r="G28" s="38"/>
      <c r="H28" s="38"/>
      <c r="I28" s="39">
        <v>24</v>
      </c>
      <c r="J28" s="39"/>
      <c r="K28" s="40">
        <f t="shared" si="0"/>
        <v>60</v>
      </c>
      <c r="L28" s="40"/>
      <c r="M28" s="40">
        <f t="shared" si="1"/>
        <v>61</v>
      </c>
      <c r="N28" s="40">
        <f t="shared" si="4"/>
        <v>1</v>
      </c>
      <c r="O28" s="40"/>
      <c r="P28" s="40"/>
      <c r="Q28" s="40"/>
      <c r="R28" s="36">
        <v>2</v>
      </c>
      <c r="S28" s="36"/>
      <c r="T28" s="36">
        <v>3</v>
      </c>
      <c r="U28" s="36"/>
      <c r="V28" s="40">
        <f t="shared" si="2"/>
        <v>55</v>
      </c>
      <c r="W28" s="40"/>
      <c r="X28" s="40">
        <f t="shared" si="3"/>
        <v>54</v>
      </c>
      <c r="Y28" s="36">
        <v>8</v>
      </c>
      <c r="Z28" s="36">
        <v>8</v>
      </c>
      <c r="AA28" s="36">
        <v>3</v>
      </c>
      <c r="AB28" s="36">
        <v>3</v>
      </c>
      <c r="AC28" s="36">
        <v>4</v>
      </c>
      <c r="AD28" s="36">
        <v>3</v>
      </c>
      <c r="AE28" s="36">
        <v>8</v>
      </c>
      <c r="AF28" s="36">
        <v>8</v>
      </c>
      <c r="AG28" s="36">
        <v>3</v>
      </c>
      <c r="AH28" s="36">
        <v>4</v>
      </c>
      <c r="AI28" s="36">
        <v>1</v>
      </c>
      <c r="AJ28" s="36">
        <v>2</v>
      </c>
      <c r="AK28" s="36">
        <v>5</v>
      </c>
      <c r="AL28" s="36">
        <v>4</v>
      </c>
      <c r="AM28" s="36">
        <v>5</v>
      </c>
      <c r="AN28" s="36">
        <v>4</v>
      </c>
      <c r="AO28" s="36">
        <v>1</v>
      </c>
      <c r="AP28" s="36">
        <v>1</v>
      </c>
      <c r="AQ28" s="36">
        <v>3</v>
      </c>
      <c r="AR28" s="36">
        <v>3</v>
      </c>
      <c r="AS28" s="36">
        <v>6</v>
      </c>
      <c r="AT28" s="36">
        <v>6</v>
      </c>
      <c r="AU28" s="36">
        <v>0</v>
      </c>
      <c r="AV28" s="36"/>
      <c r="AW28" s="36">
        <v>3</v>
      </c>
      <c r="AX28" s="36">
        <v>3</v>
      </c>
      <c r="AY28" s="36">
        <v>3</v>
      </c>
      <c r="AZ28" s="36">
        <v>3</v>
      </c>
      <c r="BA28" s="36">
        <v>2</v>
      </c>
      <c r="BB28" s="36">
        <v>2</v>
      </c>
      <c r="BC28" s="36"/>
      <c r="BD28" s="36"/>
      <c r="BE28" s="36"/>
      <c r="BF28" s="36"/>
      <c r="BG28" s="40">
        <f t="shared" si="5"/>
        <v>3</v>
      </c>
      <c r="BH28" s="40"/>
      <c r="BI28" s="40">
        <f t="shared" si="6"/>
        <v>4</v>
      </c>
      <c r="BJ28" s="36">
        <v>1</v>
      </c>
      <c r="BK28" s="36">
        <v>1</v>
      </c>
      <c r="BL28" s="36">
        <v>1</v>
      </c>
      <c r="BM28" s="36">
        <v>1</v>
      </c>
      <c r="BN28" s="36"/>
      <c r="BO28" s="36"/>
      <c r="BP28" s="36">
        <v>1</v>
      </c>
      <c r="BQ28" s="36">
        <v>1</v>
      </c>
      <c r="BR28" s="36">
        <v>0</v>
      </c>
      <c r="BS28" s="36">
        <v>1</v>
      </c>
      <c r="BT28" s="36">
        <v>0</v>
      </c>
      <c r="BU28" s="36">
        <v>0</v>
      </c>
      <c r="BV28" s="36"/>
      <c r="BW28" s="36"/>
      <c r="BX28" s="38"/>
    </row>
    <row r="29" spans="1:76" s="42" customFormat="1" ht="25.5" hidden="1" x14ac:dyDescent="0.25">
      <c r="A29" s="38" t="s">
        <v>61</v>
      </c>
      <c r="B29" s="38"/>
      <c r="C29" s="38"/>
      <c r="D29" s="38"/>
      <c r="E29" s="38"/>
      <c r="F29" s="38"/>
      <c r="G29" s="38"/>
      <c r="H29" s="38"/>
      <c r="I29" s="39">
        <v>45</v>
      </c>
      <c r="J29" s="39"/>
      <c r="K29" s="40">
        <f t="shared" si="0"/>
        <v>106</v>
      </c>
      <c r="L29" s="40"/>
      <c r="M29" s="40">
        <f t="shared" si="1"/>
        <v>111</v>
      </c>
      <c r="N29" s="40">
        <f t="shared" si="4"/>
        <v>5</v>
      </c>
      <c r="O29" s="40"/>
      <c r="P29" s="40"/>
      <c r="Q29" s="40"/>
      <c r="R29" s="36">
        <v>3</v>
      </c>
      <c r="S29" s="36"/>
      <c r="T29" s="36">
        <v>4</v>
      </c>
      <c r="U29" s="36"/>
      <c r="V29" s="40">
        <f t="shared" si="2"/>
        <v>97</v>
      </c>
      <c r="W29" s="40"/>
      <c r="X29" s="40">
        <f t="shared" si="3"/>
        <v>101</v>
      </c>
      <c r="Y29" s="36">
        <v>14</v>
      </c>
      <c r="Z29" s="36">
        <v>14</v>
      </c>
      <c r="AA29" s="36">
        <v>7</v>
      </c>
      <c r="AB29" s="36">
        <v>6</v>
      </c>
      <c r="AC29" s="36">
        <v>6</v>
      </c>
      <c r="AD29" s="36">
        <v>6</v>
      </c>
      <c r="AE29" s="36">
        <v>11</v>
      </c>
      <c r="AF29" s="36">
        <v>13</v>
      </c>
      <c r="AG29" s="36">
        <v>9</v>
      </c>
      <c r="AH29" s="36">
        <v>9</v>
      </c>
      <c r="AI29" s="36">
        <v>2</v>
      </c>
      <c r="AJ29" s="36">
        <v>2</v>
      </c>
      <c r="AK29" s="36">
        <v>9</v>
      </c>
      <c r="AL29" s="36">
        <v>9</v>
      </c>
      <c r="AM29" s="36">
        <v>7</v>
      </c>
      <c r="AN29" s="36">
        <v>7</v>
      </c>
      <c r="AO29" s="36">
        <v>3</v>
      </c>
      <c r="AP29" s="36">
        <v>3</v>
      </c>
      <c r="AQ29" s="36">
        <v>5</v>
      </c>
      <c r="AR29" s="36">
        <v>5</v>
      </c>
      <c r="AS29" s="36">
        <v>9</v>
      </c>
      <c r="AT29" s="36">
        <v>11</v>
      </c>
      <c r="AU29" s="36">
        <v>0</v>
      </c>
      <c r="AV29" s="36"/>
      <c r="AW29" s="36">
        <v>6</v>
      </c>
      <c r="AX29" s="36">
        <v>7</v>
      </c>
      <c r="AY29" s="36">
        <v>9</v>
      </c>
      <c r="AZ29" s="36">
        <v>9</v>
      </c>
      <c r="BA29" s="36">
        <v>0</v>
      </c>
      <c r="BB29" s="36">
        <v>0</v>
      </c>
      <c r="BC29" s="36"/>
      <c r="BD29" s="36"/>
      <c r="BE29" s="36"/>
      <c r="BF29" s="36"/>
      <c r="BG29" s="40">
        <f t="shared" si="5"/>
        <v>6</v>
      </c>
      <c r="BH29" s="40"/>
      <c r="BI29" s="40">
        <f t="shared" si="6"/>
        <v>6</v>
      </c>
      <c r="BJ29" s="36">
        <v>1</v>
      </c>
      <c r="BK29" s="36">
        <v>1</v>
      </c>
      <c r="BL29" s="36">
        <v>2</v>
      </c>
      <c r="BM29" s="36">
        <v>1</v>
      </c>
      <c r="BN29" s="36">
        <v>0</v>
      </c>
      <c r="BO29" s="36">
        <v>1</v>
      </c>
      <c r="BP29" s="36">
        <v>1</v>
      </c>
      <c r="BQ29" s="36">
        <v>1</v>
      </c>
      <c r="BR29" s="36">
        <v>2</v>
      </c>
      <c r="BS29" s="36">
        <v>2</v>
      </c>
      <c r="BT29" s="36">
        <v>0</v>
      </c>
      <c r="BU29" s="36">
        <v>0</v>
      </c>
      <c r="BV29" s="36"/>
      <c r="BW29" s="36"/>
      <c r="BX29" s="41"/>
    </row>
    <row r="30" spans="1:76" s="42" customFormat="1" ht="25.5" hidden="1" x14ac:dyDescent="0.25">
      <c r="A30" s="38" t="s">
        <v>62</v>
      </c>
      <c r="B30" s="38"/>
      <c r="C30" s="38"/>
      <c r="D30" s="38"/>
      <c r="E30" s="38"/>
      <c r="F30" s="38"/>
      <c r="G30" s="38"/>
      <c r="H30" s="38"/>
      <c r="I30" s="39">
        <v>20</v>
      </c>
      <c r="J30" s="39"/>
      <c r="K30" s="40">
        <f t="shared" si="0"/>
        <v>45</v>
      </c>
      <c r="L30" s="40"/>
      <c r="M30" s="40">
        <f t="shared" si="1"/>
        <v>53</v>
      </c>
      <c r="N30" s="40">
        <f t="shared" si="4"/>
        <v>8</v>
      </c>
      <c r="O30" s="40"/>
      <c r="P30" s="40"/>
      <c r="Q30" s="40"/>
      <c r="R30" s="36">
        <v>4</v>
      </c>
      <c r="S30" s="36"/>
      <c r="T30" s="36">
        <v>4</v>
      </c>
      <c r="U30" s="36"/>
      <c r="V30" s="40">
        <f t="shared" si="2"/>
        <v>37</v>
      </c>
      <c r="W30" s="40"/>
      <c r="X30" s="40">
        <f t="shared" si="3"/>
        <v>45</v>
      </c>
      <c r="Y30" s="36">
        <v>3</v>
      </c>
      <c r="Z30" s="36">
        <v>5</v>
      </c>
      <c r="AA30" s="36">
        <v>3</v>
      </c>
      <c r="AB30" s="36">
        <v>3</v>
      </c>
      <c r="AC30" s="36">
        <v>4</v>
      </c>
      <c r="AD30" s="36">
        <v>3</v>
      </c>
      <c r="AE30" s="36">
        <v>5</v>
      </c>
      <c r="AF30" s="36">
        <v>6</v>
      </c>
      <c r="AG30" s="36">
        <v>4</v>
      </c>
      <c r="AH30" s="36">
        <v>4</v>
      </c>
      <c r="AI30" s="36">
        <v>0</v>
      </c>
      <c r="AJ30" s="36">
        <v>1</v>
      </c>
      <c r="AK30" s="36">
        <v>3</v>
      </c>
      <c r="AL30" s="36">
        <v>4</v>
      </c>
      <c r="AM30" s="36">
        <v>3</v>
      </c>
      <c r="AN30" s="36">
        <v>3</v>
      </c>
      <c r="AO30" s="36">
        <v>1</v>
      </c>
      <c r="AP30" s="36">
        <v>1</v>
      </c>
      <c r="AQ30" s="36">
        <v>2</v>
      </c>
      <c r="AR30" s="36">
        <v>2</v>
      </c>
      <c r="AS30" s="36">
        <v>2</v>
      </c>
      <c r="AT30" s="36">
        <v>5</v>
      </c>
      <c r="AU30" s="36">
        <v>0</v>
      </c>
      <c r="AV30" s="36">
        <v>0</v>
      </c>
      <c r="AW30" s="36">
        <v>3</v>
      </c>
      <c r="AX30" s="36">
        <v>3</v>
      </c>
      <c r="AY30" s="36">
        <v>4</v>
      </c>
      <c r="AZ30" s="36">
        <v>4</v>
      </c>
      <c r="BA30" s="36">
        <v>0</v>
      </c>
      <c r="BB30" s="36">
        <v>1</v>
      </c>
      <c r="BC30" s="36"/>
      <c r="BD30" s="36"/>
      <c r="BE30" s="36"/>
      <c r="BF30" s="36"/>
      <c r="BG30" s="40">
        <f t="shared" si="5"/>
        <v>4</v>
      </c>
      <c r="BH30" s="40"/>
      <c r="BI30" s="40">
        <f t="shared" si="6"/>
        <v>4</v>
      </c>
      <c r="BJ30" s="36">
        <v>1</v>
      </c>
      <c r="BK30" s="36">
        <v>1</v>
      </c>
      <c r="BL30" s="36">
        <v>1</v>
      </c>
      <c r="BM30" s="36">
        <v>1</v>
      </c>
      <c r="BN30" s="36">
        <v>0</v>
      </c>
      <c r="BO30" s="36">
        <v>0</v>
      </c>
      <c r="BP30" s="36">
        <v>1</v>
      </c>
      <c r="BQ30" s="36">
        <v>1</v>
      </c>
      <c r="BR30" s="36">
        <v>1</v>
      </c>
      <c r="BS30" s="36">
        <v>1</v>
      </c>
      <c r="BT30" s="36">
        <v>0</v>
      </c>
      <c r="BU30" s="36">
        <v>0</v>
      </c>
      <c r="BV30" s="36"/>
      <c r="BW30" s="36"/>
      <c r="BX30" s="41"/>
    </row>
    <row r="31" spans="1:76" s="57" customFormat="1" ht="15.75" hidden="1" customHeight="1" x14ac:dyDescent="0.25">
      <c r="A31" s="38" t="s">
        <v>63</v>
      </c>
      <c r="B31" s="38"/>
      <c r="C31" s="38"/>
      <c r="D31" s="38"/>
      <c r="E31" s="38"/>
      <c r="F31" s="38"/>
      <c r="G31" s="38"/>
      <c r="H31" s="38"/>
      <c r="I31" s="39">
        <v>31</v>
      </c>
      <c r="J31" s="39"/>
      <c r="K31" s="40">
        <f t="shared" si="0"/>
        <v>65</v>
      </c>
      <c r="L31" s="40"/>
      <c r="M31" s="40">
        <f t="shared" si="1"/>
        <v>78</v>
      </c>
      <c r="N31" s="40">
        <f t="shared" si="4"/>
        <v>13</v>
      </c>
      <c r="O31" s="40"/>
      <c r="P31" s="40"/>
      <c r="Q31" s="40"/>
      <c r="R31" s="36">
        <v>4</v>
      </c>
      <c r="S31" s="36"/>
      <c r="T31" s="36">
        <v>4</v>
      </c>
      <c r="U31" s="36"/>
      <c r="V31" s="40">
        <f t="shared" si="2"/>
        <v>57</v>
      </c>
      <c r="W31" s="40"/>
      <c r="X31" s="40">
        <f t="shared" si="3"/>
        <v>70</v>
      </c>
      <c r="Y31" s="36">
        <v>7</v>
      </c>
      <c r="Z31" s="36">
        <v>8</v>
      </c>
      <c r="AA31" s="36">
        <v>3</v>
      </c>
      <c r="AB31" s="36">
        <v>4</v>
      </c>
      <c r="AC31" s="36">
        <v>5</v>
      </c>
      <c r="AD31" s="36">
        <v>5</v>
      </c>
      <c r="AE31" s="36">
        <v>6</v>
      </c>
      <c r="AF31" s="36">
        <v>10</v>
      </c>
      <c r="AG31" s="36">
        <v>8</v>
      </c>
      <c r="AH31" s="36">
        <v>8</v>
      </c>
      <c r="AI31" s="36">
        <v>1</v>
      </c>
      <c r="AJ31" s="36">
        <v>1</v>
      </c>
      <c r="AK31" s="36">
        <v>3</v>
      </c>
      <c r="AL31" s="36">
        <v>5</v>
      </c>
      <c r="AM31" s="36">
        <v>4</v>
      </c>
      <c r="AN31" s="36">
        <v>5</v>
      </c>
      <c r="AO31" s="36">
        <v>2</v>
      </c>
      <c r="AP31" s="36">
        <v>2</v>
      </c>
      <c r="AQ31" s="36">
        <v>3</v>
      </c>
      <c r="AR31" s="36">
        <v>3</v>
      </c>
      <c r="AS31" s="36">
        <v>3</v>
      </c>
      <c r="AT31" s="36">
        <v>7</v>
      </c>
      <c r="AU31" s="36">
        <v>0</v>
      </c>
      <c r="AV31" s="36"/>
      <c r="AW31" s="36">
        <v>4</v>
      </c>
      <c r="AX31" s="36">
        <v>4</v>
      </c>
      <c r="AY31" s="36">
        <v>6</v>
      </c>
      <c r="AZ31" s="36">
        <v>6</v>
      </c>
      <c r="BA31" s="36">
        <v>2</v>
      </c>
      <c r="BB31" s="36">
        <v>2</v>
      </c>
      <c r="BC31" s="36"/>
      <c r="BD31" s="36"/>
      <c r="BE31" s="36"/>
      <c r="BF31" s="36"/>
      <c r="BG31" s="40">
        <f t="shared" si="5"/>
        <v>4</v>
      </c>
      <c r="BH31" s="40"/>
      <c r="BI31" s="40">
        <f t="shared" si="6"/>
        <v>4</v>
      </c>
      <c r="BJ31" s="36">
        <v>1</v>
      </c>
      <c r="BK31" s="36">
        <v>1</v>
      </c>
      <c r="BL31" s="36">
        <v>1</v>
      </c>
      <c r="BM31" s="36">
        <v>1</v>
      </c>
      <c r="BN31" s="36">
        <v>1</v>
      </c>
      <c r="BO31" s="36">
        <v>0</v>
      </c>
      <c r="BP31" s="36">
        <v>0</v>
      </c>
      <c r="BQ31" s="36">
        <v>1</v>
      </c>
      <c r="BR31" s="36">
        <v>1</v>
      </c>
      <c r="BS31" s="36">
        <v>1</v>
      </c>
      <c r="BT31" s="36">
        <v>0</v>
      </c>
      <c r="BU31" s="36">
        <v>0</v>
      </c>
      <c r="BV31" s="36"/>
      <c r="BW31" s="36"/>
      <c r="BX31" s="56"/>
    </row>
    <row r="32" spans="1:76" s="42" customFormat="1" ht="25.5" hidden="1" x14ac:dyDescent="0.25">
      <c r="A32" s="38" t="s">
        <v>64</v>
      </c>
      <c r="B32" s="38"/>
      <c r="C32" s="38"/>
      <c r="D32" s="38"/>
      <c r="E32" s="38"/>
      <c r="F32" s="38"/>
      <c r="G32" s="38"/>
      <c r="H32" s="38"/>
      <c r="I32" s="39">
        <v>14</v>
      </c>
      <c r="J32" s="39"/>
      <c r="K32" s="40">
        <f t="shared" si="0"/>
        <v>41</v>
      </c>
      <c r="L32" s="40"/>
      <c r="M32" s="40">
        <f t="shared" si="1"/>
        <v>39</v>
      </c>
      <c r="N32" s="40">
        <f t="shared" si="4"/>
        <v>-2</v>
      </c>
      <c r="O32" s="40"/>
      <c r="P32" s="40"/>
      <c r="Q32" s="40"/>
      <c r="R32" s="36">
        <v>3</v>
      </c>
      <c r="S32" s="36"/>
      <c r="T32" s="36">
        <v>3</v>
      </c>
      <c r="U32" s="36"/>
      <c r="V32" s="40">
        <f t="shared" si="2"/>
        <v>34</v>
      </c>
      <c r="W32" s="40"/>
      <c r="X32" s="40">
        <f t="shared" si="3"/>
        <v>32</v>
      </c>
      <c r="Y32" s="36">
        <v>5</v>
      </c>
      <c r="Z32" s="36">
        <v>5</v>
      </c>
      <c r="AA32" s="36">
        <v>3</v>
      </c>
      <c r="AB32" s="36">
        <v>2</v>
      </c>
      <c r="AC32" s="36">
        <v>3</v>
      </c>
      <c r="AD32" s="36">
        <v>2</v>
      </c>
      <c r="AE32" s="36">
        <v>5</v>
      </c>
      <c r="AF32" s="36">
        <v>5</v>
      </c>
      <c r="AG32" s="36">
        <v>5</v>
      </c>
      <c r="AH32" s="36">
        <v>3</v>
      </c>
      <c r="AI32" s="36">
        <v>1</v>
      </c>
      <c r="AJ32" s="36">
        <v>1</v>
      </c>
      <c r="AK32" s="36">
        <v>2</v>
      </c>
      <c r="AL32" s="36">
        <v>2</v>
      </c>
      <c r="AM32" s="36">
        <v>1</v>
      </c>
      <c r="AN32" s="36">
        <v>1</v>
      </c>
      <c r="AO32" s="36">
        <v>1</v>
      </c>
      <c r="AP32" s="36">
        <v>1</v>
      </c>
      <c r="AQ32" s="36">
        <v>0</v>
      </c>
      <c r="AR32" s="36">
        <v>2</v>
      </c>
      <c r="AS32" s="36">
        <v>3</v>
      </c>
      <c r="AT32" s="36">
        <v>3</v>
      </c>
      <c r="AU32" s="36">
        <v>0</v>
      </c>
      <c r="AV32" s="36">
        <v>0</v>
      </c>
      <c r="AW32" s="36">
        <v>3</v>
      </c>
      <c r="AX32" s="36">
        <v>2</v>
      </c>
      <c r="AY32" s="36">
        <v>1</v>
      </c>
      <c r="AZ32" s="36">
        <v>2</v>
      </c>
      <c r="BA32" s="36">
        <v>1</v>
      </c>
      <c r="BB32" s="36">
        <v>1</v>
      </c>
      <c r="BC32" s="36"/>
      <c r="BD32" s="36"/>
      <c r="BE32" s="36"/>
      <c r="BF32" s="36"/>
      <c r="BG32" s="40">
        <f t="shared" si="5"/>
        <v>4</v>
      </c>
      <c r="BH32" s="40"/>
      <c r="BI32" s="40">
        <f t="shared" si="6"/>
        <v>4</v>
      </c>
      <c r="BJ32" s="36">
        <v>1</v>
      </c>
      <c r="BK32" s="36">
        <v>1</v>
      </c>
      <c r="BL32" s="36">
        <v>1</v>
      </c>
      <c r="BM32" s="36">
        <v>1</v>
      </c>
      <c r="BN32" s="36">
        <v>0</v>
      </c>
      <c r="BO32" s="36">
        <v>0</v>
      </c>
      <c r="BP32" s="36">
        <v>1</v>
      </c>
      <c r="BQ32" s="36">
        <v>1</v>
      </c>
      <c r="BR32" s="36">
        <v>1</v>
      </c>
      <c r="BS32" s="36">
        <v>1</v>
      </c>
      <c r="BT32" s="36">
        <v>0</v>
      </c>
      <c r="BU32" s="36">
        <v>0</v>
      </c>
      <c r="BV32" s="36">
        <v>0</v>
      </c>
      <c r="BW32" s="36">
        <v>0</v>
      </c>
      <c r="BX32" s="41"/>
    </row>
    <row r="33" spans="1:78" s="42" customFormat="1" ht="25.5" hidden="1" x14ac:dyDescent="0.25">
      <c r="A33" s="38" t="s">
        <v>65</v>
      </c>
      <c r="B33" s="38"/>
      <c r="C33" s="38"/>
      <c r="D33" s="38"/>
      <c r="E33" s="38"/>
      <c r="F33" s="38"/>
      <c r="G33" s="38"/>
      <c r="H33" s="38"/>
      <c r="I33" s="39">
        <v>18</v>
      </c>
      <c r="J33" s="39"/>
      <c r="K33" s="40">
        <f t="shared" si="0"/>
        <v>45</v>
      </c>
      <c r="L33" s="40"/>
      <c r="M33" s="40">
        <f t="shared" si="1"/>
        <v>48</v>
      </c>
      <c r="N33" s="40">
        <f t="shared" si="4"/>
        <v>3</v>
      </c>
      <c r="O33" s="40"/>
      <c r="P33" s="40"/>
      <c r="Q33" s="40"/>
      <c r="R33" s="36">
        <v>3</v>
      </c>
      <c r="S33" s="36"/>
      <c r="T33" s="36">
        <v>3</v>
      </c>
      <c r="U33" s="36"/>
      <c r="V33" s="40">
        <f t="shared" si="2"/>
        <v>39</v>
      </c>
      <c r="W33" s="40"/>
      <c r="X33" s="40">
        <f t="shared" si="3"/>
        <v>41</v>
      </c>
      <c r="Y33" s="36">
        <v>6</v>
      </c>
      <c r="Z33" s="36">
        <v>6</v>
      </c>
      <c r="AA33" s="36">
        <v>3</v>
      </c>
      <c r="AB33" s="36">
        <v>2</v>
      </c>
      <c r="AC33" s="36">
        <v>2</v>
      </c>
      <c r="AD33" s="36">
        <v>2</v>
      </c>
      <c r="AE33" s="36">
        <v>5</v>
      </c>
      <c r="AF33" s="36">
        <v>6</v>
      </c>
      <c r="AG33" s="36">
        <v>4</v>
      </c>
      <c r="AH33" s="36">
        <v>4</v>
      </c>
      <c r="AI33" s="36">
        <v>0</v>
      </c>
      <c r="AJ33" s="36">
        <v>1</v>
      </c>
      <c r="AK33" s="36">
        <v>4</v>
      </c>
      <c r="AL33" s="36">
        <v>4</v>
      </c>
      <c r="AM33" s="36">
        <v>4</v>
      </c>
      <c r="AN33" s="36">
        <v>2</v>
      </c>
      <c r="AO33" s="36">
        <v>0</v>
      </c>
      <c r="AP33" s="36">
        <v>1</v>
      </c>
      <c r="AQ33" s="36">
        <v>3</v>
      </c>
      <c r="AR33" s="36">
        <v>2</v>
      </c>
      <c r="AS33" s="36">
        <v>3</v>
      </c>
      <c r="AT33" s="36">
        <v>5</v>
      </c>
      <c r="AU33" s="36">
        <v>0</v>
      </c>
      <c r="AV33" s="36">
        <v>0</v>
      </c>
      <c r="AW33" s="36">
        <v>2</v>
      </c>
      <c r="AX33" s="36">
        <v>2</v>
      </c>
      <c r="AY33" s="36">
        <v>3</v>
      </c>
      <c r="AZ33" s="36">
        <v>3</v>
      </c>
      <c r="BA33" s="36">
        <v>0</v>
      </c>
      <c r="BB33" s="36">
        <v>1</v>
      </c>
      <c r="BC33" s="36"/>
      <c r="BD33" s="36"/>
      <c r="BE33" s="36"/>
      <c r="BF33" s="36"/>
      <c r="BG33" s="40">
        <f t="shared" si="5"/>
        <v>3</v>
      </c>
      <c r="BH33" s="40"/>
      <c r="BI33" s="40">
        <f t="shared" si="6"/>
        <v>4</v>
      </c>
      <c r="BJ33" s="36">
        <v>1</v>
      </c>
      <c r="BK33" s="36">
        <v>1</v>
      </c>
      <c r="BL33" s="36">
        <v>0</v>
      </c>
      <c r="BM33" s="36">
        <v>1</v>
      </c>
      <c r="BN33" s="36">
        <v>0</v>
      </c>
      <c r="BO33" s="36">
        <v>0</v>
      </c>
      <c r="BP33" s="36">
        <v>1</v>
      </c>
      <c r="BQ33" s="36">
        <v>1</v>
      </c>
      <c r="BR33" s="36">
        <v>1</v>
      </c>
      <c r="BS33" s="36">
        <v>1</v>
      </c>
      <c r="BT33" s="36">
        <v>0</v>
      </c>
      <c r="BU33" s="36">
        <v>0</v>
      </c>
      <c r="BV33" s="36">
        <v>0</v>
      </c>
      <c r="BW33" s="36">
        <v>0</v>
      </c>
      <c r="BX33" s="41"/>
    </row>
    <row r="34" spans="1:78" s="42" customFormat="1" ht="25.5" hidden="1" x14ac:dyDescent="0.25">
      <c r="A34" s="38" t="s">
        <v>66</v>
      </c>
      <c r="B34" s="38"/>
      <c r="C34" s="38"/>
      <c r="D34" s="38"/>
      <c r="E34" s="38"/>
      <c r="F34" s="38"/>
      <c r="G34" s="38"/>
      <c r="H34" s="38"/>
      <c r="I34" s="39">
        <v>36</v>
      </c>
      <c r="J34" s="39"/>
      <c r="K34" s="40">
        <f t="shared" si="0"/>
        <v>99</v>
      </c>
      <c r="L34" s="40"/>
      <c r="M34" s="40">
        <f t="shared" si="1"/>
        <v>90</v>
      </c>
      <c r="N34" s="40">
        <f t="shared" si="4"/>
        <v>-9</v>
      </c>
      <c r="O34" s="40"/>
      <c r="P34" s="40"/>
      <c r="Q34" s="40"/>
      <c r="R34" s="36">
        <v>4</v>
      </c>
      <c r="S34" s="36"/>
      <c r="T34" s="36">
        <v>4</v>
      </c>
      <c r="U34" s="36"/>
      <c r="V34" s="40">
        <f t="shared" si="2"/>
        <v>90</v>
      </c>
      <c r="W34" s="40"/>
      <c r="X34" s="40">
        <f t="shared" si="3"/>
        <v>81</v>
      </c>
      <c r="Y34" s="36">
        <v>11</v>
      </c>
      <c r="Z34" s="36">
        <v>11</v>
      </c>
      <c r="AA34" s="36">
        <v>5</v>
      </c>
      <c r="AB34" s="36">
        <v>5</v>
      </c>
      <c r="AC34" s="36">
        <v>6</v>
      </c>
      <c r="AD34" s="36">
        <v>4</v>
      </c>
      <c r="AE34" s="36">
        <v>14</v>
      </c>
      <c r="AF34" s="36">
        <v>13</v>
      </c>
      <c r="AG34" s="36">
        <v>7</v>
      </c>
      <c r="AH34" s="36">
        <v>7</v>
      </c>
      <c r="AI34" s="36">
        <v>1</v>
      </c>
      <c r="AJ34" s="36">
        <v>1</v>
      </c>
      <c r="AK34" s="36">
        <v>8</v>
      </c>
      <c r="AL34" s="36">
        <v>7</v>
      </c>
      <c r="AM34" s="36">
        <v>8</v>
      </c>
      <c r="AN34" s="36">
        <v>6</v>
      </c>
      <c r="AO34" s="36">
        <v>0</v>
      </c>
      <c r="AP34" s="36">
        <v>0</v>
      </c>
      <c r="AQ34" s="36">
        <v>5</v>
      </c>
      <c r="AR34" s="36">
        <v>4</v>
      </c>
      <c r="AS34" s="36">
        <v>11</v>
      </c>
      <c r="AT34" s="36">
        <v>9</v>
      </c>
      <c r="AU34" s="36">
        <v>0</v>
      </c>
      <c r="AV34" s="36"/>
      <c r="AW34" s="36">
        <v>5</v>
      </c>
      <c r="AX34" s="36">
        <v>5</v>
      </c>
      <c r="AY34" s="36">
        <v>6</v>
      </c>
      <c r="AZ34" s="36">
        <v>6</v>
      </c>
      <c r="BA34" s="36">
        <v>3</v>
      </c>
      <c r="BB34" s="36">
        <v>3</v>
      </c>
      <c r="BC34" s="36"/>
      <c r="BD34" s="36"/>
      <c r="BE34" s="36"/>
      <c r="BF34" s="36"/>
      <c r="BG34" s="40">
        <f t="shared" si="5"/>
        <v>5</v>
      </c>
      <c r="BH34" s="40"/>
      <c r="BI34" s="40">
        <f t="shared" si="6"/>
        <v>5</v>
      </c>
      <c r="BJ34" s="36">
        <v>1</v>
      </c>
      <c r="BK34" s="36">
        <v>1</v>
      </c>
      <c r="BL34" s="36">
        <v>1</v>
      </c>
      <c r="BM34" s="36">
        <v>1</v>
      </c>
      <c r="BN34" s="36">
        <v>1</v>
      </c>
      <c r="BO34" s="36">
        <v>1</v>
      </c>
      <c r="BP34" s="36">
        <v>1</v>
      </c>
      <c r="BQ34" s="36">
        <v>1</v>
      </c>
      <c r="BR34" s="36">
        <v>1</v>
      </c>
      <c r="BS34" s="36">
        <v>1</v>
      </c>
      <c r="BT34" s="36">
        <v>0</v>
      </c>
      <c r="BU34" s="36">
        <v>0</v>
      </c>
      <c r="BV34" s="36"/>
      <c r="BW34" s="36"/>
      <c r="BX34" s="41"/>
    </row>
    <row r="35" spans="1:78" s="42" customFormat="1" ht="25.5" hidden="1" x14ac:dyDescent="0.25">
      <c r="A35" s="38" t="s">
        <v>67</v>
      </c>
      <c r="B35" s="38"/>
      <c r="C35" s="38"/>
      <c r="D35" s="38"/>
      <c r="E35" s="38"/>
      <c r="F35" s="38"/>
      <c r="G35" s="38"/>
      <c r="H35" s="38"/>
      <c r="I35" s="39">
        <v>23</v>
      </c>
      <c r="J35" s="39"/>
      <c r="K35" s="40">
        <f t="shared" si="0"/>
        <v>61</v>
      </c>
      <c r="L35" s="40"/>
      <c r="M35" s="40">
        <f t="shared" si="1"/>
        <v>60</v>
      </c>
      <c r="N35" s="40">
        <f t="shared" si="4"/>
        <v>-1</v>
      </c>
      <c r="O35" s="40"/>
      <c r="P35" s="40"/>
      <c r="Q35" s="40"/>
      <c r="R35" s="36">
        <v>4</v>
      </c>
      <c r="S35" s="36"/>
      <c r="T35" s="36">
        <v>4</v>
      </c>
      <c r="U35" s="36"/>
      <c r="V35" s="40">
        <f t="shared" si="2"/>
        <v>54</v>
      </c>
      <c r="W35" s="40"/>
      <c r="X35" s="40">
        <f t="shared" si="3"/>
        <v>52</v>
      </c>
      <c r="Y35" s="36">
        <v>6</v>
      </c>
      <c r="Z35" s="36">
        <v>6</v>
      </c>
      <c r="AA35" s="36">
        <v>5</v>
      </c>
      <c r="AB35" s="36">
        <v>4</v>
      </c>
      <c r="AC35" s="36">
        <v>3</v>
      </c>
      <c r="AD35" s="36">
        <v>3</v>
      </c>
      <c r="AE35" s="36">
        <v>8</v>
      </c>
      <c r="AF35" s="36">
        <v>7</v>
      </c>
      <c r="AG35" s="36">
        <v>5</v>
      </c>
      <c r="AH35" s="36">
        <v>4</v>
      </c>
      <c r="AI35" s="36">
        <v>0</v>
      </c>
      <c r="AJ35" s="36">
        <v>1</v>
      </c>
      <c r="AK35" s="36">
        <v>3</v>
      </c>
      <c r="AL35" s="36">
        <v>4</v>
      </c>
      <c r="AM35" s="36">
        <v>2</v>
      </c>
      <c r="AN35" s="36">
        <v>3</v>
      </c>
      <c r="AO35" s="36">
        <v>2</v>
      </c>
      <c r="AP35" s="36">
        <v>1</v>
      </c>
      <c r="AQ35" s="36">
        <v>5</v>
      </c>
      <c r="AR35" s="36">
        <v>4</v>
      </c>
      <c r="AS35" s="36">
        <v>5</v>
      </c>
      <c r="AT35" s="36">
        <v>5</v>
      </c>
      <c r="AU35" s="36">
        <v>0</v>
      </c>
      <c r="AV35" s="36">
        <v>0</v>
      </c>
      <c r="AW35" s="36">
        <v>4</v>
      </c>
      <c r="AX35" s="36">
        <v>4</v>
      </c>
      <c r="AY35" s="36">
        <v>5</v>
      </c>
      <c r="AZ35" s="36">
        <v>5</v>
      </c>
      <c r="BA35" s="36">
        <v>1</v>
      </c>
      <c r="BB35" s="36">
        <v>1</v>
      </c>
      <c r="BC35" s="36"/>
      <c r="BD35" s="36"/>
      <c r="BE35" s="36"/>
      <c r="BF35" s="36"/>
      <c r="BG35" s="40">
        <f t="shared" si="5"/>
        <v>3</v>
      </c>
      <c r="BH35" s="40"/>
      <c r="BI35" s="40">
        <f t="shared" si="6"/>
        <v>4</v>
      </c>
      <c r="BJ35" s="36">
        <v>1</v>
      </c>
      <c r="BK35" s="36">
        <v>1</v>
      </c>
      <c r="BL35" s="36">
        <v>0</v>
      </c>
      <c r="BM35" s="36">
        <v>1</v>
      </c>
      <c r="BN35" s="36">
        <v>0</v>
      </c>
      <c r="BO35" s="36">
        <v>0</v>
      </c>
      <c r="BP35" s="36">
        <v>1</v>
      </c>
      <c r="BQ35" s="36">
        <v>1</v>
      </c>
      <c r="BR35" s="36">
        <v>1</v>
      </c>
      <c r="BS35" s="36">
        <v>1</v>
      </c>
      <c r="BT35" s="36">
        <v>0</v>
      </c>
      <c r="BU35" s="36">
        <v>0</v>
      </c>
      <c r="BV35" s="36"/>
      <c r="BW35" s="36"/>
      <c r="BX35" s="41"/>
    </row>
    <row r="36" spans="1:78" s="42" customFormat="1" ht="25.5" hidden="1" x14ac:dyDescent="0.25">
      <c r="A36" s="38" t="s">
        <v>68</v>
      </c>
      <c r="B36" s="38"/>
      <c r="C36" s="38"/>
      <c r="D36" s="38"/>
      <c r="E36" s="38"/>
      <c r="F36" s="38"/>
      <c r="G36" s="38"/>
      <c r="H36" s="38"/>
      <c r="I36" s="39">
        <v>27</v>
      </c>
      <c r="J36" s="39"/>
      <c r="K36" s="40">
        <f t="shared" si="0"/>
        <v>63</v>
      </c>
      <c r="L36" s="40"/>
      <c r="M36" s="40">
        <f t="shared" si="1"/>
        <v>69</v>
      </c>
      <c r="N36" s="40">
        <f t="shared" si="4"/>
        <v>6</v>
      </c>
      <c r="O36" s="40"/>
      <c r="P36" s="40"/>
      <c r="Q36" s="40"/>
      <c r="R36" s="36">
        <v>4</v>
      </c>
      <c r="S36" s="36"/>
      <c r="T36" s="36">
        <v>4</v>
      </c>
      <c r="U36" s="36"/>
      <c r="V36" s="40">
        <f t="shared" si="2"/>
        <v>56</v>
      </c>
      <c r="W36" s="40"/>
      <c r="X36" s="40">
        <f t="shared" si="3"/>
        <v>61</v>
      </c>
      <c r="Y36" s="36">
        <v>9</v>
      </c>
      <c r="Z36" s="36">
        <v>9</v>
      </c>
      <c r="AA36" s="36">
        <v>3</v>
      </c>
      <c r="AB36" s="36">
        <v>3</v>
      </c>
      <c r="AC36" s="36">
        <v>4</v>
      </c>
      <c r="AD36" s="36">
        <v>4</v>
      </c>
      <c r="AE36" s="36">
        <v>7</v>
      </c>
      <c r="AF36" s="36">
        <v>9</v>
      </c>
      <c r="AG36" s="36">
        <v>6</v>
      </c>
      <c r="AH36" s="36">
        <v>6</v>
      </c>
      <c r="AI36" s="36">
        <v>1</v>
      </c>
      <c r="AJ36" s="36">
        <v>1</v>
      </c>
      <c r="AK36" s="36">
        <v>6</v>
      </c>
      <c r="AL36" s="36">
        <v>6</v>
      </c>
      <c r="AM36" s="36">
        <v>4</v>
      </c>
      <c r="AN36" s="36">
        <v>4</v>
      </c>
      <c r="AO36" s="36">
        <v>1</v>
      </c>
      <c r="AP36" s="36">
        <v>1</v>
      </c>
      <c r="AQ36" s="36">
        <v>2</v>
      </c>
      <c r="AR36" s="36">
        <v>2</v>
      </c>
      <c r="AS36" s="36">
        <v>5</v>
      </c>
      <c r="AT36" s="36">
        <v>6</v>
      </c>
      <c r="AU36" s="36">
        <v>0</v>
      </c>
      <c r="AV36" s="36"/>
      <c r="AW36" s="36">
        <v>3</v>
      </c>
      <c r="AX36" s="36">
        <v>4</v>
      </c>
      <c r="AY36" s="36">
        <v>4</v>
      </c>
      <c r="AZ36" s="36">
        <v>4</v>
      </c>
      <c r="BA36" s="36">
        <v>1</v>
      </c>
      <c r="BB36" s="36">
        <v>2</v>
      </c>
      <c r="BC36" s="36"/>
      <c r="BD36" s="36"/>
      <c r="BE36" s="36"/>
      <c r="BF36" s="36"/>
      <c r="BG36" s="40">
        <f t="shared" si="5"/>
        <v>3</v>
      </c>
      <c r="BH36" s="40"/>
      <c r="BI36" s="40">
        <f t="shared" si="6"/>
        <v>4</v>
      </c>
      <c r="BJ36" s="36">
        <v>1</v>
      </c>
      <c r="BK36" s="36">
        <v>1</v>
      </c>
      <c r="BL36" s="36">
        <v>1</v>
      </c>
      <c r="BM36" s="36">
        <v>1</v>
      </c>
      <c r="BN36" s="36"/>
      <c r="BO36" s="36"/>
      <c r="BP36" s="36">
        <v>1</v>
      </c>
      <c r="BQ36" s="36">
        <v>1</v>
      </c>
      <c r="BR36" s="36">
        <v>0</v>
      </c>
      <c r="BS36" s="36">
        <v>1</v>
      </c>
      <c r="BT36" s="36">
        <v>0</v>
      </c>
      <c r="BU36" s="36">
        <v>0</v>
      </c>
      <c r="BV36" s="36"/>
      <c r="BW36" s="36"/>
      <c r="BX36" s="41"/>
    </row>
    <row r="37" spans="1:78" s="42" customFormat="1" ht="25.5" hidden="1" x14ac:dyDescent="0.25">
      <c r="A37" s="38" t="s">
        <v>69</v>
      </c>
      <c r="B37" s="38"/>
      <c r="C37" s="38"/>
      <c r="D37" s="38"/>
      <c r="E37" s="38"/>
      <c r="F37" s="38"/>
      <c r="G37" s="38"/>
      <c r="H37" s="38"/>
      <c r="I37" s="39">
        <v>19</v>
      </c>
      <c r="J37" s="39"/>
      <c r="K37" s="40">
        <f t="shared" si="0"/>
        <v>50</v>
      </c>
      <c r="L37" s="40"/>
      <c r="M37" s="40">
        <f t="shared" si="1"/>
        <v>51</v>
      </c>
      <c r="N37" s="40">
        <f t="shared" si="4"/>
        <v>1</v>
      </c>
      <c r="O37" s="40"/>
      <c r="P37" s="40"/>
      <c r="Q37" s="40"/>
      <c r="R37" s="36">
        <v>4</v>
      </c>
      <c r="S37" s="36"/>
      <c r="T37" s="36">
        <v>4</v>
      </c>
      <c r="U37" s="36"/>
      <c r="V37" s="40">
        <f t="shared" si="2"/>
        <v>43</v>
      </c>
      <c r="W37" s="40"/>
      <c r="X37" s="40">
        <f t="shared" si="3"/>
        <v>43</v>
      </c>
      <c r="Y37" s="36">
        <v>7</v>
      </c>
      <c r="Z37" s="36">
        <v>6</v>
      </c>
      <c r="AA37" s="36">
        <v>2</v>
      </c>
      <c r="AB37" s="36">
        <v>2</v>
      </c>
      <c r="AC37" s="36">
        <v>3</v>
      </c>
      <c r="AD37" s="36">
        <v>3</v>
      </c>
      <c r="AE37" s="36">
        <v>6</v>
      </c>
      <c r="AF37" s="36">
        <v>6</v>
      </c>
      <c r="AG37" s="36">
        <v>3</v>
      </c>
      <c r="AH37" s="36">
        <v>3</v>
      </c>
      <c r="AI37" s="36">
        <v>2</v>
      </c>
      <c r="AJ37" s="36">
        <v>2</v>
      </c>
      <c r="AK37" s="36">
        <v>4</v>
      </c>
      <c r="AL37" s="36">
        <v>4</v>
      </c>
      <c r="AM37" s="36">
        <v>2</v>
      </c>
      <c r="AN37" s="36">
        <v>3</v>
      </c>
      <c r="AO37" s="36">
        <v>0</v>
      </c>
      <c r="AP37" s="36"/>
      <c r="AQ37" s="36">
        <v>2</v>
      </c>
      <c r="AR37" s="36">
        <v>2</v>
      </c>
      <c r="AS37" s="36">
        <v>4</v>
      </c>
      <c r="AT37" s="36">
        <v>4</v>
      </c>
      <c r="AU37" s="36">
        <v>0</v>
      </c>
      <c r="AV37" s="36"/>
      <c r="AW37" s="36">
        <v>4</v>
      </c>
      <c r="AX37" s="36">
        <v>3</v>
      </c>
      <c r="AY37" s="36">
        <v>3</v>
      </c>
      <c r="AZ37" s="36">
        <v>4</v>
      </c>
      <c r="BA37" s="36">
        <v>1</v>
      </c>
      <c r="BB37" s="36">
        <v>1</v>
      </c>
      <c r="BC37" s="36"/>
      <c r="BD37" s="36"/>
      <c r="BE37" s="36"/>
      <c r="BF37" s="36"/>
      <c r="BG37" s="40">
        <f t="shared" si="5"/>
        <v>3</v>
      </c>
      <c r="BH37" s="40"/>
      <c r="BI37" s="40">
        <f t="shared" si="6"/>
        <v>4</v>
      </c>
      <c r="BJ37" s="36">
        <v>1</v>
      </c>
      <c r="BK37" s="36">
        <v>1</v>
      </c>
      <c r="BL37" s="36">
        <v>0</v>
      </c>
      <c r="BM37" s="36">
        <v>1</v>
      </c>
      <c r="BN37" s="36">
        <v>0</v>
      </c>
      <c r="BO37" s="36">
        <v>0</v>
      </c>
      <c r="BP37" s="36">
        <v>1</v>
      </c>
      <c r="BQ37" s="36">
        <v>1</v>
      </c>
      <c r="BR37" s="36">
        <v>1</v>
      </c>
      <c r="BS37" s="36">
        <v>1</v>
      </c>
      <c r="BT37" s="36">
        <v>0</v>
      </c>
      <c r="BU37" s="36">
        <v>0</v>
      </c>
      <c r="BV37" s="36">
        <v>0</v>
      </c>
      <c r="BW37" s="36">
        <v>0</v>
      </c>
      <c r="BX37" s="41"/>
    </row>
    <row r="38" spans="1:78" s="42" customFormat="1" ht="15.75" hidden="1" x14ac:dyDescent="0.25">
      <c r="A38" s="38" t="s">
        <v>70</v>
      </c>
      <c r="B38" s="38"/>
      <c r="C38" s="38"/>
      <c r="D38" s="38"/>
      <c r="E38" s="38"/>
      <c r="F38" s="38"/>
      <c r="G38" s="38"/>
      <c r="H38" s="38"/>
      <c r="I38" s="39">
        <v>18</v>
      </c>
      <c r="J38" s="39"/>
      <c r="K38" s="40">
        <f t="shared" si="0"/>
        <v>48</v>
      </c>
      <c r="L38" s="40"/>
      <c r="M38" s="40">
        <f t="shared" si="1"/>
        <v>48</v>
      </c>
      <c r="N38" s="40">
        <f t="shared" si="4"/>
        <v>0</v>
      </c>
      <c r="O38" s="40"/>
      <c r="P38" s="40"/>
      <c r="Q38" s="40"/>
      <c r="R38" s="36">
        <v>2</v>
      </c>
      <c r="S38" s="36"/>
      <c r="T38" s="36">
        <v>3</v>
      </c>
      <c r="U38" s="36"/>
      <c r="V38" s="40">
        <f t="shared" si="2"/>
        <v>43</v>
      </c>
      <c r="W38" s="40"/>
      <c r="X38" s="40">
        <f t="shared" si="3"/>
        <v>41</v>
      </c>
      <c r="Y38" s="36">
        <v>4</v>
      </c>
      <c r="Z38" s="36">
        <v>5</v>
      </c>
      <c r="AA38" s="36">
        <v>2</v>
      </c>
      <c r="AB38" s="36">
        <v>2</v>
      </c>
      <c r="AC38" s="36">
        <v>2</v>
      </c>
      <c r="AD38" s="36">
        <v>2</v>
      </c>
      <c r="AE38" s="36">
        <v>6</v>
      </c>
      <c r="AF38" s="36">
        <v>6</v>
      </c>
      <c r="AG38" s="36">
        <v>6</v>
      </c>
      <c r="AH38" s="36">
        <v>4</v>
      </c>
      <c r="AI38" s="36">
        <v>1</v>
      </c>
      <c r="AJ38" s="36">
        <v>1</v>
      </c>
      <c r="AK38" s="36">
        <v>3</v>
      </c>
      <c r="AL38" s="36">
        <v>3</v>
      </c>
      <c r="AM38" s="36">
        <v>4</v>
      </c>
      <c r="AN38" s="36">
        <v>2</v>
      </c>
      <c r="AO38" s="36">
        <v>1</v>
      </c>
      <c r="AP38" s="36">
        <v>1</v>
      </c>
      <c r="AQ38" s="36">
        <v>2</v>
      </c>
      <c r="AR38" s="36">
        <v>2</v>
      </c>
      <c r="AS38" s="36">
        <v>3</v>
      </c>
      <c r="AT38" s="36">
        <v>5</v>
      </c>
      <c r="AU38" s="36">
        <v>0</v>
      </c>
      <c r="AV38" s="36">
        <v>0</v>
      </c>
      <c r="AW38" s="36">
        <v>4</v>
      </c>
      <c r="AX38" s="36">
        <v>3</v>
      </c>
      <c r="AY38" s="36">
        <v>4</v>
      </c>
      <c r="AZ38" s="36">
        <v>4</v>
      </c>
      <c r="BA38" s="36">
        <v>1</v>
      </c>
      <c r="BB38" s="36">
        <v>1</v>
      </c>
      <c r="BC38" s="36"/>
      <c r="BD38" s="36"/>
      <c r="BE38" s="36"/>
      <c r="BF38" s="36"/>
      <c r="BG38" s="40">
        <f t="shared" si="5"/>
        <v>3</v>
      </c>
      <c r="BH38" s="40"/>
      <c r="BI38" s="40">
        <f t="shared" si="6"/>
        <v>4</v>
      </c>
      <c r="BJ38" s="36">
        <v>1</v>
      </c>
      <c r="BK38" s="36">
        <v>1</v>
      </c>
      <c r="BL38" s="36">
        <v>1</v>
      </c>
      <c r="BM38" s="36">
        <v>1</v>
      </c>
      <c r="BN38" s="36">
        <v>0</v>
      </c>
      <c r="BO38" s="36">
        <v>0</v>
      </c>
      <c r="BP38" s="36">
        <v>1</v>
      </c>
      <c r="BQ38" s="36">
        <v>1</v>
      </c>
      <c r="BR38" s="36">
        <v>0</v>
      </c>
      <c r="BS38" s="36">
        <v>1</v>
      </c>
      <c r="BT38" s="36">
        <v>0</v>
      </c>
      <c r="BU38" s="36">
        <v>0</v>
      </c>
      <c r="BV38" s="36">
        <v>0</v>
      </c>
      <c r="BW38" s="36">
        <v>0</v>
      </c>
      <c r="BX38" s="41"/>
    </row>
    <row r="39" spans="1:78" s="42" customFormat="1" ht="25.5" hidden="1" x14ac:dyDescent="0.25">
      <c r="A39" s="38" t="s">
        <v>71</v>
      </c>
      <c r="B39" s="38"/>
      <c r="C39" s="38"/>
      <c r="D39" s="38"/>
      <c r="E39" s="38"/>
      <c r="F39" s="38"/>
      <c r="G39" s="38"/>
      <c r="H39" s="38"/>
      <c r="I39" s="39">
        <v>37</v>
      </c>
      <c r="J39" s="39"/>
      <c r="K39" s="40">
        <f t="shared" si="0"/>
        <v>100</v>
      </c>
      <c r="L39" s="40"/>
      <c r="M39" s="40">
        <f t="shared" si="1"/>
        <v>92</v>
      </c>
      <c r="N39" s="40">
        <f t="shared" si="4"/>
        <v>-8</v>
      </c>
      <c r="O39" s="40"/>
      <c r="P39" s="40"/>
      <c r="Q39" s="40"/>
      <c r="R39" s="36">
        <v>4</v>
      </c>
      <c r="S39" s="36"/>
      <c r="T39" s="36">
        <v>4</v>
      </c>
      <c r="U39" s="36"/>
      <c r="V39" s="40">
        <f t="shared" si="2"/>
        <v>91</v>
      </c>
      <c r="W39" s="40"/>
      <c r="X39" s="40">
        <f t="shared" si="3"/>
        <v>83</v>
      </c>
      <c r="Y39" s="36">
        <v>10</v>
      </c>
      <c r="Z39" s="36">
        <v>8</v>
      </c>
      <c r="AA39" s="36">
        <v>6</v>
      </c>
      <c r="AB39" s="36">
        <v>5</v>
      </c>
      <c r="AC39" s="36">
        <v>6</v>
      </c>
      <c r="AD39" s="36">
        <v>5</v>
      </c>
      <c r="AE39" s="36">
        <v>14</v>
      </c>
      <c r="AF39" s="36">
        <v>13</v>
      </c>
      <c r="AG39" s="36">
        <v>9</v>
      </c>
      <c r="AH39" s="36">
        <v>9</v>
      </c>
      <c r="AI39" s="36">
        <v>0</v>
      </c>
      <c r="AJ39" s="36">
        <v>1</v>
      </c>
      <c r="AK39" s="36">
        <v>7</v>
      </c>
      <c r="AL39" s="36">
        <v>7</v>
      </c>
      <c r="AM39" s="36">
        <v>8</v>
      </c>
      <c r="AN39" s="36">
        <v>7</v>
      </c>
      <c r="AO39" s="36">
        <v>2</v>
      </c>
      <c r="AP39" s="36">
        <v>2</v>
      </c>
      <c r="AQ39" s="36">
        <v>4</v>
      </c>
      <c r="AR39" s="36">
        <v>4</v>
      </c>
      <c r="AS39" s="36">
        <v>9</v>
      </c>
      <c r="AT39" s="36">
        <v>8</v>
      </c>
      <c r="AU39" s="36">
        <v>0</v>
      </c>
      <c r="AV39" s="36">
        <v>0</v>
      </c>
      <c r="AW39" s="36">
        <v>7</v>
      </c>
      <c r="AX39" s="36">
        <v>5</v>
      </c>
      <c r="AY39" s="36">
        <v>6</v>
      </c>
      <c r="AZ39" s="36">
        <v>6</v>
      </c>
      <c r="BA39" s="36">
        <v>3</v>
      </c>
      <c r="BB39" s="36">
        <v>3</v>
      </c>
      <c r="BC39" s="36"/>
      <c r="BD39" s="36"/>
      <c r="BE39" s="36"/>
      <c r="BF39" s="36"/>
      <c r="BG39" s="40">
        <f t="shared" si="5"/>
        <v>5</v>
      </c>
      <c r="BH39" s="40"/>
      <c r="BI39" s="40">
        <f t="shared" si="6"/>
        <v>5</v>
      </c>
      <c r="BJ39" s="36">
        <v>1</v>
      </c>
      <c r="BK39" s="36">
        <v>1</v>
      </c>
      <c r="BL39" s="36">
        <v>2</v>
      </c>
      <c r="BM39" s="36">
        <v>2</v>
      </c>
      <c r="BN39" s="36">
        <v>0</v>
      </c>
      <c r="BO39" s="36">
        <v>0</v>
      </c>
      <c r="BP39" s="36">
        <v>1</v>
      </c>
      <c r="BQ39" s="36">
        <v>1</v>
      </c>
      <c r="BR39" s="36">
        <v>1</v>
      </c>
      <c r="BS39" s="36">
        <v>1</v>
      </c>
      <c r="BT39" s="36">
        <v>0</v>
      </c>
      <c r="BU39" s="36">
        <v>0</v>
      </c>
      <c r="BV39" s="36">
        <v>0</v>
      </c>
      <c r="BW39" s="36">
        <v>0</v>
      </c>
      <c r="BX39" s="41"/>
    </row>
    <row r="40" spans="1:78" s="42" customFormat="1" ht="15.75" hidden="1" x14ac:dyDescent="0.25">
      <c r="A40" s="38" t="s">
        <v>72</v>
      </c>
      <c r="B40" s="38"/>
      <c r="C40" s="38"/>
      <c r="D40" s="38"/>
      <c r="E40" s="38"/>
      <c r="F40" s="38"/>
      <c r="G40" s="38"/>
      <c r="H40" s="38"/>
      <c r="I40" s="39">
        <v>39</v>
      </c>
      <c r="J40" s="39"/>
      <c r="K40" s="40">
        <f t="shared" si="0"/>
        <v>100</v>
      </c>
      <c r="L40" s="40"/>
      <c r="M40" s="40">
        <f t="shared" si="1"/>
        <v>97</v>
      </c>
      <c r="N40" s="40">
        <f t="shared" si="4"/>
        <v>-3</v>
      </c>
      <c r="O40" s="40"/>
      <c r="P40" s="40"/>
      <c r="Q40" s="40"/>
      <c r="R40" s="36">
        <v>3</v>
      </c>
      <c r="S40" s="36"/>
      <c r="T40" s="36">
        <v>4</v>
      </c>
      <c r="U40" s="36"/>
      <c r="V40" s="40">
        <f t="shared" si="2"/>
        <v>92</v>
      </c>
      <c r="W40" s="40"/>
      <c r="X40" s="40">
        <f t="shared" si="3"/>
        <v>88</v>
      </c>
      <c r="Y40" s="36">
        <v>12</v>
      </c>
      <c r="Z40" s="36">
        <v>12</v>
      </c>
      <c r="AA40" s="36">
        <v>6</v>
      </c>
      <c r="AB40" s="36">
        <v>6</v>
      </c>
      <c r="AC40" s="36">
        <v>4</v>
      </c>
      <c r="AD40" s="36">
        <v>4</v>
      </c>
      <c r="AE40" s="36">
        <v>13</v>
      </c>
      <c r="AF40" s="36">
        <v>13</v>
      </c>
      <c r="AG40" s="36">
        <v>7</v>
      </c>
      <c r="AH40" s="36">
        <v>7</v>
      </c>
      <c r="AI40" s="36">
        <v>1</v>
      </c>
      <c r="AJ40" s="36">
        <v>1</v>
      </c>
      <c r="AK40" s="36">
        <v>9</v>
      </c>
      <c r="AL40" s="36">
        <v>8</v>
      </c>
      <c r="AM40" s="36">
        <v>10</v>
      </c>
      <c r="AN40" s="36">
        <v>8</v>
      </c>
      <c r="AO40" s="36">
        <v>1</v>
      </c>
      <c r="AP40" s="36">
        <v>1</v>
      </c>
      <c r="AQ40" s="36">
        <v>3</v>
      </c>
      <c r="AR40" s="36">
        <v>3</v>
      </c>
      <c r="AS40" s="36">
        <v>9</v>
      </c>
      <c r="AT40" s="36">
        <v>9</v>
      </c>
      <c r="AU40" s="36">
        <v>0</v>
      </c>
      <c r="AV40" s="36"/>
      <c r="AW40" s="36">
        <v>7</v>
      </c>
      <c r="AX40" s="36">
        <v>7</v>
      </c>
      <c r="AY40" s="36">
        <v>9</v>
      </c>
      <c r="AZ40" s="36">
        <v>8</v>
      </c>
      <c r="BA40" s="36">
        <v>1</v>
      </c>
      <c r="BB40" s="36">
        <v>1</v>
      </c>
      <c r="BC40" s="36"/>
      <c r="BD40" s="36"/>
      <c r="BE40" s="36"/>
      <c r="BF40" s="36"/>
      <c r="BG40" s="40">
        <f t="shared" si="5"/>
        <v>5</v>
      </c>
      <c r="BH40" s="40"/>
      <c r="BI40" s="40">
        <f t="shared" si="6"/>
        <v>5</v>
      </c>
      <c r="BJ40" s="36">
        <v>1</v>
      </c>
      <c r="BK40" s="36">
        <v>1</v>
      </c>
      <c r="BL40" s="36">
        <v>2</v>
      </c>
      <c r="BM40" s="36">
        <v>2</v>
      </c>
      <c r="BN40" s="36">
        <v>0</v>
      </c>
      <c r="BO40" s="36">
        <v>0</v>
      </c>
      <c r="BP40" s="36">
        <v>1</v>
      </c>
      <c r="BQ40" s="36">
        <v>1</v>
      </c>
      <c r="BR40" s="36">
        <v>1</v>
      </c>
      <c r="BS40" s="36">
        <v>1</v>
      </c>
      <c r="BT40" s="36">
        <v>0</v>
      </c>
      <c r="BU40" s="36">
        <v>0</v>
      </c>
      <c r="BV40" s="36">
        <v>0</v>
      </c>
      <c r="BW40" s="36">
        <v>0</v>
      </c>
      <c r="BX40" s="41"/>
    </row>
    <row r="41" spans="1:78" s="42" customFormat="1" ht="25.5" hidden="1" x14ac:dyDescent="0.25">
      <c r="A41" s="38" t="s">
        <v>73</v>
      </c>
      <c r="B41" s="38"/>
      <c r="C41" s="38"/>
      <c r="D41" s="38"/>
      <c r="E41" s="38"/>
      <c r="F41" s="38"/>
      <c r="G41" s="38"/>
      <c r="H41" s="38"/>
      <c r="I41" s="39">
        <v>27</v>
      </c>
      <c r="J41" s="39"/>
      <c r="K41" s="40">
        <f t="shared" si="0"/>
        <v>80</v>
      </c>
      <c r="L41" s="40"/>
      <c r="M41" s="40">
        <f t="shared" si="1"/>
        <v>68</v>
      </c>
      <c r="N41" s="40">
        <f t="shared" si="4"/>
        <v>-12</v>
      </c>
      <c r="O41" s="40"/>
      <c r="P41" s="40"/>
      <c r="Q41" s="40"/>
      <c r="R41" s="36">
        <v>3</v>
      </c>
      <c r="S41" s="36"/>
      <c r="T41" s="36">
        <v>3</v>
      </c>
      <c r="U41" s="36"/>
      <c r="V41" s="40">
        <f t="shared" si="2"/>
        <v>73</v>
      </c>
      <c r="W41" s="40"/>
      <c r="X41" s="40">
        <f t="shared" si="3"/>
        <v>61</v>
      </c>
      <c r="Y41" s="36">
        <v>10</v>
      </c>
      <c r="Z41" s="36">
        <v>8</v>
      </c>
      <c r="AA41" s="36">
        <v>5</v>
      </c>
      <c r="AB41" s="36">
        <v>3</v>
      </c>
      <c r="AC41" s="36">
        <v>4</v>
      </c>
      <c r="AD41" s="36">
        <v>3</v>
      </c>
      <c r="AE41" s="36">
        <v>11</v>
      </c>
      <c r="AF41" s="36">
        <v>9</v>
      </c>
      <c r="AG41" s="36">
        <v>8</v>
      </c>
      <c r="AH41" s="36">
        <v>6</v>
      </c>
      <c r="AI41" s="36">
        <v>1</v>
      </c>
      <c r="AJ41" s="36">
        <v>1</v>
      </c>
      <c r="AK41" s="36">
        <v>5</v>
      </c>
      <c r="AL41" s="36">
        <v>5</v>
      </c>
      <c r="AM41" s="36">
        <v>6</v>
      </c>
      <c r="AN41" s="36">
        <v>5</v>
      </c>
      <c r="AO41" s="36">
        <v>0</v>
      </c>
      <c r="AP41" s="36">
        <v>1</v>
      </c>
      <c r="AQ41" s="36">
        <v>4</v>
      </c>
      <c r="AR41" s="36">
        <v>3</v>
      </c>
      <c r="AS41" s="36">
        <v>9</v>
      </c>
      <c r="AT41" s="36">
        <v>8</v>
      </c>
      <c r="AU41" s="36">
        <v>0</v>
      </c>
      <c r="AV41" s="36">
        <v>0</v>
      </c>
      <c r="AW41" s="36">
        <v>5</v>
      </c>
      <c r="AX41" s="36">
        <v>4</v>
      </c>
      <c r="AY41" s="36">
        <v>4</v>
      </c>
      <c r="AZ41" s="36">
        <v>4</v>
      </c>
      <c r="BA41" s="36">
        <v>1</v>
      </c>
      <c r="BB41" s="36">
        <v>1</v>
      </c>
      <c r="BC41" s="36"/>
      <c r="BD41" s="36"/>
      <c r="BE41" s="36"/>
      <c r="BF41" s="36"/>
      <c r="BG41" s="40">
        <f t="shared" si="5"/>
        <v>4</v>
      </c>
      <c r="BH41" s="40"/>
      <c r="BI41" s="40">
        <f t="shared" si="6"/>
        <v>4</v>
      </c>
      <c r="BJ41" s="36">
        <v>1</v>
      </c>
      <c r="BK41" s="36">
        <v>1</v>
      </c>
      <c r="BL41" s="36">
        <v>1</v>
      </c>
      <c r="BM41" s="36">
        <v>1</v>
      </c>
      <c r="BN41" s="36">
        <v>0</v>
      </c>
      <c r="BO41" s="36">
        <v>0</v>
      </c>
      <c r="BP41" s="36">
        <v>1</v>
      </c>
      <c r="BQ41" s="36">
        <v>1</v>
      </c>
      <c r="BR41" s="36">
        <v>1</v>
      </c>
      <c r="BS41" s="36">
        <v>1</v>
      </c>
      <c r="BT41" s="36">
        <v>0</v>
      </c>
      <c r="BU41" s="36">
        <v>0</v>
      </c>
      <c r="BV41" s="36">
        <v>0</v>
      </c>
      <c r="BW41" s="36">
        <v>0</v>
      </c>
      <c r="BX41" s="41"/>
    </row>
    <row r="42" spans="1:78" s="42" customFormat="1" ht="25.5" hidden="1" x14ac:dyDescent="0.25">
      <c r="A42" s="38" t="s">
        <v>74</v>
      </c>
      <c r="B42" s="38"/>
      <c r="C42" s="38"/>
      <c r="D42" s="38"/>
      <c r="E42" s="38"/>
      <c r="F42" s="38"/>
      <c r="G42" s="38"/>
      <c r="H42" s="38"/>
      <c r="I42" s="39">
        <v>17</v>
      </c>
      <c r="J42" s="39"/>
      <c r="K42" s="40">
        <f t="shared" si="0"/>
        <v>51</v>
      </c>
      <c r="L42" s="40"/>
      <c r="M42" s="40">
        <f t="shared" si="1"/>
        <v>44</v>
      </c>
      <c r="N42" s="40">
        <f t="shared" si="4"/>
        <v>-7</v>
      </c>
      <c r="O42" s="40"/>
      <c r="P42" s="40"/>
      <c r="Q42" s="40"/>
      <c r="R42" s="36">
        <v>2</v>
      </c>
      <c r="S42" s="36"/>
      <c r="T42" s="43">
        <v>2</v>
      </c>
      <c r="U42" s="43"/>
      <c r="V42" s="40">
        <f t="shared" si="2"/>
        <v>45</v>
      </c>
      <c r="W42" s="40"/>
      <c r="X42" s="40">
        <f t="shared" si="3"/>
        <v>38</v>
      </c>
      <c r="Y42" s="36">
        <v>7</v>
      </c>
      <c r="Z42" s="36">
        <v>6</v>
      </c>
      <c r="AA42" s="36">
        <v>3</v>
      </c>
      <c r="AB42" s="36">
        <v>2</v>
      </c>
      <c r="AC42" s="36">
        <v>2</v>
      </c>
      <c r="AD42" s="36">
        <v>2</v>
      </c>
      <c r="AE42" s="36">
        <v>7</v>
      </c>
      <c r="AF42" s="36">
        <v>5</v>
      </c>
      <c r="AG42" s="36">
        <v>4</v>
      </c>
      <c r="AH42" s="36">
        <v>3</v>
      </c>
      <c r="AI42" s="36">
        <v>0</v>
      </c>
      <c r="AJ42" s="36">
        <v>1</v>
      </c>
      <c r="AK42" s="36">
        <v>3</v>
      </c>
      <c r="AL42" s="36">
        <v>3</v>
      </c>
      <c r="AM42" s="36">
        <v>4</v>
      </c>
      <c r="AN42" s="36">
        <v>3</v>
      </c>
      <c r="AO42" s="36">
        <v>1</v>
      </c>
      <c r="AP42" s="36">
        <v>1</v>
      </c>
      <c r="AQ42" s="36">
        <v>2</v>
      </c>
      <c r="AR42" s="36">
        <v>2</v>
      </c>
      <c r="AS42" s="36">
        <v>4</v>
      </c>
      <c r="AT42" s="36">
        <v>4</v>
      </c>
      <c r="AU42" s="36">
        <v>0</v>
      </c>
      <c r="AV42" s="36"/>
      <c r="AW42" s="36">
        <v>3</v>
      </c>
      <c r="AX42" s="36">
        <v>2</v>
      </c>
      <c r="AY42" s="36">
        <v>4</v>
      </c>
      <c r="AZ42" s="36">
        <v>3</v>
      </c>
      <c r="BA42" s="36">
        <v>1</v>
      </c>
      <c r="BB42" s="36">
        <v>1</v>
      </c>
      <c r="BC42" s="36"/>
      <c r="BD42" s="36"/>
      <c r="BE42" s="36"/>
      <c r="BF42" s="36"/>
      <c r="BG42" s="40">
        <f t="shared" si="5"/>
        <v>4</v>
      </c>
      <c r="BH42" s="40"/>
      <c r="BI42" s="40">
        <f t="shared" si="6"/>
        <v>4</v>
      </c>
      <c r="BJ42" s="36">
        <v>1</v>
      </c>
      <c r="BK42" s="36">
        <v>1</v>
      </c>
      <c r="BL42" s="36">
        <v>1</v>
      </c>
      <c r="BM42" s="36">
        <v>1</v>
      </c>
      <c r="BN42" s="36">
        <v>0</v>
      </c>
      <c r="BO42" s="36">
        <v>0</v>
      </c>
      <c r="BP42" s="36">
        <v>1</v>
      </c>
      <c r="BQ42" s="36">
        <v>1</v>
      </c>
      <c r="BR42" s="36">
        <v>1</v>
      </c>
      <c r="BS42" s="36">
        <v>1</v>
      </c>
      <c r="BT42" s="36">
        <v>0</v>
      </c>
      <c r="BU42" s="36">
        <v>0</v>
      </c>
      <c r="BV42" s="36"/>
      <c r="BW42" s="36"/>
      <c r="BX42" s="41"/>
    </row>
    <row r="43" spans="1:78" s="44" customFormat="1" ht="15" hidden="1" customHeight="1" x14ac:dyDescent="0.25">
      <c r="A43" s="38" t="s">
        <v>75</v>
      </c>
      <c r="B43" s="38"/>
      <c r="C43" s="38"/>
      <c r="D43" s="38"/>
      <c r="E43" s="38"/>
      <c r="F43" s="38"/>
      <c r="G43" s="38"/>
      <c r="H43" s="38"/>
      <c r="I43" s="39">
        <v>24</v>
      </c>
      <c r="J43" s="39"/>
      <c r="K43" s="40">
        <f t="shared" si="0"/>
        <v>71</v>
      </c>
      <c r="L43" s="40"/>
      <c r="M43" s="40">
        <f t="shared" si="1"/>
        <v>61</v>
      </c>
      <c r="N43" s="40">
        <f t="shared" si="4"/>
        <v>-10</v>
      </c>
      <c r="O43" s="40"/>
      <c r="P43" s="40"/>
      <c r="Q43" s="40"/>
      <c r="R43" s="36">
        <v>3</v>
      </c>
      <c r="S43" s="36"/>
      <c r="T43" s="36">
        <v>3</v>
      </c>
      <c r="U43" s="36"/>
      <c r="V43" s="40">
        <f t="shared" si="2"/>
        <v>65</v>
      </c>
      <c r="W43" s="40"/>
      <c r="X43" s="40">
        <f t="shared" si="3"/>
        <v>54</v>
      </c>
      <c r="Y43" s="36">
        <v>8</v>
      </c>
      <c r="Z43" s="36">
        <v>7</v>
      </c>
      <c r="AA43" s="36">
        <v>4</v>
      </c>
      <c r="AB43" s="36">
        <v>3</v>
      </c>
      <c r="AC43" s="36">
        <v>3</v>
      </c>
      <c r="AD43" s="36">
        <v>3</v>
      </c>
      <c r="AE43" s="36">
        <v>12</v>
      </c>
      <c r="AF43" s="36">
        <v>9</v>
      </c>
      <c r="AG43" s="36">
        <v>4</v>
      </c>
      <c r="AH43" s="36">
        <v>4</v>
      </c>
      <c r="AI43" s="36">
        <v>2</v>
      </c>
      <c r="AJ43" s="36">
        <v>2</v>
      </c>
      <c r="AK43" s="36">
        <v>6</v>
      </c>
      <c r="AL43" s="36">
        <v>4</v>
      </c>
      <c r="AM43" s="36">
        <v>4</v>
      </c>
      <c r="AN43" s="36">
        <v>4</v>
      </c>
      <c r="AO43" s="36">
        <v>0</v>
      </c>
      <c r="AP43" s="36">
        <v>1</v>
      </c>
      <c r="AQ43" s="36">
        <v>4</v>
      </c>
      <c r="AR43" s="36">
        <v>2</v>
      </c>
      <c r="AS43" s="36">
        <v>9</v>
      </c>
      <c r="AT43" s="36">
        <v>7</v>
      </c>
      <c r="AU43" s="36">
        <v>0</v>
      </c>
      <c r="AV43" s="36">
        <v>0</v>
      </c>
      <c r="AW43" s="36">
        <v>4</v>
      </c>
      <c r="AX43" s="36">
        <v>3</v>
      </c>
      <c r="AY43" s="36">
        <v>4</v>
      </c>
      <c r="AZ43" s="36">
        <v>4</v>
      </c>
      <c r="BA43" s="36">
        <v>1</v>
      </c>
      <c r="BB43" s="36">
        <v>1</v>
      </c>
      <c r="BC43" s="36"/>
      <c r="BD43" s="36"/>
      <c r="BE43" s="36"/>
      <c r="BF43" s="36"/>
      <c r="BG43" s="40">
        <f t="shared" si="5"/>
        <v>3</v>
      </c>
      <c r="BH43" s="40"/>
      <c r="BI43" s="40">
        <f t="shared" si="6"/>
        <v>4</v>
      </c>
      <c r="BJ43" s="36">
        <v>0</v>
      </c>
      <c r="BK43" s="36">
        <v>1</v>
      </c>
      <c r="BL43" s="36">
        <v>1</v>
      </c>
      <c r="BM43" s="36">
        <v>1</v>
      </c>
      <c r="BN43" s="36"/>
      <c r="BO43" s="36"/>
      <c r="BP43" s="36">
        <v>1</v>
      </c>
      <c r="BQ43" s="36">
        <v>1</v>
      </c>
      <c r="BR43" s="36">
        <v>1</v>
      </c>
      <c r="BS43" s="36">
        <v>1</v>
      </c>
      <c r="BT43" s="36">
        <v>0</v>
      </c>
      <c r="BU43" s="36">
        <v>0</v>
      </c>
      <c r="BV43" s="36"/>
      <c r="BW43" s="36"/>
      <c r="BX43" s="38"/>
    </row>
    <row r="44" spans="1:78" s="42" customFormat="1" ht="25.5" hidden="1" x14ac:dyDescent="0.25">
      <c r="A44" s="38" t="s">
        <v>76</v>
      </c>
      <c r="B44" s="38"/>
      <c r="C44" s="38"/>
      <c r="D44" s="38"/>
      <c r="E44" s="38"/>
      <c r="F44" s="38"/>
      <c r="G44" s="38"/>
      <c r="H44" s="38"/>
      <c r="I44" s="39">
        <v>36</v>
      </c>
      <c r="J44" s="39"/>
      <c r="K44" s="40">
        <f t="shared" si="0"/>
        <v>101</v>
      </c>
      <c r="L44" s="40"/>
      <c r="M44" s="40">
        <f t="shared" si="1"/>
        <v>90</v>
      </c>
      <c r="N44" s="40">
        <f t="shared" si="4"/>
        <v>-11</v>
      </c>
      <c r="O44" s="40"/>
      <c r="P44" s="40"/>
      <c r="Q44" s="40"/>
      <c r="R44" s="36">
        <v>4</v>
      </c>
      <c r="S44" s="36"/>
      <c r="T44" s="36">
        <v>4</v>
      </c>
      <c r="U44" s="36"/>
      <c r="V44" s="40">
        <f t="shared" si="2"/>
        <v>94</v>
      </c>
      <c r="W44" s="40"/>
      <c r="X44" s="40">
        <f t="shared" si="3"/>
        <v>81</v>
      </c>
      <c r="Y44" s="36">
        <v>15</v>
      </c>
      <c r="Z44" s="36">
        <v>14</v>
      </c>
      <c r="AA44" s="36">
        <v>6</v>
      </c>
      <c r="AB44" s="36">
        <v>5</v>
      </c>
      <c r="AC44" s="36">
        <v>5</v>
      </c>
      <c r="AD44" s="36">
        <v>4</v>
      </c>
      <c r="AE44" s="36">
        <v>15</v>
      </c>
      <c r="AF44" s="36">
        <v>13</v>
      </c>
      <c r="AG44" s="36">
        <v>9</v>
      </c>
      <c r="AH44" s="36">
        <v>8</v>
      </c>
      <c r="AI44" s="36">
        <v>1</v>
      </c>
      <c r="AJ44" s="36">
        <v>1</v>
      </c>
      <c r="AK44" s="36">
        <v>8</v>
      </c>
      <c r="AL44" s="36">
        <v>6</v>
      </c>
      <c r="AM44" s="36">
        <v>4</v>
      </c>
      <c r="AN44" s="36">
        <v>4</v>
      </c>
      <c r="AO44" s="36">
        <v>1</v>
      </c>
      <c r="AP44" s="36">
        <v>1</v>
      </c>
      <c r="AQ44" s="36">
        <v>5</v>
      </c>
      <c r="AR44" s="36">
        <v>3</v>
      </c>
      <c r="AS44" s="36">
        <v>12</v>
      </c>
      <c r="AT44" s="36">
        <v>10</v>
      </c>
      <c r="AU44" s="36">
        <v>0</v>
      </c>
      <c r="AV44" s="36">
        <v>0</v>
      </c>
      <c r="AW44" s="36">
        <v>5</v>
      </c>
      <c r="AX44" s="36">
        <v>4</v>
      </c>
      <c r="AY44" s="36">
        <v>7</v>
      </c>
      <c r="AZ44" s="36">
        <v>7</v>
      </c>
      <c r="BA44" s="36">
        <v>1</v>
      </c>
      <c r="BB44" s="36">
        <v>1</v>
      </c>
      <c r="BC44" s="36"/>
      <c r="BD44" s="36"/>
      <c r="BE44" s="36"/>
      <c r="BF44" s="36"/>
      <c r="BG44" s="40">
        <f t="shared" si="5"/>
        <v>3</v>
      </c>
      <c r="BH44" s="40"/>
      <c r="BI44" s="40">
        <f t="shared" si="6"/>
        <v>5</v>
      </c>
      <c r="BJ44" s="36">
        <v>0</v>
      </c>
      <c r="BK44" s="36">
        <v>1</v>
      </c>
      <c r="BL44" s="36">
        <v>1</v>
      </c>
      <c r="BM44" s="36">
        <v>2</v>
      </c>
      <c r="BN44" s="36">
        <v>0</v>
      </c>
      <c r="BO44" s="36">
        <v>0</v>
      </c>
      <c r="BP44" s="36">
        <v>1</v>
      </c>
      <c r="BQ44" s="36">
        <v>1</v>
      </c>
      <c r="BR44" s="36">
        <v>1</v>
      </c>
      <c r="BS44" s="36">
        <v>1</v>
      </c>
      <c r="BT44" s="36">
        <v>0</v>
      </c>
      <c r="BU44" s="36">
        <v>0</v>
      </c>
      <c r="BV44" s="36">
        <v>0</v>
      </c>
      <c r="BW44" s="36">
        <v>0</v>
      </c>
      <c r="BX44" s="41"/>
    </row>
    <row r="45" spans="1:78" s="42" customFormat="1" ht="25.5" hidden="1" x14ac:dyDescent="0.25">
      <c r="A45" s="38" t="s">
        <v>77</v>
      </c>
      <c r="B45" s="38"/>
      <c r="C45" s="38"/>
      <c r="D45" s="38"/>
      <c r="E45" s="38"/>
      <c r="F45" s="38"/>
      <c r="G45" s="38"/>
      <c r="H45" s="38"/>
      <c r="I45" s="39">
        <v>30</v>
      </c>
      <c r="J45" s="39"/>
      <c r="K45" s="40">
        <f t="shared" si="0"/>
        <v>82</v>
      </c>
      <c r="L45" s="40"/>
      <c r="M45" s="40">
        <f t="shared" si="1"/>
        <v>76</v>
      </c>
      <c r="N45" s="40">
        <f t="shared" si="4"/>
        <v>-6</v>
      </c>
      <c r="O45" s="40"/>
      <c r="P45" s="40"/>
      <c r="Q45" s="40"/>
      <c r="R45" s="36">
        <v>4</v>
      </c>
      <c r="S45" s="36"/>
      <c r="T45" s="36">
        <v>4</v>
      </c>
      <c r="U45" s="36"/>
      <c r="V45" s="40">
        <f t="shared" si="2"/>
        <v>76</v>
      </c>
      <c r="W45" s="40"/>
      <c r="X45" s="40">
        <f t="shared" si="3"/>
        <v>68</v>
      </c>
      <c r="Y45" s="36">
        <v>10</v>
      </c>
      <c r="Z45" s="36">
        <v>10</v>
      </c>
      <c r="AA45" s="36">
        <v>6</v>
      </c>
      <c r="AB45" s="36">
        <v>4</v>
      </c>
      <c r="AC45" s="36">
        <v>5</v>
      </c>
      <c r="AD45" s="36">
        <v>4</v>
      </c>
      <c r="AE45" s="36">
        <v>12</v>
      </c>
      <c r="AF45" s="36">
        <v>10</v>
      </c>
      <c r="AG45" s="36">
        <v>7</v>
      </c>
      <c r="AH45" s="36">
        <v>6</v>
      </c>
      <c r="AI45" s="36">
        <v>1</v>
      </c>
      <c r="AJ45" s="36">
        <v>2</v>
      </c>
      <c r="AK45" s="36">
        <v>4</v>
      </c>
      <c r="AL45" s="36">
        <v>5</v>
      </c>
      <c r="AM45" s="36">
        <v>3</v>
      </c>
      <c r="AN45" s="36">
        <v>4</v>
      </c>
      <c r="AO45" s="36">
        <v>1</v>
      </c>
      <c r="AP45" s="36">
        <v>1</v>
      </c>
      <c r="AQ45" s="36">
        <v>4</v>
      </c>
      <c r="AR45" s="36">
        <v>2</v>
      </c>
      <c r="AS45" s="36">
        <v>11</v>
      </c>
      <c r="AT45" s="36">
        <v>10</v>
      </c>
      <c r="AU45" s="36">
        <v>0</v>
      </c>
      <c r="AV45" s="36">
        <v>0</v>
      </c>
      <c r="AW45" s="36">
        <v>4</v>
      </c>
      <c r="AX45" s="36">
        <v>4</v>
      </c>
      <c r="AY45" s="36">
        <v>7</v>
      </c>
      <c r="AZ45" s="36">
        <v>4</v>
      </c>
      <c r="BA45" s="36">
        <v>1</v>
      </c>
      <c r="BB45" s="36">
        <v>2</v>
      </c>
      <c r="BC45" s="36"/>
      <c r="BD45" s="36"/>
      <c r="BE45" s="36"/>
      <c r="BF45" s="36"/>
      <c r="BG45" s="40">
        <f t="shared" si="5"/>
        <v>2</v>
      </c>
      <c r="BH45" s="40"/>
      <c r="BI45" s="40">
        <f t="shared" si="6"/>
        <v>4</v>
      </c>
      <c r="BJ45" s="36">
        <v>0</v>
      </c>
      <c r="BK45" s="36">
        <v>1</v>
      </c>
      <c r="BL45" s="36">
        <v>0</v>
      </c>
      <c r="BM45" s="36">
        <v>1</v>
      </c>
      <c r="BN45" s="36">
        <v>0</v>
      </c>
      <c r="BO45" s="36">
        <v>0</v>
      </c>
      <c r="BP45" s="36">
        <v>1</v>
      </c>
      <c r="BQ45" s="36">
        <v>1</v>
      </c>
      <c r="BR45" s="36">
        <v>1</v>
      </c>
      <c r="BS45" s="36">
        <v>1</v>
      </c>
      <c r="BT45" s="36">
        <v>0</v>
      </c>
      <c r="BU45" s="36">
        <v>0</v>
      </c>
      <c r="BV45" s="36"/>
      <c r="BW45" s="36"/>
      <c r="BX45" s="41"/>
    </row>
    <row r="46" spans="1:78" s="42" customFormat="1" ht="25.5" hidden="1" x14ac:dyDescent="0.25">
      <c r="A46" s="38" t="s">
        <v>78</v>
      </c>
      <c r="B46" s="38"/>
      <c r="C46" s="38"/>
      <c r="D46" s="38"/>
      <c r="E46" s="38"/>
      <c r="F46" s="38"/>
      <c r="G46" s="38"/>
      <c r="H46" s="38"/>
      <c r="I46" s="39">
        <v>3</v>
      </c>
      <c r="J46" s="39"/>
      <c r="K46" s="40">
        <f t="shared" si="0"/>
        <v>28</v>
      </c>
      <c r="L46" s="40"/>
      <c r="M46" s="40">
        <f t="shared" si="1"/>
        <v>28</v>
      </c>
      <c r="N46" s="40">
        <f>M46-K46</f>
        <v>0</v>
      </c>
      <c r="O46" s="40">
        <v>4</v>
      </c>
      <c r="P46" s="40"/>
      <c r="Q46" s="40">
        <v>4</v>
      </c>
      <c r="R46" s="36">
        <v>3</v>
      </c>
      <c r="S46" s="36"/>
      <c r="T46" s="36">
        <v>3</v>
      </c>
      <c r="U46" s="36"/>
      <c r="V46" s="40">
        <f>Y46+AA46+AC46+AE46+AG46+AK46+AM46+AQ46+AS46+AU46+AW46+AY46+BA46+AI46+AO46+BC46</f>
        <v>20</v>
      </c>
      <c r="W46" s="40"/>
      <c r="X46" s="40">
        <f>Z46+AB46+AD46+AF46+AH46+AL46+AN46+AR46+AT46+AV46+AX46+AZ46+BB46+AJ46+AP46+BD46</f>
        <v>20</v>
      </c>
      <c r="Y46" s="36">
        <v>1</v>
      </c>
      <c r="Z46" s="36">
        <v>1</v>
      </c>
      <c r="AA46" s="36">
        <v>1</v>
      </c>
      <c r="AB46" s="36">
        <v>1</v>
      </c>
      <c r="AC46" s="36">
        <v>1</v>
      </c>
      <c r="AD46" s="36">
        <v>1</v>
      </c>
      <c r="AE46" s="36">
        <v>1</v>
      </c>
      <c r="AF46" s="36">
        <v>1</v>
      </c>
      <c r="AG46" s="36">
        <v>1</v>
      </c>
      <c r="AH46" s="36">
        <v>1</v>
      </c>
      <c r="AI46" s="36">
        <v>0</v>
      </c>
      <c r="AJ46" s="36">
        <v>0</v>
      </c>
      <c r="AK46" s="36">
        <v>1</v>
      </c>
      <c r="AL46" s="36">
        <v>1</v>
      </c>
      <c r="AM46" s="36">
        <v>1</v>
      </c>
      <c r="AN46" s="36">
        <v>1</v>
      </c>
      <c r="AO46" s="36">
        <v>0</v>
      </c>
      <c r="AP46" s="36">
        <v>0</v>
      </c>
      <c r="AQ46" s="36">
        <v>1</v>
      </c>
      <c r="AR46" s="36">
        <v>1</v>
      </c>
      <c r="AS46" s="36">
        <v>1</v>
      </c>
      <c r="AT46" s="36">
        <v>1</v>
      </c>
      <c r="AU46" s="36">
        <v>0</v>
      </c>
      <c r="AV46" s="36">
        <v>0</v>
      </c>
      <c r="AW46" s="36">
        <v>0</v>
      </c>
      <c r="AX46" s="36">
        <v>1</v>
      </c>
      <c r="AY46" s="36">
        <v>0</v>
      </c>
      <c r="AZ46" s="36">
        <v>0</v>
      </c>
      <c r="BA46" s="36">
        <v>0</v>
      </c>
      <c r="BB46" s="36">
        <v>0</v>
      </c>
      <c r="BC46" s="36">
        <v>11</v>
      </c>
      <c r="BD46" s="36">
        <v>10</v>
      </c>
      <c r="BE46" s="36"/>
      <c r="BF46" s="36"/>
      <c r="BG46" s="40">
        <f t="shared" si="5"/>
        <v>5</v>
      </c>
      <c r="BH46" s="40"/>
      <c r="BI46" s="40">
        <f t="shared" si="6"/>
        <v>5</v>
      </c>
      <c r="BJ46" s="36">
        <v>1</v>
      </c>
      <c r="BK46" s="36">
        <v>1</v>
      </c>
      <c r="BL46" s="36">
        <v>0</v>
      </c>
      <c r="BM46" s="36">
        <v>1</v>
      </c>
      <c r="BN46" s="36">
        <v>1</v>
      </c>
      <c r="BO46" s="36">
        <v>0</v>
      </c>
      <c r="BP46" s="36">
        <v>0</v>
      </c>
      <c r="BQ46" s="36">
        <v>1</v>
      </c>
      <c r="BR46" s="36">
        <v>1</v>
      </c>
      <c r="BS46" s="36">
        <v>1</v>
      </c>
      <c r="BT46" s="36">
        <v>1</v>
      </c>
      <c r="BU46" s="36">
        <v>0</v>
      </c>
      <c r="BV46" s="36">
        <v>2</v>
      </c>
      <c r="BW46" s="36">
        <v>1</v>
      </c>
      <c r="BX46" s="41"/>
    </row>
    <row r="47" spans="1:78" s="61" customFormat="1" ht="74.25" customHeight="1" x14ac:dyDescent="0.25">
      <c r="A47" s="58" t="s">
        <v>79</v>
      </c>
      <c r="B47" s="59">
        <v>38</v>
      </c>
      <c r="C47" s="59">
        <v>42298</v>
      </c>
      <c r="D47" s="59">
        <v>41545</v>
      </c>
      <c r="E47" s="59">
        <v>41758</v>
      </c>
      <c r="F47" s="59">
        <v>1170</v>
      </c>
      <c r="G47" s="59">
        <v>1175</v>
      </c>
      <c r="H47" s="59">
        <v>1179</v>
      </c>
      <c r="I47" s="59">
        <v>1182</v>
      </c>
      <c r="J47" s="65">
        <f>D47/G47</f>
        <v>35.357446808510637</v>
      </c>
      <c r="K47" s="60">
        <f t="shared" si="0"/>
        <v>2929</v>
      </c>
      <c r="L47" s="60">
        <f>S47+W47+BH47</f>
        <v>3002</v>
      </c>
      <c r="M47" s="60">
        <f>T47+X47+BI47</f>
        <v>3002</v>
      </c>
      <c r="N47" s="60">
        <f>M47-L47</f>
        <v>0</v>
      </c>
      <c r="O47" s="60">
        <f>SUM(O8:O46)</f>
        <v>4</v>
      </c>
      <c r="P47" s="60">
        <v>4</v>
      </c>
      <c r="Q47" s="60">
        <f>SUM(Q8:Q46)</f>
        <v>4</v>
      </c>
      <c r="R47" s="60">
        <v>135</v>
      </c>
      <c r="S47" s="60">
        <v>142</v>
      </c>
      <c r="T47" s="60">
        <v>135</v>
      </c>
      <c r="U47" s="60">
        <f>T47-S47</f>
        <v>-7</v>
      </c>
      <c r="V47" s="206">
        <v>2660</v>
      </c>
      <c r="W47" s="60">
        <v>2675</v>
      </c>
      <c r="X47" s="60">
        <f>W47+17</f>
        <v>2692</v>
      </c>
      <c r="Y47" s="60">
        <f t="shared" ref="Y47:BD47" si="7">SUM(Y8:Y46)</f>
        <v>374</v>
      </c>
      <c r="Z47" s="60">
        <f t="shared" si="7"/>
        <v>363</v>
      </c>
      <c r="AA47" s="60">
        <f t="shared" si="7"/>
        <v>176</v>
      </c>
      <c r="AB47" s="60">
        <f t="shared" si="7"/>
        <v>157</v>
      </c>
      <c r="AC47" s="60">
        <f t="shared" si="7"/>
        <v>166</v>
      </c>
      <c r="AD47" s="60">
        <f t="shared" si="7"/>
        <v>154</v>
      </c>
      <c r="AE47" s="60">
        <f t="shared" si="7"/>
        <v>389</v>
      </c>
      <c r="AF47" s="60">
        <f t="shared" si="7"/>
        <v>387</v>
      </c>
      <c r="AG47" s="60">
        <f t="shared" si="7"/>
        <v>252</v>
      </c>
      <c r="AH47" s="60">
        <f t="shared" si="7"/>
        <v>242</v>
      </c>
      <c r="AI47" s="60">
        <f t="shared" si="7"/>
        <v>39</v>
      </c>
      <c r="AJ47" s="60">
        <f t="shared" si="7"/>
        <v>54</v>
      </c>
      <c r="AK47" s="60">
        <f t="shared" si="7"/>
        <v>218</v>
      </c>
      <c r="AL47" s="60">
        <f t="shared" si="7"/>
        <v>218</v>
      </c>
      <c r="AM47" s="60">
        <f t="shared" si="7"/>
        <v>203</v>
      </c>
      <c r="AN47" s="60">
        <f t="shared" si="7"/>
        <v>185</v>
      </c>
      <c r="AO47" s="60">
        <f t="shared" si="7"/>
        <v>36</v>
      </c>
      <c r="AP47" s="60">
        <f t="shared" si="7"/>
        <v>45</v>
      </c>
      <c r="AQ47" s="60">
        <f t="shared" si="7"/>
        <v>136</v>
      </c>
      <c r="AR47" s="60">
        <f t="shared" si="7"/>
        <v>122</v>
      </c>
      <c r="AS47" s="60">
        <f t="shared" si="7"/>
        <v>305</v>
      </c>
      <c r="AT47" s="60">
        <f t="shared" si="7"/>
        <v>313</v>
      </c>
      <c r="AU47" s="60">
        <f t="shared" si="7"/>
        <v>3</v>
      </c>
      <c r="AV47" s="60">
        <f t="shared" si="7"/>
        <v>3</v>
      </c>
      <c r="AW47" s="60">
        <f t="shared" si="7"/>
        <v>163</v>
      </c>
      <c r="AX47" s="60">
        <f t="shared" si="7"/>
        <v>167</v>
      </c>
      <c r="AY47" s="60">
        <f t="shared" si="7"/>
        <v>182</v>
      </c>
      <c r="AZ47" s="60">
        <f t="shared" si="7"/>
        <v>189</v>
      </c>
      <c r="BA47" s="60">
        <f t="shared" si="7"/>
        <v>51</v>
      </c>
      <c r="BB47" s="60">
        <f t="shared" si="7"/>
        <v>68</v>
      </c>
      <c r="BC47" s="60">
        <f t="shared" si="7"/>
        <v>11</v>
      </c>
      <c r="BD47" s="60">
        <f t="shared" si="7"/>
        <v>10</v>
      </c>
      <c r="BE47" s="60">
        <f>X47-W47</f>
        <v>17</v>
      </c>
      <c r="BF47" s="60">
        <v>0</v>
      </c>
      <c r="BG47" s="60">
        <v>134</v>
      </c>
      <c r="BH47" s="60">
        <v>185</v>
      </c>
      <c r="BI47" s="60">
        <v>175</v>
      </c>
      <c r="BJ47" s="60">
        <f t="shared" ref="BJ47:BW47" si="8">SUM(BJ8:BJ46)</f>
        <v>34</v>
      </c>
      <c r="BK47" s="60">
        <f t="shared" si="8"/>
        <v>40</v>
      </c>
      <c r="BL47" s="60">
        <f t="shared" si="8"/>
        <v>36</v>
      </c>
      <c r="BM47" s="60">
        <f t="shared" si="8"/>
        <v>50</v>
      </c>
      <c r="BN47" s="60">
        <f t="shared" si="8"/>
        <v>4</v>
      </c>
      <c r="BO47" s="60">
        <f t="shared" si="8"/>
        <v>9</v>
      </c>
      <c r="BP47" s="60">
        <f t="shared" si="8"/>
        <v>32</v>
      </c>
      <c r="BQ47" s="60">
        <f t="shared" si="8"/>
        <v>39</v>
      </c>
      <c r="BR47" s="60">
        <f t="shared" si="8"/>
        <v>37</v>
      </c>
      <c r="BS47" s="60">
        <f t="shared" si="8"/>
        <v>43</v>
      </c>
      <c r="BT47" s="60">
        <f t="shared" si="8"/>
        <v>2</v>
      </c>
      <c r="BU47" s="60">
        <f t="shared" si="8"/>
        <v>1</v>
      </c>
      <c r="BV47" s="60">
        <f t="shared" si="8"/>
        <v>2</v>
      </c>
      <c r="BW47" s="60">
        <f t="shared" si="8"/>
        <v>2</v>
      </c>
      <c r="BX47" s="60">
        <f>BI47-BH47</f>
        <v>-10</v>
      </c>
      <c r="BZ47" s="61">
        <f>(1170-3-32)*2.25 +3*2.4+32*3.1</f>
        <v>2660.1499999999996</v>
      </c>
    </row>
    <row r="48" spans="1:78" x14ac:dyDescent="0.25">
      <c r="BF48" s="121"/>
    </row>
    <row r="49" spans="1:76" s="83" customFormat="1" ht="21" customHeight="1" x14ac:dyDescent="0.25">
      <c r="A49" s="82" t="s">
        <v>91</v>
      </c>
      <c r="B49" s="83" t="s">
        <v>93</v>
      </c>
      <c r="C49" s="82"/>
      <c r="D49" s="82"/>
      <c r="E49" s="82"/>
      <c r="F49" s="82"/>
      <c r="G49" s="82"/>
      <c r="H49" s="82"/>
      <c r="I49" s="84"/>
      <c r="J49" s="82"/>
      <c r="K49" s="82"/>
      <c r="L49" s="82"/>
      <c r="M49" s="82"/>
      <c r="N49" s="82"/>
      <c r="O49" s="82"/>
      <c r="P49" s="82"/>
      <c r="V49" s="212" t="s">
        <v>108</v>
      </c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</row>
    <row r="51" spans="1:76" x14ac:dyDescent="0.25">
      <c r="L51" s="121"/>
    </row>
  </sheetData>
  <mergeCells count="17">
    <mergeCell ref="V49:BX49"/>
    <mergeCell ref="E5:E9"/>
    <mergeCell ref="A1:BX1"/>
    <mergeCell ref="A2:BX2"/>
    <mergeCell ref="A3:BX3"/>
    <mergeCell ref="B5:B7"/>
    <mergeCell ref="D5:D7"/>
    <mergeCell ref="V5:BF6"/>
    <mergeCell ref="J5:J7"/>
    <mergeCell ref="BG5:BX6"/>
    <mergeCell ref="R5:U6"/>
    <mergeCell ref="A4:AN4"/>
    <mergeCell ref="A5:A7"/>
    <mergeCell ref="K5:N6"/>
    <mergeCell ref="O5:Q6"/>
    <mergeCell ref="C5:C9"/>
    <mergeCell ref="F5:I6"/>
  </mergeCells>
  <printOptions horizontalCentered="1"/>
  <pageMargins left="0.25" right="0" top="0.5" bottom="0.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MN</vt:lpstr>
      <vt:lpstr>TH (3)</vt:lpstr>
      <vt:lpstr>THCS 1.9</vt:lpstr>
      <vt:lpstr>THPT</vt:lpstr>
      <vt:lpstr>MN!Print_Area</vt:lpstr>
      <vt:lpstr>'TH (3)'!Print_Area</vt:lpstr>
      <vt:lpstr>'THCS 1.9'!Print_Area</vt:lpstr>
      <vt:lpstr>THPT!Print_Area</vt:lpstr>
      <vt:lpstr>'THCS 1.9'!Print_Titles</vt:lpstr>
    </vt:vector>
  </TitlesOfParts>
  <Company>X-Media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WINXP-PRO</dc:creator>
  <cp:lastModifiedBy>HONG HA</cp:lastModifiedBy>
  <cp:lastPrinted>2021-12-12T15:03:29Z</cp:lastPrinted>
  <dcterms:created xsi:type="dcterms:W3CDTF">2018-05-13T16:55:51Z</dcterms:created>
  <dcterms:modified xsi:type="dcterms:W3CDTF">2021-12-12T15:03:58Z</dcterms:modified>
</cp:coreProperties>
</file>