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VĂN XÃ 2025\1.4. SỞ NÔNG NGHIỆP VÀ MÔI TRƯỜNG\9. Nghi quyết Hội đồng về phân bổ ngân sách\Hoàn thiện\"/>
    </mc:Choice>
  </mc:AlternateContent>
  <xr:revisionPtr revIDLastSave="0" documentId="13_ncr:1_{23538682-E574-4921-B4C4-51FF80A084BE}" xr6:coauthVersionLast="47" xr6:coauthVersionMax="47" xr10:uidLastSave="{00000000-0000-0000-0000-000000000000}"/>
  <bookViews>
    <workbookView xWindow="-120" yWindow="-120" windowWidth="29040" windowHeight="15720" firstSheet="1" activeTab="1" xr2:uid="{00000000-000D-0000-FFFF-FFFF00000000}"/>
  </bookViews>
  <sheets>
    <sheet name="SGV" sheetId="4" state="veryHidden" r:id="rId1"/>
    <sheet name="PL 01 Tổng hợp" sheetId="9" r:id="rId2"/>
    <sheet name="PL 02 đơn vị cấp tỉnh" sheetId="10" r:id="rId3"/>
    <sheet name="PL 02 UBND tỉnh " sheetId="8" state="hidden" r:id="rId4"/>
    <sheet name="PL Tổng hợp kinh phí " sheetId="6" state="hidden" r:id="rId5"/>
    <sheet name="PL SNNMT" sheetId="5" state="hidden" r:id="rId6"/>
  </sheets>
  <definedNames>
    <definedName name="_xlnm._FilterDatabase" localSheetId="2" hidden="1">'PL 02 đơn vị cấp tỉnh'!$A$8:$H$32</definedName>
    <definedName name="_xlnm.Print_Area" localSheetId="2">'PL 02 đơn vị cấp tỉnh'!$A$1:$G$36</definedName>
    <definedName name="_xlnm.Print_Area" localSheetId="3">'PL 02 UBND tỉnh '!$A$2:$G$173</definedName>
    <definedName name="_xlnm.Print_Area" localSheetId="5">'PL SNNMT'!$A$1:$G$172</definedName>
    <definedName name="_xlnm.Print_Titles" localSheetId="1">'PL 01 Tổng hợp'!$5:$7</definedName>
    <definedName name="_xlnm.Print_Titles" localSheetId="3">'PL 02 UBND tỉnh '!$5:$7</definedName>
    <definedName name="_xlnm.Print_Titles" localSheetId="5">'PL SNNMT'!$4:$6</definedName>
    <definedName name="_xlnm.Print_Titles" localSheetId="4">'PL Tổng hợp kinh phí '!$4:$6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1" i="10" l="1"/>
  <c r="C30" i="10"/>
  <c r="C25" i="10"/>
  <c r="C24" i="10" s="1"/>
  <c r="C21" i="10"/>
  <c r="C18" i="10" s="1"/>
  <c r="E32" i="10"/>
  <c r="D31" i="10"/>
  <c r="E31" i="10" s="1"/>
  <c r="E30" i="10" s="1"/>
  <c r="E29" i="10"/>
  <c r="E28" i="10"/>
  <c r="E27" i="10"/>
  <c r="D26" i="10"/>
  <c r="E26" i="10" s="1"/>
  <c r="E23" i="10"/>
  <c r="E22" i="10"/>
  <c r="D21" i="10"/>
  <c r="E20" i="10"/>
  <c r="E19" i="10"/>
  <c r="D19" i="10"/>
  <c r="D18" i="10" s="1"/>
  <c r="C19" i="10"/>
  <c r="E17" i="10"/>
  <c r="E16" i="10" s="1"/>
  <c r="D16" i="10"/>
  <c r="C16" i="10"/>
  <c r="E15" i="10"/>
  <c r="E14" i="10" s="1"/>
  <c r="D14" i="10"/>
  <c r="C14" i="10"/>
  <c r="C13" i="10" s="1"/>
  <c r="E12" i="10"/>
  <c r="E11" i="10" s="1"/>
  <c r="C11" i="10"/>
  <c r="D10" i="10"/>
  <c r="E10" i="10" s="1"/>
  <c r="E9" i="10" s="1"/>
  <c r="C9" i="10"/>
  <c r="E30" i="9"/>
  <c r="D30" i="9"/>
  <c r="C30" i="9"/>
  <c r="E29" i="9"/>
  <c r="D29" i="9"/>
  <c r="C29" i="9"/>
  <c r="E28" i="9"/>
  <c r="D28" i="9"/>
  <c r="C28" i="9"/>
  <c r="E27" i="9"/>
  <c r="D27" i="9"/>
  <c r="C27" i="9"/>
  <c r="E26" i="9"/>
  <c r="D26" i="9"/>
  <c r="C26" i="9"/>
  <c r="E25" i="9"/>
  <c r="D25" i="9"/>
  <c r="C25" i="9"/>
  <c r="E24" i="9"/>
  <c r="D24" i="9"/>
  <c r="C24" i="9"/>
  <c r="E23" i="9"/>
  <c r="D23" i="9"/>
  <c r="C23" i="9"/>
  <c r="E22" i="9"/>
  <c r="D22" i="9"/>
  <c r="C22" i="9"/>
  <c r="E21" i="9"/>
  <c r="D21" i="9"/>
  <c r="C21" i="9"/>
  <c r="E20" i="9"/>
  <c r="D20" i="9"/>
  <c r="C20" i="9"/>
  <c r="E19" i="9"/>
  <c r="D19" i="9"/>
  <c r="C19" i="9"/>
  <c r="C17" i="9"/>
  <c r="E17" i="9" s="1"/>
  <c r="C16" i="9"/>
  <c r="E16" i="9" s="1"/>
  <c r="C15" i="9"/>
  <c r="E15" i="9" s="1"/>
  <c r="D14" i="9"/>
  <c r="E14" i="9" s="1"/>
  <c r="E13" i="9"/>
  <c r="E12" i="9"/>
  <c r="C11" i="9"/>
  <c r="D11" i="9" s="1"/>
  <c r="E11" i="9" s="1"/>
  <c r="C10" i="9"/>
  <c r="C9" i="9" s="1"/>
  <c r="D158" i="8"/>
  <c r="E158" i="8" s="1"/>
  <c r="D157" i="8"/>
  <c r="E157" i="8" s="1"/>
  <c r="D156" i="8"/>
  <c r="E156" i="8" s="1"/>
  <c r="D155" i="8"/>
  <c r="E155" i="8" s="1"/>
  <c r="D154" i="8"/>
  <c r="E154" i="8" s="1"/>
  <c r="D153" i="8"/>
  <c r="E153" i="8" s="1"/>
  <c r="D152" i="8"/>
  <c r="E152" i="8" s="1"/>
  <c r="D151" i="8"/>
  <c r="E151" i="8" s="1"/>
  <c r="D150" i="8"/>
  <c r="E150" i="8" s="1"/>
  <c r="D149" i="8"/>
  <c r="E149" i="8" s="1"/>
  <c r="D148" i="8"/>
  <c r="E148" i="8" s="1"/>
  <c r="C147" i="8"/>
  <c r="D147" i="8" s="1"/>
  <c r="C146" i="8"/>
  <c r="C142" i="8" s="1"/>
  <c r="E145" i="8"/>
  <c r="D144" i="8"/>
  <c r="D143" i="8" s="1"/>
  <c r="C143" i="8"/>
  <c r="E141" i="8"/>
  <c r="D141" i="8"/>
  <c r="D140" i="8"/>
  <c r="E140" i="8" s="1"/>
  <c r="D139" i="8"/>
  <c r="E139" i="8" s="1"/>
  <c r="D138" i="8"/>
  <c r="E138" i="8" s="1"/>
  <c r="D137" i="8"/>
  <c r="E137" i="8" s="1"/>
  <c r="D136" i="8"/>
  <c r="E136" i="8" s="1"/>
  <c r="D135" i="8"/>
  <c r="E135" i="8" s="1"/>
  <c r="D134" i="8"/>
  <c r="E134" i="8" s="1"/>
  <c r="D133" i="8"/>
  <c r="E133" i="8" s="1"/>
  <c r="E132" i="8"/>
  <c r="D132" i="8"/>
  <c r="D131" i="8"/>
  <c r="E131" i="8" s="1"/>
  <c r="D130" i="8"/>
  <c r="C129" i="8"/>
  <c r="E128" i="8"/>
  <c r="E127" i="8"/>
  <c r="E126" i="8"/>
  <c r="D125" i="8"/>
  <c r="D124" i="8" s="1"/>
  <c r="C124" i="8"/>
  <c r="C123" i="8" s="1"/>
  <c r="C122" i="8" s="1"/>
  <c r="E121" i="8"/>
  <c r="D121" i="8"/>
  <c r="D120" i="8"/>
  <c r="E120" i="8" s="1"/>
  <c r="D119" i="8"/>
  <c r="E119" i="8" s="1"/>
  <c r="D118" i="8"/>
  <c r="E118" i="8" s="1"/>
  <c r="E117" i="8"/>
  <c r="D117" i="8"/>
  <c r="D116" i="8"/>
  <c r="E116" i="8" s="1"/>
  <c r="D115" i="8"/>
  <c r="E115" i="8" s="1"/>
  <c r="D114" i="8"/>
  <c r="E114" i="8" s="1"/>
  <c r="D113" i="8"/>
  <c r="E113" i="8" s="1"/>
  <c r="D112" i="8"/>
  <c r="E112" i="8" s="1"/>
  <c r="D111" i="8"/>
  <c r="E111" i="8" s="1"/>
  <c r="D110" i="8"/>
  <c r="C109" i="8"/>
  <c r="E108" i="8"/>
  <c r="E107" i="8"/>
  <c r="D106" i="8"/>
  <c r="C106" i="8"/>
  <c r="D104" i="8"/>
  <c r="E104" i="8" s="1"/>
  <c r="D103" i="8"/>
  <c r="E102" i="8"/>
  <c r="D102" i="8"/>
  <c r="D101" i="8"/>
  <c r="E101" i="8" s="1"/>
  <c r="D100" i="8"/>
  <c r="E100" i="8" s="1"/>
  <c r="D99" i="8"/>
  <c r="E99" i="8" s="1"/>
  <c r="D98" i="8"/>
  <c r="E98" i="8" s="1"/>
  <c r="D97" i="8"/>
  <c r="E97" i="8" s="1"/>
  <c r="D96" i="8"/>
  <c r="E96" i="8" s="1"/>
  <c r="D95" i="8"/>
  <c r="E95" i="8" s="1"/>
  <c r="E94" i="8"/>
  <c r="D94" i="8"/>
  <c r="D93" i="8"/>
  <c r="E93" i="8" s="1"/>
  <c r="C92" i="8"/>
  <c r="E91" i="8"/>
  <c r="E90" i="8" s="1"/>
  <c r="D90" i="8"/>
  <c r="C90" i="8"/>
  <c r="C89" i="8" s="1"/>
  <c r="D87" i="8"/>
  <c r="E87" i="8" s="1"/>
  <c r="D86" i="8"/>
  <c r="E86" i="8" s="1"/>
  <c r="D85" i="8"/>
  <c r="E85" i="8" s="1"/>
  <c r="E84" i="8"/>
  <c r="D84" i="8"/>
  <c r="D83" i="8"/>
  <c r="E83" i="8" s="1"/>
  <c r="D82" i="8"/>
  <c r="E82" i="8" s="1"/>
  <c r="E81" i="8"/>
  <c r="D81" i="8"/>
  <c r="D80" i="8"/>
  <c r="E80" i="8" s="1"/>
  <c r="D79" i="8"/>
  <c r="E79" i="8" s="1"/>
  <c r="D78" i="8"/>
  <c r="E78" i="8" s="1"/>
  <c r="E77" i="8"/>
  <c r="D77" i="8"/>
  <c r="E76" i="8"/>
  <c r="D76" i="8"/>
  <c r="C75" i="8"/>
  <c r="E74" i="8"/>
  <c r="E73" i="8"/>
  <c r="D73" i="8"/>
  <c r="C73" i="8"/>
  <c r="E71" i="8"/>
  <c r="D71" i="8"/>
  <c r="D70" i="8"/>
  <c r="E70" i="8" s="1"/>
  <c r="D69" i="8"/>
  <c r="E69" i="8" s="1"/>
  <c r="D68" i="8"/>
  <c r="E68" i="8" s="1"/>
  <c r="E67" i="8"/>
  <c r="D67" i="8"/>
  <c r="E66" i="8"/>
  <c r="D66" i="8"/>
  <c r="D65" i="8"/>
  <c r="E65" i="8" s="1"/>
  <c r="D64" i="8"/>
  <c r="E64" i="8" s="1"/>
  <c r="D63" i="8"/>
  <c r="E63" i="8" s="1"/>
  <c r="E62" i="8"/>
  <c r="D62" i="8"/>
  <c r="D61" i="8"/>
  <c r="E61" i="8" s="1"/>
  <c r="D60" i="8"/>
  <c r="E60" i="8" s="1"/>
  <c r="C59" i="8"/>
  <c r="E58" i="8"/>
  <c r="D57" i="8"/>
  <c r="E57" i="8" s="1"/>
  <c r="C56" i="8"/>
  <c r="E54" i="8"/>
  <c r="E53" i="8"/>
  <c r="E52" i="8"/>
  <c r="E51" i="8"/>
  <c r="E50" i="8"/>
  <c r="E49" i="8"/>
  <c r="E48" i="8"/>
  <c r="E47" i="8"/>
  <c r="E46" i="8"/>
  <c r="E45" i="8"/>
  <c r="E44" i="8"/>
  <c r="K43" i="8"/>
  <c r="E43" i="8"/>
  <c r="D42" i="8"/>
  <c r="C42" i="8"/>
  <c r="E41" i="8"/>
  <c r="E40" i="8" s="1"/>
  <c r="D40" i="8"/>
  <c r="C40" i="8"/>
  <c r="D38" i="8"/>
  <c r="E38" i="8" s="1"/>
  <c r="D37" i="8"/>
  <c r="E37" i="8" s="1"/>
  <c r="E36" i="8"/>
  <c r="D36" i="8"/>
  <c r="D35" i="8"/>
  <c r="E35" i="8" s="1"/>
  <c r="D34" i="8"/>
  <c r="E34" i="8" s="1"/>
  <c r="D33" i="8"/>
  <c r="E33" i="8" s="1"/>
  <c r="D32" i="8"/>
  <c r="E32" i="8" s="1"/>
  <c r="D31" i="8"/>
  <c r="E31" i="8" s="1"/>
  <c r="D30" i="8"/>
  <c r="E30" i="8" s="1"/>
  <c r="D29" i="8"/>
  <c r="E29" i="8" s="1"/>
  <c r="E28" i="8"/>
  <c r="D28" i="8"/>
  <c r="D27" i="8"/>
  <c r="E27" i="8" s="1"/>
  <c r="C26" i="8"/>
  <c r="D24" i="8"/>
  <c r="E24" i="8" s="1"/>
  <c r="D23" i="8"/>
  <c r="E23" i="8" s="1"/>
  <c r="E22" i="8"/>
  <c r="D22" i="8"/>
  <c r="D21" i="8"/>
  <c r="E21" i="8" s="1"/>
  <c r="D20" i="8"/>
  <c r="E20" i="8" s="1"/>
  <c r="D19" i="8"/>
  <c r="E19" i="8" s="1"/>
  <c r="D18" i="8"/>
  <c r="E18" i="8" s="1"/>
  <c r="E17" i="8"/>
  <c r="D17" i="8"/>
  <c r="D16" i="8"/>
  <c r="E16" i="8" s="1"/>
  <c r="D15" i="8"/>
  <c r="E15" i="8" s="1"/>
  <c r="D14" i="8"/>
  <c r="E14" i="8" s="1"/>
  <c r="C13" i="8"/>
  <c r="C12" i="8" s="1"/>
  <c r="D11" i="8"/>
  <c r="E11" i="8" s="1"/>
  <c r="E10" i="8" s="1"/>
  <c r="C10" i="8"/>
  <c r="K42" i="5"/>
  <c r="E12" i="5"/>
  <c r="D12" i="5"/>
  <c r="C16" i="6"/>
  <c r="E16" i="6" s="1"/>
  <c r="E11" i="6"/>
  <c r="E12" i="6"/>
  <c r="D56" i="5"/>
  <c r="D13" i="6"/>
  <c r="E13" i="6" s="1"/>
  <c r="C15" i="6"/>
  <c r="E15" i="6" s="1"/>
  <c r="C14" i="6"/>
  <c r="E14" i="6" s="1"/>
  <c r="C9" i="6"/>
  <c r="C19" i="6"/>
  <c r="C20" i="6"/>
  <c r="C21" i="6"/>
  <c r="C22" i="6"/>
  <c r="C23" i="6"/>
  <c r="C24" i="6"/>
  <c r="C25" i="6"/>
  <c r="C26" i="6"/>
  <c r="C27" i="6"/>
  <c r="C28" i="6"/>
  <c r="C29" i="6"/>
  <c r="C10" i="6"/>
  <c r="D10" i="6" s="1"/>
  <c r="E10" i="6" s="1"/>
  <c r="C12" i="5"/>
  <c r="C18" i="6" s="1"/>
  <c r="C146" i="5"/>
  <c r="I145" i="5"/>
  <c r="I146" i="5"/>
  <c r="I128" i="5"/>
  <c r="C108" i="5"/>
  <c r="I108" i="5"/>
  <c r="C91" i="5"/>
  <c r="I91" i="5"/>
  <c r="I74" i="5"/>
  <c r="I58" i="5"/>
  <c r="J41" i="5"/>
  <c r="I41" i="5"/>
  <c r="I25" i="5"/>
  <c r="D13" i="10" l="1"/>
  <c r="E25" i="10"/>
  <c r="E24" i="10" s="1"/>
  <c r="C8" i="10"/>
  <c r="D9" i="10"/>
  <c r="E21" i="10"/>
  <c r="E18" i="10" s="1"/>
  <c r="D18" i="9"/>
  <c r="D8" i="9" s="1"/>
  <c r="E13" i="10"/>
  <c r="D25" i="10"/>
  <c r="D30" i="10"/>
  <c r="D10" i="9"/>
  <c r="D9" i="9" s="1"/>
  <c r="C18" i="9"/>
  <c r="C8" i="9" s="1"/>
  <c r="E18" i="9"/>
  <c r="D92" i="8"/>
  <c r="D89" i="8" s="1"/>
  <c r="C105" i="8"/>
  <c r="C88" i="8" s="1"/>
  <c r="C72" i="8"/>
  <c r="D10" i="8"/>
  <c r="E106" i="8"/>
  <c r="E125" i="8"/>
  <c r="E124" i="8" s="1"/>
  <c r="E123" i="8" s="1"/>
  <c r="C9" i="8"/>
  <c r="C39" i="8"/>
  <c r="C25" i="8" s="1"/>
  <c r="D39" i="8"/>
  <c r="E10" i="9"/>
  <c r="E9" i="9" s="1"/>
  <c r="E59" i="8"/>
  <c r="E103" i="8"/>
  <c r="D59" i="8"/>
  <c r="D56" i="8" s="1"/>
  <c r="D109" i="8"/>
  <c r="D129" i="8"/>
  <c r="D123" i="8" s="1"/>
  <c r="E130" i="8"/>
  <c r="E129" i="8" s="1"/>
  <c r="D26" i="8"/>
  <c r="E110" i="8"/>
  <c r="E109" i="8" s="1"/>
  <c r="D146" i="8"/>
  <c r="D142" i="8" s="1"/>
  <c r="D105" i="8"/>
  <c r="D88" i="8" s="1"/>
  <c r="E147" i="8"/>
  <c r="E146" i="8" s="1"/>
  <c r="E26" i="8"/>
  <c r="C55" i="8"/>
  <c r="E75" i="8"/>
  <c r="E72" i="8" s="1"/>
  <c r="E13" i="8"/>
  <c r="E42" i="8"/>
  <c r="E39" i="8" s="1"/>
  <c r="E56" i="8"/>
  <c r="D75" i="8"/>
  <c r="D72" i="8" s="1"/>
  <c r="E144" i="8"/>
  <c r="E143" i="8" s="1"/>
  <c r="E142" i="8" s="1"/>
  <c r="D13" i="8"/>
  <c r="D12" i="8" s="1"/>
  <c r="C8" i="6"/>
  <c r="D9" i="6"/>
  <c r="E9" i="6" s="1"/>
  <c r="C17" i="6"/>
  <c r="E8" i="10" l="1"/>
  <c r="D24" i="10"/>
  <c r="D8" i="10" s="1"/>
  <c r="E8" i="9"/>
  <c r="E55" i="8"/>
  <c r="D25" i="8"/>
  <c r="D122" i="8"/>
  <c r="E105" i="8"/>
  <c r="C8" i="8"/>
  <c r="E122" i="8"/>
  <c r="E92" i="8"/>
  <c r="E89" i="8" s="1"/>
  <c r="E88" i="8" s="1"/>
  <c r="E12" i="8"/>
  <c r="E9" i="8" s="1"/>
  <c r="E25" i="8"/>
  <c r="D9" i="8"/>
  <c r="D55" i="8"/>
  <c r="C7" i="6"/>
  <c r="E8" i="6"/>
  <c r="D8" i="6"/>
  <c r="E8" i="8" l="1"/>
  <c r="D8" i="8"/>
  <c r="I11" i="5"/>
  <c r="I12" i="5"/>
  <c r="C11" i="5" l="1"/>
  <c r="D10" i="5" l="1"/>
  <c r="D9" i="5" s="1"/>
  <c r="C9" i="5"/>
  <c r="C142" i="5"/>
  <c r="C145" i="5"/>
  <c r="C141" i="5" s="1"/>
  <c r="E144" i="5"/>
  <c r="C123" i="5"/>
  <c r="C128" i="5"/>
  <c r="C105" i="5"/>
  <c r="C8" i="5" l="1"/>
  <c r="C104" i="5"/>
  <c r="C122" i="5"/>
  <c r="E125" i="5" l="1"/>
  <c r="D143" i="5"/>
  <c r="D124" i="5"/>
  <c r="E124" i="5" s="1"/>
  <c r="E57" i="5"/>
  <c r="E143" i="5" l="1"/>
  <c r="E142" i="5" s="1"/>
  <c r="D142" i="5"/>
  <c r="E106" i="5"/>
  <c r="E127" i="5"/>
  <c r="E90" i="5"/>
  <c r="C72" i="5"/>
  <c r="D13" i="5"/>
  <c r="D14" i="5"/>
  <c r="D15" i="5"/>
  <c r="D16" i="5"/>
  <c r="D17" i="5"/>
  <c r="D18" i="5"/>
  <c r="D19" i="5"/>
  <c r="D20" i="5"/>
  <c r="D21" i="5"/>
  <c r="D22" i="5"/>
  <c r="D23" i="5"/>
  <c r="E10" i="5"/>
  <c r="E9" i="5" s="1"/>
  <c r="D11" i="5" l="1"/>
  <c r="C41" i="5"/>
  <c r="C25" i="5"/>
  <c r="D8" i="5" l="1"/>
  <c r="D156" i="5"/>
  <c r="E156" i="5" s="1"/>
  <c r="D155" i="5"/>
  <c r="E155" i="5" s="1"/>
  <c r="D154" i="5"/>
  <c r="E154" i="5" s="1"/>
  <c r="D153" i="5"/>
  <c r="E153" i="5" s="1"/>
  <c r="D152" i="5"/>
  <c r="E152" i="5" s="1"/>
  <c r="D151" i="5"/>
  <c r="E151" i="5" s="1"/>
  <c r="D150" i="5"/>
  <c r="E150" i="5" s="1"/>
  <c r="D149" i="5"/>
  <c r="E149" i="5" s="1"/>
  <c r="D148" i="5"/>
  <c r="E148" i="5" s="1"/>
  <c r="D147" i="5"/>
  <c r="E147" i="5" s="1"/>
  <c r="D146" i="5"/>
  <c r="E146" i="5" s="1"/>
  <c r="D135" i="5"/>
  <c r="E135" i="5" s="1"/>
  <c r="D133" i="5"/>
  <c r="E133" i="5" s="1"/>
  <c r="D130" i="5"/>
  <c r="E130" i="5" s="1"/>
  <c r="D129" i="5"/>
  <c r="D123" i="5"/>
  <c r="D119" i="5"/>
  <c r="D116" i="5"/>
  <c r="E116" i="5" s="1"/>
  <c r="D114" i="5"/>
  <c r="D112" i="5"/>
  <c r="D110" i="5"/>
  <c r="E110" i="5" s="1"/>
  <c r="D102" i="5"/>
  <c r="E102" i="5" s="1"/>
  <c r="D98" i="5"/>
  <c r="E98" i="5" s="1"/>
  <c r="D97" i="5"/>
  <c r="D96" i="5"/>
  <c r="E96" i="5" s="1"/>
  <c r="D94" i="5"/>
  <c r="E94" i="5" s="1"/>
  <c r="C89" i="5"/>
  <c r="D86" i="5"/>
  <c r="D85" i="5"/>
  <c r="E85" i="5" s="1"/>
  <c r="D83" i="5"/>
  <c r="E83" i="5" s="1"/>
  <c r="D81" i="5"/>
  <c r="D80" i="5"/>
  <c r="E80" i="5" s="1"/>
  <c r="D78" i="5"/>
  <c r="D77" i="5"/>
  <c r="E77" i="5" s="1"/>
  <c r="D72" i="5"/>
  <c r="D68" i="5"/>
  <c r="D63" i="5"/>
  <c r="E63" i="5" s="1"/>
  <c r="D59" i="5"/>
  <c r="E53" i="5"/>
  <c r="E52" i="5"/>
  <c r="E51" i="5"/>
  <c r="E50" i="5"/>
  <c r="E49" i="5"/>
  <c r="E48" i="5"/>
  <c r="E47" i="5"/>
  <c r="E46" i="5"/>
  <c r="E45" i="5"/>
  <c r="E44" i="5"/>
  <c r="E43" i="5"/>
  <c r="E42" i="5"/>
  <c r="D41" i="5"/>
  <c r="E40" i="5"/>
  <c r="E39" i="5" s="1"/>
  <c r="D39" i="5"/>
  <c r="C39" i="5"/>
  <c r="I9" i="5" s="1"/>
  <c r="D37" i="5"/>
  <c r="D36" i="5"/>
  <c r="D35" i="5"/>
  <c r="D34" i="5"/>
  <c r="D33" i="5"/>
  <c r="D32" i="5"/>
  <c r="D31" i="5"/>
  <c r="D30" i="5"/>
  <c r="D29" i="5"/>
  <c r="D28" i="5"/>
  <c r="D27" i="5"/>
  <c r="D26" i="5"/>
  <c r="E21" i="5"/>
  <c r="E18" i="5"/>
  <c r="E16" i="5"/>
  <c r="E32" i="5" l="1"/>
  <c r="E31" i="5"/>
  <c r="D23" i="6"/>
  <c r="E33" i="5"/>
  <c r="E29" i="5"/>
  <c r="E34" i="5"/>
  <c r="E30" i="5"/>
  <c r="E22" i="6" s="1"/>
  <c r="E27" i="5"/>
  <c r="E37" i="5"/>
  <c r="E35" i="5"/>
  <c r="E28" i="5"/>
  <c r="E36" i="5"/>
  <c r="E107" i="5"/>
  <c r="E105" i="5" s="1"/>
  <c r="D105" i="5"/>
  <c r="E126" i="5"/>
  <c r="E123" i="5" s="1"/>
  <c r="C38" i="5"/>
  <c r="C24" i="5" s="1"/>
  <c r="D38" i="5"/>
  <c r="E89" i="5"/>
  <c r="E68" i="5"/>
  <c r="C88" i="5"/>
  <c r="D75" i="5"/>
  <c r="E75" i="5" s="1"/>
  <c r="C74" i="5"/>
  <c r="C71" i="5" s="1"/>
  <c r="D89" i="5"/>
  <c r="J9" i="5" s="1"/>
  <c r="E41" i="5"/>
  <c r="E38" i="5" s="1"/>
  <c r="D25" i="5"/>
  <c r="D60" i="5"/>
  <c r="E60" i="5" s="1"/>
  <c r="D65" i="5"/>
  <c r="E65" i="5" s="1"/>
  <c r="E20" i="5"/>
  <c r="E59" i="5"/>
  <c r="C58" i="5"/>
  <c r="D79" i="5"/>
  <c r="E79" i="5" s="1"/>
  <c r="D99" i="5"/>
  <c r="E99" i="5" s="1"/>
  <c r="D113" i="5"/>
  <c r="E113" i="5" s="1"/>
  <c r="D118" i="5"/>
  <c r="E118" i="5" s="1"/>
  <c r="D120" i="5"/>
  <c r="E120" i="5" s="1"/>
  <c r="D138" i="5"/>
  <c r="E138" i="5" s="1"/>
  <c r="D67" i="5"/>
  <c r="E67" i="5" s="1"/>
  <c r="E112" i="5"/>
  <c r="E129" i="5"/>
  <c r="E13" i="5"/>
  <c r="E19" i="5"/>
  <c r="D136" i="5"/>
  <c r="E136" i="5" s="1"/>
  <c r="D61" i="5"/>
  <c r="D20" i="6" s="1"/>
  <c r="E78" i="5"/>
  <c r="E86" i="5"/>
  <c r="D92" i="5"/>
  <c r="D100" i="5"/>
  <c r="E100" i="5" s="1"/>
  <c r="D66" i="5"/>
  <c r="E66" i="5" s="1"/>
  <c r="E73" i="5"/>
  <c r="E72" i="5" s="1"/>
  <c r="D111" i="5"/>
  <c r="E111" i="5" s="1"/>
  <c r="D69" i="5"/>
  <c r="E69" i="5" s="1"/>
  <c r="D131" i="5"/>
  <c r="E131" i="5" s="1"/>
  <c r="D139" i="5"/>
  <c r="E139" i="5" s="1"/>
  <c r="D157" i="5"/>
  <c r="E157" i="5" s="1"/>
  <c r="E14" i="5"/>
  <c r="E17" i="5"/>
  <c r="E22" i="5"/>
  <c r="D64" i="5"/>
  <c r="E64" i="5" s="1"/>
  <c r="D76" i="5"/>
  <c r="E81" i="5"/>
  <c r="E24" i="6" s="1"/>
  <c r="D84" i="5"/>
  <c r="E84" i="5" s="1"/>
  <c r="E27" i="6" s="1"/>
  <c r="D95" i="5"/>
  <c r="E95" i="5" s="1"/>
  <c r="D103" i="5"/>
  <c r="E103" i="5" s="1"/>
  <c r="D109" i="5"/>
  <c r="E109" i="5" s="1"/>
  <c r="E114" i="5"/>
  <c r="D117" i="5"/>
  <c r="E117" i="5" s="1"/>
  <c r="D134" i="5"/>
  <c r="E134" i="5" s="1"/>
  <c r="E97" i="5"/>
  <c r="E119" i="5"/>
  <c r="D137" i="5"/>
  <c r="E137" i="5" s="1"/>
  <c r="E23" i="5"/>
  <c r="E29" i="6" s="1"/>
  <c r="D62" i="5"/>
  <c r="E62" i="5" s="1"/>
  <c r="D70" i="5"/>
  <c r="E70" i="5" s="1"/>
  <c r="D82" i="5"/>
  <c r="E82" i="5" s="1"/>
  <c r="D93" i="5"/>
  <c r="E93" i="5" s="1"/>
  <c r="D101" i="5"/>
  <c r="E101" i="5" s="1"/>
  <c r="D115" i="5"/>
  <c r="E115" i="5" s="1"/>
  <c r="D132" i="5"/>
  <c r="E132" i="5" s="1"/>
  <c r="D140" i="5"/>
  <c r="E140" i="5" s="1"/>
  <c r="E26" i="5"/>
  <c r="D27" i="6" l="1"/>
  <c r="D22" i="6"/>
  <c r="D25" i="6"/>
  <c r="E26" i="6"/>
  <c r="D28" i="6"/>
  <c r="D29" i="6"/>
  <c r="D18" i="6"/>
  <c r="D17" i="6" s="1"/>
  <c r="D7" i="6" s="1"/>
  <c r="D24" i="6"/>
  <c r="D26" i="6"/>
  <c r="E28" i="6"/>
  <c r="E25" i="6"/>
  <c r="D19" i="6"/>
  <c r="D21" i="6"/>
  <c r="E23" i="6"/>
  <c r="D58" i="5"/>
  <c r="C55" i="5"/>
  <c r="I10" i="5"/>
  <c r="E169" i="5"/>
  <c r="E164" i="5"/>
  <c r="E166" i="5"/>
  <c r="E168" i="5"/>
  <c r="E167" i="5"/>
  <c r="E171" i="5"/>
  <c r="E170" i="5"/>
  <c r="E165" i="5"/>
  <c r="C121" i="5"/>
  <c r="D24" i="5"/>
  <c r="C87" i="5"/>
  <c r="E25" i="5"/>
  <c r="E24" i="5" s="1"/>
  <c r="D145" i="5"/>
  <c r="D141" i="5" s="1"/>
  <c r="D91" i="5"/>
  <c r="D88" i="5" s="1"/>
  <c r="D74" i="5"/>
  <c r="D71" i="5" s="1"/>
  <c r="E76" i="5"/>
  <c r="E74" i="5" s="1"/>
  <c r="E71" i="5" s="1"/>
  <c r="E145" i="5"/>
  <c r="E141" i="5" s="1"/>
  <c r="E108" i="5"/>
  <c r="E104" i="5" s="1"/>
  <c r="D108" i="5"/>
  <c r="D104" i="5" s="1"/>
  <c r="E15" i="5"/>
  <c r="E61" i="5"/>
  <c r="E58" i="5" s="1"/>
  <c r="D128" i="5"/>
  <c r="D122" i="5" s="1"/>
  <c r="E92" i="5"/>
  <c r="E91" i="5" s="1"/>
  <c r="E88" i="5" s="1"/>
  <c r="E128" i="5"/>
  <c r="E122" i="5" s="1"/>
  <c r="E160" i="5" l="1"/>
  <c r="E18" i="6"/>
  <c r="E19" i="6"/>
  <c r="E163" i="5"/>
  <c r="E21" i="6"/>
  <c r="E20" i="6"/>
  <c r="D55" i="5"/>
  <c r="D54" i="5" s="1"/>
  <c r="J10" i="5"/>
  <c r="E11" i="5"/>
  <c r="E8" i="5" s="1"/>
  <c r="E161" i="5"/>
  <c r="E162" i="5"/>
  <c r="D87" i="5"/>
  <c r="D121" i="5"/>
  <c r="E87" i="5"/>
  <c r="E121" i="5"/>
  <c r="E17" i="6" l="1"/>
  <c r="E7" i="6" s="1"/>
  <c r="E172" i="5"/>
  <c r="D7" i="5"/>
  <c r="E56" i="5" l="1"/>
  <c r="C54" i="5"/>
  <c r="C7" i="5" s="1"/>
  <c r="E55" i="5" l="1"/>
  <c r="E54" i="5" s="1"/>
  <c r="E7" i="5" s="1"/>
</calcChain>
</file>

<file path=xl/sharedStrings.xml><?xml version="1.0" encoding="utf-8"?>
<sst xmlns="http://schemas.openxmlformats.org/spreadsheetml/2006/main" count="568" uniqueCount="78">
  <si>
    <t>TT</t>
  </si>
  <si>
    <t>Đơn vị chủ trì</t>
  </si>
  <si>
    <t>Ngân sách Trung ương</t>
  </si>
  <si>
    <t>A</t>
  </si>
  <si>
    <t>Thành phố Hà Tĩnh</t>
  </si>
  <si>
    <t>Huyện Nghi Xuân</t>
  </si>
  <si>
    <t>Thị xã Hồng Lĩnh</t>
  </si>
  <si>
    <t>Huyện Can Lộc</t>
  </si>
  <si>
    <t>Thị xã Kỳ Anh</t>
  </si>
  <si>
    <t>Huyện Đức Thọ</t>
  </si>
  <si>
    <t>Huyện Thạch Hà</t>
  </si>
  <si>
    <t>Huyện Cẩm Xuyên</t>
  </si>
  <si>
    <t>Huyện Hương Sơn</t>
  </si>
  <si>
    <t>Huyện Vũ Quang</t>
  </si>
  <si>
    <t>Huyện Hương Khê</t>
  </si>
  <si>
    <t>Huyện Kỳ Anh</t>
  </si>
  <si>
    <t>B</t>
  </si>
  <si>
    <t>Dự án 3: Hỗ trợ phát triển sản xuất, cải thiện dinh dưỡng</t>
  </si>
  <si>
    <t>I</t>
  </si>
  <si>
    <t>Tiểu dự án 1: Hỗ trợ phát triển sản xuất trong lĩnh vực nông nghiệp</t>
  </si>
  <si>
    <t>II</t>
  </si>
  <si>
    <t>Tiểu dự án 2: Cải thiện dinh dưỡng</t>
  </si>
  <si>
    <t>a</t>
  </si>
  <si>
    <t>b</t>
  </si>
  <si>
    <t>Bố trí cho các địa phương</t>
  </si>
  <si>
    <t>D</t>
  </si>
  <si>
    <t>Dự án 6: Truyền Thông và giảm nghèo về thông tin</t>
  </si>
  <si>
    <t>Tiểu dự án 1: Giảm nghèo về thông tin</t>
  </si>
  <si>
    <t>Bố trí cho sở, ngành, đơn vị cấp tỉnh</t>
  </si>
  <si>
    <t>-</t>
  </si>
  <si>
    <t>Tiểu dự án 2: Truyền thông về giảm nghèo</t>
  </si>
  <si>
    <t>E</t>
  </si>
  <si>
    <t>Dự án 7: Nâng cao năng lực và giám sát, đánh giá Chương trình</t>
  </si>
  <si>
    <t>Tiểu dự án 1: Nâng cao năng lực thực hiện Chương trình</t>
  </si>
  <si>
    <t>Cấp tỉnh</t>
  </si>
  <si>
    <t>TP Hà Tĩnh</t>
  </si>
  <si>
    <t>TX Hồng Lĩnh</t>
  </si>
  <si>
    <t>TX. Kỳ Anh</t>
  </si>
  <si>
    <t>Tiểu dự án 2: Giám sát, đánh giá Chương trình</t>
  </si>
  <si>
    <t>Bố trí cho Sở, ngành, đơn vị cấp tỉnh</t>
  </si>
  <si>
    <t>Trung tâm Kiểm soát bệnh tật tỉnh</t>
  </si>
  <si>
    <t>C</t>
  </si>
  <si>
    <t>Dự án 4: Phát triển giáo dục nghề nghiệp, việc làm bền vững</t>
  </si>
  <si>
    <t>Tiểu dự án 1: Phát triển giáo dục nghề nghiệp vùng nghèo, vùng khó khăn</t>
  </si>
  <si>
    <t>Tiểu dự án 3: Hỗ trợ việc làm bền vững</t>
  </si>
  <si>
    <t>Dự án 2: Đa dạng hóa sinh kế, phát triển mô hình giảm nghèo</t>
  </si>
  <si>
    <t>Ngân sách tỉnh (đối ứng)</t>
  </si>
  <si>
    <t>Ghi chú</t>
  </si>
  <si>
    <t>Tổng cộng</t>
  </si>
  <si>
    <t>Nội dung</t>
  </si>
  <si>
    <t xml:space="preserve">Tổng cộng </t>
  </si>
  <si>
    <t>Hội Nông dân tỉnh</t>
  </si>
  <si>
    <t>Hội Nông dân tỉnh (Trung tâm hỗ trợ nông dân)</t>
  </si>
  <si>
    <t>PHỤ LỤC
ĐỀ XUẤT PHƯƠNG ÁN PHÂN BỔ KINH PHÍ SỰ NGHIỆP THỰC HIỆN CHƯƠNG TRÌNH MỤC TIÊU QUỐC GIA GIẢM NGHÈO BỀN VỮNG NĂM 2025</t>
  </si>
  <si>
    <t>(Kèm theo Văn bản số         /SNNMT-PTNT&amp;QLCL ngày         /3/2025 của Sở Nông nghiệp và Môi trường)</t>
  </si>
  <si>
    <t>Kế hoạch vốn năm 2025 (Triệu đồng)</t>
  </si>
  <si>
    <t>Sở Nội vụ</t>
  </si>
  <si>
    <t>Bố trí các địa phương</t>
  </si>
  <si>
    <t>Bố trí sở, ngành cấp tỉnh</t>
  </si>
  <si>
    <t>Chi cục Phát triển Nông thôn và Quản lý chất lượng</t>
  </si>
  <si>
    <t>UBND các huyện, thị xã, thành phố giao phòng chuyên môn hoặc UBND cấp xã triển khai thực hiện</t>
  </si>
  <si>
    <t>Sở Giáo dục và Đào tạo</t>
  </si>
  <si>
    <t>Sở Văn hóa, Thể thao và Du lịch</t>
  </si>
  <si>
    <t xml:space="preserve">Ủy ban Mặt trận Tổ quốc tỉnh </t>
  </si>
  <si>
    <t>Sở Y tế</t>
  </si>
  <si>
    <t>Trung tâm Kiểm soát bệnh tật tỉnh (Sở Y tế)</t>
  </si>
  <si>
    <t>Chi cục Phát triển Nông thôn và Quản lý chất lượng (Sở Nông nghiệp và Môi trường)</t>
  </si>
  <si>
    <t>Kinh phí bố trí cho các địa phương</t>
  </si>
  <si>
    <t>PHỤ LỤC
TỔNG HỢP DỰ KIẾN PHÂN BỔ KINH PHÍ SỰ NGHIỆP THỰC HIỆN CHƯƠNG TRÌNH MỤC TIÊU
 QUỐC GIA GIẢM NGHÈO BỀN VỮNG NĂM 2025</t>
  </si>
  <si>
    <t>Kinh phí bố trí tại các sở, ngành cấp tỉnh</t>
  </si>
  <si>
    <t>Phụ lục số 01</t>
  </si>
  <si>
    <t>Phụ lục số 02</t>
  </si>
  <si>
    <t>Kinh phí bố trí các sở, ngành cấp tỉnh</t>
  </si>
  <si>
    <t>DỰ KIẾN PHÂN BỔ DỰ TOÁN CHI THƯỜNG XUYÊN THỰC HIỆN CHƯƠNG TRÌNH MỤC TIÊU QUỐC GIA GIẢM NGHÈO BỀN VỮNG NĂM 2025</t>
  </si>
  <si>
    <t>Kế hoạch vốn năm 2025 (triệu đồng)</t>
  </si>
  <si>
    <t>(Kèm theo Tờ trình số:         /TTr-UBND  ngày         /         /2025 của Ủy ban nhân dân tỉnh)</t>
  </si>
  <si>
    <t>DỰ KIẾN PHÂN BỔ DỰ TOÁN CHI THƯỜNG XUYÊN 
THỰC HIỆN CHƯƠNG TRÌNH MỤC TIÊU QUỐC GIA GIẢM NGHÈO BỀN VỮNG NĂM 2025</t>
  </si>
  <si>
    <t>TỔNG HỢP DỰ KIẾN PHÂN BỔ DỰ TOÁN CHI THƯỜNG XUYÊN 
THỰC HIỆN CHƯƠNG TRÌNH MỤC TIÊU QUỐC GIA GIẢM NGHÈO BỀN VỮNG NĂM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</si>
</sst>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(* #,##0.00_);_(* \(#,##0.00\);_(* &quot;-&quot;??_);_(@_)"/>
    <numFmt numFmtId="165" formatCode="_(* #,##0.000_);_(* \(#,##0.000\);_(* &quot;-&quot;??_);_(@_)"/>
    <numFmt numFmtId="166" formatCode="_(* #,##0_);_(* \(#,##0\);_(* &quot;-&quot;??_);_(@_)"/>
    <numFmt numFmtId="167" formatCode="_(* #,##0.000000_);_(* \(#,##0.000000\);_(* &quot;-&quot;?_);_(@_)"/>
    <numFmt numFmtId="168" formatCode="_(* #,##0.0_);_(* \(#,##0.0\);_(* &quot;-&quot;??_);_(@_)"/>
    <numFmt numFmtId="169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color theme="1"/>
      <name val="Times New Roman"/>
      <family val="1"/>
    </font>
    <font>
      <sz val="13"/>
      <color theme="1"/>
      <name val="Times New Roman"/>
      <family val="1"/>
    </font>
    <font>
      <i/>
      <sz val="13"/>
      <color theme="1"/>
      <name val="Times New Roman"/>
      <family val="1"/>
    </font>
    <font>
      <b/>
      <i/>
      <sz val="13"/>
      <color theme="1"/>
      <name val="Times New Roman"/>
      <family val="1"/>
    </font>
    <font>
      <i/>
      <sz val="13"/>
      <name val="Times New Roman"/>
      <family val="1"/>
    </font>
    <font>
      <sz val="13"/>
      <name val="Times New Roman"/>
      <family val="1"/>
    </font>
    <font>
      <b/>
      <sz val="13"/>
      <name val="Times New Roman"/>
      <family val="1"/>
    </font>
    <font>
      <b/>
      <i/>
      <sz val="13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4">
    <xf numFmtId="0" fontId="0" fillId="0" borderId="0" xfId="0"/>
    <xf numFmtId="166" fontId="2" fillId="0" borderId="1" xfId="1" applyNumberFormat="1" applyFont="1" applyFill="1" applyBorder="1" applyAlignment="1">
      <alignment horizontal="right" vertical="center" wrapText="1"/>
    </xf>
    <xf numFmtId="166" fontId="3" fillId="0" borderId="1" xfId="1" applyNumberFormat="1" applyFont="1" applyFill="1" applyBorder="1" applyAlignment="1">
      <alignment horizontal="right" vertical="center" wrapText="1"/>
    </xf>
    <xf numFmtId="166" fontId="3" fillId="0" borderId="0" xfId="1" applyNumberFormat="1" applyFont="1" applyFill="1" applyBorder="1" applyAlignment="1">
      <alignment horizontal="right" vertical="center" wrapText="1"/>
    </xf>
    <xf numFmtId="166" fontId="3" fillId="0" borderId="0" xfId="1" applyNumberFormat="1" applyFont="1" applyFill="1" applyAlignment="1">
      <alignment horizontal="right"/>
    </xf>
    <xf numFmtId="0" fontId="3" fillId="0" borderId="0" xfId="0" applyFont="1"/>
    <xf numFmtId="0" fontId="2" fillId="0" borderId="0" xfId="0" applyFont="1"/>
    <xf numFmtId="0" fontId="4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165" fontId="2" fillId="0" borderId="1" xfId="0" applyNumberFormat="1" applyFont="1" applyBorder="1" applyAlignment="1">
      <alignment horizontal="center" vertical="center"/>
    </xf>
    <xf numFmtId="166" fontId="2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166" fontId="3" fillId="0" borderId="1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left" vertical="center" wrapText="1"/>
    </xf>
    <xf numFmtId="0" fontId="6" fillId="0" borderId="1" xfId="0" quotePrefix="1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165" fontId="7" fillId="0" borderId="1" xfId="0" applyNumberFormat="1" applyFont="1" applyBorder="1" applyAlignment="1">
      <alignment horizontal="center" vertical="center" wrapText="1"/>
    </xf>
    <xf numFmtId="0" fontId="7" fillId="0" borderId="1" xfId="0" quotePrefix="1" applyFont="1" applyBorder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165" fontId="6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166" fontId="4" fillId="0" borderId="1" xfId="0" applyNumberFormat="1" applyFont="1" applyBorder="1" applyAlignment="1">
      <alignment horizontal="right" vertical="center"/>
    </xf>
    <xf numFmtId="165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166" fontId="4" fillId="0" borderId="1" xfId="0" applyNumberFormat="1" applyFont="1" applyBorder="1" applyAlignment="1">
      <alignment horizontal="center" vertical="center"/>
    </xf>
    <xf numFmtId="0" fontId="3" fillId="0" borderId="1" xfId="0" quotePrefix="1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165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165" fontId="3" fillId="0" borderId="0" xfId="0" applyNumberFormat="1" applyFont="1" applyAlignment="1">
      <alignment horizontal="center"/>
    </xf>
    <xf numFmtId="166" fontId="2" fillId="0" borderId="1" xfId="0" applyNumberFormat="1" applyFont="1" applyBorder="1" applyAlignment="1">
      <alignment horizontal="center" vertical="center"/>
    </xf>
    <xf numFmtId="166" fontId="8" fillId="0" borderId="1" xfId="0" applyNumberFormat="1" applyFont="1" applyBorder="1" applyAlignment="1">
      <alignment horizontal="right" vertical="center" wrapText="1"/>
    </xf>
    <xf numFmtId="166" fontId="4" fillId="0" borderId="0" xfId="0" applyNumberFormat="1" applyFont="1" applyAlignment="1">
      <alignment wrapText="1"/>
    </xf>
    <xf numFmtId="166" fontId="2" fillId="0" borderId="0" xfId="1" applyNumberFormat="1" applyFont="1" applyFill="1" applyAlignment="1">
      <alignment horizontal="right"/>
    </xf>
    <xf numFmtId="168" fontId="3" fillId="0" borderId="0" xfId="0" applyNumberFormat="1" applyFont="1" applyAlignment="1">
      <alignment horizontal="right" vertical="center"/>
    </xf>
    <xf numFmtId="166" fontId="4" fillId="0" borderId="0" xfId="0" applyNumberFormat="1" applyFont="1" applyAlignment="1">
      <alignment vertical="center"/>
    </xf>
    <xf numFmtId="166" fontId="3" fillId="0" borderId="0" xfId="0" applyNumberFormat="1" applyFont="1" applyAlignment="1">
      <alignment vertical="center"/>
    </xf>
    <xf numFmtId="166" fontId="4" fillId="0" borderId="0" xfId="1" applyNumberFormat="1" applyFont="1" applyAlignment="1">
      <alignment wrapText="1"/>
    </xf>
    <xf numFmtId="166" fontId="2" fillId="0" borderId="1" xfId="1" applyNumberFormat="1" applyFont="1" applyBorder="1" applyAlignment="1">
      <alignment horizontal="right" vertical="center"/>
    </xf>
    <xf numFmtId="166" fontId="4" fillId="0" borderId="1" xfId="1" applyNumberFormat="1" applyFont="1" applyBorder="1" applyAlignment="1">
      <alignment horizontal="right" vertical="center"/>
    </xf>
    <xf numFmtId="166" fontId="3" fillId="0" borderId="1" xfId="1" applyNumberFormat="1" applyFont="1" applyBorder="1" applyAlignment="1">
      <alignment horizontal="right" vertical="center"/>
    </xf>
    <xf numFmtId="166" fontId="2" fillId="0" borderId="1" xfId="1" applyNumberFormat="1" applyFont="1" applyBorder="1" applyAlignment="1">
      <alignment horizontal="center" vertical="center"/>
    </xf>
    <xf numFmtId="166" fontId="7" fillId="0" borderId="1" xfId="1" applyNumberFormat="1" applyFont="1" applyBorder="1" applyAlignment="1">
      <alignment horizontal="right" vertical="center" wrapText="1"/>
    </xf>
    <xf numFmtId="166" fontId="8" fillId="0" borderId="1" xfId="1" applyNumberFormat="1" applyFont="1" applyBorder="1" applyAlignment="1">
      <alignment horizontal="right" vertical="center" wrapText="1"/>
    </xf>
    <xf numFmtId="166" fontId="7" fillId="0" borderId="1" xfId="1" applyNumberFormat="1" applyFont="1" applyBorder="1" applyAlignment="1">
      <alignment vertical="center" wrapText="1"/>
    </xf>
    <xf numFmtId="166" fontId="4" fillId="0" borderId="1" xfId="1" applyNumberFormat="1" applyFont="1" applyBorder="1" applyAlignment="1">
      <alignment horizontal="center" vertical="center"/>
    </xf>
    <xf numFmtId="166" fontId="3" fillId="0" borderId="1" xfId="1" applyNumberFormat="1" applyFont="1" applyBorder="1" applyAlignment="1">
      <alignment horizontal="center" vertical="center"/>
    </xf>
    <xf numFmtId="166" fontId="3" fillId="0" borderId="0" xfId="1" applyNumberFormat="1" applyFont="1" applyAlignment="1">
      <alignment horizontal="right" vertical="center"/>
    </xf>
    <xf numFmtId="166" fontId="3" fillId="0" borderId="1" xfId="1" applyNumberFormat="1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  <xf numFmtId="169" fontId="2" fillId="0" borderId="0" xfId="0" applyNumberFormat="1" applyFont="1" applyAlignment="1">
      <alignment vertical="center"/>
    </xf>
    <xf numFmtId="165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0" xfId="0" applyFont="1" applyAlignment="1">
      <alignment vertical="center"/>
    </xf>
    <xf numFmtId="166" fontId="2" fillId="0" borderId="0" xfId="0" applyNumberFormat="1" applyFont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0" xfId="0" applyFont="1" applyAlignment="1">
      <alignment vertical="center"/>
    </xf>
    <xf numFmtId="166" fontId="5" fillId="0" borderId="0" xfId="0" applyNumberFormat="1" applyFont="1" applyAlignment="1">
      <alignment vertical="center"/>
    </xf>
    <xf numFmtId="0" fontId="3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2" fontId="2" fillId="0" borderId="0" xfId="0" applyNumberFormat="1" applyFont="1" applyAlignment="1">
      <alignment vertical="center"/>
    </xf>
    <xf numFmtId="166" fontId="2" fillId="0" borderId="1" xfId="1" applyNumberFormat="1" applyFont="1" applyBorder="1" applyAlignment="1">
      <alignment vertical="center"/>
    </xf>
    <xf numFmtId="167" fontId="2" fillId="0" borderId="1" xfId="0" applyNumberFormat="1" applyFont="1" applyBorder="1" applyAlignment="1">
      <alignment vertical="center"/>
    </xf>
    <xf numFmtId="167" fontId="2" fillId="0" borderId="0" xfId="0" applyNumberFormat="1" applyFont="1" applyAlignment="1">
      <alignment vertical="center"/>
    </xf>
    <xf numFmtId="0" fontId="2" fillId="0" borderId="1" xfId="0" quotePrefix="1" applyFont="1" applyBorder="1" applyAlignment="1">
      <alignment horizontal="center" vertical="center"/>
    </xf>
    <xf numFmtId="37" fontId="3" fillId="0" borderId="1" xfId="1" applyNumberFormat="1" applyFont="1" applyBorder="1" applyAlignment="1">
      <alignment horizontal="right" vertical="center"/>
    </xf>
    <xf numFmtId="37" fontId="3" fillId="0" borderId="1" xfId="0" applyNumberFormat="1" applyFont="1" applyBorder="1" applyAlignment="1">
      <alignment horizontal="right" vertical="center"/>
    </xf>
    <xf numFmtId="166" fontId="4" fillId="3" borderId="1" xfId="0" applyNumberFormat="1" applyFont="1" applyFill="1" applyBorder="1" applyAlignment="1">
      <alignment horizontal="right" vertical="center"/>
    </xf>
    <xf numFmtId="166" fontId="2" fillId="3" borderId="1" xfId="0" applyNumberFormat="1" applyFont="1" applyFill="1" applyBorder="1" applyAlignment="1">
      <alignment horizontal="center" vertical="center"/>
    </xf>
    <xf numFmtId="166" fontId="2" fillId="3" borderId="1" xfId="0" applyNumberFormat="1" applyFont="1" applyFill="1" applyBorder="1" applyAlignment="1">
      <alignment horizontal="right" vertical="center"/>
    </xf>
    <xf numFmtId="9" fontId="2" fillId="0" borderId="0" xfId="0" applyNumberFormat="1" applyFont="1" applyAlignment="1">
      <alignment vertical="center"/>
    </xf>
    <xf numFmtId="166" fontId="4" fillId="0" borderId="0" xfId="1" applyNumberFormat="1" applyFont="1" applyFill="1" applyAlignment="1">
      <alignment wrapText="1"/>
    </xf>
    <xf numFmtId="166" fontId="2" fillId="0" borderId="1" xfId="1" applyNumberFormat="1" applyFont="1" applyFill="1" applyBorder="1" applyAlignment="1">
      <alignment horizontal="right" vertical="center"/>
    </xf>
    <xf numFmtId="166" fontId="4" fillId="0" borderId="1" xfId="1" applyNumberFormat="1" applyFont="1" applyFill="1" applyBorder="1" applyAlignment="1">
      <alignment horizontal="right" vertical="center"/>
    </xf>
    <xf numFmtId="166" fontId="3" fillId="0" borderId="1" xfId="1" applyNumberFormat="1" applyFont="1" applyFill="1" applyBorder="1" applyAlignment="1">
      <alignment horizontal="right" vertical="center"/>
    </xf>
    <xf numFmtId="166" fontId="3" fillId="0" borderId="1" xfId="1" applyNumberFormat="1" applyFont="1" applyFill="1" applyBorder="1" applyAlignment="1">
      <alignment vertical="center"/>
    </xf>
    <xf numFmtId="166" fontId="2" fillId="0" borderId="1" xfId="1" applyNumberFormat="1" applyFont="1" applyFill="1" applyBorder="1" applyAlignment="1">
      <alignment horizontal="center" vertical="center"/>
    </xf>
    <xf numFmtId="166" fontId="7" fillId="0" borderId="1" xfId="1" applyNumberFormat="1" applyFont="1" applyFill="1" applyBorder="1" applyAlignment="1">
      <alignment horizontal="right" vertical="center" wrapText="1"/>
    </xf>
    <xf numFmtId="166" fontId="8" fillId="0" borderId="1" xfId="1" applyNumberFormat="1" applyFont="1" applyFill="1" applyBorder="1" applyAlignment="1">
      <alignment horizontal="right" vertical="center" wrapText="1"/>
    </xf>
    <xf numFmtId="166" fontId="7" fillId="0" borderId="1" xfId="1" applyNumberFormat="1" applyFont="1" applyFill="1" applyBorder="1" applyAlignment="1">
      <alignment vertical="center" wrapText="1"/>
    </xf>
    <xf numFmtId="166" fontId="3" fillId="0" borderId="1" xfId="1" applyNumberFormat="1" applyFont="1" applyFill="1" applyBorder="1" applyAlignment="1">
      <alignment horizontal="center" vertical="center"/>
    </xf>
    <xf numFmtId="166" fontId="2" fillId="0" borderId="1" xfId="1" applyNumberFormat="1" applyFont="1" applyFill="1" applyBorder="1" applyAlignment="1">
      <alignment vertical="center"/>
    </xf>
    <xf numFmtId="166" fontId="3" fillId="0" borderId="0" xfId="1" applyNumberFormat="1" applyFont="1" applyFill="1" applyAlignment="1">
      <alignment horizontal="right" vertical="center"/>
    </xf>
    <xf numFmtId="0" fontId="5" fillId="0" borderId="0" xfId="0" applyFont="1" applyAlignment="1">
      <alignment horizontal="center"/>
    </xf>
    <xf numFmtId="0" fontId="9" fillId="0" borderId="1" xfId="0" quotePrefix="1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166" fontId="5" fillId="0" borderId="1" xfId="1" applyNumberFormat="1" applyFont="1" applyFill="1" applyBorder="1" applyAlignment="1">
      <alignment horizontal="right" vertical="center"/>
    </xf>
    <xf numFmtId="166" fontId="5" fillId="0" borderId="1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vertical="center" wrapText="1"/>
    </xf>
    <xf numFmtId="166" fontId="5" fillId="0" borderId="1" xfId="1" applyNumberFormat="1" applyFont="1" applyFill="1" applyBorder="1" applyAlignment="1">
      <alignment horizontal="center" vertical="center"/>
    </xf>
    <xf numFmtId="166" fontId="5" fillId="0" borderId="1" xfId="0" applyNumberFormat="1" applyFont="1" applyBorder="1" applyAlignment="1">
      <alignment horizontal="center" vertical="center"/>
    </xf>
    <xf numFmtId="0" fontId="5" fillId="0" borderId="0" xfId="0" applyFont="1" applyAlignment="1">
      <alignment horizontal="right"/>
    </xf>
    <xf numFmtId="165" fontId="3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66" fontId="2" fillId="0" borderId="1" xfId="1" applyNumberFormat="1" applyFont="1" applyFill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66" fontId="2" fillId="0" borderId="2" xfId="1" applyNumberFormat="1" applyFont="1" applyFill="1" applyBorder="1" applyAlignment="1">
      <alignment horizontal="center" vertical="center" wrapText="1"/>
    </xf>
    <xf numFmtId="166" fontId="2" fillId="0" borderId="3" xfId="1" applyNumberFormat="1" applyFont="1" applyFill="1" applyBorder="1" applyAlignment="1">
      <alignment horizontal="center" vertical="center" wrapText="1"/>
    </xf>
    <xf numFmtId="165" fontId="7" fillId="0" borderId="1" xfId="0" applyNumberFormat="1" applyFont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D62EED-544F-4488-8CF3-B7DE4887341A}">
  <sheetPr>
    <pageSetUpPr fitToPage="1"/>
  </sheetPr>
  <dimension ref="A1:L44"/>
  <sheetViews>
    <sheetView tabSelected="1" zoomScale="85" zoomScaleNormal="85" zoomScaleSheetLayoutView="90" workbookViewId="0">
      <selection activeCell="A2" sqref="A2:G2"/>
    </sheetView>
  </sheetViews>
  <sheetFormatPr defaultColWidth="9.140625" defaultRowHeight="23.1" customHeight="1" x14ac:dyDescent="0.25"/>
  <cols>
    <col min="1" max="1" width="4.5703125" style="34" customWidth="1"/>
    <col min="2" max="2" width="34" style="35" customWidth="1"/>
    <col min="3" max="3" width="16.7109375" style="4" customWidth="1"/>
    <col min="4" max="4" width="17.5703125" style="4" customWidth="1"/>
    <col min="5" max="5" width="15.7109375" style="4" customWidth="1"/>
    <col min="6" max="6" width="28.140625" style="36" customWidth="1"/>
    <col min="7" max="7" width="15.7109375" style="5" customWidth="1"/>
    <col min="8" max="8" width="8.5703125" style="5" customWidth="1"/>
    <col min="9" max="9" width="13" style="5" customWidth="1"/>
    <col min="10" max="10" width="15.85546875" style="5" customWidth="1"/>
    <col min="11" max="13" width="6.7109375" style="5" customWidth="1"/>
    <col min="14" max="16384" width="9.140625" style="5"/>
  </cols>
  <sheetData>
    <row r="1" spans="1:12" ht="23.1" customHeight="1" x14ac:dyDescent="0.3">
      <c r="F1" s="102" t="s">
        <v>70</v>
      </c>
      <c r="G1" s="102"/>
    </row>
    <row r="2" spans="1:12" ht="47.65" customHeight="1" x14ac:dyDescent="0.25">
      <c r="A2" s="110" t="s">
        <v>77</v>
      </c>
      <c r="B2" s="110"/>
      <c r="C2" s="110"/>
      <c r="D2" s="110"/>
      <c r="E2" s="110"/>
      <c r="F2" s="110"/>
      <c r="G2" s="110"/>
    </row>
    <row r="3" spans="1:12" ht="20.100000000000001" customHeight="1" x14ac:dyDescent="0.25">
      <c r="A3" s="105" t="s">
        <v>75</v>
      </c>
      <c r="B3" s="105"/>
      <c r="C3" s="105"/>
      <c r="D3" s="105"/>
      <c r="E3" s="105"/>
      <c r="F3" s="105"/>
      <c r="G3" s="105"/>
    </row>
    <row r="4" spans="1:12" ht="23.1" customHeight="1" x14ac:dyDescent="0.25">
      <c r="A4" s="7"/>
      <c r="B4" s="7"/>
      <c r="C4" s="44"/>
      <c r="D4" s="39"/>
      <c r="E4" s="39"/>
      <c r="F4" s="7"/>
    </row>
    <row r="5" spans="1:12" s="56" customFormat="1" ht="18.75" customHeight="1" x14ac:dyDescent="0.25">
      <c r="A5" s="106" t="s">
        <v>0</v>
      </c>
      <c r="B5" s="107" t="s">
        <v>49</v>
      </c>
      <c r="C5" s="108" t="s">
        <v>55</v>
      </c>
      <c r="D5" s="108"/>
      <c r="E5" s="108"/>
      <c r="F5" s="109" t="s">
        <v>1</v>
      </c>
      <c r="G5" s="106" t="s">
        <v>47</v>
      </c>
    </row>
    <row r="6" spans="1:12" s="56" customFormat="1" ht="23.25" customHeight="1" x14ac:dyDescent="0.25">
      <c r="A6" s="106"/>
      <c r="B6" s="107"/>
      <c r="C6" s="108" t="s">
        <v>2</v>
      </c>
      <c r="D6" s="108" t="s">
        <v>46</v>
      </c>
      <c r="E6" s="108" t="s">
        <v>50</v>
      </c>
      <c r="F6" s="109"/>
      <c r="G6" s="106"/>
    </row>
    <row r="7" spans="1:12" s="56" customFormat="1" ht="24" customHeight="1" x14ac:dyDescent="0.25">
      <c r="A7" s="106"/>
      <c r="B7" s="107"/>
      <c r="C7" s="108"/>
      <c r="D7" s="108"/>
      <c r="E7" s="108"/>
      <c r="F7" s="109"/>
      <c r="G7" s="106"/>
    </row>
    <row r="8" spans="1:12" s="56" customFormat="1" ht="26.25" customHeight="1" x14ac:dyDescent="0.25">
      <c r="A8" s="8"/>
      <c r="B8" s="9" t="s">
        <v>48</v>
      </c>
      <c r="C8" s="1">
        <f>C9+C18</f>
        <v>46701.8</v>
      </c>
      <c r="D8" s="1">
        <f>D9+D18</f>
        <v>3377.9</v>
      </c>
      <c r="E8" s="1">
        <f>E9+E18</f>
        <v>50079.7</v>
      </c>
      <c r="F8" s="10"/>
      <c r="G8" s="57"/>
      <c r="I8" s="64"/>
    </row>
    <row r="9" spans="1:12" s="56" customFormat="1" ht="42.6" customHeight="1" x14ac:dyDescent="0.25">
      <c r="A9" s="8" t="s">
        <v>3</v>
      </c>
      <c r="B9" s="9" t="s">
        <v>72</v>
      </c>
      <c r="C9" s="45">
        <f>SUM(C10:C17)</f>
        <v>3611.8</v>
      </c>
      <c r="D9" s="45">
        <f t="shared" ref="D9:E9" si="0">SUM(D10:D17)</f>
        <v>359.9</v>
      </c>
      <c r="E9" s="45">
        <f t="shared" si="0"/>
        <v>3971.7000000000003</v>
      </c>
      <c r="F9" s="25"/>
      <c r="G9" s="57"/>
      <c r="L9" s="58"/>
    </row>
    <row r="10" spans="1:12" s="63" customFormat="1" ht="38.1" customHeight="1" x14ac:dyDescent="0.25">
      <c r="A10" s="28">
        <v>1</v>
      </c>
      <c r="B10" s="13" t="s">
        <v>51</v>
      </c>
      <c r="C10" s="47">
        <f>360+900</f>
        <v>1260</v>
      </c>
      <c r="D10" s="14">
        <f>C10*10%</f>
        <v>126</v>
      </c>
      <c r="E10" s="14">
        <f>D10+C10</f>
        <v>1386</v>
      </c>
      <c r="F10" s="25" t="s">
        <v>52</v>
      </c>
      <c r="G10" s="62"/>
      <c r="I10" s="43"/>
      <c r="J10" s="43"/>
    </row>
    <row r="11" spans="1:12" s="63" customFormat="1" ht="38.1" customHeight="1" x14ac:dyDescent="0.25">
      <c r="A11" s="28">
        <v>2</v>
      </c>
      <c r="B11" s="20" t="s">
        <v>65</v>
      </c>
      <c r="C11" s="49">
        <f>144+36</f>
        <v>180</v>
      </c>
      <c r="D11" s="14">
        <f t="shared" ref="D11:D14" si="1">C11*10%</f>
        <v>18</v>
      </c>
      <c r="E11" s="14">
        <f t="shared" ref="E11:E17" si="2">D11+C11</f>
        <v>198</v>
      </c>
      <c r="F11" s="20" t="s">
        <v>65</v>
      </c>
      <c r="G11" s="62"/>
      <c r="I11" s="43"/>
      <c r="J11" s="43"/>
    </row>
    <row r="12" spans="1:12" s="63" customFormat="1" ht="38.1" customHeight="1" x14ac:dyDescent="0.25">
      <c r="A12" s="28">
        <v>3</v>
      </c>
      <c r="B12" s="13" t="s">
        <v>61</v>
      </c>
      <c r="C12" s="46">
        <v>258.8</v>
      </c>
      <c r="D12" s="14">
        <v>26</v>
      </c>
      <c r="E12" s="14">
        <f t="shared" si="2"/>
        <v>284.8</v>
      </c>
      <c r="F12" s="13" t="s">
        <v>61</v>
      </c>
      <c r="G12" s="62"/>
      <c r="I12" s="43"/>
      <c r="J12" s="43"/>
    </row>
    <row r="13" spans="1:12" s="63" customFormat="1" ht="38.1" customHeight="1" x14ac:dyDescent="0.25">
      <c r="A13" s="28">
        <v>4</v>
      </c>
      <c r="B13" s="29" t="s">
        <v>56</v>
      </c>
      <c r="C13" s="53">
        <v>593</v>
      </c>
      <c r="D13" s="14">
        <v>59</v>
      </c>
      <c r="E13" s="14">
        <f t="shared" si="2"/>
        <v>652</v>
      </c>
      <c r="F13" s="29" t="s">
        <v>56</v>
      </c>
      <c r="G13" s="62"/>
      <c r="I13" s="43"/>
      <c r="J13" s="43"/>
    </row>
    <row r="14" spans="1:12" s="63" customFormat="1" ht="38.1" customHeight="1" x14ac:dyDescent="0.25">
      <c r="A14" s="28">
        <v>5</v>
      </c>
      <c r="B14" s="13" t="s">
        <v>62</v>
      </c>
      <c r="C14" s="47">
        <v>729</v>
      </c>
      <c r="D14" s="14">
        <f t="shared" si="1"/>
        <v>72.900000000000006</v>
      </c>
      <c r="E14" s="14">
        <f t="shared" si="2"/>
        <v>801.9</v>
      </c>
      <c r="F14" s="13" t="s">
        <v>62</v>
      </c>
      <c r="G14" s="62"/>
      <c r="I14" s="43"/>
      <c r="J14" s="43"/>
    </row>
    <row r="15" spans="1:12" s="63" customFormat="1" ht="65.099999999999994" customHeight="1" x14ac:dyDescent="0.25">
      <c r="A15" s="28">
        <v>6</v>
      </c>
      <c r="B15" s="13" t="s">
        <v>66</v>
      </c>
      <c r="C15" s="47">
        <f>'PL SNNMT'!C126+94</f>
        <v>213</v>
      </c>
      <c r="D15" s="14">
        <v>21</v>
      </c>
      <c r="E15" s="14">
        <f t="shared" si="2"/>
        <v>234</v>
      </c>
      <c r="F15" s="13" t="s">
        <v>66</v>
      </c>
      <c r="G15" s="62"/>
      <c r="I15" s="43"/>
      <c r="J15" s="43"/>
    </row>
    <row r="16" spans="1:12" s="63" customFormat="1" ht="38.1" customHeight="1" x14ac:dyDescent="0.25">
      <c r="A16" s="12">
        <v>7</v>
      </c>
      <c r="B16" s="13" t="s">
        <v>63</v>
      </c>
      <c r="C16" s="47">
        <f>90+180</f>
        <v>270</v>
      </c>
      <c r="D16" s="14">
        <v>27</v>
      </c>
      <c r="E16" s="14">
        <f t="shared" si="2"/>
        <v>297</v>
      </c>
      <c r="F16" s="13" t="s">
        <v>63</v>
      </c>
      <c r="G16" s="62"/>
      <c r="I16" s="43"/>
      <c r="J16" s="43"/>
    </row>
    <row r="17" spans="1:10" s="63" customFormat="1" ht="38.1" customHeight="1" x14ac:dyDescent="0.25">
      <c r="A17" s="12">
        <v>8</v>
      </c>
      <c r="B17" s="13" t="s">
        <v>64</v>
      </c>
      <c r="C17" s="75">
        <f>54+54</f>
        <v>108</v>
      </c>
      <c r="D17" s="76">
        <v>10</v>
      </c>
      <c r="E17" s="76">
        <f t="shared" si="2"/>
        <v>118</v>
      </c>
      <c r="F17" s="13" t="s">
        <v>64</v>
      </c>
      <c r="G17" s="62"/>
      <c r="I17" s="43"/>
      <c r="J17" s="43"/>
    </row>
    <row r="18" spans="1:10" s="56" customFormat="1" ht="36" customHeight="1" x14ac:dyDescent="0.25">
      <c r="A18" s="74" t="s">
        <v>16</v>
      </c>
      <c r="B18" s="9" t="s">
        <v>67</v>
      </c>
      <c r="C18" s="45">
        <f>SUM(C19:C30)</f>
        <v>43090</v>
      </c>
      <c r="D18" s="45">
        <f t="shared" ref="D18:E18" si="3">SUM(D19:D30)</f>
        <v>3018</v>
      </c>
      <c r="E18" s="45">
        <f t="shared" si="3"/>
        <v>46108</v>
      </c>
      <c r="F18" s="30"/>
      <c r="G18" s="57"/>
      <c r="I18" s="64"/>
      <c r="J18" s="64"/>
    </row>
    <row r="19" spans="1:10" s="56" customFormat="1" ht="25.5" customHeight="1" x14ac:dyDescent="0.25">
      <c r="A19" s="12">
        <v>1</v>
      </c>
      <c r="B19" s="13" t="s">
        <v>4</v>
      </c>
      <c r="C19" s="55">
        <f>'PL SNNMT'!C12+'PL SNNMT'!C26+'PL SNNMT'!C42+'PL SNNMT'!C59+'PL SNNMT'!C75+'PL SNNMT'!C92+'PL SNNMT'!C109+'PL SNNMT'!C129+'PL SNNMT'!C146</f>
        <v>3644</v>
      </c>
      <c r="D19" s="55">
        <f>'PL SNNMT'!D12+'PL SNNMT'!D26+'PL SNNMT'!D42+'PL SNNMT'!D59+'PL SNNMT'!D75+'PL SNNMT'!D92+'PL SNNMT'!D109+'PL SNNMT'!D129+'PL SNNMT'!D146</f>
        <v>255</v>
      </c>
      <c r="E19" s="55">
        <f>'PL SNNMT'!E12+'PL SNNMT'!E26+'PL SNNMT'!E42+'PL SNNMT'!E59+'PL SNNMT'!E75+'PL SNNMT'!E92+'PL SNNMT'!E109+'PL SNNMT'!E129+'PL SNNMT'!E146</f>
        <v>3899</v>
      </c>
      <c r="F19" s="103" t="s">
        <v>60</v>
      </c>
      <c r="G19" s="57"/>
      <c r="J19" s="64"/>
    </row>
    <row r="20" spans="1:10" s="56" customFormat="1" ht="25.5" customHeight="1" x14ac:dyDescent="0.25">
      <c r="A20" s="12">
        <v>2</v>
      </c>
      <c r="B20" s="13" t="s">
        <v>5</v>
      </c>
      <c r="C20" s="55">
        <f>'PL SNNMT'!C13+'PL SNNMT'!C27+'PL SNNMT'!C43+'PL SNNMT'!C60+'PL SNNMT'!C76+'PL SNNMT'!C93+'PL SNNMT'!C110+'PL SNNMT'!C130+'PL SNNMT'!C147</f>
        <v>3027</v>
      </c>
      <c r="D20" s="55">
        <f>'PL SNNMT'!D13+'PL SNNMT'!D27+'PL SNNMT'!D43+'PL SNNMT'!D60+'PL SNNMT'!D76+'PL SNNMT'!D93+'PL SNNMT'!D110+'PL SNNMT'!D130+'PL SNNMT'!D147</f>
        <v>212</v>
      </c>
      <c r="E20" s="55">
        <f>'PL SNNMT'!E13+'PL SNNMT'!E27+'PL SNNMT'!E43+'PL SNNMT'!E60+'PL SNNMT'!E76+'PL SNNMT'!E93+'PL SNNMT'!E110+'PL SNNMT'!E130+'PL SNNMT'!E147</f>
        <v>3239</v>
      </c>
      <c r="F20" s="103"/>
      <c r="G20" s="57"/>
      <c r="J20" s="64"/>
    </row>
    <row r="21" spans="1:10" s="56" customFormat="1" ht="25.5" customHeight="1" x14ac:dyDescent="0.25">
      <c r="A21" s="12">
        <v>3</v>
      </c>
      <c r="B21" s="13" t="s">
        <v>6</v>
      </c>
      <c r="C21" s="55">
        <f>'PL SNNMT'!C14+'PL SNNMT'!C28+'PL SNNMT'!C44+'PL SNNMT'!C61+'PL SNNMT'!C77+'PL SNNMT'!C94+'PL SNNMT'!C111+'PL SNNMT'!C131+'PL SNNMT'!C148</f>
        <v>2321</v>
      </c>
      <c r="D21" s="55">
        <f>'PL SNNMT'!D14+'PL SNNMT'!D28+'PL SNNMT'!D44+'PL SNNMT'!D61+'PL SNNMT'!D77+'PL SNNMT'!D94+'PL SNNMT'!D111+'PL SNNMT'!D131+'PL SNNMT'!D148</f>
        <v>161</v>
      </c>
      <c r="E21" s="55">
        <f>'PL SNNMT'!E14+'PL SNNMT'!E28+'PL SNNMT'!E44+'PL SNNMT'!E61+'PL SNNMT'!E77+'PL SNNMT'!E94+'PL SNNMT'!E111+'PL SNNMT'!E131+'PL SNNMT'!E148</f>
        <v>2482</v>
      </c>
      <c r="F21" s="103"/>
      <c r="G21" s="57"/>
      <c r="J21" s="64"/>
    </row>
    <row r="22" spans="1:10" s="56" customFormat="1" ht="25.5" customHeight="1" x14ac:dyDescent="0.25">
      <c r="A22" s="12">
        <v>4</v>
      </c>
      <c r="B22" s="13" t="s">
        <v>7</v>
      </c>
      <c r="C22" s="55">
        <f>'PL SNNMT'!C15+'PL SNNMT'!C29+'PL SNNMT'!C45+'PL SNNMT'!C62+'PL SNNMT'!C78+'PL SNNMT'!C95+'PL SNNMT'!C112+'PL SNNMT'!C132+'PL SNNMT'!C149</f>
        <v>3593</v>
      </c>
      <c r="D22" s="55">
        <f>'PL SNNMT'!D15+'PL SNNMT'!D29+'PL SNNMT'!D45+'PL SNNMT'!D62+'PL SNNMT'!D78+'PL SNNMT'!D95+'PL SNNMT'!D112+'PL SNNMT'!D132+'PL SNNMT'!D149</f>
        <v>251</v>
      </c>
      <c r="E22" s="55">
        <f>'PL SNNMT'!E15+'PL SNNMT'!E29+'PL SNNMT'!E45+'PL SNNMT'!E62+'PL SNNMT'!E78+'PL SNNMT'!E95+'PL SNNMT'!E112+'PL SNNMT'!E132+'PL SNNMT'!E149</f>
        <v>3844</v>
      </c>
      <c r="F22" s="103"/>
      <c r="G22" s="57"/>
      <c r="J22" s="64"/>
    </row>
    <row r="23" spans="1:10" s="56" customFormat="1" ht="25.5" customHeight="1" x14ac:dyDescent="0.25">
      <c r="A23" s="12">
        <v>5</v>
      </c>
      <c r="B23" s="13" t="s">
        <v>8</v>
      </c>
      <c r="C23" s="55">
        <f>'PL SNNMT'!C16+'PL SNNMT'!C30+'PL SNNMT'!C46+'PL SNNMT'!C63+'PL SNNMT'!C79+'PL SNNMT'!C96+'PL SNNMT'!C113+'PL SNNMT'!C133+'PL SNNMT'!C150</f>
        <v>3203</v>
      </c>
      <c r="D23" s="55">
        <f>'PL SNNMT'!D16+'PL SNNMT'!D30+'PL SNNMT'!D46+'PL SNNMT'!D63+'PL SNNMT'!D79+'PL SNNMT'!D96+'PL SNNMT'!D113+'PL SNNMT'!D133+'PL SNNMT'!D150</f>
        <v>225</v>
      </c>
      <c r="E23" s="55">
        <f>'PL SNNMT'!E16+'PL SNNMT'!E30+'PL SNNMT'!E46+'PL SNNMT'!E63+'PL SNNMT'!E79+'PL SNNMT'!E96+'PL SNNMT'!E113+'PL SNNMT'!E133+'PL SNNMT'!E150</f>
        <v>3428</v>
      </c>
      <c r="F23" s="103"/>
      <c r="G23" s="57"/>
      <c r="J23" s="64"/>
    </row>
    <row r="24" spans="1:10" s="56" customFormat="1" ht="25.5" customHeight="1" x14ac:dyDescent="0.25">
      <c r="A24" s="12">
        <v>6</v>
      </c>
      <c r="B24" s="13" t="s">
        <v>9</v>
      </c>
      <c r="C24" s="55">
        <f>'PL SNNMT'!C17+'PL SNNMT'!C31+'PL SNNMT'!C47+'PL SNNMT'!C64+'PL SNNMT'!C80+'PL SNNMT'!C97+'PL SNNMT'!C114+'PL SNNMT'!C134+'PL SNNMT'!C151</f>
        <v>3607</v>
      </c>
      <c r="D24" s="55">
        <f>'PL SNNMT'!D17+'PL SNNMT'!D31+'PL SNNMT'!D47+'PL SNNMT'!D64+'PL SNNMT'!D80+'PL SNNMT'!D97+'PL SNNMT'!D114+'PL SNNMT'!D134+'PL SNNMT'!D151</f>
        <v>252</v>
      </c>
      <c r="E24" s="55">
        <f>'PL SNNMT'!E17+'PL SNNMT'!E31+'PL SNNMT'!E47+'PL SNNMT'!E64+'PL SNNMT'!E80+'PL SNNMT'!E97+'PL SNNMT'!E114+'PL SNNMT'!E134+'PL SNNMT'!E151</f>
        <v>3859</v>
      </c>
      <c r="F24" s="103"/>
      <c r="G24" s="57"/>
      <c r="J24" s="64"/>
    </row>
    <row r="25" spans="1:10" s="56" customFormat="1" ht="25.5" customHeight="1" x14ac:dyDescent="0.25">
      <c r="A25" s="12">
        <v>7</v>
      </c>
      <c r="B25" s="13" t="s">
        <v>10</v>
      </c>
      <c r="C25" s="55">
        <f>'PL SNNMT'!C18+'PL SNNMT'!C32+'PL SNNMT'!C48+'PL SNNMT'!C65+'PL SNNMT'!C81+'PL SNNMT'!C98+'PL SNNMT'!C115+'PL SNNMT'!C135+'PL SNNMT'!C152</f>
        <v>4231</v>
      </c>
      <c r="D25" s="55">
        <f>'PL SNNMT'!D18+'PL SNNMT'!D32+'PL SNNMT'!D48+'PL SNNMT'!D65+'PL SNNMT'!D81+'PL SNNMT'!D98+'PL SNNMT'!D115+'PL SNNMT'!D135+'PL SNNMT'!D152</f>
        <v>297</v>
      </c>
      <c r="E25" s="55">
        <f>'PL SNNMT'!E18+'PL SNNMT'!E32+'PL SNNMT'!E48+'PL SNNMT'!E65+'PL SNNMT'!E81+'PL SNNMT'!E98+'PL SNNMT'!E115+'PL SNNMT'!E135+'PL SNNMT'!E152</f>
        <v>4528</v>
      </c>
      <c r="F25" s="103"/>
      <c r="G25" s="57"/>
      <c r="J25" s="64"/>
    </row>
    <row r="26" spans="1:10" s="56" customFormat="1" ht="25.5" customHeight="1" x14ac:dyDescent="0.25">
      <c r="A26" s="12">
        <v>8</v>
      </c>
      <c r="B26" s="13" t="s">
        <v>11</v>
      </c>
      <c r="C26" s="55">
        <f>'PL SNNMT'!C19+'PL SNNMT'!C33+'PL SNNMT'!C49+'PL SNNMT'!C66+'PL SNNMT'!C82+'PL SNNMT'!C99+'PL SNNMT'!C116+'PL SNNMT'!C136+'PL SNNMT'!C153</f>
        <v>4231</v>
      </c>
      <c r="D26" s="55">
        <f>'PL SNNMT'!D19+'PL SNNMT'!D33+'PL SNNMT'!D49+'PL SNNMT'!D66+'PL SNNMT'!D82+'PL SNNMT'!D99+'PL SNNMT'!D116+'PL SNNMT'!D136+'PL SNNMT'!D153</f>
        <v>297</v>
      </c>
      <c r="E26" s="55">
        <f>'PL SNNMT'!E19+'PL SNNMT'!E33+'PL SNNMT'!E49+'PL SNNMT'!E66+'PL SNNMT'!E82+'PL SNNMT'!E99+'PL SNNMT'!E116+'PL SNNMT'!E136+'PL SNNMT'!E153</f>
        <v>4528</v>
      </c>
      <c r="F26" s="103"/>
      <c r="G26" s="57"/>
      <c r="J26" s="64"/>
    </row>
    <row r="27" spans="1:10" s="56" customFormat="1" ht="25.5" customHeight="1" x14ac:dyDescent="0.25">
      <c r="A27" s="12">
        <v>9</v>
      </c>
      <c r="B27" s="13" t="s">
        <v>12</v>
      </c>
      <c r="C27" s="55">
        <f>'PL SNNMT'!C20+'PL SNNMT'!C34+'PL SNNMT'!C50+'PL SNNMT'!C67+'PL SNNMT'!C83+'PL SNNMT'!C100+'PL SNNMT'!C117+'PL SNNMT'!C137+'PL SNNMT'!C154</f>
        <v>4208</v>
      </c>
      <c r="D27" s="55">
        <f>'PL SNNMT'!D20+'PL SNNMT'!D34+'PL SNNMT'!D50+'PL SNNMT'!D67+'PL SNNMT'!D83+'PL SNNMT'!D100+'PL SNNMT'!D117+'PL SNNMT'!D137+'PL SNNMT'!D154</f>
        <v>296</v>
      </c>
      <c r="E27" s="55">
        <f>'PL SNNMT'!E20+'PL SNNMT'!E34+'PL SNNMT'!E50+'PL SNNMT'!E67+'PL SNNMT'!E83+'PL SNNMT'!E100+'PL SNNMT'!E117+'PL SNNMT'!E137+'PL SNNMT'!E154</f>
        <v>4504</v>
      </c>
      <c r="F27" s="103"/>
      <c r="G27" s="57"/>
      <c r="J27" s="64"/>
    </row>
    <row r="28" spans="1:10" s="56" customFormat="1" ht="25.5" customHeight="1" x14ac:dyDescent="0.25">
      <c r="A28" s="12">
        <v>10</v>
      </c>
      <c r="B28" s="13" t="s">
        <v>13</v>
      </c>
      <c r="C28" s="55">
        <f>'PL SNNMT'!C21+'PL SNNMT'!C35+'PL SNNMT'!C51+'PL SNNMT'!C68+'PL SNNMT'!C84+'PL SNNMT'!C101+'PL SNNMT'!C118+'PL SNNMT'!C138+'PL SNNMT'!C155</f>
        <v>2868</v>
      </c>
      <c r="D28" s="55">
        <f>'PL SNNMT'!D21+'PL SNNMT'!D35+'PL SNNMT'!D51+'PL SNNMT'!D68+'PL SNNMT'!D84+'PL SNNMT'!D101+'PL SNNMT'!D118+'PL SNNMT'!D138+'PL SNNMT'!D155</f>
        <v>201</v>
      </c>
      <c r="E28" s="55">
        <f>'PL SNNMT'!E21+'PL SNNMT'!E35+'PL SNNMT'!E51+'PL SNNMT'!E68+'PL SNNMT'!E84+'PL SNNMT'!E101+'PL SNNMT'!E118+'PL SNNMT'!E138+'PL SNNMT'!E155</f>
        <v>3069</v>
      </c>
      <c r="F28" s="103"/>
      <c r="G28" s="57"/>
      <c r="J28" s="64"/>
    </row>
    <row r="29" spans="1:10" s="56" customFormat="1" ht="25.5" customHeight="1" x14ac:dyDescent="0.25">
      <c r="A29" s="12">
        <v>11</v>
      </c>
      <c r="B29" s="13" t="s">
        <v>14</v>
      </c>
      <c r="C29" s="55">
        <f>'PL SNNMT'!C22+'PL SNNMT'!C36+'PL SNNMT'!C52+'PL SNNMT'!C69+'PL SNNMT'!C85+'PL SNNMT'!C102+'PL SNNMT'!C119+'PL SNNMT'!C139+'PL SNNMT'!C156</f>
        <v>3897</v>
      </c>
      <c r="D29" s="55">
        <f>'PL SNNMT'!D22+'PL SNNMT'!D36+'PL SNNMT'!D52+'PL SNNMT'!D69+'PL SNNMT'!D85+'PL SNNMT'!D102+'PL SNNMT'!D119+'PL SNNMT'!D139+'PL SNNMT'!D156</f>
        <v>273</v>
      </c>
      <c r="E29" s="55">
        <f>'PL SNNMT'!E22+'PL SNNMT'!E36+'PL SNNMT'!E52+'PL SNNMT'!E69+'PL SNNMT'!E85+'PL SNNMT'!E102+'PL SNNMT'!E119+'PL SNNMT'!E139+'PL SNNMT'!E156</f>
        <v>4170</v>
      </c>
      <c r="F29" s="103"/>
      <c r="G29" s="57"/>
      <c r="J29" s="64"/>
    </row>
    <row r="30" spans="1:10" s="56" customFormat="1" ht="25.5" customHeight="1" x14ac:dyDescent="0.25">
      <c r="A30" s="12">
        <v>12</v>
      </c>
      <c r="B30" s="13" t="s">
        <v>15</v>
      </c>
      <c r="C30" s="55">
        <f>'PL SNNMT'!C23+'PL SNNMT'!C37+'PL SNNMT'!C53+'PL SNNMT'!C70+'PL SNNMT'!C86+'PL SNNMT'!C103+'PL SNNMT'!C120+'PL SNNMT'!C140+'PL SNNMT'!C157</f>
        <v>4260</v>
      </c>
      <c r="D30" s="55">
        <f>'PL SNNMT'!D23+'PL SNNMT'!D37+'PL SNNMT'!D53+'PL SNNMT'!D70+'PL SNNMT'!D86+'PL SNNMT'!D103+'PL SNNMT'!D120+'PL SNNMT'!D140+'PL SNNMT'!D157</f>
        <v>298</v>
      </c>
      <c r="E30" s="55">
        <f>'PL SNNMT'!E23+'PL SNNMT'!E37+'PL SNNMT'!E53+'PL SNNMT'!E70+'PL SNNMT'!E86+'PL SNNMT'!E103+'PL SNNMT'!E120+'PL SNNMT'!E140+'PL SNNMT'!E157</f>
        <v>4558</v>
      </c>
      <c r="F30" s="103"/>
      <c r="G30" s="57"/>
      <c r="J30" s="64"/>
    </row>
    <row r="33" spans="1:12" s="36" customFormat="1" ht="23.1" customHeight="1" x14ac:dyDescent="0.25">
      <c r="A33" s="34"/>
      <c r="B33" s="35"/>
      <c r="C33" s="4"/>
      <c r="D33" s="4"/>
      <c r="E33" s="4"/>
      <c r="G33" s="5"/>
      <c r="H33" s="5"/>
      <c r="I33" s="5"/>
      <c r="J33" s="5"/>
      <c r="K33" s="5"/>
      <c r="L33" s="5"/>
    </row>
    <row r="34" spans="1:12" s="36" customFormat="1" ht="23.1" customHeight="1" x14ac:dyDescent="0.25">
      <c r="A34" s="34"/>
      <c r="B34" s="35"/>
      <c r="C34" s="4"/>
      <c r="D34" s="4"/>
      <c r="E34" s="4"/>
      <c r="G34" s="5"/>
      <c r="H34" s="5"/>
      <c r="I34" s="5"/>
      <c r="J34" s="5"/>
      <c r="K34" s="5"/>
      <c r="L34" s="5"/>
    </row>
    <row r="35" spans="1:12" s="36" customFormat="1" ht="23.1" customHeight="1" x14ac:dyDescent="0.25">
      <c r="A35" s="34"/>
      <c r="B35" s="35"/>
      <c r="C35" s="4"/>
      <c r="D35" s="4"/>
      <c r="E35" s="4"/>
      <c r="G35" s="5"/>
      <c r="H35" s="5"/>
      <c r="I35" s="5"/>
      <c r="J35" s="5"/>
      <c r="K35" s="5"/>
      <c r="L35" s="5"/>
    </row>
    <row r="36" spans="1:12" s="36" customFormat="1" ht="23.1" customHeight="1" x14ac:dyDescent="0.25">
      <c r="A36" s="34"/>
      <c r="B36" s="35"/>
      <c r="C36" s="4"/>
      <c r="D36" s="4"/>
      <c r="E36" s="4"/>
      <c r="G36" s="5"/>
      <c r="H36" s="5"/>
      <c r="I36" s="5"/>
      <c r="J36" s="5"/>
      <c r="K36" s="5"/>
      <c r="L36" s="5"/>
    </row>
    <row r="37" spans="1:12" s="36" customFormat="1" ht="23.1" customHeight="1" x14ac:dyDescent="0.25">
      <c r="A37" s="34"/>
      <c r="B37" s="35"/>
      <c r="C37" s="4"/>
      <c r="D37" s="4"/>
      <c r="E37" s="4"/>
      <c r="G37" s="5"/>
      <c r="H37" s="5"/>
      <c r="I37" s="5"/>
      <c r="J37" s="5"/>
      <c r="K37" s="5"/>
      <c r="L37" s="5"/>
    </row>
    <row r="38" spans="1:12" s="36" customFormat="1" ht="23.1" customHeight="1" x14ac:dyDescent="0.25">
      <c r="A38" s="34"/>
      <c r="B38" s="35"/>
      <c r="C38" s="4"/>
      <c r="D38" s="4"/>
      <c r="E38" s="4"/>
      <c r="G38" s="5"/>
      <c r="H38" s="5"/>
      <c r="I38" s="5"/>
      <c r="J38" s="5"/>
      <c r="K38" s="5"/>
      <c r="L38" s="5"/>
    </row>
    <row r="39" spans="1:12" s="36" customFormat="1" ht="23.1" customHeight="1" x14ac:dyDescent="0.25">
      <c r="A39" s="34"/>
      <c r="B39" s="35"/>
      <c r="C39" s="4"/>
      <c r="D39" s="4"/>
      <c r="E39" s="4"/>
      <c r="G39" s="5"/>
      <c r="H39" s="5"/>
      <c r="I39" s="5"/>
      <c r="J39" s="5"/>
      <c r="K39" s="5"/>
      <c r="L39" s="5"/>
    </row>
    <row r="40" spans="1:12" s="36" customFormat="1" ht="23.1" customHeight="1" x14ac:dyDescent="0.25">
      <c r="A40" s="34"/>
      <c r="B40" s="35"/>
      <c r="C40" s="4"/>
      <c r="D40" s="4"/>
      <c r="E40" s="4"/>
      <c r="G40" s="5"/>
      <c r="H40" s="5"/>
      <c r="I40" s="5"/>
      <c r="J40" s="5"/>
      <c r="K40" s="5"/>
      <c r="L40" s="5"/>
    </row>
    <row r="41" spans="1:12" s="36" customFormat="1" ht="23.1" customHeight="1" x14ac:dyDescent="0.25">
      <c r="A41" s="34"/>
      <c r="B41" s="35"/>
      <c r="C41" s="4"/>
      <c r="D41" s="4"/>
      <c r="E41" s="4"/>
      <c r="G41" s="5"/>
      <c r="H41" s="5"/>
      <c r="I41" s="5"/>
      <c r="J41" s="5"/>
      <c r="K41" s="5"/>
      <c r="L41" s="5"/>
    </row>
    <row r="42" spans="1:12" s="36" customFormat="1" ht="23.1" customHeight="1" x14ac:dyDescent="0.25">
      <c r="A42" s="34"/>
      <c r="B42" s="35"/>
      <c r="C42" s="4"/>
      <c r="D42" s="4"/>
      <c r="E42" s="4"/>
      <c r="G42" s="5"/>
      <c r="H42" s="5"/>
      <c r="I42" s="5"/>
      <c r="J42" s="5"/>
      <c r="K42" s="5"/>
      <c r="L42" s="5"/>
    </row>
    <row r="43" spans="1:12" s="36" customFormat="1" ht="23.1" customHeight="1" x14ac:dyDescent="0.25">
      <c r="A43" s="34"/>
      <c r="B43" s="35"/>
      <c r="C43" s="4"/>
      <c r="D43" s="4"/>
      <c r="E43" s="4"/>
      <c r="G43" s="5"/>
      <c r="H43" s="5"/>
      <c r="I43" s="5"/>
      <c r="J43" s="5"/>
      <c r="K43" s="5"/>
      <c r="L43" s="5"/>
    </row>
    <row r="44" spans="1:12" s="36" customFormat="1" ht="23.1" customHeight="1" x14ac:dyDescent="0.25">
      <c r="A44" s="34"/>
      <c r="B44" s="35"/>
      <c r="C44" s="4"/>
      <c r="D44" s="4"/>
      <c r="E44" s="40"/>
      <c r="G44" s="5"/>
      <c r="H44" s="5"/>
      <c r="I44" s="5"/>
      <c r="J44" s="5"/>
      <c r="K44" s="5"/>
      <c r="L44" s="5"/>
    </row>
  </sheetData>
  <mergeCells count="12">
    <mergeCell ref="F1:G1"/>
    <mergeCell ref="F19:F30"/>
    <mergeCell ref="A2:G2"/>
    <mergeCell ref="A3:G3"/>
    <mergeCell ref="A5:A7"/>
    <mergeCell ref="B5:B7"/>
    <mergeCell ref="C5:E5"/>
    <mergeCell ref="F5:F7"/>
    <mergeCell ref="G5:G7"/>
    <mergeCell ref="C6:C7"/>
    <mergeCell ref="D6:D7"/>
    <mergeCell ref="E6:E7"/>
  </mergeCells>
  <pageMargins left="0.51181102362204722" right="0.23622047244094491" top="0.23622047244094491" bottom="0.23622047244094491" header="0.31496062992125984" footer="0.31496062992125984"/>
  <pageSetup paperSize="9" scale="72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CCA18D-EB7C-4956-BC45-5918915E9641}">
  <dimension ref="A1:H36"/>
  <sheetViews>
    <sheetView view="pageBreakPreview" topLeftCell="A10" zoomScaleNormal="85" zoomScaleSheetLayoutView="100" workbookViewId="0">
      <selection activeCell="B13" sqref="B13"/>
    </sheetView>
  </sheetViews>
  <sheetFormatPr defaultColWidth="9.140625" defaultRowHeight="23.1" customHeight="1" x14ac:dyDescent="0.25"/>
  <cols>
    <col min="1" max="1" width="4.85546875" style="34" customWidth="1"/>
    <col min="2" max="2" width="34.85546875" style="35" customWidth="1"/>
    <col min="3" max="3" width="16.7109375" style="4" customWidth="1"/>
    <col min="4" max="4" width="16.140625" style="4" customWidth="1"/>
    <col min="5" max="5" width="18.140625" style="4" customWidth="1"/>
    <col min="6" max="6" width="32.42578125" style="36" customWidth="1"/>
    <col min="7" max="7" width="12.7109375" style="5" customWidth="1"/>
    <col min="8" max="9" width="6.7109375" style="5" customWidth="1"/>
    <col min="10" max="16384" width="9.140625" style="5"/>
  </cols>
  <sheetData>
    <row r="1" spans="1:8" ht="23.65" customHeight="1" x14ac:dyDescent="0.3">
      <c r="F1" s="102" t="s">
        <v>71</v>
      </c>
      <c r="G1" s="102"/>
    </row>
    <row r="2" spans="1:8" ht="46.9" customHeight="1" x14ac:dyDescent="0.25">
      <c r="A2" s="110" t="s">
        <v>76</v>
      </c>
      <c r="B2" s="110"/>
      <c r="C2" s="110"/>
      <c r="D2" s="110"/>
      <c r="E2" s="110"/>
      <c r="F2" s="110"/>
      <c r="G2" s="110"/>
    </row>
    <row r="3" spans="1:8" ht="20.100000000000001" customHeight="1" x14ac:dyDescent="0.25">
      <c r="A3" s="105" t="s">
        <v>75</v>
      </c>
      <c r="B3" s="105"/>
      <c r="C3" s="105"/>
      <c r="D3" s="105"/>
      <c r="E3" s="105"/>
      <c r="F3" s="105"/>
      <c r="G3" s="105"/>
    </row>
    <row r="4" spans="1:8" ht="17.25" customHeight="1" x14ac:dyDescent="0.25">
      <c r="A4" s="7"/>
      <c r="B4" s="7"/>
      <c r="C4" s="81"/>
      <c r="D4" s="39"/>
      <c r="E4" s="39"/>
      <c r="F4" s="7"/>
    </row>
    <row r="5" spans="1:8" s="56" customFormat="1" ht="21" customHeight="1" x14ac:dyDescent="0.25">
      <c r="A5" s="106" t="s">
        <v>0</v>
      </c>
      <c r="B5" s="107" t="s">
        <v>49</v>
      </c>
      <c r="C5" s="108" t="s">
        <v>74</v>
      </c>
      <c r="D5" s="108"/>
      <c r="E5" s="108"/>
      <c r="F5" s="109" t="s">
        <v>1</v>
      </c>
      <c r="G5" s="106" t="s">
        <v>47</v>
      </c>
    </row>
    <row r="6" spans="1:8" s="56" customFormat="1" ht="23.25" customHeight="1" x14ac:dyDescent="0.25">
      <c r="A6" s="106"/>
      <c r="B6" s="107"/>
      <c r="C6" s="108" t="s">
        <v>2</v>
      </c>
      <c r="D6" s="111" t="s">
        <v>46</v>
      </c>
      <c r="E6" s="111" t="s">
        <v>50</v>
      </c>
      <c r="F6" s="109"/>
      <c r="G6" s="106"/>
    </row>
    <row r="7" spans="1:8" s="56" customFormat="1" ht="13.5" customHeight="1" x14ac:dyDescent="0.25">
      <c r="A7" s="106"/>
      <c r="B7" s="107"/>
      <c r="C7" s="108"/>
      <c r="D7" s="112"/>
      <c r="E7" s="112"/>
      <c r="F7" s="109"/>
      <c r="G7" s="106"/>
    </row>
    <row r="8" spans="1:8" s="56" customFormat="1" ht="24" customHeight="1" x14ac:dyDescent="0.25">
      <c r="A8" s="8"/>
      <c r="B8" s="9" t="s">
        <v>48</v>
      </c>
      <c r="C8" s="1">
        <f>C9+C11+C13+C18+C24</f>
        <v>3612</v>
      </c>
      <c r="D8" s="1">
        <f>D9+D11+D13+D18+D24</f>
        <v>360</v>
      </c>
      <c r="E8" s="1">
        <f>E9+E11+E13+E18+E24</f>
        <v>3972</v>
      </c>
      <c r="F8" s="10"/>
      <c r="G8" s="57"/>
    </row>
    <row r="9" spans="1:8" s="56" customFormat="1" ht="42.6" customHeight="1" x14ac:dyDescent="0.25">
      <c r="A9" s="8" t="s">
        <v>3</v>
      </c>
      <c r="B9" s="9" t="s">
        <v>45</v>
      </c>
      <c r="C9" s="82">
        <f>C10</f>
        <v>900</v>
      </c>
      <c r="D9" s="82">
        <f>D10</f>
        <v>90</v>
      </c>
      <c r="E9" s="82">
        <f t="shared" ref="E9" si="0">E10</f>
        <v>990</v>
      </c>
      <c r="F9" s="25"/>
      <c r="G9" s="57"/>
      <c r="H9" s="58"/>
    </row>
    <row r="10" spans="1:8" s="63" customFormat="1" ht="42" customHeight="1" x14ac:dyDescent="0.25">
      <c r="A10" s="28" t="s">
        <v>29</v>
      </c>
      <c r="B10" s="13" t="s">
        <v>51</v>
      </c>
      <c r="C10" s="84">
        <v>900</v>
      </c>
      <c r="D10" s="14">
        <f>C10*10%</f>
        <v>90</v>
      </c>
      <c r="E10" s="14">
        <f>D10+C10</f>
        <v>990</v>
      </c>
      <c r="F10" s="25" t="s">
        <v>52</v>
      </c>
      <c r="G10" s="62"/>
    </row>
    <row r="11" spans="1:8" s="56" customFormat="1" ht="39" customHeight="1" x14ac:dyDescent="0.25">
      <c r="A11" s="8" t="s">
        <v>16</v>
      </c>
      <c r="B11" s="9" t="s">
        <v>17</v>
      </c>
      <c r="C11" s="82">
        <f>C12</f>
        <v>36</v>
      </c>
      <c r="D11" s="82">
        <f>D12</f>
        <v>4</v>
      </c>
      <c r="E11" s="82">
        <f t="shared" ref="E11" si="1">E12</f>
        <v>40</v>
      </c>
      <c r="F11" s="25"/>
      <c r="G11" s="57"/>
    </row>
    <row r="12" spans="1:8" s="56" customFormat="1" ht="33" customHeight="1" x14ac:dyDescent="0.25">
      <c r="A12" s="28" t="s">
        <v>29</v>
      </c>
      <c r="B12" s="13" t="s">
        <v>65</v>
      </c>
      <c r="C12" s="87">
        <v>36</v>
      </c>
      <c r="D12" s="2">
        <v>4</v>
      </c>
      <c r="E12" s="2">
        <f t="shared" ref="E12" si="2">C12+D12</f>
        <v>40</v>
      </c>
      <c r="F12" s="18" t="s">
        <v>40</v>
      </c>
      <c r="G12" s="57"/>
    </row>
    <row r="13" spans="1:8" s="56" customFormat="1" ht="36" customHeight="1" x14ac:dyDescent="0.25">
      <c r="A13" s="8" t="s">
        <v>41</v>
      </c>
      <c r="B13" s="9" t="s">
        <v>42</v>
      </c>
      <c r="C13" s="82">
        <f>C14+C16</f>
        <v>852</v>
      </c>
      <c r="D13" s="11">
        <f>D14+D16</f>
        <v>85</v>
      </c>
      <c r="E13" s="11">
        <f>E14+E16</f>
        <v>937</v>
      </c>
      <c r="F13" s="30"/>
      <c r="G13" s="57"/>
    </row>
    <row r="14" spans="1:8" s="56" customFormat="1" ht="51.75" x14ac:dyDescent="0.25">
      <c r="A14" s="8" t="s">
        <v>18</v>
      </c>
      <c r="B14" s="15" t="s">
        <v>43</v>
      </c>
      <c r="C14" s="82">
        <f>C15</f>
        <v>259</v>
      </c>
      <c r="D14" s="82">
        <f t="shared" ref="D14:E14" si="3">D15</f>
        <v>26</v>
      </c>
      <c r="E14" s="82">
        <f t="shared" si="3"/>
        <v>285</v>
      </c>
      <c r="F14" s="25"/>
      <c r="G14" s="57"/>
    </row>
    <row r="15" spans="1:8" s="56" customFormat="1" ht="25.5" customHeight="1" x14ac:dyDescent="0.25">
      <c r="A15" s="28" t="s">
        <v>29</v>
      </c>
      <c r="B15" s="23" t="s">
        <v>61</v>
      </c>
      <c r="C15" s="83">
        <v>259</v>
      </c>
      <c r="D15" s="2">
        <v>26</v>
      </c>
      <c r="E15" s="2">
        <f>D15+C15</f>
        <v>285</v>
      </c>
      <c r="F15" s="13" t="s">
        <v>61</v>
      </c>
      <c r="G15" s="57"/>
    </row>
    <row r="16" spans="1:8" s="56" customFormat="1" ht="33" customHeight="1" x14ac:dyDescent="0.25">
      <c r="A16" s="8" t="s">
        <v>20</v>
      </c>
      <c r="B16" s="15" t="s">
        <v>44</v>
      </c>
      <c r="C16" s="82">
        <f>C17</f>
        <v>593</v>
      </c>
      <c r="D16" s="82">
        <f t="shared" ref="D16:E16" si="4">D17</f>
        <v>59</v>
      </c>
      <c r="E16" s="82">
        <f t="shared" si="4"/>
        <v>652</v>
      </c>
      <c r="F16" s="25"/>
      <c r="G16" s="57"/>
    </row>
    <row r="17" spans="1:7" s="56" customFormat="1" ht="24.95" customHeight="1" x14ac:dyDescent="0.25">
      <c r="A17" s="28" t="s">
        <v>29</v>
      </c>
      <c r="B17" s="29" t="s">
        <v>56</v>
      </c>
      <c r="C17" s="90">
        <v>593</v>
      </c>
      <c r="D17" s="2">
        <v>59</v>
      </c>
      <c r="E17" s="2">
        <f t="shared" ref="E17:E29" si="5">C17+D17</f>
        <v>652</v>
      </c>
      <c r="F17" s="25" t="s">
        <v>56</v>
      </c>
      <c r="G17" s="57"/>
    </row>
    <row r="18" spans="1:7" s="56" customFormat="1" ht="39" customHeight="1" x14ac:dyDescent="0.25">
      <c r="A18" s="8" t="s">
        <v>25</v>
      </c>
      <c r="B18" s="9" t="s">
        <v>26</v>
      </c>
      <c r="C18" s="82">
        <f>C19+C21</f>
        <v>967</v>
      </c>
      <c r="D18" s="11">
        <f>D19+D21</f>
        <v>96</v>
      </c>
      <c r="E18" s="11">
        <f>E19+E21</f>
        <v>1063</v>
      </c>
      <c r="F18" s="30"/>
      <c r="G18" s="57"/>
    </row>
    <row r="19" spans="1:7" s="56" customFormat="1" ht="37.5" customHeight="1" x14ac:dyDescent="0.25">
      <c r="A19" s="8" t="s">
        <v>18</v>
      </c>
      <c r="B19" s="15" t="s">
        <v>27</v>
      </c>
      <c r="C19" s="82">
        <f>C20</f>
        <v>729</v>
      </c>
      <c r="D19" s="82">
        <f t="shared" ref="D19:E19" si="6">D20</f>
        <v>73</v>
      </c>
      <c r="E19" s="82">
        <f t="shared" si="6"/>
        <v>802</v>
      </c>
      <c r="F19" s="84"/>
      <c r="G19" s="82"/>
    </row>
    <row r="20" spans="1:7" s="56" customFormat="1" ht="28.5" customHeight="1" x14ac:dyDescent="0.25">
      <c r="A20" s="12">
        <v>1</v>
      </c>
      <c r="B20" s="13" t="s">
        <v>62</v>
      </c>
      <c r="C20" s="84">
        <v>729</v>
      </c>
      <c r="D20" s="14">
        <v>73</v>
      </c>
      <c r="E20" s="14">
        <f>C20+D20</f>
        <v>802</v>
      </c>
      <c r="F20" s="13" t="s">
        <v>62</v>
      </c>
      <c r="G20" s="57"/>
    </row>
    <row r="21" spans="1:7" s="56" customFormat="1" ht="34.5" customHeight="1" x14ac:dyDescent="0.25">
      <c r="A21" s="8" t="s">
        <v>20</v>
      </c>
      <c r="B21" s="15" t="s">
        <v>30</v>
      </c>
      <c r="C21" s="82">
        <f>C22+C23</f>
        <v>238</v>
      </c>
      <c r="D21" s="82">
        <f t="shared" ref="D21:E21" si="7">D22+D23</f>
        <v>23</v>
      </c>
      <c r="E21" s="82">
        <f t="shared" si="7"/>
        <v>261</v>
      </c>
      <c r="F21" s="82"/>
      <c r="G21" s="82"/>
    </row>
    <row r="22" spans="1:7" s="56" customFormat="1" ht="42" customHeight="1" x14ac:dyDescent="0.25">
      <c r="A22" s="12">
        <v>1</v>
      </c>
      <c r="B22" s="13" t="s">
        <v>65</v>
      </c>
      <c r="C22" s="84">
        <v>144</v>
      </c>
      <c r="D22" s="14">
        <v>14</v>
      </c>
      <c r="E22" s="14">
        <f>D22+C22</f>
        <v>158</v>
      </c>
      <c r="F22" s="13" t="s">
        <v>65</v>
      </c>
      <c r="G22" s="57"/>
    </row>
    <row r="23" spans="1:7" s="56" customFormat="1" ht="59.25" customHeight="1" x14ac:dyDescent="0.25">
      <c r="A23" s="12">
        <v>2</v>
      </c>
      <c r="B23" s="13" t="s">
        <v>66</v>
      </c>
      <c r="C23" s="84">
        <v>94</v>
      </c>
      <c r="D23" s="2">
        <v>9</v>
      </c>
      <c r="E23" s="2">
        <f t="shared" si="5"/>
        <v>103</v>
      </c>
      <c r="F23" s="13" t="s">
        <v>66</v>
      </c>
      <c r="G23" s="57"/>
    </row>
    <row r="24" spans="1:7" s="56" customFormat="1" ht="45.75" customHeight="1" x14ac:dyDescent="0.25">
      <c r="A24" s="8" t="s">
        <v>31</v>
      </c>
      <c r="B24" s="9" t="s">
        <v>32</v>
      </c>
      <c r="C24" s="82">
        <f>C25+C30</f>
        <v>857</v>
      </c>
      <c r="D24" s="82">
        <f>D25+D30</f>
        <v>85</v>
      </c>
      <c r="E24" s="82">
        <f>E25+E30</f>
        <v>942</v>
      </c>
      <c r="F24" s="82"/>
      <c r="G24" s="82"/>
    </row>
    <row r="25" spans="1:7" s="56" customFormat="1" ht="33" customHeight="1" x14ac:dyDescent="0.25">
      <c r="A25" s="8" t="s">
        <v>18</v>
      </c>
      <c r="B25" s="15" t="s">
        <v>33</v>
      </c>
      <c r="C25" s="82">
        <f>C26+C27+C28+C29</f>
        <v>713</v>
      </c>
      <c r="D25" s="82">
        <f t="shared" ref="D25:E25" si="8">D26+D27+D28+D29</f>
        <v>71</v>
      </c>
      <c r="E25" s="82">
        <f t="shared" si="8"/>
        <v>784</v>
      </c>
      <c r="F25" s="30"/>
      <c r="G25" s="57"/>
    </row>
    <row r="26" spans="1:7" s="63" customFormat="1" ht="25.5" customHeight="1" x14ac:dyDescent="0.25">
      <c r="A26" s="12">
        <v>1</v>
      </c>
      <c r="B26" s="13" t="s">
        <v>63</v>
      </c>
      <c r="C26" s="84">
        <v>180</v>
      </c>
      <c r="D26" s="14">
        <f>C26*10%</f>
        <v>18</v>
      </c>
      <c r="E26" s="14">
        <f>D26+C26</f>
        <v>198</v>
      </c>
      <c r="F26" s="13" t="s">
        <v>63</v>
      </c>
      <c r="G26" s="62"/>
    </row>
    <row r="27" spans="1:7" s="63" customFormat="1" ht="25.5" customHeight="1" x14ac:dyDescent="0.25">
      <c r="A27" s="12">
        <v>2</v>
      </c>
      <c r="B27" s="13" t="s">
        <v>64</v>
      </c>
      <c r="C27" s="84">
        <v>54</v>
      </c>
      <c r="D27" s="14">
        <v>5</v>
      </c>
      <c r="E27" s="14">
        <f>D27+C27</f>
        <v>59</v>
      </c>
      <c r="F27" s="13" t="s">
        <v>64</v>
      </c>
      <c r="G27" s="62"/>
    </row>
    <row r="28" spans="1:7" s="56" customFormat="1" ht="60.75" customHeight="1" x14ac:dyDescent="0.25">
      <c r="A28" s="12">
        <v>3</v>
      </c>
      <c r="B28" s="13" t="s">
        <v>66</v>
      </c>
      <c r="C28" s="84">
        <v>119</v>
      </c>
      <c r="D28" s="2">
        <v>12</v>
      </c>
      <c r="E28" s="2">
        <f t="shared" si="5"/>
        <v>131</v>
      </c>
      <c r="F28" s="13" t="s">
        <v>66</v>
      </c>
      <c r="G28" s="57"/>
    </row>
    <row r="29" spans="1:7" s="56" customFormat="1" ht="25.5" customHeight="1" x14ac:dyDescent="0.25">
      <c r="A29" s="12">
        <v>4</v>
      </c>
      <c r="B29" s="13" t="s">
        <v>51</v>
      </c>
      <c r="C29" s="84">
        <v>360</v>
      </c>
      <c r="D29" s="2">
        <v>36</v>
      </c>
      <c r="E29" s="2">
        <f t="shared" si="5"/>
        <v>396</v>
      </c>
      <c r="F29" s="13" t="s">
        <v>51</v>
      </c>
      <c r="G29" s="57"/>
    </row>
    <row r="30" spans="1:7" s="56" customFormat="1" ht="30.95" customHeight="1" x14ac:dyDescent="0.25">
      <c r="A30" s="8" t="s">
        <v>20</v>
      </c>
      <c r="B30" s="15" t="s">
        <v>38</v>
      </c>
      <c r="C30" s="82">
        <f>C31+C32</f>
        <v>144</v>
      </c>
      <c r="D30" s="82">
        <f t="shared" ref="D30" si="9">D31+D32</f>
        <v>14</v>
      </c>
      <c r="E30" s="82">
        <f>E31+E32</f>
        <v>158</v>
      </c>
      <c r="F30" s="82"/>
      <c r="G30" s="82"/>
    </row>
    <row r="31" spans="1:7" s="56" customFormat="1" ht="30.75" customHeight="1" x14ac:dyDescent="0.25">
      <c r="A31" s="12">
        <v>1</v>
      </c>
      <c r="B31" s="13" t="s">
        <v>63</v>
      </c>
      <c r="C31" s="84">
        <v>90</v>
      </c>
      <c r="D31" s="14">
        <f>C31*10%</f>
        <v>9</v>
      </c>
      <c r="E31" s="14">
        <f>D31+C31</f>
        <v>99</v>
      </c>
      <c r="F31" s="13" t="s">
        <v>63</v>
      </c>
      <c r="G31" s="57"/>
    </row>
    <row r="32" spans="1:7" s="56" customFormat="1" ht="24.75" customHeight="1" x14ac:dyDescent="0.25">
      <c r="A32" s="12">
        <v>2</v>
      </c>
      <c r="B32" s="13" t="s">
        <v>64</v>
      </c>
      <c r="C32" s="84">
        <v>54</v>
      </c>
      <c r="D32" s="14">
        <v>5</v>
      </c>
      <c r="E32" s="14">
        <f>D32+C32</f>
        <v>59</v>
      </c>
      <c r="F32" s="13" t="s">
        <v>64</v>
      </c>
      <c r="G32" s="57"/>
    </row>
    <row r="33" spans="1:5" s="36" customFormat="1" ht="23.1" customHeight="1" x14ac:dyDescent="0.25">
      <c r="A33" s="34"/>
      <c r="B33" s="35"/>
      <c r="C33" s="4"/>
      <c r="D33" s="4"/>
      <c r="E33" s="4"/>
    </row>
    <row r="34" spans="1:5" s="36" customFormat="1" ht="23.1" customHeight="1" x14ac:dyDescent="0.25">
      <c r="A34" s="34"/>
      <c r="B34" s="35"/>
      <c r="C34" s="4"/>
      <c r="D34" s="4"/>
      <c r="E34" s="4"/>
    </row>
    <row r="35" spans="1:5" s="36" customFormat="1" ht="23.1" customHeight="1" x14ac:dyDescent="0.25">
      <c r="A35" s="34"/>
      <c r="B35" s="35"/>
      <c r="C35" s="4"/>
      <c r="D35" s="4"/>
      <c r="E35" s="4"/>
    </row>
    <row r="36" spans="1:5" s="36" customFormat="1" ht="23.1" customHeight="1" x14ac:dyDescent="0.25">
      <c r="A36" s="34"/>
      <c r="B36" s="35"/>
      <c r="C36" s="4"/>
      <c r="D36" s="4"/>
      <c r="E36" s="4"/>
    </row>
  </sheetData>
  <mergeCells count="11">
    <mergeCell ref="F1:G1"/>
    <mergeCell ref="A2:G2"/>
    <mergeCell ref="A3:G3"/>
    <mergeCell ref="A5:A7"/>
    <mergeCell ref="B5:B7"/>
    <mergeCell ref="C5:E5"/>
    <mergeCell ref="F5:F7"/>
    <mergeCell ref="G5:G7"/>
    <mergeCell ref="C6:C7"/>
    <mergeCell ref="D6:D7"/>
    <mergeCell ref="E6:E7"/>
  </mergeCells>
  <pageMargins left="0.39370078740157483" right="0.31496062992125984" top="0.31496062992125984" bottom="0.31496062992125984" header="0.31496062992125984" footer="0.31496062992125984"/>
  <pageSetup paperSize="9" scale="70" fitToHeight="0" orientation="portrait" r:id="rId1"/>
  <headerFooter>
    <oddHeader>&amp;C&amp;P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BC7693-EE7B-401F-A1B2-F0265A24D093}">
  <dimension ref="A1:L173"/>
  <sheetViews>
    <sheetView zoomScale="85" zoomScaleNormal="85" workbookViewId="0">
      <selection activeCell="J9" sqref="J9"/>
    </sheetView>
  </sheetViews>
  <sheetFormatPr defaultColWidth="9.140625" defaultRowHeight="23.1" customHeight="1" x14ac:dyDescent="0.25"/>
  <cols>
    <col min="1" max="1" width="4.5703125" style="34" customWidth="1"/>
    <col min="2" max="2" width="38.28515625" style="35" customWidth="1"/>
    <col min="3" max="3" width="16.7109375" style="4" customWidth="1"/>
    <col min="4" max="4" width="14.85546875" style="4" customWidth="1"/>
    <col min="5" max="5" width="22.5703125" style="4" customWidth="1"/>
    <col min="6" max="6" width="24" style="36" customWidth="1"/>
    <col min="7" max="7" width="17.85546875" style="5" customWidth="1"/>
    <col min="8" max="8" width="8.5703125" style="5" customWidth="1"/>
    <col min="9" max="9" width="13" style="5" customWidth="1"/>
    <col min="10" max="10" width="15.85546875" style="5" customWidth="1"/>
    <col min="11" max="11" width="13.28515625" style="5" customWidth="1"/>
    <col min="12" max="13" width="6.7109375" style="5" customWidth="1"/>
    <col min="14" max="16384" width="9.140625" style="5"/>
  </cols>
  <sheetData>
    <row r="1" spans="1:12" ht="23.1" customHeight="1" x14ac:dyDescent="0.3">
      <c r="G1" s="93" t="s">
        <v>71</v>
      </c>
    </row>
    <row r="2" spans="1:12" ht="42.4" customHeight="1" x14ac:dyDescent="0.25">
      <c r="A2" s="104" t="s">
        <v>73</v>
      </c>
      <c r="B2" s="104"/>
      <c r="C2" s="104"/>
      <c r="D2" s="104"/>
      <c r="E2" s="104"/>
      <c r="F2" s="104"/>
      <c r="G2" s="104"/>
    </row>
    <row r="3" spans="1:12" ht="20.100000000000001" customHeight="1" x14ac:dyDescent="0.25">
      <c r="A3" s="105"/>
      <c r="B3" s="105"/>
      <c r="C3" s="105"/>
      <c r="D3" s="105"/>
      <c r="E3" s="105"/>
      <c r="F3" s="105"/>
      <c r="G3" s="105"/>
    </row>
    <row r="4" spans="1:12" ht="23.1" customHeight="1" x14ac:dyDescent="0.25">
      <c r="A4" s="7"/>
      <c r="B4" s="7"/>
      <c r="C4" s="81"/>
      <c r="D4" s="39"/>
      <c r="E4" s="39"/>
      <c r="F4" s="7"/>
    </row>
    <row r="5" spans="1:12" s="56" customFormat="1" ht="18.75" customHeight="1" x14ac:dyDescent="0.25">
      <c r="A5" s="106" t="s">
        <v>0</v>
      </c>
      <c r="B5" s="107" t="s">
        <v>49</v>
      </c>
      <c r="C5" s="108" t="s">
        <v>55</v>
      </c>
      <c r="D5" s="108"/>
      <c r="E5" s="108"/>
      <c r="F5" s="109" t="s">
        <v>1</v>
      </c>
      <c r="G5" s="106" t="s">
        <v>47</v>
      </c>
    </row>
    <row r="6" spans="1:12" s="56" customFormat="1" ht="23.25" customHeight="1" x14ac:dyDescent="0.25">
      <c r="A6" s="106"/>
      <c r="B6" s="107"/>
      <c r="C6" s="108" t="s">
        <v>2</v>
      </c>
      <c r="D6" s="111" t="s">
        <v>46</v>
      </c>
      <c r="E6" s="111" t="s">
        <v>50</v>
      </c>
      <c r="F6" s="109"/>
      <c r="G6" s="106"/>
    </row>
    <row r="7" spans="1:12" s="56" customFormat="1" ht="24" customHeight="1" x14ac:dyDescent="0.25">
      <c r="A7" s="106"/>
      <c r="B7" s="107"/>
      <c r="C7" s="108"/>
      <c r="D7" s="112"/>
      <c r="E7" s="112"/>
      <c r="F7" s="109"/>
      <c r="G7" s="106"/>
    </row>
    <row r="8" spans="1:12" s="56" customFormat="1" ht="24" customHeight="1" x14ac:dyDescent="0.25">
      <c r="A8" s="8"/>
      <c r="B8" s="9" t="s">
        <v>48</v>
      </c>
      <c r="C8" s="1">
        <f>C9+C25+C55+C88+C122</f>
        <v>46701.8</v>
      </c>
      <c r="D8" s="1">
        <f>D9+D25+D55+D88+D122</f>
        <v>3378</v>
      </c>
      <c r="E8" s="1">
        <f t="shared" ref="E8" si="0">E9+E25+E55+E88+E122</f>
        <v>50079.8</v>
      </c>
      <c r="F8" s="10"/>
      <c r="G8" s="57"/>
      <c r="J8" s="80"/>
    </row>
    <row r="9" spans="1:12" s="56" customFormat="1" ht="42.6" customHeight="1" x14ac:dyDescent="0.25">
      <c r="A9" s="8" t="s">
        <v>3</v>
      </c>
      <c r="B9" s="9" t="s">
        <v>45</v>
      </c>
      <c r="C9" s="82">
        <f>C10+C12</f>
        <v>19027</v>
      </c>
      <c r="D9" s="11">
        <f t="shared" ref="D9:E9" si="1">D10+D12</f>
        <v>1358</v>
      </c>
      <c r="E9" s="11">
        <f t="shared" si="1"/>
        <v>20385</v>
      </c>
      <c r="F9" s="25"/>
      <c r="G9" s="57"/>
      <c r="L9" s="58"/>
    </row>
    <row r="10" spans="1:12" s="61" customFormat="1" ht="30.95" customHeight="1" x14ac:dyDescent="0.25">
      <c r="A10" s="96" t="s">
        <v>22</v>
      </c>
      <c r="B10" s="15" t="s">
        <v>28</v>
      </c>
      <c r="C10" s="97">
        <f>C11</f>
        <v>900</v>
      </c>
      <c r="D10" s="98">
        <f t="shared" ref="D10:E10" si="2">D11</f>
        <v>90</v>
      </c>
      <c r="E10" s="98">
        <f t="shared" si="2"/>
        <v>990</v>
      </c>
      <c r="F10" s="59"/>
      <c r="G10" s="60"/>
      <c r="I10" s="42"/>
      <c r="J10" s="42"/>
    </row>
    <row r="11" spans="1:12" s="63" customFormat="1" ht="50.45" customHeight="1" x14ac:dyDescent="0.25">
      <c r="A11" s="28" t="s">
        <v>29</v>
      </c>
      <c r="B11" s="13" t="s">
        <v>51</v>
      </c>
      <c r="C11" s="84">
        <v>900</v>
      </c>
      <c r="D11" s="14">
        <f>C11*10%</f>
        <v>90</v>
      </c>
      <c r="E11" s="14">
        <f>D11+C11</f>
        <v>990</v>
      </c>
      <c r="F11" s="25" t="s">
        <v>52</v>
      </c>
      <c r="G11" s="62"/>
      <c r="I11" s="43"/>
      <c r="J11" s="43"/>
    </row>
    <row r="12" spans="1:12" s="61" customFormat="1" ht="27" customHeight="1" x14ac:dyDescent="0.25">
      <c r="A12" s="96" t="s">
        <v>23</v>
      </c>
      <c r="B12" s="15" t="s">
        <v>57</v>
      </c>
      <c r="C12" s="97">
        <f>SUM(C13:C24)</f>
        <v>18127</v>
      </c>
      <c r="D12" s="98">
        <f>SUM(D13:D24)</f>
        <v>1268</v>
      </c>
      <c r="E12" s="98">
        <f>SUM(E13:E24)</f>
        <v>19395</v>
      </c>
      <c r="F12" s="59"/>
      <c r="G12" s="60"/>
    </row>
    <row r="13" spans="1:12" s="56" customFormat="1" ht="23.1" customHeight="1" x14ac:dyDescent="0.25">
      <c r="A13" s="12">
        <v>1</v>
      </c>
      <c r="B13" s="13" t="s">
        <v>4</v>
      </c>
      <c r="C13" s="85">
        <f>1520</f>
        <v>1520</v>
      </c>
      <c r="D13" s="2">
        <f>ROUND(C13*0.1*0.7,0)</f>
        <v>106</v>
      </c>
      <c r="E13" s="2">
        <f>C13+D13</f>
        <v>1626</v>
      </c>
      <c r="F13" s="103" t="s">
        <v>60</v>
      </c>
      <c r="G13" s="57"/>
      <c r="J13" s="64"/>
    </row>
    <row r="14" spans="1:12" s="56" customFormat="1" ht="23.1" customHeight="1" x14ac:dyDescent="0.25">
      <c r="A14" s="12">
        <v>2</v>
      </c>
      <c r="B14" s="13" t="s">
        <v>5</v>
      </c>
      <c r="C14" s="85">
        <v>1243</v>
      </c>
      <c r="D14" s="2">
        <f t="shared" ref="D14:D24" si="3">ROUND(C14*0.1*0.7,0)</f>
        <v>87</v>
      </c>
      <c r="E14" s="2">
        <f t="shared" ref="E14:E71" si="4">C14+D14</f>
        <v>1330</v>
      </c>
      <c r="F14" s="103"/>
      <c r="G14" s="57"/>
      <c r="J14" s="64"/>
    </row>
    <row r="15" spans="1:12" s="56" customFormat="1" ht="23.1" customHeight="1" x14ac:dyDescent="0.25">
      <c r="A15" s="12">
        <v>3</v>
      </c>
      <c r="B15" s="13" t="s">
        <v>6</v>
      </c>
      <c r="C15" s="85">
        <v>960</v>
      </c>
      <c r="D15" s="2">
        <f t="shared" si="3"/>
        <v>67</v>
      </c>
      <c r="E15" s="2">
        <f t="shared" si="4"/>
        <v>1027</v>
      </c>
      <c r="F15" s="103"/>
      <c r="G15" s="57"/>
      <c r="J15" s="64"/>
    </row>
    <row r="16" spans="1:12" s="56" customFormat="1" ht="23.1" customHeight="1" x14ac:dyDescent="0.25">
      <c r="A16" s="12">
        <v>4</v>
      </c>
      <c r="B16" s="13" t="s">
        <v>7</v>
      </c>
      <c r="C16" s="85">
        <v>1520</v>
      </c>
      <c r="D16" s="2">
        <f t="shared" si="3"/>
        <v>106</v>
      </c>
      <c r="E16" s="2">
        <f t="shared" si="4"/>
        <v>1626</v>
      </c>
      <c r="F16" s="103"/>
      <c r="G16" s="57"/>
      <c r="J16" s="64"/>
    </row>
    <row r="17" spans="1:10" s="56" customFormat="1" ht="23.1" customHeight="1" x14ac:dyDescent="0.25">
      <c r="A17" s="12">
        <v>5</v>
      </c>
      <c r="B17" s="13" t="s">
        <v>8</v>
      </c>
      <c r="C17" s="85">
        <v>1321</v>
      </c>
      <c r="D17" s="2">
        <f t="shared" si="3"/>
        <v>92</v>
      </c>
      <c r="E17" s="2">
        <f t="shared" si="4"/>
        <v>1413</v>
      </c>
      <c r="F17" s="103"/>
      <c r="G17" s="57"/>
      <c r="J17" s="64"/>
    </row>
    <row r="18" spans="1:10" s="56" customFormat="1" ht="23.1" customHeight="1" x14ac:dyDescent="0.25">
      <c r="A18" s="12">
        <v>6</v>
      </c>
      <c r="B18" s="13" t="s">
        <v>9</v>
      </c>
      <c r="C18" s="85">
        <v>1520</v>
      </c>
      <c r="D18" s="2">
        <f t="shared" si="3"/>
        <v>106</v>
      </c>
      <c r="E18" s="2">
        <f t="shared" si="4"/>
        <v>1626</v>
      </c>
      <c r="F18" s="103"/>
      <c r="G18" s="57"/>
      <c r="J18" s="64"/>
    </row>
    <row r="19" spans="1:10" s="56" customFormat="1" ht="23.1" customHeight="1" x14ac:dyDescent="0.25">
      <c r="A19" s="12">
        <v>7</v>
      </c>
      <c r="B19" s="13" t="s">
        <v>10</v>
      </c>
      <c r="C19" s="85">
        <v>1796</v>
      </c>
      <c r="D19" s="2">
        <f t="shared" si="3"/>
        <v>126</v>
      </c>
      <c r="E19" s="2">
        <f t="shared" si="4"/>
        <v>1922</v>
      </c>
      <c r="F19" s="103"/>
      <c r="G19" s="57"/>
      <c r="J19" s="64"/>
    </row>
    <row r="20" spans="1:10" s="56" customFormat="1" ht="23.1" customHeight="1" x14ac:dyDescent="0.25">
      <c r="A20" s="12">
        <v>8</v>
      </c>
      <c r="B20" s="13" t="s">
        <v>11</v>
      </c>
      <c r="C20" s="85">
        <v>1796</v>
      </c>
      <c r="D20" s="2">
        <f t="shared" si="3"/>
        <v>126</v>
      </c>
      <c r="E20" s="2">
        <f t="shared" si="4"/>
        <v>1922</v>
      </c>
      <c r="F20" s="103"/>
      <c r="G20" s="57"/>
      <c r="J20" s="64"/>
    </row>
    <row r="21" spans="1:10" s="56" customFormat="1" ht="23.1" customHeight="1" x14ac:dyDescent="0.25">
      <c r="A21" s="12">
        <v>9</v>
      </c>
      <c r="B21" s="13" t="s">
        <v>12</v>
      </c>
      <c r="C21" s="85">
        <v>1796</v>
      </c>
      <c r="D21" s="2">
        <f t="shared" si="3"/>
        <v>126</v>
      </c>
      <c r="E21" s="2">
        <f t="shared" si="4"/>
        <v>1922</v>
      </c>
      <c r="F21" s="103"/>
      <c r="G21" s="57"/>
      <c r="J21" s="64"/>
    </row>
    <row r="22" spans="1:10" s="56" customFormat="1" ht="23.1" customHeight="1" x14ac:dyDescent="0.25">
      <c r="A22" s="12">
        <v>10</v>
      </c>
      <c r="B22" s="13" t="s">
        <v>13</v>
      </c>
      <c r="C22" s="85">
        <v>1201</v>
      </c>
      <c r="D22" s="2">
        <f t="shared" si="3"/>
        <v>84</v>
      </c>
      <c r="E22" s="2">
        <f t="shared" si="4"/>
        <v>1285</v>
      </c>
      <c r="F22" s="103"/>
      <c r="G22" s="57"/>
      <c r="J22" s="64"/>
    </row>
    <row r="23" spans="1:10" s="56" customFormat="1" ht="23.1" customHeight="1" x14ac:dyDescent="0.25">
      <c r="A23" s="12">
        <v>11</v>
      </c>
      <c r="B23" s="13" t="s">
        <v>14</v>
      </c>
      <c r="C23" s="85">
        <v>1658</v>
      </c>
      <c r="D23" s="2">
        <f t="shared" si="3"/>
        <v>116</v>
      </c>
      <c r="E23" s="2">
        <f t="shared" si="4"/>
        <v>1774</v>
      </c>
      <c r="F23" s="103"/>
      <c r="G23" s="57"/>
      <c r="J23" s="64"/>
    </row>
    <row r="24" spans="1:10" s="56" customFormat="1" ht="23.1" customHeight="1" x14ac:dyDescent="0.25">
      <c r="A24" s="12">
        <v>12</v>
      </c>
      <c r="B24" s="13" t="s">
        <v>15</v>
      </c>
      <c r="C24" s="85">
        <v>1796</v>
      </c>
      <c r="D24" s="2">
        <f t="shared" si="3"/>
        <v>126</v>
      </c>
      <c r="E24" s="2">
        <f t="shared" si="4"/>
        <v>1922</v>
      </c>
      <c r="F24" s="103"/>
      <c r="G24" s="57"/>
      <c r="J24" s="64"/>
    </row>
    <row r="25" spans="1:10" s="56" customFormat="1" ht="46.5" customHeight="1" x14ac:dyDescent="0.25">
      <c r="A25" s="8" t="s">
        <v>16</v>
      </c>
      <c r="B25" s="9" t="s">
        <v>17</v>
      </c>
      <c r="C25" s="82">
        <f>C26+C39</f>
        <v>13062</v>
      </c>
      <c r="D25" s="11">
        <f>D26+D39</f>
        <v>917</v>
      </c>
      <c r="E25" s="11">
        <f>E26+E39</f>
        <v>13979</v>
      </c>
      <c r="F25" s="25"/>
      <c r="G25" s="57"/>
    </row>
    <row r="26" spans="1:10" s="56" customFormat="1" ht="65.099999999999994" customHeight="1" x14ac:dyDescent="0.25">
      <c r="A26" s="8" t="s">
        <v>18</v>
      </c>
      <c r="B26" s="15" t="s">
        <v>19</v>
      </c>
      <c r="C26" s="82">
        <f>SUM(C27:C38)</f>
        <v>8753</v>
      </c>
      <c r="D26" s="11">
        <f>SUM(D27:D38)</f>
        <v>613</v>
      </c>
      <c r="E26" s="11">
        <f>SUM(E27:E38)</f>
        <v>9366</v>
      </c>
      <c r="F26" s="25"/>
      <c r="G26" s="29"/>
    </row>
    <row r="27" spans="1:10" s="56" customFormat="1" ht="23.1" customHeight="1" x14ac:dyDescent="0.25">
      <c r="A27" s="12">
        <v>1</v>
      </c>
      <c r="B27" s="13" t="s">
        <v>4</v>
      </c>
      <c r="C27" s="85">
        <v>734</v>
      </c>
      <c r="D27" s="2">
        <f>ROUND(C27*0.07,0)</f>
        <v>51</v>
      </c>
      <c r="E27" s="2">
        <f t="shared" si="4"/>
        <v>785</v>
      </c>
      <c r="F27" s="103" t="s">
        <v>60</v>
      </c>
      <c r="G27" s="57"/>
    </row>
    <row r="28" spans="1:10" s="56" customFormat="1" ht="23.1" customHeight="1" x14ac:dyDescent="0.25">
      <c r="A28" s="12">
        <v>2</v>
      </c>
      <c r="B28" s="13" t="s">
        <v>5</v>
      </c>
      <c r="C28" s="85">
        <v>600</v>
      </c>
      <c r="D28" s="2">
        <f t="shared" ref="D28:D38" si="5">ROUND(C28*0.07,0)</f>
        <v>42</v>
      </c>
      <c r="E28" s="2">
        <f t="shared" si="4"/>
        <v>642</v>
      </c>
      <c r="F28" s="103"/>
      <c r="G28" s="57"/>
    </row>
    <row r="29" spans="1:10" s="56" customFormat="1" ht="23.1" customHeight="1" x14ac:dyDescent="0.25">
      <c r="A29" s="12">
        <v>3</v>
      </c>
      <c r="B29" s="13" t="s">
        <v>6</v>
      </c>
      <c r="C29" s="85">
        <v>464</v>
      </c>
      <c r="D29" s="2">
        <f t="shared" si="5"/>
        <v>32</v>
      </c>
      <c r="E29" s="2">
        <f t="shared" si="4"/>
        <v>496</v>
      </c>
      <c r="F29" s="103"/>
      <c r="G29" s="57"/>
    </row>
    <row r="30" spans="1:10" s="56" customFormat="1" ht="23.1" customHeight="1" x14ac:dyDescent="0.25">
      <c r="A30" s="12">
        <v>4</v>
      </c>
      <c r="B30" s="13" t="s">
        <v>7</v>
      </c>
      <c r="C30" s="85">
        <v>734</v>
      </c>
      <c r="D30" s="2">
        <f t="shared" si="5"/>
        <v>51</v>
      </c>
      <c r="E30" s="2">
        <f t="shared" si="4"/>
        <v>785</v>
      </c>
      <c r="F30" s="103"/>
      <c r="G30" s="57"/>
    </row>
    <row r="31" spans="1:10" s="56" customFormat="1" ht="23.1" customHeight="1" x14ac:dyDescent="0.25">
      <c r="A31" s="12">
        <v>5</v>
      </c>
      <c r="B31" s="13" t="s">
        <v>8</v>
      </c>
      <c r="C31" s="85">
        <v>638</v>
      </c>
      <c r="D31" s="2">
        <f t="shared" si="5"/>
        <v>45</v>
      </c>
      <c r="E31" s="2">
        <f t="shared" si="4"/>
        <v>683</v>
      </c>
      <c r="F31" s="103"/>
      <c r="G31" s="57"/>
    </row>
    <row r="32" spans="1:10" s="56" customFormat="1" ht="23.1" customHeight="1" x14ac:dyDescent="0.25">
      <c r="A32" s="12">
        <v>6</v>
      </c>
      <c r="B32" s="13" t="s">
        <v>9</v>
      </c>
      <c r="C32" s="85">
        <v>734</v>
      </c>
      <c r="D32" s="2">
        <f t="shared" si="5"/>
        <v>51</v>
      </c>
      <c r="E32" s="2">
        <f t="shared" si="4"/>
        <v>785</v>
      </c>
      <c r="F32" s="103"/>
      <c r="G32" s="57"/>
    </row>
    <row r="33" spans="1:11" s="56" customFormat="1" ht="23.1" customHeight="1" x14ac:dyDescent="0.25">
      <c r="A33" s="12">
        <v>7</v>
      </c>
      <c r="B33" s="13" t="s">
        <v>10</v>
      </c>
      <c r="C33" s="85">
        <v>867</v>
      </c>
      <c r="D33" s="2">
        <f t="shared" si="5"/>
        <v>61</v>
      </c>
      <c r="E33" s="2">
        <f t="shared" si="4"/>
        <v>928</v>
      </c>
      <c r="F33" s="103"/>
      <c r="G33" s="57"/>
    </row>
    <row r="34" spans="1:11" s="56" customFormat="1" ht="23.1" customHeight="1" x14ac:dyDescent="0.25">
      <c r="A34" s="12">
        <v>8</v>
      </c>
      <c r="B34" s="13" t="s">
        <v>11</v>
      </c>
      <c r="C34" s="85">
        <v>867</v>
      </c>
      <c r="D34" s="2">
        <f t="shared" si="5"/>
        <v>61</v>
      </c>
      <c r="E34" s="2">
        <f t="shared" si="4"/>
        <v>928</v>
      </c>
      <c r="F34" s="103"/>
      <c r="G34" s="57"/>
    </row>
    <row r="35" spans="1:11" s="56" customFormat="1" ht="23.1" customHeight="1" x14ac:dyDescent="0.25">
      <c r="A35" s="12">
        <v>9</v>
      </c>
      <c r="B35" s="13" t="s">
        <v>12</v>
      </c>
      <c r="C35" s="85">
        <v>867</v>
      </c>
      <c r="D35" s="2">
        <f t="shared" si="5"/>
        <v>61</v>
      </c>
      <c r="E35" s="2">
        <f t="shared" si="4"/>
        <v>928</v>
      </c>
      <c r="F35" s="103"/>
      <c r="G35" s="57"/>
    </row>
    <row r="36" spans="1:11" s="56" customFormat="1" ht="23.1" customHeight="1" x14ac:dyDescent="0.25">
      <c r="A36" s="12">
        <v>10</v>
      </c>
      <c r="B36" s="13" t="s">
        <v>13</v>
      </c>
      <c r="C36" s="85">
        <v>580</v>
      </c>
      <c r="D36" s="2">
        <f t="shared" si="5"/>
        <v>41</v>
      </c>
      <c r="E36" s="2">
        <f t="shared" si="4"/>
        <v>621</v>
      </c>
      <c r="F36" s="103"/>
      <c r="G36" s="57"/>
    </row>
    <row r="37" spans="1:11" s="56" customFormat="1" ht="23.1" customHeight="1" x14ac:dyDescent="0.25">
      <c r="A37" s="12">
        <v>11</v>
      </c>
      <c r="B37" s="13" t="s">
        <v>14</v>
      </c>
      <c r="C37" s="85">
        <v>801</v>
      </c>
      <c r="D37" s="2">
        <f t="shared" si="5"/>
        <v>56</v>
      </c>
      <c r="E37" s="2">
        <f t="shared" si="4"/>
        <v>857</v>
      </c>
      <c r="F37" s="103"/>
      <c r="G37" s="57"/>
    </row>
    <row r="38" spans="1:11" s="56" customFormat="1" ht="23.1" customHeight="1" x14ac:dyDescent="0.25">
      <c r="A38" s="12">
        <v>12</v>
      </c>
      <c r="B38" s="13" t="s">
        <v>15</v>
      </c>
      <c r="C38" s="85">
        <v>867</v>
      </c>
      <c r="D38" s="2">
        <f t="shared" si="5"/>
        <v>61</v>
      </c>
      <c r="E38" s="2">
        <f t="shared" si="4"/>
        <v>928</v>
      </c>
      <c r="F38" s="103"/>
      <c r="G38" s="57"/>
    </row>
    <row r="39" spans="1:11" s="56" customFormat="1" ht="32.450000000000003" customHeight="1" x14ac:dyDescent="0.25">
      <c r="A39" s="8" t="s">
        <v>20</v>
      </c>
      <c r="B39" s="15" t="s">
        <v>21</v>
      </c>
      <c r="C39" s="86">
        <f>C40+C42</f>
        <v>4309</v>
      </c>
      <c r="D39" s="37">
        <f t="shared" ref="D39:E39" si="6">D40+D42</f>
        <v>304</v>
      </c>
      <c r="E39" s="37">
        <f t="shared" si="6"/>
        <v>4613</v>
      </c>
      <c r="F39" s="25"/>
      <c r="G39" s="29"/>
    </row>
    <row r="40" spans="1:11" s="63" customFormat="1" ht="32.450000000000003" customHeight="1" x14ac:dyDescent="0.25">
      <c r="A40" s="94" t="s">
        <v>22</v>
      </c>
      <c r="B40" s="95" t="s">
        <v>28</v>
      </c>
      <c r="C40" s="86">
        <f>C41</f>
        <v>36</v>
      </c>
      <c r="D40" s="37">
        <f t="shared" ref="D40:E40" si="7">D41</f>
        <v>4</v>
      </c>
      <c r="E40" s="37">
        <f t="shared" si="7"/>
        <v>40</v>
      </c>
      <c r="F40" s="18"/>
      <c r="G40" s="62"/>
    </row>
    <row r="41" spans="1:11" s="63" customFormat="1" ht="36.6" customHeight="1" x14ac:dyDescent="0.25">
      <c r="A41" s="19"/>
      <c r="B41" s="20" t="s">
        <v>40</v>
      </c>
      <c r="C41" s="87">
        <v>36</v>
      </c>
      <c r="D41" s="2">
        <v>4</v>
      </c>
      <c r="E41" s="2">
        <f t="shared" si="4"/>
        <v>40</v>
      </c>
      <c r="F41" s="18" t="s">
        <v>40</v>
      </c>
      <c r="G41" s="62"/>
    </row>
    <row r="42" spans="1:11" s="66" customFormat="1" ht="23.1" customHeight="1" x14ac:dyDescent="0.25">
      <c r="A42" s="94" t="s">
        <v>23</v>
      </c>
      <c r="B42" s="95" t="s">
        <v>24</v>
      </c>
      <c r="C42" s="88">
        <f>SUM(C43:C54)</f>
        <v>4273</v>
      </c>
      <c r="D42" s="38">
        <f>SUM(D43:D54)</f>
        <v>300</v>
      </c>
      <c r="E42" s="38">
        <f>SUM(E43:E54)</f>
        <v>4573</v>
      </c>
      <c r="F42" s="21"/>
      <c r="G42" s="65"/>
      <c r="I42" s="67"/>
      <c r="J42" s="67"/>
    </row>
    <row r="43" spans="1:11" s="56" customFormat="1" ht="23.1" customHeight="1" x14ac:dyDescent="0.25">
      <c r="A43" s="19">
        <v>1</v>
      </c>
      <c r="B43" s="29" t="s">
        <v>4</v>
      </c>
      <c r="C43" s="89">
        <v>368</v>
      </c>
      <c r="D43" s="2">
        <v>26</v>
      </c>
      <c r="E43" s="2">
        <f t="shared" si="4"/>
        <v>394</v>
      </c>
      <c r="F43" s="113" t="s">
        <v>60</v>
      </c>
      <c r="G43" s="57"/>
      <c r="I43" s="64"/>
      <c r="K43" s="64">
        <f>I43*0.1*0.7</f>
        <v>0</v>
      </c>
    </row>
    <row r="44" spans="1:11" s="56" customFormat="1" ht="23.1" customHeight="1" x14ac:dyDescent="0.25">
      <c r="A44" s="19">
        <v>2</v>
      </c>
      <c r="B44" s="29" t="s">
        <v>5</v>
      </c>
      <c r="C44" s="89">
        <v>368</v>
      </c>
      <c r="D44" s="2">
        <v>26</v>
      </c>
      <c r="E44" s="2">
        <f t="shared" si="4"/>
        <v>394</v>
      </c>
      <c r="F44" s="113"/>
      <c r="G44" s="57"/>
    </row>
    <row r="45" spans="1:11" s="56" customFormat="1" ht="23.1" customHeight="1" x14ac:dyDescent="0.25">
      <c r="A45" s="19">
        <v>3</v>
      </c>
      <c r="B45" s="20" t="s">
        <v>36</v>
      </c>
      <c r="C45" s="89">
        <v>274</v>
      </c>
      <c r="D45" s="2">
        <v>19</v>
      </c>
      <c r="E45" s="2">
        <f t="shared" si="4"/>
        <v>293</v>
      </c>
      <c r="F45" s="113"/>
      <c r="G45" s="57"/>
    </row>
    <row r="46" spans="1:11" s="56" customFormat="1" ht="23.1" customHeight="1" x14ac:dyDescent="0.25">
      <c r="A46" s="19">
        <v>4</v>
      </c>
      <c r="B46" s="29" t="s">
        <v>7</v>
      </c>
      <c r="C46" s="89">
        <v>316</v>
      </c>
      <c r="D46" s="2">
        <v>22</v>
      </c>
      <c r="E46" s="2">
        <f t="shared" si="4"/>
        <v>338</v>
      </c>
      <c r="F46" s="113"/>
      <c r="G46" s="57"/>
    </row>
    <row r="47" spans="1:11" s="56" customFormat="1" ht="23.1" customHeight="1" x14ac:dyDescent="0.25">
      <c r="A47" s="19">
        <v>5</v>
      </c>
      <c r="B47" s="29" t="s">
        <v>8</v>
      </c>
      <c r="C47" s="89">
        <v>366</v>
      </c>
      <c r="D47" s="2">
        <v>26</v>
      </c>
      <c r="E47" s="2">
        <f t="shared" si="4"/>
        <v>392</v>
      </c>
      <c r="F47" s="113"/>
      <c r="G47" s="57"/>
    </row>
    <row r="48" spans="1:11" s="56" customFormat="1" ht="23.1" customHeight="1" x14ac:dyDescent="0.25">
      <c r="A48" s="19">
        <v>6</v>
      </c>
      <c r="B48" s="29" t="s">
        <v>9</v>
      </c>
      <c r="C48" s="89">
        <v>368</v>
      </c>
      <c r="D48" s="2">
        <v>26</v>
      </c>
      <c r="E48" s="2">
        <f t="shared" si="4"/>
        <v>394</v>
      </c>
      <c r="F48" s="113"/>
      <c r="G48" s="57"/>
    </row>
    <row r="49" spans="1:7" s="56" customFormat="1" ht="23.1" customHeight="1" x14ac:dyDescent="0.25">
      <c r="A49" s="19">
        <v>7</v>
      </c>
      <c r="B49" s="29" t="s">
        <v>10</v>
      </c>
      <c r="C49" s="89">
        <v>368</v>
      </c>
      <c r="D49" s="2">
        <v>26</v>
      </c>
      <c r="E49" s="2">
        <f t="shared" si="4"/>
        <v>394</v>
      </c>
      <c r="F49" s="113"/>
      <c r="G49" s="57"/>
    </row>
    <row r="50" spans="1:7" s="56" customFormat="1" ht="23.1" customHeight="1" x14ac:dyDescent="0.25">
      <c r="A50" s="19">
        <v>8</v>
      </c>
      <c r="B50" s="29" t="s">
        <v>11</v>
      </c>
      <c r="C50" s="89">
        <v>368</v>
      </c>
      <c r="D50" s="2">
        <v>26</v>
      </c>
      <c r="E50" s="2">
        <f t="shared" si="4"/>
        <v>394</v>
      </c>
      <c r="F50" s="113"/>
      <c r="G50" s="57"/>
    </row>
    <row r="51" spans="1:7" s="56" customFormat="1" ht="23.1" customHeight="1" x14ac:dyDescent="0.25">
      <c r="A51" s="19">
        <v>9</v>
      </c>
      <c r="B51" s="29" t="s">
        <v>12</v>
      </c>
      <c r="C51" s="89">
        <v>368</v>
      </c>
      <c r="D51" s="2">
        <v>26</v>
      </c>
      <c r="E51" s="2">
        <f t="shared" si="4"/>
        <v>394</v>
      </c>
      <c r="F51" s="113"/>
      <c r="G51" s="57"/>
    </row>
    <row r="52" spans="1:7" s="56" customFormat="1" ht="23.1" customHeight="1" x14ac:dyDescent="0.25">
      <c r="A52" s="19">
        <v>10</v>
      </c>
      <c r="B52" s="29" t="s">
        <v>13</v>
      </c>
      <c r="C52" s="89">
        <v>320</v>
      </c>
      <c r="D52" s="2">
        <v>22</v>
      </c>
      <c r="E52" s="2">
        <f t="shared" si="4"/>
        <v>342</v>
      </c>
      <c r="F52" s="113"/>
      <c r="G52" s="57"/>
    </row>
    <row r="53" spans="1:7" s="56" customFormat="1" ht="23.1" customHeight="1" x14ac:dyDescent="0.25">
      <c r="A53" s="19">
        <v>11</v>
      </c>
      <c r="B53" s="29" t="s">
        <v>14</v>
      </c>
      <c r="C53" s="89">
        <v>368</v>
      </c>
      <c r="D53" s="2">
        <v>26</v>
      </c>
      <c r="E53" s="2">
        <f t="shared" si="4"/>
        <v>394</v>
      </c>
      <c r="F53" s="113"/>
      <c r="G53" s="57"/>
    </row>
    <row r="54" spans="1:7" s="56" customFormat="1" ht="23.1" customHeight="1" x14ac:dyDescent="0.25">
      <c r="A54" s="19">
        <v>12</v>
      </c>
      <c r="B54" s="29" t="s">
        <v>15</v>
      </c>
      <c r="C54" s="89">
        <v>421</v>
      </c>
      <c r="D54" s="2">
        <v>29</v>
      </c>
      <c r="E54" s="2">
        <f t="shared" si="4"/>
        <v>450</v>
      </c>
      <c r="F54" s="113"/>
      <c r="G54" s="57"/>
    </row>
    <row r="55" spans="1:7" s="56" customFormat="1" ht="33" x14ac:dyDescent="0.25">
      <c r="A55" s="8" t="s">
        <v>41</v>
      </c>
      <c r="B55" s="9" t="s">
        <v>42</v>
      </c>
      <c r="C55" s="82">
        <f>C56+C72</f>
        <v>3270.8</v>
      </c>
      <c r="D55" s="11">
        <f>D56+D72</f>
        <v>256</v>
      </c>
      <c r="E55" s="11">
        <f>E56+E72</f>
        <v>3526.8</v>
      </c>
      <c r="F55" s="30"/>
      <c r="G55" s="57"/>
    </row>
    <row r="56" spans="1:7" s="56" customFormat="1" ht="51.75" x14ac:dyDescent="0.25">
      <c r="A56" s="8" t="s">
        <v>18</v>
      </c>
      <c r="B56" s="15" t="s">
        <v>43</v>
      </c>
      <c r="C56" s="82">
        <f>C57+C59</f>
        <v>1293.8</v>
      </c>
      <c r="D56" s="11">
        <f t="shared" ref="D56:E56" si="8">D57+D59</f>
        <v>100</v>
      </c>
      <c r="E56" s="11">
        <f t="shared" si="8"/>
        <v>1393.8</v>
      </c>
      <c r="F56" s="25"/>
      <c r="G56" s="57"/>
    </row>
    <row r="57" spans="1:7" s="56" customFormat="1" ht="34.5" x14ac:dyDescent="0.25">
      <c r="A57" s="96" t="s">
        <v>22</v>
      </c>
      <c r="B57" s="15" t="s">
        <v>28</v>
      </c>
      <c r="C57" s="97">
        <v>258.8</v>
      </c>
      <c r="D57" s="1">
        <f>D58</f>
        <v>26</v>
      </c>
      <c r="E57" s="1">
        <f t="shared" si="4"/>
        <v>284.8</v>
      </c>
      <c r="F57" s="30"/>
      <c r="G57" s="57"/>
    </row>
    <row r="58" spans="1:7" s="56" customFormat="1" ht="25.5" customHeight="1" x14ac:dyDescent="0.25">
      <c r="A58" s="22"/>
      <c r="B58" s="23" t="s">
        <v>61</v>
      </c>
      <c r="C58" s="83">
        <v>259</v>
      </c>
      <c r="D58" s="2">
        <v>26</v>
      </c>
      <c r="E58" s="2">
        <f>D58+C58</f>
        <v>285</v>
      </c>
      <c r="F58" s="25"/>
      <c r="G58" s="57"/>
    </row>
    <row r="59" spans="1:7" s="56" customFormat="1" ht="25.5" customHeight="1" x14ac:dyDescent="0.25">
      <c r="A59" s="96" t="s">
        <v>23</v>
      </c>
      <c r="B59" s="15" t="s">
        <v>24</v>
      </c>
      <c r="C59" s="97">
        <f>SUM(C60:C71)</f>
        <v>1035</v>
      </c>
      <c r="D59" s="98">
        <f>SUM(D60:D71)</f>
        <v>74</v>
      </c>
      <c r="E59" s="98">
        <f>SUM(E60:E71)</f>
        <v>1109</v>
      </c>
      <c r="F59" s="30"/>
      <c r="G59" s="57"/>
    </row>
    <row r="60" spans="1:7" s="56" customFormat="1" ht="23.1" customHeight="1" x14ac:dyDescent="0.25">
      <c r="A60" s="12">
        <v>1</v>
      </c>
      <c r="B60" s="13" t="s">
        <v>4</v>
      </c>
      <c r="C60" s="84">
        <v>87</v>
      </c>
      <c r="D60" s="2">
        <f>ROUND(C60*0.1*0.7,0)</f>
        <v>6</v>
      </c>
      <c r="E60" s="2">
        <f t="shared" si="4"/>
        <v>93</v>
      </c>
      <c r="F60" s="103" t="s">
        <v>60</v>
      </c>
      <c r="G60" s="57"/>
    </row>
    <row r="61" spans="1:7" s="56" customFormat="1" ht="23.1" customHeight="1" x14ac:dyDescent="0.25">
      <c r="A61" s="12">
        <v>2</v>
      </c>
      <c r="B61" s="13" t="s">
        <v>5</v>
      </c>
      <c r="C61" s="84">
        <v>80</v>
      </c>
      <c r="D61" s="2">
        <f t="shared" ref="D61:D71" si="9">ROUND(C61*0.1*0.7,0)</f>
        <v>6</v>
      </c>
      <c r="E61" s="2">
        <f t="shared" si="4"/>
        <v>86</v>
      </c>
      <c r="F61" s="103"/>
      <c r="G61" s="57"/>
    </row>
    <row r="62" spans="1:7" s="56" customFormat="1" ht="23.1" customHeight="1" x14ac:dyDescent="0.25">
      <c r="A62" s="12">
        <v>3</v>
      </c>
      <c r="B62" s="13" t="s">
        <v>6</v>
      </c>
      <c r="C62" s="84">
        <v>72</v>
      </c>
      <c r="D62" s="2">
        <f t="shared" si="9"/>
        <v>5</v>
      </c>
      <c r="E62" s="2">
        <f t="shared" si="4"/>
        <v>77</v>
      </c>
      <c r="F62" s="103"/>
      <c r="G62" s="57"/>
    </row>
    <row r="63" spans="1:7" s="56" customFormat="1" ht="23.1" customHeight="1" x14ac:dyDescent="0.25">
      <c r="A63" s="12">
        <v>4</v>
      </c>
      <c r="B63" s="13" t="s">
        <v>7</v>
      </c>
      <c r="C63" s="84">
        <v>87</v>
      </c>
      <c r="D63" s="2">
        <f t="shared" si="9"/>
        <v>6</v>
      </c>
      <c r="E63" s="2">
        <f t="shared" si="4"/>
        <v>93</v>
      </c>
      <c r="F63" s="103"/>
      <c r="G63" s="57"/>
    </row>
    <row r="64" spans="1:7" s="56" customFormat="1" ht="23.1" customHeight="1" x14ac:dyDescent="0.25">
      <c r="A64" s="12">
        <v>5</v>
      </c>
      <c r="B64" s="13" t="s">
        <v>8</v>
      </c>
      <c r="C64" s="84">
        <v>82</v>
      </c>
      <c r="D64" s="2">
        <f t="shared" si="9"/>
        <v>6</v>
      </c>
      <c r="E64" s="2">
        <f t="shared" si="4"/>
        <v>88</v>
      </c>
      <c r="F64" s="103"/>
      <c r="G64" s="57"/>
    </row>
    <row r="65" spans="1:10" s="56" customFormat="1" ht="23.1" customHeight="1" x14ac:dyDescent="0.25">
      <c r="A65" s="12">
        <v>6</v>
      </c>
      <c r="B65" s="13" t="s">
        <v>9</v>
      </c>
      <c r="C65" s="84">
        <v>87</v>
      </c>
      <c r="D65" s="2">
        <f t="shared" si="9"/>
        <v>6</v>
      </c>
      <c r="E65" s="2">
        <f t="shared" si="4"/>
        <v>93</v>
      </c>
      <c r="F65" s="103"/>
      <c r="G65" s="57"/>
    </row>
    <row r="66" spans="1:10" s="56" customFormat="1" ht="23.1" customHeight="1" x14ac:dyDescent="0.25">
      <c r="A66" s="12">
        <v>7</v>
      </c>
      <c r="B66" s="13" t="s">
        <v>10</v>
      </c>
      <c r="C66" s="84">
        <v>93</v>
      </c>
      <c r="D66" s="2">
        <f t="shared" si="9"/>
        <v>7</v>
      </c>
      <c r="E66" s="2">
        <f t="shared" si="4"/>
        <v>100</v>
      </c>
      <c r="F66" s="103"/>
      <c r="G66" s="57"/>
    </row>
    <row r="67" spans="1:10" s="56" customFormat="1" ht="23.1" customHeight="1" x14ac:dyDescent="0.25">
      <c r="A67" s="12">
        <v>8</v>
      </c>
      <c r="B67" s="13" t="s">
        <v>11</v>
      </c>
      <c r="C67" s="84">
        <v>93</v>
      </c>
      <c r="D67" s="2">
        <f t="shared" si="9"/>
        <v>7</v>
      </c>
      <c r="E67" s="2">
        <f t="shared" si="4"/>
        <v>100</v>
      </c>
      <c r="F67" s="103"/>
      <c r="G67" s="57"/>
    </row>
    <row r="68" spans="1:10" s="56" customFormat="1" ht="23.1" customHeight="1" x14ac:dyDescent="0.25">
      <c r="A68" s="12">
        <v>9</v>
      </c>
      <c r="B68" s="13" t="s">
        <v>12</v>
      </c>
      <c r="C68" s="84">
        <v>93</v>
      </c>
      <c r="D68" s="2">
        <f t="shared" si="9"/>
        <v>7</v>
      </c>
      <c r="E68" s="2">
        <f t="shared" si="4"/>
        <v>100</v>
      </c>
      <c r="F68" s="103"/>
      <c r="G68" s="57"/>
    </row>
    <row r="69" spans="1:10" s="56" customFormat="1" ht="23.1" customHeight="1" x14ac:dyDescent="0.25">
      <c r="A69" s="12">
        <v>10</v>
      </c>
      <c r="B69" s="13" t="s">
        <v>13</v>
      </c>
      <c r="C69" s="84">
        <v>79</v>
      </c>
      <c r="D69" s="2">
        <f t="shared" si="9"/>
        <v>6</v>
      </c>
      <c r="E69" s="2">
        <f t="shared" si="4"/>
        <v>85</v>
      </c>
      <c r="F69" s="103"/>
      <c r="G69" s="57"/>
    </row>
    <row r="70" spans="1:10" s="56" customFormat="1" ht="23.1" customHeight="1" x14ac:dyDescent="0.25">
      <c r="A70" s="12">
        <v>11</v>
      </c>
      <c r="B70" s="13" t="s">
        <v>14</v>
      </c>
      <c r="C70" s="84">
        <v>90</v>
      </c>
      <c r="D70" s="2">
        <f t="shared" si="9"/>
        <v>6</v>
      </c>
      <c r="E70" s="2">
        <f t="shared" si="4"/>
        <v>96</v>
      </c>
      <c r="F70" s="103"/>
      <c r="G70" s="57"/>
    </row>
    <row r="71" spans="1:10" s="56" customFormat="1" ht="23.1" customHeight="1" x14ac:dyDescent="0.25">
      <c r="A71" s="12">
        <v>12</v>
      </c>
      <c r="B71" s="13" t="s">
        <v>15</v>
      </c>
      <c r="C71" s="84">
        <v>92</v>
      </c>
      <c r="D71" s="2">
        <f t="shared" si="9"/>
        <v>6</v>
      </c>
      <c r="E71" s="2">
        <f t="shared" si="4"/>
        <v>98</v>
      </c>
      <c r="F71" s="103"/>
      <c r="G71" s="57"/>
    </row>
    <row r="72" spans="1:10" s="56" customFormat="1" ht="33" customHeight="1" x14ac:dyDescent="0.25">
      <c r="A72" s="8" t="s">
        <v>20</v>
      </c>
      <c r="B72" s="15" t="s">
        <v>44</v>
      </c>
      <c r="C72" s="82">
        <f>C73+C75</f>
        <v>1977</v>
      </c>
      <c r="D72" s="11">
        <f>D73+D75</f>
        <v>156</v>
      </c>
      <c r="E72" s="11">
        <f>E73+E75</f>
        <v>2133</v>
      </c>
      <c r="F72" s="25"/>
      <c r="G72" s="57"/>
    </row>
    <row r="73" spans="1:10" s="56" customFormat="1" ht="36" customHeight="1" x14ac:dyDescent="0.25">
      <c r="A73" s="96" t="s">
        <v>22</v>
      </c>
      <c r="B73" s="99" t="s">
        <v>28</v>
      </c>
      <c r="C73" s="100">
        <f>C74</f>
        <v>593</v>
      </c>
      <c r="D73" s="101">
        <f t="shared" ref="D73:E73" si="10">D74</f>
        <v>59</v>
      </c>
      <c r="E73" s="101">
        <f t="shared" si="10"/>
        <v>652</v>
      </c>
      <c r="F73" s="30"/>
      <c r="G73" s="57"/>
    </row>
    <row r="74" spans="1:10" s="56" customFormat="1" ht="24.95" customHeight="1" x14ac:dyDescent="0.25">
      <c r="A74" s="28" t="s">
        <v>29</v>
      </c>
      <c r="B74" s="29" t="s">
        <v>56</v>
      </c>
      <c r="C74" s="90">
        <v>593</v>
      </c>
      <c r="D74" s="2">
        <v>59</v>
      </c>
      <c r="E74" s="2">
        <f t="shared" ref="E74:E137" si="11">C74+D74</f>
        <v>652</v>
      </c>
      <c r="F74" s="25" t="s">
        <v>56</v>
      </c>
      <c r="G74" s="57"/>
    </row>
    <row r="75" spans="1:10" s="56" customFormat="1" ht="23.1" customHeight="1" x14ac:dyDescent="0.25">
      <c r="A75" s="96" t="s">
        <v>23</v>
      </c>
      <c r="B75" s="99" t="s">
        <v>24</v>
      </c>
      <c r="C75" s="97">
        <f>SUM(C76:C87)</f>
        <v>1384</v>
      </c>
      <c r="D75" s="98">
        <f>SUM(D76:D87)</f>
        <v>97</v>
      </c>
      <c r="E75" s="98">
        <f>SUM(E76:E87)</f>
        <v>1481</v>
      </c>
      <c r="F75" s="30"/>
      <c r="G75" s="57"/>
    </row>
    <row r="76" spans="1:10" s="56" customFormat="1" ht="23.1" customHeight="1" x14ac:dyDescent="0.25">
      <c r="A76" s="12">
        <v>1</v>
      </c>
      <c r="B76" s="20" t="s">
        <v>4</v>
      </c>
      <c r="C76" s="85">
        <v>138</v>
      </c>
      <c r="D76" s="2">
        <f>ROUND(C76*10/100*70/100,0)</f>
        <v>10</v>
      </c>
      <c r="E76" s="2">
        <f t="shared" si="11"/>
        <v>148</v>
      </c>
      <c r="F76" s="103" t="s">
        <v>60</v>
      </c>
      <c r="G76" s="57"/>
      <c r="J76" s="64"/>
    </row>
    <row r="77" spans="1:10" s="56" customFormat="1" ht="23.1" customHeight="1" x14ac:dyDescent="0.25">
      <c r="A77" s="12">
        <v>2</v>
      </c>
      <c r="B77" s="20" t="s">
        <v>5</v>
      </c>
      <c r="C77" s="85">
        <v>82</v>
      </c>
      <c r="D77" s="2">
        <f t="shared" ref="D77:D87" si="12">ROUND(C77*10/100*70/100,0)</f>
        <v>6</v>
      </c>
      <c r="E77" s="2">
        <f t="shared" si="11"/>
        <v>88</v>
      </c>
      <c r="F77" s="103"/>
      <c r="G77" s="57"/>
      <c r="J77" s="64"/>
    </row>
    <row r="78" spans="1:10" s="56" customFormat="1" ht="23.1" customHeight="1" x14ac:dyDescent="0.25">
      <c r="A78" s="12">
        <v>3</v>
      </c>
      <c r="B78" s="20" t="s">
        <v>36</v>
      </c>
      <c r="C78" s="85">
        <v>46</v>
      </c>
      <c r="D78" s="2">
        <f t="shared" si="12"/>
        <v>3</v>
      </c>
      <c r="E78" s="2">
        <f t="shared" si="11"/>
        <v>49</v>
      </c>
      <c r="F78" s="103"/>
      <c r="G78" s="57"/>
      <c r="J78" s="64"/>
    </row>
    <row r="79" spans="1:10" s="56" customFormat="1" ht="23.1" customHeight="1" x14ac:dyDescent="0.25">
      <c r="A79" s="12">
        <v>4</v>
      </c>
      <c r="B79" s="20" t="s">
        <v>7</v>
      </c>
      <c r="C79" s="85">
        <v>139</v>
      </c>
      <c r="D79" s="2">
        <f t="shared" si="12"/>
        <v>10</v>
      </c>
      <c r="E79" s="2">
        <f t="shared" si="11"/>
        <v>149</v>
      </c>
      <c r="F79" s="103"/>
      <c r="G79" s="57"/>
      <c r="J79" s="64"/>
    </row>
    <row r="80" spans="1:10" s="56" customFormat="1" ht="23.1" customHeight="1" x14ac:dyDescent="0.25">
      <c r="A80" s="12">
        <v>5</v>
      </c>
      <c r="B80" s="20" t="s">
        <v>37</v>
      </c>
      <c r="C80" s="85">
        <v>101</v>
      </c>
      <c r="D80" s="2">
        <f t="shared" si="12"/>
        <v>7</v>
      </c>
      <c r="E80" s="2">
        <f t="shared" si="11"/>
        <v>108</v>
      </c>
      <c r="F80" s="103"/>
      <c r="G80" s="57"/>
      <c r="J80" s="64"/>
    </row>
    <row r="81" spans="1:10" s="56" customFormat="1" ht="23.1" customHeight="1" x14ac:dyDescent="0.25">
      <c r="A81" s="12">
        <v>6</v>
      </c>
      <c r="B81" s="20" t="s">
        <v>9</v>
      </c>
      <c r="C81" s="85">
        <v>101</v>
      </c>
      <c r="D81" s="2">
        <f t="shared" si="12"/>
        <v>7</v>
      </c>
      <c r="E81" s="2">
        <f t="shared" si="11"/>
        <v>108</v>
      </c>
      <c r="F81" s="103"/>
      <c r="G81" s="57"/>
      <c r="J81" s="64"/>
    </row>
    <row r="82" spans="1:10" s="56" customFormat="1" ht="23.1" customHeight="1" x14ac:dyDescent="0.25">
      <c r="A82" s="12">
        <v>7</v>
      </c>
      <c r="B82" s="20" t="s">
        <v>10</v>
      </c>
      <c r="C82" s="85">
        <v>164</v>
      </c>
      <c r="D82" s="2">
        <f t="shared" si="12"/>
        <v>11</v>
      </c>
      <c r="E82" s="2">
        <f t="shared" si="11"/>
        <v>175</v>
      </c>
      <c r="F82" s="103"/>
      <c r="G82" s="57"/>
      <c r="J82" s="64"/>
    </row>
    <row r="83" spans="1:10" s="56" customFormat="1" ht="23.1" customHeight="1" x14ac:dyDescent="0.25">
      <c r="A83" s="12">
        <v>8</v>
      </c>
      <c r="B83" s="20" t="s">
        <v>11</v>
      </c>
      <c r="C83" s="85">
        <v>164</v>
      </c>
      <c r="D83" s="2">
        <f t="shared" si="12"/>
        <v>11</v>
      </c>
      <c r="E83" s="2">
        <f t="shared" si="11"/>
        <v>175</v>
      </c>
      <c r="F83" s="103"/>
      <c r="G83" s="57"/>
      <c r="J83" s="64"/>
    </row>
    <row r="84" spans="1:10" s="56" customFormat="1" ht="23.1" customHeight="1" x14ac:dyDescent="0.25">
      <c r="A84" s="12">
        <v>9</v>
      </c>
      <c r="B84" s="20" t="s">
        <v>12</v>
      </c>
      <c r="C84" s="85">
        <v>141</v>
      </c>
      <c r="D84" s="2">
        <f t="shared" si="12"/>
        <v>10</v>
      </c>
      <c r="E84" s="2">
        <f t="shared" si="11"/>
        <v>151</v>
      </c>
      <c r="F84" s="103"/>
      <c r="G84" s="57"/>
      <c r="J84" s="64"/>
    </row>
    <row r="85" spans="1:10" s="56" customFormat="1" ht="23.1" customHeight="1" x14ac:dyDescent="0.25">
      <c r="A85" s="12">
        <v>10</v>
      </c>
      <c r="B85" s="20" t="s">
        <v>13</v>
      </c>
      <c r="C85" s="85">
        <v>57</v>
      </c>
      <c r="D85" s="2">
        <f t="shared" si="12"/>
        <v>4</v>
      </c>
      <c r="E85" s="2">
        <f t="shared" si="11"/>
        <v>61</v>
      </c>
      <c r="F85" s="103"/>
      <c r="G85" s="57"/>
      <c r="J85" s="64"/>
    </row>
    <row r="86" spans="1:10" s="56" customFormat="1" ht="23.1" customHeight="1" x14ac:dyDescent="0.25">
      <c r="A86" s="12">
        <v>11</v>
      </c>
      <c r="B86" s="20" t="s">
        <v>14</v>
      </c>
      <c r="C86" s="85">
        <v>110</v>
      </c>
      <c r="D86" s="2">
        <f t="shared" si="12"/>
        <v>8</v>
      </c>
      <c r="E86" s="2">
        <f t="shared" si="11"/>
        <v>118</v>
      </c>
      <c r="F86" s="103"/>
      <c r="G86" s="57"/>
      <c r="J86" s="64"/>
    </row>
    <row r="87" spans="1:10" s="56" customFormat="1" ht="23.1" customHeight="1" x14ac:dyDescent="0.25">
      <c r="A87" s="12">
        <v>12</v>
      </c>
      <c r="B87" s="20" t="s">
        <v>15</v>
      </c>
      <c r="C87" s="85">
        <v>141</v>
      </c>
      <c r="D87" s="2">
        <f t="shared" si="12"/>
        <v>10</v>
      </c>
      <c r="E87" s="2">
        <f t="shared" si="11"/>
        <v>151</v>
      </c>
      <c r="F87" s="103"/>
      <c r="G87" s="57"/>
      <c r="J87" s="64"/>
    </row>
    <row r="88" spans="1:10" s="56" customFormat="1" ht="39" customHeight="1" x14ac:dyDescent="0.25">
      <c r="A88" s="8" t="s">
        <v>25</v>
      </c>
      <c r="B88" s="9" t="s">
        <v>26</v>
      </c>
      <c r="C88" s="82">
        <f>C89+C105</f>
        <v>4411</v>
      </c>
      <c r="D88" s="11">
        <f>D89+D105</f>
        <v>336</v>
      </c>
      <c r="E88" s="11">
        <f>E89+E105</f>
        <v>4747</v>
      </c>
      <c r="F88" s="30"/>
      <c r="G88" s="57"/>
    </row>
    <row r="89" spans="1:10" s="56" customFormat="1" ht="37.5" customHeight="1" x14ac:dyDescent="0.25">
      <c r="A89" s="8" t="s">
        <v>18</v>
      </c>
      <c r="B89" s="15" t="s">
        <v>27</v>
      </c>
      <c r="C89" s="82">
        <f>C90+C92</f>
        <v>2430</v>
      </c>
      <c r="D89" s="11">
        <f>D90+D92</f>
        <v>193</v>
      </c>
      <c r="E89" s="11">
        <f>E90+E92</f>
        <v>2623</v>
      </c>
      <c r="F89" s="25"/>
      <c r="G89" s="29"/>
    </row>
    <row r="90" spans="1:10" s="56" customFormat="1" ht="32.450000000000003" customHeight="1" x14ac:dyDescent="0.25">
      <c r="A90" s="96" t="s">
        <v>22</v>
      </c>
      <c r="B90" s="15" t="s">
        <v>28</v>
      </c>
      <c r="C90" s="97">
        <f>C91</f>
        <v>729</v>
      </c>
      <c r="D90" s="98">
        <f t="shared" ref="D90" si="13">D91</f>
        <v>73</v>
      </c>
      <c r="E90" s="98">
        <f>E91</f>
        <v>802</v>
      </c>
      <c r="F90" s="30"/>
      <c r="G90" s="57"/>
      <c r="I90" s="64"/>
    </row>
    <row r="91" spans="1:10" s="56" customFormat="1" ht="23.1" customHeight="1" x14ac:dyDescent="0.25">
      <c r="A91" s="12">
        <v>1</v>
      </c>
      <c r="B91" s="13" t="s">
        <v>62</v>
      </c>
      <c r="C91" s="84">
        <v>729</v>
      </c>
      <c r="D91" s="14">
        <v>73</v>
      </c>
      <c r="E91" s="14">
        <f>C91+D91</f>
        <v>802</v>
      </c>
      <c r="F91" s="25"/>
      <c r="G91" s="57"/>
      <c r="H91" s="70"/>
    </row>
    <row r="92" spans="1:10" s="56" customFormat="1" ht="23.1" customHeight="1" x14ac:dyDescent="0.25">
      <c r="A92" s="96" t="s">
        <v>23</v>
      </c>
      <c r="B92" s="15" t="s">
        <v>24</v>
      </c>
      <c r="C92" s="97">
        <f>SUM(C93:C104)</f>
        <v>1701</v>
      </c>
      <c r="D92" s="98">
        <f>SUM(D93:D104)</f>
        <v>120</v>
      </c>
      <c r="E92" s="98">
        <f>SUM(E93:E104)</f>
        <v>1821</v>
      </c>
      <c r="F92" s="30"/>
      <c r="G92" s="57"/>
      <c r="H92" s="70"/>
    </row>
    <row r="93" spans="1:10" s="56" customFormat="1" ht="23.1" customHeight="1" x14ac:dyDescent="0.25">
      <c r="A93" s="12">
        <v>1</v>
      </c>
      <c r="B93" s="13" t="s">
        <v>4</v>
      </c>
      <c r="C93" s="91">
        <v>142</v>
      </c>
      <c r="D93" s="14">
        <f>ROUND(C93*10%*70%,0)</f>
        <v>10</v>
      </c>
      <c r="E93" s="14">
        <f t="shared" si="11"/>
        <v>152</v>
      </c>
      <c r="F93" s="103" t="s">
        <v>60</v>
      </c>
      <c r="G93" s="72"/>
      <c r="H93" s="73"/>
    </row>
    <row r="94" spans="1:10" s="56" customFormat="1" ht="23.1" customHeight="1" x14ac:dyDescent="0.25">
      <c r="A94" s="12">
        <v>2</v>
      </c>
      <c r="B94" s="13" t="s">
        <v>5</v>
      </c>
      <c r="C94" s="91">
        <v>117</v>
      </c>
      <c r="D94" s="14">
        <f t="shared" ref="D94:D104" si="14">ROUND(C94*10%*70%,0)</f>
        <v>8</v>
      </c>
      <c r="E94" s="14">
        <f t="shared" si="11"/>
        <v>125</v>
      </c>
      <c r="F94" s="103"/>
      <c r="G94" s="72"/>
      <c r="H94" s="73"/>
    </row>
    <row r="95" spans="1:10" s="56" customFormat="1" ht="23.1" customHeight="1" x14ac:dyDescent="0.25">
      <c r="A95" s="12">
        <v>3</v>
      </c>
      <c r="B95" s="13" t="s">
        <v>6</v>
      </c>
      <c r="C95" s="91">
        <v>90</v>
      </c>
      <c r="D95" s="14">
        <f t="shared" si="14"/>
        <v>6</v>
      </c>
      <c r="E95" s="14">
        <f t="shared" si="11"/>
        <v>96</v>
      </c>
      <c r="F95" s="103"/>
      <c r="G95" s="72"/>
      <c r="H95" s="73"/>
    </row>
    <row r="96" spans="1:10" s="56" customFormat="1" ht="23.1" customHeight="1" x14ac:dyDescent="0.25">
      <c r="A96" s="12">
        <v>4</v>
      </c>
      <c r="B96" s="13" t="s">
        <v>7</v>
      </c>
      <c r="C96" s="91">
        <v>142</v>
      </c>
      <c r="D96" s="14">
        <f t="shared" si="14"/>
        <v>10</v>
      </c>
      <c r="E96" s="14">
        <f t="shared" si="11"/>
        <v>152</v>
      </c>
      <c r="F96" s="103"/>
      <c r="G96" s="72"/>
      <c r="H96" s="73"/>
    </row>
    <row r="97" spans="1:8" s="56" customFormat="1" ht="23.1" customHeight="1" x14ac:dyDescent="0.25">
      <c r="A97" s="12">
        <v>5</v>
      </c>
      <c r="B97" s="13" t="s">
        <v>8</v>
      </c>
      <c r="C97" s="91">
        <v>124</v>
      </c>
      <c r="D97" s="14">
        <f t="shared" si="14"/>
        <v>9</v>
      </c>
      <c r="E97" s="14">
        <f t="shared" si="11"/>
        <v>133</v>
      </c>
      <c r="F97" s="103"/>
      <c r="G97" s="72"/>
      <c r="H97" s="73"/>
    </row>
    <row r="98" spans="1:8" s="56" customFormat="1" ht="23.1" customHeight="1" x14ac:dyDescent="0.25">
      <c r="A98" s="12">
        <v>6</v>
      </c>
      <c r="B98" s="13" t="s">
        <v>9</v>
      </c>
      <c r="C98" s="91">
        <v>142</v>
      </c>
      <c r="D98" s="14">
        <f t="shared" si="14"/>
        <v>10</v>
      </c>
      <c r="E98" s="14">
        <f t="shared" si="11"/>
        <v>152</v>
      </c>
      <c r="F98" s="103"/>
      <c r="G98" s="72"/>
      <c r="H98" s="73"/>
    </row>
    <row r="99" spans="1:8" s="56" customFormat="1" ht="23.1" customHeight="1" x14ac:dyDescent="0.25">
      <c r="A99" s="12">
        <v>7</v>
      </c>
      <c r="B99" s="13" t="s">
        <v>10</v>
      </c>
      <c r="C99" s="91">
        <v>169</v>
      </c>
      <c r="D99" s="14">
        <f t="shared" si="14"/>
        <v>12</v>
      </c>
      <c r="E99" s="14">
        <f t="shared" si="11"/>
        <v>181</v>
      </c>
      <c r="F99" s="103"/>
      <c r="G99" s="72"/>
      <c r="H99" s="73"/>
    </row>
    <row r="100" spans="1:8" s="56" customFormat="1" ht="23.1" customHeight="1" x14ac:dyDescent="0.25">
      <c r="A100" s="12">
        <v>8</v>
      </c>
      <c r="B100" s="13" t="s">
        <v>11</v>
      </c>
      <c r="C100" s="91">
        <v>169</v>
      </c>
      <c r="D100" s="14">
        <f t="shared" si="14"/>
        <v>12</v>
      </c>
      <c r="E100" s="14">
        <f t="shared" si="11"/>
        <v>181</v>
      </c>
      <c r="F100" s="103"/>
      <c r="G100" s="72"/>
      <c r="H100" s="73"/>
    </row>
    <row r="101" spans="1:8" s="56" customFormat="1" ht="23.1" customHeight="1" x14ac:dyDescent="0.25">
      <c r="A101" s="12">
        <v>9</v>
      </c>
      <c r="B101" s="13" t="s">
        <v>12</v>
      </c>
      <c r="C101" s="91">
        <v>169</v>
      </c>
      <c r="D101" s="14">
        <f t="shared" si="14"/>
        <v>12</v>
      </c>
      <c r="E101" s="14">
        <f t="shared" si="11"/>
        <v>181</v>
      </c>
      <c r="F101" s="103"/>
      <c r="G101" s="72"/>
      <c r="H101" s="73"/>
    </row>
    <row r="102" spans="1:8" s="56" customFormat="1" ht="23.1" customHeight="1" x14ac:dyDescent="0.25">
      <c r="A102" s="12">
        <v>10</v>
      </c>
      <c r="B102" s="13" t="s">
        <v>13</v>
      </c>
      <c r="C102" s="91">
        <v>113</v>
      </c>
      <c r="D102" s="14">
        <f t="shared" si="14"/>
        <v>8</v>
      </c>
      <c r="E102" s="14">
        <f t="shared" si="11"/>
        <v>121</v>
      </c>
      <c r="F102" s="103"/>
      <c r="G102" s="72"/>
      <c r="H102" s="73"/>
    </row>
    <row r="103" spans="1:8" s="56" customFormat="1" ht="23.1" customHeight="1" x14ac:dyDescent="0.25">
      <c r="A103" s="12">
        <v>11</v>
      </c>
      <c r="B103" s="13" t="s">
        <v>14</v>
      </c>
      <c r="C103" s="91">
        <v>155</v>
      </c>
      <c r="D103" s="14">
        <f t="shared" si="14"/>
        <v>11</v>
      </c>
      <c r="E103" s="14">
        <f t="shared" si="11"/>
        <v>166</v>
      </c>
      <c r="F103" s="103"/>
      <c r="G103" s="72"/>
      <c r="H103" s="73"/>
    </row>
    <row r="104" spans="1:8" s="56" customFormat="1" ht="23.1" customHeight="1" x14ac:dyDescent="0.25">
      <c r="A104" s="12">
        <v>12</v>
      </c>
      <c r="B104" s="13" t="s">
        <v>15</v>
      </c>
      <c r="C104" s="91">
        <v>169</v>
      </c>
      <c r="D104" s="14">
        <f t="shared" si="14"/>
        <v>12</v>
      </c>
      <c r="E104" s="14">
        <f t="shared" si="11"/>
        <v>181</v>
      </c>
      <c r="F104" s="103"/>
      <c r="G104" s="72"/>
      <c r="H104" s="73"/>
    </row>
    <row r="105" spans="1:8" s="56" customFormat="1" ht="34.5" customHeight="1" x14ac:dyDescent="0.25">
      <c r="A105" s="8" t="s">
        <v>20</v>
      </c>
      <c r="B105" s="15" t="s">
        <v>30</v>
      </c>
      <c r="C105" s="82">
        <f>C106+C109</f>
        <v>1981</v>
      </c>
      <c r="D105" s="11">
        <f>D106+D109</f>
        <v>143</v>
      </c>
      <c r="E105" s="11">
        <f>E106+E109</f>
        <v>2124</v>
      </c>
      <c r="F105" s="25"/>
      <c r="G105" s="57"/>
    </row>
    <row r="106" spans="1:8" s="56" customFormat="1" ht="32.1" customHeight="1" x14ac:dyDescent="0.25">
      <c r="A106" s="96" t="s">
        <v>22</v>
      </c>
      <c r="B106" s="15" t="s">
        <v>28</v>
      </c>
      <c r="C106" s="97">
        <f>C107+C108</f>
        <v>238</v>
      </c>
      <c r="D106" s="98">
        <f t="shared" ref="D106:E106" si="15">D107+D108</f>
        <v>23</v>
      </c>
      <c r="E106" s="98">
        <f t="shared" si="15"/>
        <v>261</v>
      </c>
      <c r="F106" s="30"/>
      <c r="G106" s="57"/>
    </row>
    <row r="107" spans="1:8" s="56" customFormat="1" ht="42" customHeight="1" x14ac:dyDescent="0.25">
      <c r="A107" s="12">
        <v>1</v>
      </c>
      <c r="B107" s="13" t="s">
        <v>65</v>
      </c>
      <c r="C107" s="84">
        <v>144</v>
      </c>
      <c r="D107" s="14">
        <v>14</v>
      </c>
      <c r="E107" s="14">
        <f>D107+C107</f>
        <v>158</v>
      </c>
      <c r="F107" s="25"/>
      <c r="G107" s="57"/>
    </row>
    <row r="108" spans="1:8" s="56" customFormat="1" ht="75" customHeight="1" x14ac:dyDescent="0.25">
      <c r="A108" s="12">
        <v>2</v>
      </c>
      <c r="B108" s="13" t="s">
        <v>66</v>
      </c>
      <c r="C108" s="84">
        <v>94</v>
      </c>
      <c r="D108" s="2">
        <v>9</v>
      </c>
      <c r="E108" s="2">
        <f t="shared" si="11"/>
        <v>103</v>
      </c>
      <c r="F108" s="25"/>
      <c r="G108" s="57"/>
    </row>
    <row r="109" spans="1:8" s="56" customFormat="1" ht="23.1" customHeight="1" x14ac:dyDescent="0.25">
      <c r="A109" s="96" t="s">
        <v>23</v>
      </c>
      <c r="B109" s="15" t="s">
        <v>24</v>
      </c>
      <c r="C109" s="97">
        <f>SUM(C110:C121)</f>
        <v>1743</v>
      </c>
      <c r="D109" s="98">
        <f>SUM(D110:D121)</f>
        <v>120</v>
      </c>
      <c r="E109" s="98">
        <f>SUM(E110:E121)</f>
        <v>1863</v>
      </c>
      <c r="F109" s="30"/>
      <c r="G109" s="57"/>
    </row>
    <row r="110" spans="1:8" s="56" customFormat="1" ht="23.1" customHeight="1" x14ac:dyDescent="0.25">
      <c r="A110" s="12">
        <v>1</v>
      </c>
      <c r="B110" s="13" t="s">
        <v>35</v>
      </c>
      <c r="C110" s="85">
        <v>146</v>
      </c>
      <c r="D110" s="2">
        <f>ROUND(C110*10%*70%,0)</f>
        <v>10</v>
      </c>
      <c r="E110" s="2">
        <f t="shared" si="11"/>
        <v>156</v>
      </c>
      <c r="F110" s="103" t="s">
        <v>60</v>
      </c>
      <c r="G110" s="57"/>
    </row>
    <row r="111" spans="1:8" s="56" customFormat="1" ht="23.1" customHeight="1" x14ac:dyDescent="0.25">
      <c r="A111" s="12">
        <v>2</v>
      </c>
      <c r="B111" s="13" t="s">
        <v>5</v>
      </c>
      <c r="C111" s="85">
        <v>120</v>
      </c>
      <c r="D111" s="2">
        <f t="shared" ref="D111:D158" si="16">ROUND(C111*10%*70%,0)</f>
        <v>8</v>
      </c>
      <c r="E111" s="2">
        <f t="shared" si="11"/>
        <v>128</v>
      </c>
      <c r="F111" s="103"/>
      <c r="G111" s="57"/>
    </row>
    <row r="112" spans="1:8" s="56" customFormat="1" ht="23.1" customHeight="1" x14ac:dyDescent="0.25">
      <c r="A112" s="12">
        <v>3</v>
      </c>
      <c r="B112" s="13" t="s">
        <v>36</v>
      </c>
      <c r="C112" s="85">
        <v>92</v>
      </c>
      <c r="D112" s="2">
        <f t="shared" si="16"/>
        <v>6</v>
      </c>
      <c r="E112" s="2">
        <f t="shared" si="11"/>
        <v>98</v>
      </c>
      <c r="F112" s="103"/>
      <c r="G112" s="57"/>
    </row>
    <row r="113" spans="1:9" s="56" customFormat="1" ht="23.1" customHeight="1" x14ac:dyDescent="0.25">
      <c r="A113" s="12">
        <v>4</v>
      </c>
      <c r="B113" s="13" t="s">
        <v>7</v>
      </c>
      <c r="C113" s="85">
        <v>146</v>
      </c>
      <c r="D113" s="2">
        <f t="shared" si="16"/>
        <v>10</v>
      </c>
      <c r="E113" s="2">
        <f t="shared" si="11"/>
        <v>156</v>
      </c>
      <c r="F113" s="103"/>
      <c r="G113" s="57"/>
    </row>
    <row r="114" spans="1:9" s="56" customFormat="1" ht="23.1" customHeight="1" x14ac:dyDescent="0.25">
      <c r="A114" s="12">
        <v>5</v>
      </c>
      <c r="B114" s="13" t="s">
        <v>37</v>
      </c>
      <c r="C114" s="85">
        <v>127</v>
      </c>
      <c r="D114" s="2">
        <f t="shared" si="16"/>
        <v>9</v>
      </c>
      <c r="E114" s="2">
        <f t="shared" si="11"/>
        <v>136</v>
      </c>
      <c r="F114" s="103"/>
      <c r="G114" s="57"/>
    </row>
    <row r="115" spans="1:9" s="56" customFormat="1" ht="23.1" customHeight="1" x14ac:dyDescent="0.25">
      <c r="A115" s="12">
        <v>6</v>
      </c>
      <c r="B115" s="13" t="s">
        <v>9</v>
      </c>
      <c r="C115" s="85">
        <v>146</v>
      </c>
      <c r="D115" s="2">
        <f t="shared" si="16"/>
        <v>10</v>
      </c>
      <c r="E115" s="2">
        <f t="shared" si="11"/>
        <v>156</v>
      </c>
      <c r="F115" s="103"/>
      <c r="G115" s="57"/>
    </row>
    <row r="116" spans="1:9" s="56" customFormat="1" ht="23.1" customHeight="1" x14ac:dyDescent="0.25">
      <c r="A116" s="12">
        <v>7</v>
      </c>
      <c r="B116" s="13" t="s">
        <v>10</v>
      </c>
      <c r="C116" s="85">
        <v>173</v>
      </c>
      <c r="D116" s="2">
        <f t="shared" si="16"/>
        <v>12</v>
      </c>
      <c r="E116" s="2">
        <f t="shared" si="11"/>
        <v>185</v>
      </c>
      <c r="F116" s="103"/>
      <c r="G116" s="57"/>
    </row>
    <row r="117" spans="1:9" s="56" customFormat="1" ht="23.1" customHeight="1" x14ac:dyDescent="0.25">
      <c r="A117" s="12">
        <v>8</v>
      </c>
      <c r="B117" s="13" t="s">
        <v>11</v>
      </c>
      <c r="C117" s="85">
        <v>173</v>
      </c>
      <c r="D117" s="2">
        <f t="shared" si="16"/>
        <v>12</v>
      </c>
      <c r="E117" s="2">
        <f t="shared" si="11"/>
        <v>185</v>
      </c>
      <c r="F117" s="103"/>
      <c r="G117" s="57"/>
    </row>
    <row r="118" spans="1:9" s="56" customFormat="1" ht="23.1" customHeight="1" x14ac:dyDescent="0.25">
      <c r="A118" s="12">
        <v>9</v>
      </c>
      <c r="B118" s="13" t="s">
        <v>12</v>
      </c>
      <c r="C118" s="85">
        <v>173</v>
      </c>
      <c r="D118" s="2">
        <f t="shared" si="16"/>
        <v>12</v>
      </c>
      <c r="E118" s="2">
        <f t="shared" si="11"/>
        <v>185</v>
      </c>
      <c r="F118" s="103"/>
      <c r="G118" s="57"/>
    </row>
    <row r="119" spans="1:9" s="56" customFormat="1" ht="23.1" customHeight="1" x14ac:dyDescent="0.25">
      <c r="A119" s="12">
        <v>10</v>
      </c>
      <c r="B119" s="13" t="s">
        <v>13</v>
      </c>
      <c r="C119" s="85">
        <v>115</v>
      </c>
      <c r="D119" s="2">
        <f t="shared" si="16"/>
        <v>8</v>
      </c>
      <c r="E119" s="2">
        <f t="shared" si="11"/>
        <v>123</v>
      </c>
      <c r="F119" s="103"/>
      <c r="G119" s="57"/>
    </row>
    <row r="120" spans="1:9" s="56" customFormat="1" ht="23.1" customHeight="1" x14ac:dyDescent="0.25">
      <c r="A120" s="12">
        <v>11</v>
      </c>
      <c r="B120" s="13" t="s">
        <v>14</v>
      </c>
      <c r="C120" s="85">
        <v>159</v>
      </c>
      <c r="D120" s="2">
        <f t="shared" si="16"/>
        <v>11</v>
      </c>
      <c r="E120" s="2">
        <f t="shared" si="11"/>
        <v>170</v>
      </c>
      <c r="F120" s="103"/>
      <c r="G120" s="57"/>
    </row>
    <row r="121" spans="1:9" s="56" customFormat="1" ht="23.1" customHeight="1" x14ac:dyDescent="0.25">
      <c r="A121" s="12">
        <v>12</v>
      </c>
      <c r="B121" s="13" t="s">
        <v>15</v>
      </c>
      <c r="C121" s="85">
        <v>173</v>
      </c>
      <c r="D121" s="2">
        <f t="shared" si="16"/>
        <v>12</v>
      </c>
      <c r="E121" s="2">
        <f t="shared" si="11"/>
        <v>185</v>
      </c>
      <c r="F121" s="103"/>
      <c r="G121" s="57"/>
    </row>
    <row r="122" spans="1:9" s="56" customFormat="1" ht="56.25" customHeight="1" x14ac:dyDescent="0.25">
      <c r="A122" s="8" t="s">
        <v>31</v>
      </c>
      <c r="B122" s="9" t="s">
        <v>32</v>
      </c>
      <c r="C122" s="82">
        <f>C123+C142</f>
        <v>6931</v>
      </c>
      <c r="D122" s="11">
        <f>D123+D142</f>
        <v>511</v>
      </c>
      <c r="E122" s="11">
        <f>E123+E142</f>
        <v>7442</v>
      </c>
      <c r="F122" s="30"/>
      <c r="G122" s="57"/>
    </row>
    <row r="123" spans="1:9" s="56" customFormat="1" ht="33" customHeight="1" x14ac:dyDescent="0.25">
      <c r="A123" s="8" t="s">
        <v>18</v>
      </c>
      <c r="B123" s="15" t="s">
        <v>33</v>
      </c>
      <c r="C123" s="82">
        <f>C124+C129</f>
        <v>4755</v>
      </c>
      <c r="D123" s="11">
        <f>D124+D129</f>
        <v>355</v>
      </c>
      <c r="E123" s="11">
        <f>E124+E129</f>
        <v>5110</v>
      </c>
      <c r="F123" s="30"/>
      <c r="G123" s="57"/>
    </row>
    <row r="124" spans="1:9" s="56" customFormat="1" ht="23.1" customHeight="1" x14ac:dyDescent="0.25">
      <c r="A124" s="8" t="s">
        <v>22</v>
      </c>
      <c r="B124" s="15" t="s">
        <v>34</v>
      </c>
      <c r="C124" s="97">
        <f>C125+C126+C127+C128</f>
        <v>713</v>
      </c>
      <c r="D124" s="98">
        <f t="shared" ref="D124:E124" si="17">D125+D126+D127+D128</f>
        <v>71</v>
      </c>
      <c r="E124" s="98">
        <f t="shared" si="17"/>
        <v>784</v>
      </c>
      <c r="F124" s="30"/>
      <c r="G124" s="57"/>
      <c r="I124" s="64"/>
    </row>
    <row r="125" spans="1:9" s="63" customFormat="1" ht="25.5" customHeight="1" x14ac:dyDescent="0.25">
      <c r="A125" s="12">
        <v>1</v>
      </c>
      <c r="B125" s="13" t="s">
        <v>63</v>
      </c>
      <c r="C125" s="84">
        <v>180</v>
      </c>
      <c r="D125" s="14">
        <f>C125*10%</f>
        <v>18</v>
      </c>
      <c r="E125" s="14">
        <f>D125+C125</f>
        <v>198</v>
      </c>
      <c r="F125" s="25"/>
      <c r="G125" s="62"/>
    </row>
    <row r="126" spans="1:9" s="63" customFormat="1" ht="25.5" customHeight="1" x14ac:dyDescent="0.25">
      <c r="A126" s="12">
        <v>2</v>
      </c>
      <c r="B126" s="13" t="s">
        <v>64</v>
      </c>
      <c r="C126" s="84">
        <v>54</v>
      </c>
      <c r="D126" s="14">
        <v>5</v>
      </c>
      <c r="E126" s="14">
        <f>D126+C126</f>
        <v>59</v>
      </c>
      <c r="F126" s="25"/>
      <c r="G126" s="62"/>
    </row>
    <row r="127" spans="1:9" s="56" customFormat="1" ht="70.5" customHeight="1" x14ac:dyDescent="0.25">
      <c r="A127" s="12">
        <v>3</v>
      </c>
      <c r="B127" s="13" t="s">
        <v>66</v>
      </c>
      <c r="C127" s="84">
        <v>119</v>
      </c>
      <c r="D127" s="2">
        <v>12</v>
      </c>
      <c r="E127" s="2">
        <f t="shared" si="11"/>
        <v>131</v>
      </c>
      <c r="F127" s="25" t="s">
        <v>59</v>
      </c>
      <c r="G127" s="57"/>
    </row>
    <row r="128" spans="1:9" s="56" customFormat="1" ht="25.5" customHeight="1" x14ac:dyDescent="0.25">
      <c r="A128" s="12">
        <v>4</v>
      </c>
      <c r="B128" s="13" t="s">
        <v>51</v>
      </c>
      <c r="C128" s="84">
        <v>360</v>
      </c>
      <c r="D128" s="2">
        <v>36</v>
      </c>
      <c r="E128" s="2">
        <f t="shared" si="11"/>
        <v>396</v>
      </c>
      <c r="F128" s="25"/>
      <c r="G128" s="57"/>
    </row>
    <row r="129" spans="1:10" s="56" customFormat="1" ht="23.1" customHeight="1" x14ac:dyDescent="0.25">
      <c r="A129" s="96" t="s">
        <v>23</v>
      </c>
      <c r="B129" s="15" t="s">
        <v>24</v>
      </c>
      <c r="C129" s="97">
        <f>SUM(C130:C141)</f>
        <v>4042</v>
      </c>
      <c r="D129" s="98">
        <f>SUM(D130:D141)</f>
        <v>284</v>
      </c>
      <c r="E129" s="98">
        <f>SUM(E130:E141)</f>
        <v>4326</v>
      </c>
      <c r="F129" s="30"/>
      <c r="G129" s="57"/>
    </row>
    <row r="130" spans="1:10" s="56" customFormat="1" ht="23.1" customHeight="1" x14ac:dyDescent="0.25">
      <c r="A130" s="12">
        <v>1</v>
      </c>
      <c r="B130" s="13" t="s">
        <v>35</v>
      </c>
      <c r="C130" s="85">
        <v>339</v>
      </c>
      <c r="D130" s="2">
        <f t="shared" si="16"/>
        <v>24</v>
      </c>
      <c r="E130" s="2">
        <f t="shared" si="11"/>
        <v>363</v>
      </c>
      <c r="F130" s="103" t="s">
        <v>60</v>
      </c>
      <c r="G130" s="57"/>
    </row>
    <row r="131" spans="1:10" s="56" customFormat="1" ht="23.1" customHeight="1" x14ac:dyDescent="0.25">
      <c r="A131" s="12">
        <v>2</v>
      </c>
      <c r="B131" s="13" t="s">
        <v>5</v>
      </c>
      <c r="C131" s="85">
        <v>277</v>
      </c>
      <c r="D131" s="2">
        <f t="shared" si="16"/>
        <v>19</v>
      </c>
      <c r="E131" s="2">
        <f t="shared" si="11"/>
        <v>296</v>
      </c>
      <c r="F131" s="103"/>
      <c r="G131" s="57"/>
    </row>
    <row r="132" spans="1:10" s="56" customFormat="1" ht="23.1" customHeight="1" x14ac:dyDescent="0.25">
      <c r="A132" s="12">
        <v>3</v>
      </c>
      <c r="B132" s="13" t="s">
        <v>36</v>
      </c>
      <c r="C132" s="85">
        <v>215</v>
      </c>
      <c r="D132" s="2">
        <f t="shared" si="16"/>
        <v>15</v>
      </c>
      <c r="E132" s="2">
        <f t="shared" si="11"/>
        <v>230</v>
      </c>
      <c r="F132" s="103"/>
      <c r="G132" s="57"/>
    </row>
    <row r="133" spans="1:10" s="56" customFormat="1" ht="23.1" customHeight="1" x14ac:dyDescent="0.25">
      <c r="A133" s="12">
        <v>4</v>
      </c>
      <c r="B133" s="13" t="s">
        <v>7</v>
      </c>
      <c r="C133" s="85">
        <v>339</v>
      </c>
      <c r="D133" s="2">
        <f t="shared" si="16"/>
        <v>24</v>
      </c>
      <c r="E133" s="2">
        <f t="shared" si="11"/>
        <v>363</v>
      </c>
      <c r="F133" s="103"/>
      <c r="G133" s="57"/>
    </row>
    <row r="134" spans="1:10" s="56" customFormat="1" ht="23.1" customHeight="1" x14ac:dyDescent="0.25">
      <c r="A134" s="12">
        <v>5</v>
      </c>
      <c r="B134" s="13" t="s">
        <v>37</v>
      </c>
      <c r="C134" s="85">
        <v>295</v>
      </c>
      <c r="D134" s="2">
        <f t="shared" si="16"/>
        <v>21</v>
      </c>
      <c r="E134" s="2">
        <f t="shared" si="11"/>
        <v>316</v>
      </c>
      <c r="F134" s="103"/>
      <c r="G134" s="57"/>
    </row>
    <row r="135" spans="1:10" s="56" customFormat="1" ht="23.1" customHeight="1" x14ac:dyDescent="0.25">
      <c r="A135" s="12">
        <v>6</v>
      </c>
      <c r="B135" s="13" t="s">
        <v>9</v>
      </c>
      <c r="C135" s="85">
        <v>339</v>
      </c>
      <c r="D135" s="2">
        <f t="shared" si="16"/>
        <v>24</v>
      </c>
      <c r="E135" s="2">
        <f t="shared" si="11"/>
        <v>363</v>
      </c>
      <c r="F135" s="103"/>
      <c r="G135" s="57"/>
    </row>
    <row r="136" spans="1:10" s="56" customFormat="1" ht="23.1" customHeight="1" x14ac:dyDescent="0.25">
      <c r="A136" s="12">
        <v>7</v>
      </c>
      <c r="B136" s="13" t="s">
        <v>10</v>
      </c>
      <c r="C136" s="85">
        <v>400</v>
      </c>
      <c r="D136" s="2">
        <f t="shared" si="16"/>
        <v>28</v>
      </c>
      <c r="E136" s="2">
        <f t="shared" si="11"/>
        <v>428</v>
      </c>
      <c r="F136" s="103"/>
      <c r="G136" s="57"/>
    </row>
    <row r="137" spans="1:10" s="56" customFormat="1" ht="23.1" customHeight="1" x14ac:dyDescent="0.25">
      <c r="A137" s="12">
        <v>8</v>
      </c>
      <c r="B137" s="13" t="s">
        <v>11</v>
      </c>
      <c r="C137" s="85">
        <v>400</v>
      </c>
      <c r="D137" s="2">
        <f t="shared" si="16"/>
        <v>28</v>
      </c>
      <c r="E137" s="2">
        <f t="shared" si="11"/>
        <v>428</v>
      </c>
      <c r="F137" s="103"/>
      <c r="G137" s="57"/>
    </row>
    <row r="138" spans="1:10" s="56" customFormat="1" ht="23.1" customHeight="1" x14ac:dyDescent="0.25">
      <c r="A138" s="12">
        <v>9</v>
      </c>
      <c r="B138" s="13" t="s">
        <v>12</v>
      </c>
      <c r="C138" s="85">
        <v>400</v>
      </c>
      <c r="D138" s="2">
        <f t="shared" si="16"/>
        <v>28</v>
      </c>
      <c r="E138" s="2">
        <f t="shared" ref="E138:E158" si="18">C138+D138</f>
        <v>428</v>
      </c>
      <c r="F138" s="103"/>
      <c r="G138" s="57"/>
    </row>
    <row r="139" spans="1:10" s="56" customFormat="1" ht="23.1" customHeight="1" x14ac:dyDescent="0.25">
      <c r="A139" s="12">
        <v>10</v>
      </c>
      <c r="B139" s="13" t="s">
        <v>13</v>
      </c>
      <c r="C139" s="85">
        <v>268</v>
      </c>
      <c r="D139" s="2">
        <f t="shared" si="16"/>
        <v>19</v>
      </c>
      <c r="E139" s="2">
        <f t="shared" si="18"/>
        <v>287</v>
      </c>
      <c r="F139" s="103"/>
      <c r="G139" s="57"/>
    </row>
    <row r="140" spans="1:10" s="56" customFormat="1" ht="23.1" customHeight="1" x14ac:dyDescent="0.25">
      <c r="A140" s="12">
        <v>11</v>
      </c>
      <c r="B140" s="13" t="s">
        <v>14</v>
      </c>
      <c r="C140" s="85">
        <v>370</v>
      </c>
      <c r="D140" s="2">
        <f t="shared" si="16"/>
        <v>26</v>
      </c>
      <c r="E140" s="2">
        <f t="shared" si="18"/>
        <v>396</v>
      </c>
      <c r="F140" s="103"/>
      <c r="G140" s="57"/>
    </row>
    <row r="141" spans="1:10" s="56" customFormat="1" ht="23.1" customHeight="1" x14ac:dyDescent="0.25">
      <c r="A141" s="12">
        <v>12</v>
      </c>
      <c r="B141" s="13" t="s">
        <v>15</v>
      </c>
      <c r="C141" s="85">
        <v>400</v>
      </c>
      <c r="D141" s="2">
        <f t="shared" si="16"/>
        <v>28</v>
      </c>
      <c r="E141" s="2">
        <f t="shared" si="18"/>
        <v>428</v>
      </c>
      <c r="F141" s="103"/>
      <c r="G141" s="57"/>
    </row>
    <row r="142" spans="1:10" s="56" customFormat="1" ht="30.95" customHeight="1" x14ac:dyDescent="0.25">
      <c r="A142" s="8" t="s">
        <v>20</v>
      </c>
      <c r="B142" s="15" t="s">
        <v>38</v>
      </c>
      <c r="C142" s="82">
        <f>C143+C146</f>
        <v>2176</v>
      </c>
      <c r="D142" s="11">
        <f>D143+D146</f>
        <v>156</v>
      </c>
      <c r="E142" s="11">
        <f>E143+E146</f>
        <v>2332</v>
      </c>
      <c r="F142" s="25"/>
      <c r="G142" s="57"/>
    </row>
    <row r="143" spans="1:10" s="56" customFormat="1" ht="33" customHeight="1" x14ac:dyDescent="0.25">
      <c r="A143" s="96" t="s">
        <v>22</v>
      </c>
      <c r="B143" s="15" t="s">
        <v>28</v>
      </c>
      <c r="C143" s="97">
        <f>C144+C145</f>
        <v>144</v>
      </c>
      <c r="D143" s="98">
        <f t="shared" ref="D143:E143" si="19">D144+D145</f>
        <v>14</v>
      </c>
      <c r="E143" s="98">
        <f t="shared" si="19"/>
        <v>158</v>
      </c>
      <c r="F143" s="30"/>
      <c r="G143" s="57"/>
    </row>
    <row r="144" spans="1:10" s="56" customFormat="1" ht="33" customHeight="1" x14ac:dyDescent="0.25">
      <c r="A144" s="12">
        <v>1</v>
      </c>
      <c r="B144" s="13" t="s">
        <v>63</v>
      </c>
      <c r="C144" s="84">
        <v>90</v>
      </c>
      <c r="D144" s="14">
        <f>C144*10%</f>
        <v>9</v>
      </c>
      <c r="E144" s="14">
        <f>D144+C144</f>
        <v>99</v>
      </c>
      <c r="F144" s="25"/>
      <c r="G144" s="57"/>
      <c r="J144" s="41"/>
    </row>
    <row r="145" spans="1:10" s="56" customFormat="1" ht="33" customHeight="1" x14ac:dyDescent="0.25">
      <c r="A145" s="12">
        <v>2</v>
      </c>
      <c r="B145" s="13" t="s">
        <v>64</v>
      </c>
      <c r="C145" s="84">
        <v>54</v>
      </c>
      <c r="D145" s="14">
        <v>5</v>
      </c>
      <c r="E145" s="14">
        <f>D145+C145</f>
        <v>59</v>
      </c>
      <c r="F145" s="25"/>
      <c r="G145" s="57"/>
      <c r="J145" s="41"/>
    </row>
    <row r="146" spans="1:10" s="56" customFormat="1" ht="23.1" customHeight="1" x14ac:dyDescent="0.25">
      <c r="A146" s="96" t="s">
        <v>23</v>
      </c>
      <c r="B146" s="15" t="s">
        <v>24</v>
      </c>
      <c r="C146" s="97">
        <f>SUM(C147:C158)</f>
        <v>2032</v>
      </c>
      <c r="D146" s="98">
        <f>SUM(D147:D158)</f>
        <v>142</v>
      </c>
      <c r="E146" s="98">
        <f>SUM(E147:E158)</f>
        <v>2174</v>
      </c>
      <c r="F146" s="30"/>
      <c r="G146" s="57"/>
    </row>
    <row r="147" spans="1:10" s="56" customFormat="1" ht="23.1" customHeight="1" x14ac:dyDescent="0.25">
      <c r="A147" s="12">
        <v>1</v>
      </c>
      <c r="B147" s="13" t="s">
        <v>4</v>
      </c>
      <c r="C147" s="85">
        <f>170</f>
        <v>170</v>
      </c>
      <c r="D147" s="2">
        <f t="shared" si="16"/>
        <v>12</v>
      </c>
      <c r="E147" s="2">
        <f t="shared" si="18"/>
        <v>182</v>
      </c>
      <c r="F147" s="103" t="s">
        <v>60</v>
      </c>
      <c r="G147" s="57"/>
      <c r="I147" s="63"/>
    </row>
    <row r="148" spans="1:10" s="56" customFormat="1" ht="23.1" customHeight="1" x14ac:dyDescent="0.25">
      <c r="A148" s="12">
        <v>2</v>
      </c>
      <c r="B148" s="13" t="s">
        <v>5</v>
      </c>
      <c r="C148" s="85">
        <v>140</v>
      </c>
      <c r="D148" s="2">
        <f t="shared" si="16"/>
        <v>10</v>
      </c>
      <c r="E148" s="2">
        <f t="shared" si="18"/>
        <v>150</v>
      </c>
      <c r="F148" s="103"/>
      <c r="G148" s="57"/>
      <c r="I148" s="63"/>
    </row>
    <row r="149" spans="1:10" s="56" customFormat="1" ht="23.1" customHeight="1" x14ac:dyDescent="0.25">
      <c r="A149" s="12">
        <v>3</v>
      </c>
      <c r="B149" s="13" t="s">
        <v>6</v>
      </c>
      <c r="C149" s="85">
        <v>108</v>
      </c>
      <c r="D149" s="2">
        <f t="shared" si="16"/>
        <v>8</v>
      </c>
      <c r="E149" s="2">
        <f t="shared" si="18"/>
        <v>116</v>
      </c>
      <c r="F149" s="103"/>
      <c r="G149" s="57"/>
      <c r="I149" s="63"/>
    </row>
    <row r="150" spans="1:10" s="56" customFormat="1" ht="23.1" customHeight="1" x14ac:dyDescent="0.25">
      <c r="A150" s="12">
        <v>4</v>
      </c>
      <c r="B150" s="13" t="s">
        <v>7</v>
      </c>
      <c r="C150" s="85">
        <v>170</v>
      </c>
      <c r="D150" s="2">
        <f t="shared" si="16"/>
        <v>12</v>
      </c>
      <c r="E150" s="2">
        <f t="shared" si="18"/>
        <v>182</v>
      </c>
      <c r="F150" s="103"/>
      <c r="G150" s="57"/>
      <c r="I150" s="63"/>
    </row>
    <row r="151" spans="1:10" s="56" customFormat="1" ht="23.1" customHeight="1" x14ac:dyDescent="0.25">
      <c r="A151" s="12">
        <v>5</v>
      </c>
      <c r="B151" s="13" t="s">
        <v>8</v>
      </c>
      <c r="C151" s="85">
        <v>149</v>
      </c>
      <c r="D151" s="2">
        <f t="shared" si="16"/>
        <v>10</v>
      </c>
      <c r="E151" s="2">
        <f t="shared" si="18"/>
        <v>159</v>
      </c>
      <c r="F151" s="103"/>
      <c r="G151" s="57"/>
      <c r="I151" s="63"/>
    </row>
    <row r="152" spans="1:10" s="56" customFormat="1" ht="23.1" customHeight="1" x14ac:dyDescent="0.25">
      <c r="A152" s="12">
        <v>6</v>
      </c>
      <c r="B152" s="13" t="s">
        <v>9</v>
      </c>
      <c r="C152" s="85">
        <v>170</v>
      </c>
      <c r="D152" s="2">
        <f t="shared" si="16"/>
        <v>12</v>
      </c>
      <c r="E152" s="2">
        <f t="shared" si="18"/>
        <v>182</v>
      </c>
      <c r="F152" s="103"/>
      <c r="G152" s="57"/>
      <c r="I152" s="63"/>
    </row>
    <row r="153" spans="1:10" s="56" customFormat="1" ht="23.1" customHeight="1" x14ac:dyDescent="0.25">
      <c r="A153" s="12">
        <v>7</v>
      </c>
      <c r="B153" s="13" t="s">
        <v>10</v>
      </c>
      <c r="C153" s="85">
        <v>201</v>
      </c>
      <c r="D153" s="2">
        <f t="shared" si="16"/>
        <v>14</v>
      </c>
      <c r="E153" s="2">
        <f t="shared" si="18"/>
        <v>215</v>
      </c>
      <c r="F153" s="103"/>
      <c r="G153" s="57"/>
      <c r="I153" s="63"/>
    </row>
    <row r="154" spans="1:10" s="56" customFormat="1" ht="23.1" customHeight="1" x14ac:dyDescent="0.25">
      <c r="A154" s="12">
        <v>8</v>
      </c>
      <c r="B154" s="13" t="s">
        <v>11</v>
      </c>
      <c r="C154" s="85">
        <v>201</v>
      </c>
      <c r="D154" s="2">
        <f t="shared" si="16"/>
        <v>14</v>
      </c>
      <c r="E154" s="2">
        <f t="shared" si="18"/>
        <v>215</v>
      </c>
      <c r="F154" s="103"/>
      <c r="G154" s="57"/>
      <c r="I154" s="63"/>
    </row>
    <row r="155" spans="1:10" s="56" customFormat="1" ht="23.1" customHeight="1" x14ac:dyDescent="0.25">
      <c r="A155" s="12">
        <v>9</v>
      </c>
      <c r="B155" s="13" t="s">
        <v>12</v>
      </c>
      <c r="C155" s="85">
        <v>201</v>
      </c>
      <c r="D155" s="2">
        <f t="shared" si="16"/>
        <v>14</v>
      </c>
      <c r="E155" s="2">
        <f t="shared" si="18"/>
        <v>215</v>
      </c>
      <c r="F155" s="103"/>
      <c r="G155" s="57"/>
      <c r="I155" s="63"/>
    </row>
    <row r="156" spans="1:10" s="56" customFormat="1" ht="23.1" customHeight="1" x14ac:dyDescent="0.25">
      <c r="A156" s="12">
        <v>10</v>
      </c>
      <c r="B156" s="13" t="s">
        <v>13</v>
      </c>
      <c r="C156" s="85">
        <v>135</v>
      </c>
      <c r="D156" s="2">
        <f t="shared" si="16"/>
        <v>9</v>
      </c>
      <c r="E156" s="2">
        <f t="shared" si="18"/>
        <v>144</v>
      </c>
      <c r="F156" s="103"/>
      <c r="G156" s="57"/>
      <c r="I156" s="63"/>
    </row>
    <row r="157" spans="1:10" s="56" customFormat="1" ht="23.1" customHeight="1" x14ac:dyDescent="0.25">
      <c r="A157" s="12">
        <v>11</v>
      </c>
      <c r="B157" s="13" t="s">
        <v>14</v>
      </c>
      <c r="C157" s="85">
        <v>186</v>
      </c>
      <c r="D157" s="2">
        <f t="shared" si="16"/>
        <v>13</v>
      </c>
      <c r="E157" s="2">
        <f t="shared" si="18"/>
        <v>199</v>
      </c>
      <c r="F157" s="103"/>
      <c r="G157" s="57"/>
      <c r="I157" s="63"/>
    </row>
    <row r="158" spans="1:10" s="56" customFormat="1" ht="23.1" customHeight="1" x14ac:dyDescent="0.25">
      <c r="A158" s="12">
        <v>12</v>
      </c>
      <c r="B158" s="13" t="s">
        <v>15</v>
      </c>
      <c r="C158" s="85">
        <v>201</v>
      </c>
      <c r="D158" s="2">
        <f t="shared" si="16"/>
        <v>14</v>
      </c>
      <c r="E158" s="2">
        <f t="shared" si="18"/>
        <v>215</v>
      </c>
      <c r="F158" s="103"/>
      <c r="G158" s="57"/>
      <c r="I158" s="63"/>
    </row>
    <row r="159" spans="1:10" s="6" customFormat="1" ht="23.1" customHeight="1" x14ac:dyDescent="0.25">
      <c r="A159" s="31"/>
      <c r="B159" s="32"/>
      <c r="C159" s="92"/>
      <c r="D159" s="3"/>
      <c r="E159" s="3"/>
      <c r="F159" s="33"/>
    </row>
    <row r="162" spans="1:5" s="36" customFormat="1" ht="23.1" customHeight="1" x14ac:dyDescent="0.25">
      <c r="A162" s="34"/>
      <c r="B162" s="35"/>
      <c r="C162" s="4"/>
      <c r="D162" s="4"/>
      <c r="E162" s="4"/>
    </row>
    <row r="163" spans="1:5" s="36" customFormat="1" ht="23.1" customHeight="1" x14ac:dyDescent="0.25">
      <c r="A163" s="34"/>
      <c r="B163" s="35"/>
      <c r="C163" s="4"/>
      <c r="D163" s="4"/>
      <c r="E163" s="4"/>
    </row>
    <row r="164" spans="1:5" s="36" customFormat="1" ht="23.1" customHeight="1" x14ac:dyDescent="0.25">
      <c r="A164" s="34"/>
      <c r="B164" s="35"/>
      <c r="C164" s="4"/>
      <c r="D164" s="4"/>
      <c r="E164" s="4"/>
    </row>
    <row r="165" spans="1:5" s="36" customFormat="1" ht="23.1" customHeight="1" x14ac:dyDescent="0.25">
      <c r="A165" s="34"/>
      <c r="B165" s="35"/>
      <c r="C165" s="4"/>
      <c r="D165" s="4"/>
      <c r="E165" s="4"/>
    </row>
    <row r="166" spans="1:5" s="36" customFormat="1" ht="23.1" customHeight="1" x14ac:dyDescent="0.25">
      <c r="A166" s="34"/>
      <c r="B166" s="35"/>
      <c r="C166" s="4"/>
      <c r="D166" s="4"/>
      <c r="E166" s="4"/>
    </row>
    <row r="167" spans="1:5" s="36" customFormat="1" ht="23.1" customHeight="1" x14ac:dyDescent="0.25">
      <c r="A167" s="34"/>
      <c r="B167" s="35"/>
      <c r="C167" s="4"/>
      <c r="D167" s="4"/>
      <c r="E167" s="4"/>
    </row>
    <row r="168" spans="1:5" s="36" customFormat="1" ht="23.1" customHeight="1" x14ac:dyDescent="0.25">
      <c r="A168" s="34"/>
      <c r="B168" s="35"/>
      <c r="C168" s="4"/>
      <c r="D168" s="4"/>
      <c r="E168" s="4"/>
    </row>
    <row r="169" spans="1:5" s="36" customFormat="1" ht="23.1" customHeight="1" x14ac:dyDescent="0.25">
      <c r="A169" s="34"/>
      <c r="B169" s="35"/>
      <c r="C169" s="4"/>
      <c r="D169" s="4"/>
      <c r="E169" s="4"/>
    </row>
    <row r="170" spans="1:5" s="36" customFormat="1" ht="23.1" customHeight="1" x14ac:dyDescent="0.25">
      <c r="A170" s="34"/>
      <c r="B170" s="35"/>
      <c r="C170" s="4"/>
      <c r="D170" s="4"/>
      <c r="E170" s="4"/>
    </row>
    <row r="171" spans="1:5" s="36" customFormat="1" ht="23.1" customHeight="1" x14ac:dyDescent="0.25">
      <c r="A171" s="34"/>
      <c r="B171" s="35"/>
      <c r="C171" s="4"/>
      <c r="D171" s="4"/>
      <c r="E171" s="4"/>
    </row>
    <row r="172" spans="1:5" s="36" customFormat="1" ht="23.1" customHeight="1" x14ac:dyDescent="0.25">
      <c r="A172" s="34"/>
      <c r="B172" s="35"/>
      <c r="C172" s="4"/>
      <c r="D172" s="4"/>
      <c r="E172" s="4"/>
    </row>
    <row r="173" spans="1:5" s="36" customFormat="1" ht="23.1" customHeight="1" x14ac:dyDescent="0.25">
      <c r="A173" s="34"/>
      <c r="B173" s="35"/>
      <c r="C173" s="4"/>
      <c r="D173" s="4"/>
      <c r="E173" s="40"/>
    </row>
  </sheetData>
  <mergeCells count="19">
    <mergeCell ref="A2:G2"/>
    <mergeCell ref="A3:G3"/>
    <mergeCell ref="A5:A7"/>
    <mergeCell ref="B5:B7"/>
    <mergeCell ref="C5:E5"/>
    <mergeCell ref="F5:F7"/>
    <mergeCell ref="G5:G7"/>
    <mergeCell ref="C6:C7"/>
    <mergeCell ref="D6:D7"/>
    <mergeCell ref="E6:E7"/>
    <mergeCell ref="F110:F121"/>
    <mergeCell ref="F130:F141"/>
    <mergeCell ref="F147:F158"/>
    <mergeCell ref="F13:F24"/>
    <mergeCell ref="F27:F38"/>
    <mergeCell ref="F43:F54"/>
    <mergeCell ref="F60:F71"/>
    <mergeCell ref="F76:F87"/>
    <mergeCell ref="F93:F104"/>
  </mergeCells>
  <pageMargins left="0.5" right="0.25" top="0.25" bottom="0.25" header="0.31496062992126" footer="0.31496062992126"/>
  <pageSetup paperSize="9" scale="70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44"/>
  <sheetViews>
    <sheetView zoomScale="85" zoomScaleNormal="85" workbookViewId="0">
      <selection activeCell="A2" sqref="A2:G2"/>
    </sheetView>
  </sheetViews>
  <sheetFormatPr defaultColWidth="9.140625" defaultRowHeight="23.1" customHeight="1" x14ac:dyDescent="0.25"/>
  <cols>
    <col min="1" max="1" width="4.5703125" style="34" customWidth="1"/>
    <col min="2" max="2" width="34.85546875" style="35" customWidth="1"/>
    <col min="3" max="3" width="17.42578125" style="4" customWidth="1"/>
    <col min="4" max="4" width="17.5703125" style="4" customWidth="1"/>
    <col min="5" max="5" width="17.85546875" style="4" customWidth="1"/>
    <col min="6" max="6" width="28.140625" style="36" customWidth="1"/>
    <col min="7" max="7" width="19.7109375" style="5" customWidth="1"/>
    <col min="8" max="8" width="8.5703125" style="5" customWidth="1"/>
    <col min="9" max="9" width="13" style="5" customWidth="1"/>
    <col min="10" max="10" width="15.85546875" style="5" customWidth="1"/>
    <col min="11" max="13" width="6.7109375" style="5" customWidth="1"/>
    <col min="14" max="16384" width="9.140625" style="5"/>
  </cols>
  <sheetData>
    <row r="1" spans="1:12" ht="52.5" customHeight="1" x14ac:dyDescent="0.25">
      <c r="A1" s="104" t="s">
        <v>68</v>
      </c>
      <c r="B1" s="104"/>
      <c r="C1" s="104"/>
      <c r="D1" s="104"/>
      <c r="E1" s="104"/>
      <c r="F1" s="104"/>
      <c r="G1" s="104"/>
    </row>
    <row r="2" spans="1:12" ht="20.100000000000001" customHeight="1" x14ac:dyDescent="0.25">
      <c r="A2" s="105" t="s">
        <v>54</v>
      </c>
      <c r="B2" s="105"/>
      <c r="C2" s="105"/>
      <c r="D2" s="105"/>
      <c r="E2" s="105"/>
      <c r="F2" s="105"/>
      <c r="G2" s="105"/>
    </row>
    <row r="3" spans="1:12" ht="23.1" customHeight="1" x14ac:dyDescent="0.25">
      <c r="A3" s="7"/>
      <c r="B3" s="7"/>
      <c r="C3" s="44"/>
      <c r="D3" s="39"/>
      <c r="E3" s="39"/>
      <c r="F3" s="7"/>
    </row>
    <row r="4" spans="1:12" s="56" customFormat="1" ht="18.75" customHeight="1" x14ac:dyDescent="0.25">
      <c r="A4" s="106" t="s">
        <v>0</v>
      </c>
      <c r="B4" s="107" t="s">
        <v>49</v>
      </c>
      <c r="C4" s="108" t="s">
        <v>55</v>
      </c>
      <c r="D4" s="108"/>
      <c r="E4" s="108"/>
      <c r="F4" s="109" t="s">
        <v>1</v>
      </c>
      <c r="G4" s="106" t="s">
        <v>47</v>
      </c>
    </row>
    <row r="5" spans="1:12" s="56" customFormat="1" ht="23.25" customHeight="1" x14ac:dyDescent="0.25">
      <c r="A5" s="106"/>
      <c r="B5" s="107"/>
      <c r="C5" s="108" t="s">
        <v>2</v>
      </c>
      <c r="D5" s="111" t="s">
        <v>46</v>
      </c>
      <c r="E5" s="111" t="s">
        <v>50</v>
      </c>
      <c r="F5" s="109"/>
      <c r="G5" s="106"/>
    </row>
    <row r="6" spans="1:12" s="56" customFormat="1" ht="24" customHeight="1" x14ac:dyDescent="0.25">
      <c r="A6" s="106"/>
      <c r="B6" s="107"/>
      <c r="C6" s="108"/>
      <c r="D6" s="112"/>
      <c r="E6" s="112"/>
      <c r="F6" s="109"/>
      <c r="G6" s="106"/>
    </row>
    <row r="7" spans="1:12" s="56" customFormat="1" ht="24" customHeight="1" x14ac:dyDescent="0.25">
      <c r="A7" s="8"/>
      <c r="B7" s="9" t="s">
        <v>48</v>
      </c>
      <c r="C7" s="1">
        <f>C8+C17</f>
        <v>46701.8</v>
      </c>
      <c r="D7" s="1">
        <f t="shared" ref="D7" si="0">D8+D17</f>
        <v>3377.9</v>
      </c>
      <c r="E7" s="1">
        <f>E8+E17</f>
        <v>50079.7</v>
      </c>
      <c r="F7" s="10"/>
      <c r="G7" s="57"/>
      <c r="I7" s="64"/>
    </row>
    <row r="8" spans="1:12" s="56" customFormat="1" ht="42.6" customHeight="1" x14ac:dyDescent="0.25">
      <c r="A8" s="8" t="s">
        <v>3</v>
      </c>
      <c r="B8" s="9" t="s">
        <v>69</v>
      </c>
      <c r="C8" s="45">
        <f>SUM(C9:C16)</f>
        <v>3611.8</v>
      </c>
      <c r="D8" s="45">
        <f t="shared" ref="D8:E8" si="1">SUM(D9:D16)</f>
        <v>359.9</v>
      </c>
      <c r="E8" s="45">
        <f t="shared" si="1"/>
        <v>3971.7000000000003</v>
      </c>
      <c r="F8" s="25"/>
      <c r="G8" s="57"/>
      <c r="L8" s="58"/>
    </row>
    <row r="9" spans="1:12" s="63" customFormat="1" ht="38.1" customHeight="1" x14ac:dyDescent="0.25">
      <c r="A9" s="28">
        <v>1</v>
      </c>
      <c r="B9" s="13" t="s">
        <v>51</v>
      </c>
      <c r="C9" s="47">
        <f>360+900</f>
        <v>1260</v>
      </c>
      <c r="D9" s="14">
        <f>C9*10%</f>
        <v>126</v>
      </c>
      <c r="E9" s="14">
        <f>D9+C9</f>
        <v>1386</v>
      </c>
      <c r="F9" s="25" t="s">
        <v>52</v>
      </c>
      <c r="G9" s="62"/>
      <c r="I9" s="43"/>
      <c r="J9" s="43"/>
    </row>
    <row r="10" spans="1:12" s="63" customFormat="1" ht="38.1" customHeight="1" x14ac:dyDescent="0.25">
      <c r="A10" s="28">
        <v>2</v>
      </c>
      <c r="B10" s="20" t="s">
        <v>65</v>
      </c>
      <c r="C10" s="49">
        <f>144+36</f>
        <v>180</v>
      </c>
      <c r="D10" s="14">
        <f t="shared" ref="D10:D13" si="2">C10*10%</f>
        <v>18</v>
      </c>
      <c r="E10" s="14">
        <f t="shared" ref="E10:E16" si="3">D10+C10</f>
        <v>198</v>
      </c>
      <c r="F10" s="25"/>
      <c r="G10" s="62"/>
      <c r="I10" s="43"/>
      <c r="J10" s="43"/>
    </row>
    <row r="11" spans="1:12" s="63" customFormat="1" ht="38.1" customHeight="1" x14ac:dyDescent="0.25">
      <c r="A11" s="28">
        <v>3</v>
      </c>
      <c r="B11" s="23" t="s">
        <v>61</v>
      </c>
      <c r="C11" s="46">
        <v>258.8</v>
      </c>
      <c r="D11" s="14">
        <v>26</v>
      </c>
      <c r="E11" s="14">
        <f t="shared" si="3"/>
        <v>284.8</v>
      </c>
      <c r="F11" s="25"/>
      <c r="G11" s="62"/>
      <c r="I11" s="43"/>
      <c r="J11" s="43"/>
    </row>
    <row r="12" spans="1:12" s="63" customFormat="1" ht="38.1" customHeight="1" x14ac:dyDescent="0.25">
      <c r="A12" s="28">
        <v>4</v>
      </c>
      <c r="B12" s="29" t="s">
        <v>56</v>
      </c>
      <c r="C12" s="53">
        <v>593</v>
      </c>
      <c r="D12" s="14">
        <v>59</v>
      </c>
      <c r="E12" s="14">
        <f t="shared" si="3"/>
        <v>652</v>
      </c>
      <c r="F12" s="25"/>
      <c r="G12" s="62"/>
      <c r="I12" s="43"/>
      <c r="J12" s="43"/>
    </row>
    <row r="13" spans="1:12" s="63" customFormat="1" ht="38.1" customHeight="1" x14ac:dyDescent="0.25">
      <c r="A13" s="28">
        <v>5</v>
      </c>
      <c r="B13" s="13" t="s">
        <v>62</v>
      </c>
      <c r="C13" s="47">
        <v>729</v>
      </c>
      <c r="D13" s="14">
        <f t="shared" si="2"/>
        <v>72.900000000000006</v>
      </c>
      <c r="E13" s="14">
        <f t="shared" si="3"/>
        <v>801.9</v>
      </c>
      <c r="F13" s="25"/>
      <c r="G13" s="62"/>
      <c r="I13" s="43"/>
      <c r="J13" s="43"/>
    </row>
    <row r="14" spans="1:12" s="63" customFormat="1" ht="65.099999999999994" customHeight="1" x14ac:dyDescent="0.25">
      <c r="A14" s="28">
        <v>6</v>
      </c>
      <c r="B14" s="13" t="s">
        <v>66</v>
      </c>
      <c r="C14" s="47">
        <f>'PL SNNMT'!C126+94</f>
        <v>213</v>
      </c>
      <c r="D14" s="14">
        <v>21</v>
      </c>
      <c r="E14" s="14">
        <f t="shared" si="3"/>
        <v>234</v>
      </c>
      <c r="F14" s="25"/>
      <c r="G14" s="62"/>
      <c r="I14" s="43"/>
      <c r="J14" s="43"/>
    </row>
    <row r="15" spans="1:12" s="63" customFormat="1" ht="38.1" customHeight="1" x14ac:dyDescent="0.25">
      <c r="A15" s="12">
        <v>7</v>
      </c>
      <c r="B15" s="13" t="s">
        <v>63</v>
      </c>
      <c r="C15" s="47">
        <f>90+180</f>
        <v>270</v>
      </c>
      <c r="D15" s="14">
        <v>27</v>
      </c>
      <c r="E15" s="14">
        <f t="shared" si="3"/>
        <v>297</v>
      </c>
      <c r="F15" s="25"/>
      <c r="G15" s="62"/>
      <c r="I15" s="43"/>
      <c r="J15" s="43"/>
    </row>
    <row r="16" spans="1:12" s="63" customFormat="1" ht="38.1" customHeight="1" x14ac:dyDescent="0.25">
      <c r="A16" s="12">
        <v>8</v>
      </c>
      <c r="B16" s="13" t="s">
        <v>64</v>
      </c>
      <c r="C16" s="75">
        <f>54+54</f>
        <v>108</v>
      </c>
      <c r="D16" s="76">
        <v>10</v>
      </c>
      <c r="E16" s="76">
        <f t="shared" si="3"/>
        <v>118</v>
      </c>
      <c r="F16" s="25"/>
      <c r="G16" s="62"/>
      <c r="I16" s="43"/>
      <c r="J16" s="43"/>
    </row>
    <row r="17" spans="1:10" s="56" customFormat="1" ht="36" customHeight="1" x14ac:dyDescent="0.25">
      <c r="A17" s="74" t="s">
        <v>16</v>
      </c>
      <c r="B17" s="9" t="s">
        <v>67</v>
      </c>
      <c r="C17" s="45">
        <f>SUM(C18:C29)</f>
        <v>43090</v>
      </c>
      <c r="D17" s="45">
        <f t="shared" ref="D17:E17" si="4">SUM(D18:D29)</f>
        <v>3018</v>
      </c>
      <c r="E17" s="45">
        <f t="shared" si="4"/>
        <v>46108</v>
      </c>
      <c r="F17" s="30"/>
      <c r="G17" s="57"/>
      <c r="I17" s="64"/>
      <c r="J17" s="64"/>
    </row>
    <row r="18" spans="1:10" s="56" customFormat="1" ht="23.1" customHeight="1" x14ac:dyDescent="0.25">
      <c r="A18" s="12">
        <v>1</v>
      </c>
      <c r="B18" s="13" t="s">
        <v>4</v>
      </c>
      <c r="C18" s="55">
        <f>'PL SNNMT'!C12+'PL SNNMT'!C26+'PL SNNMT'!C42+'PL SNNMT'!C59+'PL SNNMT'!C75+'PL SNNMT'!C92+'PL SNNMT'!C109+'PL SNNMT'!C129+'PL SNNMT'!C146</f>
        <v>3644</v>
      </c>
      <c r="D18" s="55">
        <f>'PL SNNMT'!D12+'PL SNNMT'!D26+'PL SNNMT'!D42+'PL SNNMT'!D59+'PL SNNMT'!D75+'PL SNNMT'!D92+'PL SNNMT'!D109+'PL SNNMT'!D129+'PL SNNMT'!D146</f>
        <v>255</v>
      </c>
      <c r="E18" s="55">
        <f>'PL SNNMT'!E12+'PL SNNMT'!E26+'PL SNNMT'!E42+'PL SNNMT'!E59+'PL SNNMT'!E75+'PL SNNMT'!E92+'PL SNNMT'!E109+'PL SNNMT'!E129+'PL SNNMT'!E146</f>
        <v>3899</v>
      </c>
      <c r="F18" s="103" t="s">
        <v>60</v>
      </c>
      <c r="G18" s="57"/>
      <c r="J18" s="64"/>
    </row>
    <row r="19" spans="1:10" s="56" customFormat="1" ht="23.1" customHeight="1" x14ac:dyDescent="0.25">
      <c r="A19" s="12">
        <v>2</v>
      </c>
      <c r="B19" s="13" t="s">
        <v>5</v>
      </c>
      <c r="C19" s="55">
        <f>'PL SNNMT'!C13+'PL SNNMT'!C27+'PL SNNMT'!C43+'PL SNNMT'!C60+'PL SNNMT'!C76+'PL SNNMT'!C93+'PL SNNMT'!C110+'PL SNNMT'!C130+'PL SNNMT'!C147</f>
        <v>3027</v>
      </c>
      <c r="D19" s="55">
        <f>'PL SNNMT'!D13+'PL SNNMT'!D27+'PL SNNMT'!D43+'PL SNNMT'!D60+'PL SNNMT'!D76+'PL SNNMT'!D93+'PL SNNMT'!D110+'PL SNNMT'!D130+'PL SNNMT'!D147</f>
        <v>212</v>
      </c>
      <c r="E19" s="55">
        <f>'PL SNNMT'!E13+'PL SNNMT'!E27+'PL SNNMT'!E43+'PL SNNMT'!E60+'PL SNNMT'!E76+'PL SNNMT'!E93+'PL SNNMT'!E110+'PL SNNMT'!E130+'PL SNNMT'!E147</f>
        <v>3239</v>
      </c>
      <c r="F19" s="103"/>
      <c r="G19" s="57"/>
      <c r="J19" s="64"/>
    </row>
    <row r="20" spans="1:10" s="56" customFormat="1" ht="23.1" customHeight="1" x14ac:dyDescent="0.25">
      <c r="A20" s="12">
        <v>3</v>
      </c>
      <c r="B20" s="13" t="s">
        <v>6</v>
      </c>
      <c r="C20" s="55">
        <f>'PL SNNMT'!C14+'PL SNNMT'!C28+'PL SNNMT'!C44+'PL SNNMT'!C61+'PL SNNMT'!C77+'PL SNNMT'!C94+'PL SNNMT'!C111+'PL SNNMT'!C131+'PL SNNMT'!C148</f>
        <v>2321</v>
      </c>
      <c r="D20" s="55">
        <f>'PL SNNMT'!D14+'PL SNNMT'!D28+'PL SNNMT'!D44+'PL SNNMT'!D61+'PL SNNMT'!D77+'PL SNNMT'!D94+'PL SNNMT'!D111+'PL SNNMT'!D131+'PL SNNMT'!D148</f>
        <v>161</v>
      </c>
      <c r="E20" s="55">
        <f>'PL SNNMT'!E14+'PL SNNMT'!E28+'PL SNNMT'!E44+'PL SNNMT'!E61+'PL SNNMT'!E77+'PL SNNMT'!E94+'PL SNNMT'!E111+'PL SNNMT'!E131+'PL SNNMT'!E148</f>
        <v>2482</v>
      </c>
      <c r="F20" s="103"/>
      <c r="G20" s="57"/>
      <c r="J20" s="64"/>
    </row>
    <row r="21" spans="1:10" s="56" customFormat="1" ht="23.1" customHeight="1" x14ac:dyDescent="0.25">
      <c r="A21" s="12">
        <v>4</v>
      </c>
      <c r="B21" s="13" t="s">
        <v>7</v>
      </c>
      <c r="C21" s="55">
        <f>'PL SNNMT'!C15+'PL SNNMT'!C29+'PL SNNMT'!C45+'PL SNNMT'!C62+'PL SNNMT'!C78+'PL SNNMT'!C95+'PL SNNMT'!C112+'PL SNNMT'!C132+'PL SNNMT'!C149</f>
        <v>3593</v>
      </c>
      <c r="D21" s="55">
        <f>'PL SNNMT'!D15+'PL SNNMT'!D29+'PL SNNMT'!D45+'PL SNNMT'!D62+'PL SNNMT'!D78+'PL SNNMT'!D95+'PL SNNMT'!D112+'PL SNNMT'!D132+'PL SNNMT'!D149</f>
        <v>251</v>
      </c>
      <c r="E21" s="55">
        <f>'PL SNNMT'!E15+'PL SNNMT'!E29+'PL SNNMT'!E45+'PL SNNMT'!E62+'PL SNNMT'!E78+'PL SNNMT'!E95+'PL SNNMT'!E112+'PL SNNMT'!E132+'PL SNNMT'!E149</f>
        <v>3844</v>
      </c>
      <c r="F21" s="103"/>
      <c r="G21" s="57"/>
      <c r="J21" s="64"/>
    </row>
    <row r="22" spans="1:10" s="56" customFormat="1" ht="23.1" customHeight="1" x14ac:dyDescent="0.25">
      <c r="A22" s="12">
        <v>5</v>
      </c>
      <c r="B22" s="13" t="s">
        <v>8</v>
      </c>
      <c r="C22" s="55">
        <f>'PL SNNMT'!C16+'PL SNNMT'!C30+'PL SNNMT'!C46+'PL SNNMT'!C63+'PL SNNMT'!C79+'PL SNNMT'!C96+'PL SNNMT'!C113+'PL SNNMT'!C133+'PL SNNMT'!C150</f>
        <v>3203</v>
      </c>
      <c r="D22" s="55">
        <f>'PL SNNMT'!D16+'PL SNNMT'!D30+'PL SNNMT'!D46+'PL SNNMT'!D63+'PL SNNMT'!D79+'PL SNNMT'!D96+'PL SNNMT'!D113+'PL SNNMT'!D133+'PL SNNMT'!D150</f>
        <v>225</v>
      </c>
      <c r="E22" s="55">
        <f>'PL SNNMT'!E16+'PL SNNMT'!E30+'PL SNNMT'!E46+'PL SNNMT'!E63+'PL SNNMT'!E79+'PL SNNMT'!E96+'PL SNNMT'!E113+'PL SNNMT'!E133+'PL SNNMT'!E150</f>
        <v>3428</v>
      </c>
      <c r="F22" s="103"/>
      <c r="G22" s="57"/>
      <c r="J22" s="64"/>
    </row>
    <row r="23" spans="1:10" s="56" customFormat="1" ht="23.1" customHeight="1" x14ac:dyDescent="0.25">
      <c r="A23" s="12">
        <v>6</v>
      </c>
      <c r="B23" s="13" t="s">
        <v>9</v>
      </c>
      <c r="C23" s="55">
        <f>'PL SNNMT'!C17+'PL SNNMT'!C31+'PL SNNMT'!C47+'PL SNNMT'!C64+'PL SNNMT'!C80+'PL SNNMT'!C97+'PL SNNMT'!C114+'PL SNNMT'!C134+'PL SNNMT'!C151</f>
        <v>3607</v>
      </c>
      <c r="D23" s="55">
        <f>'PL SNNMT'!D17+'PL SNNMT'!D31+'PL SNNMT'!D47+'PL SNNMT'!D64+'PL SNNMT'!D80+'PL SNNMT'!D97+'PL SNNMT'!D114+'PL SNNMT'!D134+'PL SNNMT'!D151</f>
        <v>252</v>
      </c>
      <c r="E23" s="55">
        <f>'PL SNNMT'!E17+'PL SNNMT'!E31+'PL SNNMT'!E47+'PL SNNMT'!E64+'PL SNNMT'!E80+'PL SNNMT'!E97+'PL SNNMT'!E114+'PL SNNMT'!E134+'PL SNNMT'!E151</f>
        <v>3859</v>
      </c>
      <c r="F23" s="103"/>
      <c r="G23" s="57"/>
      <c r="J23" s="64"/>
    </row>
    <row r="24" spans="1:10" s="56" customFormat="1" ht="23.1" customHeight="1" x14ac:dyDescent="0.25">
      <c r="A24" s="12">
        <v>7</v>
      </c>
      <c r="B24" s="13" t="s">
        <v>10</v>
      </c>
      <c r="C24" s="55">
        <f>'PL SNNMT'!C18+'PL SNNMT'!C32+'PL SNNMT'!C48+'PL SNNMT'!C65+'PL SNNMT'!C81+'PL SNNMT'!C98+'PL SNNMT'!C115+'PL SNNMT'!C135+'PL SNNMT'!C152</f>
        <v>4231</v>
      </c>
      <c r="D24" s="55">
        <f>'PL SNNMT'!D18+'PL SNNMT'!D32+'PL SNNMT'!D48+'PL SNNMT'!D65+'PL SNNMT'!D81+'PL SNNMT'!D98+'PL SNNMT'!D115+'PL SNNMT'!D135+'PL SNNMT'!D152</f>
        <v>297</v>
      </c>
      <c r="E24" s="55">
        <f>'PL SNNMT'!E18+'PL SNNMT'!E32+'PL SNNMT'!E48+'PL SNNMT'!E65+'PL SNNMT'!E81+'PL SNNMT'!E98+'PL SNNMT'!E115+'PL SNNMT'!E135+'PL SNNMT'!E152</f>
        <v>4528</v>
      </c>
      <c r="F24" s="103"/>
      <c r="G24" s="57"/>
      <c r="J24" s="64"/>
    </row>
    <row r="25" spans="1:10" s="56" customFormat="1" ht="23.1" customHeight="1" x14ac:dyDescent="0.25">
      <c r="A25" s="12">
        <v>8</v>
      </c>
      <c r="B25" s="13" t="s">
        <v>11</v>
      </c>
      <c r="C25" s="55">
        <f>'PL SNNMT'!C19+'PL SNNMT'!C33+'PL SNNMT'!C49+'PL SNNMT'!C66+'PL SNNMT'!C82+'PL SNNMT'!C99+'PL SNNMT'!C116+'PL SNNMT'!C136+'PL SNNMT'!C153</f>
        <v>4231</v>
      </c>
      <c r="D25" s="55">
        <f>'PL SNNMT'!D19+'PL SNNMT'!D33+'PL SNNMT'!D49+'PL SNNMT'!D66+'PL SNNMT'!D82+'PL SNNMT'!D99+'PL SNNMT'!D116+'PL SNNMT'!D136+'PL SNNMT'!D153</f>
        <v>297</v>
      </c>
      <c r="E25" s="55">
        <f>'PL SNNMT'!E19+'PL SNNMT'!E33+'PL SNNMT'!E49+'PL SNNMT'!E66+'PL SNNMT'!E82+'PL SNNMT'!E99+'PL SNNMT'!E116+'PL SNNMT'!E136+'PL SNNMT'!E153</f>
        <v>4528</v>
      </c>
      <c r="F25" s="103"/>
      <c r="G25" s="57"/>
      <c r="J25" s="64"/>
    </row>
    <row r="26" spans="1:10" s="56" customFormat="1" ht="23.1" customHeight="1" x14ac:dyDescent="0.25">
      <c r="A26" s="12">
        <v>9</v>
      </c>
      <c r="B26" s="13" t="s">
        <v>12</v>
      </c>
      <c r="C26" s="55">
        <f>'PL SNNMT'!C20+'PL SNNMT'!C34+'PL SNNMT'!C50+'PL SNNMT'!C67+'PL SNNMT'!C83+'PL SNNMT'!C100+'PL SNNMT'!C117+'PL SNNMT'!C137+'PL SNNMT'!C154</f>
        <v>4208</v>
      </c>
      <c r="D26" s="55">
        <f>'PL SNNMT'!D20+'PL SNNMT'!D34+'PL SNNMT'!D50+'PL SNNMT'!D67+'PL SNNMT'!D83+'PL SNNMT'!D100+'PL SNNMT'!D117+'PL SNNMT'!D137+'PL SNNMT'!D154</f>
        <v>296</v>
      </c>
      <c r="E26" s="55">
        <f>'PL SNNMT'!E20+'PL SNNMT'!E34+'PL SNNMT'!E50+'PL SNNMT'!E67+'PL SNNMT'!E83+'PL SNNMT'!E100+'PL SNNMT'!E117+'PL SNNMT'!E137+'PL SNNMT'!E154</f>
        <v>4504</v>
      </c>
      <c r="F26" s="103"/>
      <c r="G26" s="57"/>
      <c r="J26" s="64"/>
    </row>
    <row r="27" spans="1:10" s="56" customFormat="1" ht="23.1" customHeight="1" x14ac:dyDescent="0.25">
      <c r="A27" s="12">
        <v>10</v>
      </c>
      <c r="B27" s="13" t="s">
        <v>13</v>
      </c>
      <c r="C27" s="55">
        <f>'PL SNNMT'!C21+'PL SNNMT'!C35+'PL SNNMT'!C51+'PL SNNMT'!C68+'PL SNNMT'!C84+'PL SNNMT'!C101+'PL SNNMT'!C118+'PL SNNMT'!C138+'PL SNNMT'!C155</f>
        <v>2868</v>
      </c>
      <c r="D27" s="55">
        <f>'PL SNNMT'!D21+'PL SNNMT'!D35+'PL SNNMT'!D51+'PL SNNMT'!D68+'PL SNNMT'!D84+'PL SNNMT'!D101+'PL SNNMT'!D118+'PL SNNMT'!D138+'PL SNNMT'!D155</f>
        <v>201</v>
      </c>
      <c r="E27" s="55">
        <f>'PL SNNMT'!E21+'PL SNNMT'!E35+'PL SNNMT'!E51+'PL SNNMT'!E68+'PL SNNMT'!E84+'PL SNNMT'!E101+'PL SNNMT'!E118+'PL SNNMT'!E138+'PL SNNMT'!E155</f>
        <v>3069</v>
      </c>
      <c r="F27" s="103"/>
      <c r="G27" s="57"/>
      <c r="J27" s="64"/>
    </row>
    <row r="28" spans="1:10" s="56" customFormat="1" ht="23.1" customHeight="1" x14ac:dyDescent="0.25">
      <c r="A28" s="12">
        <v>11</v>
      </c>
      <c r="B28" s="13" t="s">
        <v>14</v>
      </c>
      <c r="C28" s="55">
        <f>'PL SNNMT'!C22+'PL SNNMT'!C36+'PL SNNMT'!C52+'PL SNNMT'!C69+'PL SNNMT'!C85+'PL SNNMT'!C102+'PL SNNMT'!C119+'PL SNNMT'!C139+'PL SNNMT'!C156</f>
        <v>3897</v>
      </c>
      <c r="D28" s="55">
        <f>'PL SNNMT'!D22+'PL SNNMT'!D36+'PL SNNMT'!D52+'PL SNNMT'!D69+'PL SNNMT'!D85+'PL SNNMT'!D102+'PL SNNMT'!D119+'PL SNNMT'!D139+'PL SNNMT'!D156</f>
        <v>273</v>
      </c>
      <c r="E28" s="55">
        <f>'PL SNNMT'!E22+'PL SNNMT'!E36+'PL SNNMT'!E52+'PL SNNMT'!E69+'PL SNNMT'!E85+'PL SNNMT'!E102+'PL SNNMT'!E119+'PL SNNMT'!E139+'PL SNNMT'!E156</f>
        <v>4170</v>
      </c>
      <c r="F28" s="103"/>
      <c r="G28" s="57"/>
      <c r="J28" s="64"/>
    </row>
    <row r="29" spans="1:10" s="56" customFormat="1" ht="23.1" customHeight="1" x14ac:dyDescent="0.25">
      <c r="A29" s="12">
        <v>12</v>
      </c>
      <c r="B29" s="13" t="s">
        <v>15</v>
      </c>
      <c r="C29" s="55">
        <f>'PL SNNMT'!C23+'PL SNNMT'!C37+'PL SNNMT'!C53+'PL SNNMT'!C70+'PL SNNMT'!C86+'PL SNNMT'!C103+'PL SNNMT'!C120+'PL SNNMT'!C140+'PL SNNMT'!C157</f>
        <v>4260</v>
      </c>
      <c r="D29" s="55">
        <f>'PL SNNMT'!D23+'PL SNNMT'!D37+'PL SNNMT'!D53+'PL SNNMT'!D70+'PL SNNMT'!D86+'PL SNNMT'!D103+'PL SNNMT'!D120+'PL SNNMT'!D140+'PL SNNMT'!D157</f>
        <v>298</v>
      </c>
      <c r="E29" s="55">
        <f>'PL SNNMT'!E23+'PL SNNMT'!E37+'PL SNNMT'!E53+'PL SNNMT'!E70+'PL SNNMT'!E86+'PL SNNMT'!E103+'PL SNNMT'!E120+'PL SNNMT'!E140+'PL SNNMT'!E157</f>
        <v>4558</v>
      </c>
      <c r="F29" s="103"/>
      <c r="G29" s="57"/>
      <c r="J29" s="64"/>
    </row>
    <row r="30" spans="1:10" s="6" customFormat="1" ht="23.1" customHeight="1" x14ac:dyDescent="0.25">
      <c r="A30" s="31"/>
      <c r="B30" s="32"/>
      <c r="C30" s="54"/>
      <c r="D30" s="3"/>
      <c r="E30" s="3"/>
      <c r="F30" s="33"/>
    </row>
    <row r="33" spans="1:12" s="36" customFormat="1" ht="23.1" customHeight="1" x14ac:dyDescent="0.25">
      <c r="A33" s="34"/>
      <c r="B33" s="35"/>
      <c r="C33" s="4"/>
      <c r="D33" s="4"/>
      <c r="E33" s="4"/>
      <c r="G33" s="5"/>
      <c r="H33" s="5"/>
      <c r="I33" s="5"/>
      <c r="J33" s="5"/>
      <c r="K33" s="5"/>
      <c r="L33" s="5"/>
    </row>
    <row r="34" spans="1:12" s="36" customFormat="1" ht="23.1" customHeight="1" x14ac:dyDescent="0.25">
      <c r="A34" s="34"/>
      <c r="B34" s="35"/>
      <c r="C34" s="4"/>
      <c r="D34" s="4"/>
      <c r="E34" s="4"/>
      <c r="G34" s="5"/>
      <c r="H34" s="5"/>
      <c r="I34" s="5"/>
      <c r="J34" s="5"/>
      <c r="K34" s="5"/>
      <c r="L34" s="5"/>
    </row>
    <row r="35" spans="1:12" s="36" customFormat="1" ht="23.1" customHeight="1" x14ac:dyDescent="0.25">
      <c r="A35" s="34"/>
      <c r="B35" s="35"/>
      <c r="C35" s="4"/>
      <c r="D35" s="4"/>
      <c r="E35" s="4"/>
      <c r="G35" s="5"/>
      <c r="H35" s="5"/>
      <c r="I35" s="5"/>
      <c r="J35" s="5"/>
      <c r="K35" s="5"/>
      <c r="L35" s="5"/>
    </row>
    <row r="36" spans="1:12" s="36" customFormat="1" ht="23.1" customHeight="1" x14ac:dyDescent="0.25">
      <c r="A36" s="34"/>
      <c r="B36" s="35"/>
      <c r="C36" s="4"/>
      <c r="D36" s="4"/>
      <c r="E36" s="4"/>
      <c r="G36" s="5"/>
      <c r="H36" s="5"/>
      <c r="I36" s="5"/>
      <c r="J36" s="5"/>
      <c r="K36" s="5"/>
      <c r="L36" s="5"/>
    </row>
    <row r="37" spans="1:12" s="36" customFormat="1" ht="23.1" customHeight="1" x14ac:dyDescent="0.25">
      <c r="A37" s="34"/>
      <c r="B37" s="35"/>
      <c r="C37" s="4"/>
      <c r="D37" s="4"/>
      <c r="E37" s="4"/>
      <c r="G37" s="5"/>
      <c r="H37" s="5"/>
      <c r="I37" s="5"/>
      <c r="J37" s="5"/>
      <c r="K37" s="5"/>
      <c r="L37" s="5"/>
    </row>
    <row r="38" spans="1:12" s="36" customFormat="1" ht="23.1" customHeight="1" x14ac:dyDescent="0.25">
      <c r="A38" s="34"/>
      <c r="B38" s="35"/>
      <c r="C38" s="4"/>
      <c r="D38" s="4"/>
      <c r="E38" s="4"/>
      <c r="G38" s="5"/>
      <c r="H38" s="5"/>
      <c r="I38" s="5"/>
      <c r="J38" s="5"/>
      <c r="K38" s="5"/>
      <c r="L38" s="5"/>
    </row>
    <row r="39" spans="1:12" s="36" customFormat="1" ht="23.1" customHeight="1" x14ac:dyDescent="0.25">
      <c r="A39" s="34"/>
      <c r="B39" s="35"/>
      <c r="C39" s="4"/>
      <c r="D39" s="4"/>
      <c r="E39" s="4"/>
      <c r="G39" s="5"/>
      <c r="H39" s="5"/>
      <c r="I39" s="5"/>
      <c r="J39" s="5"/>
      <c r="K39" s="5"/>
      <c r="L39" s="5"/>
    </row>
    <row r="40" spans="1:12" s="36" customFormat="1" ht="23.1" customHeight="1" x14ac:dyDescent="0.25">
      <c r="A40" s="34"/>
      <c r="B40" s="35"/>
      <c r="C40" s="4"/>
      <c r="D40" s="4"/>
      <c r="E40" s="4"/>
      <c r="G40" s="5"/>
      <c r="H40" s="5"/>
      <c r="I40" s="5"/>
      <c r="J40" s="5"/>
      <c r="K40" s="5"/>
      <c r="L40" s="5"/>
    </row>
    <row r="41" spans="1:12" s="36" customFormat="1" ht="23.1" customHeight="1" x14ac:dyDescent="0.25">
      <c r="A41" s="34"/>
      <c r="B41" s="35"/>
      <c r="C41" s="4"/>
      <c r="D41" s="4"/>
      <c r="E41" s="4"/>
      <c r="G41" s="5"/>
      <c r="H41" s="5"/>
      <c r="I41" s="5"/>
      <c r="J41" s="5"/>
      <c r="K41" s="5"/>
      <c r="L41" s="5"/>
    </row>
    <row r="42" spans="1:12" s="36" customFormat="1" ht="23.1" customHeight="1" x14ac:dyDescent="0.25">
      <c r="A42" s="34"/>
      <c r="B42" s="35"/>
      <c r="C42" s="4"/>
      <c r="D42" s="4"/>
      <c r="E42" s="4"/>
      <c r="G42" s="5"/>
      <c r="H42" s="5"/>
      <c r="I42" s="5"/>
      <c r="J42" s="5"/>
      <c r="K42" s="5"/>
      <c r="L42" s="5"/>
    </row>
    <row r="43" spans="1:12" s="36" customFormat="1" ht="23.1" customHeight="1" x14ac:dyDescent="0.25">
      <c r="A43" s="34"/>
      <c r="B43" s="35"/>
      <c r="C43" s="4"/>
      <c r="D43" s="4"/>
      <c r="E43" s="4"/>
      <c r="G43" s="5"/>
      <c r="H43" s="5"/>
      <c r="I43" s="5"/>
      <c r="J43" s="5"/>
      <c r="K43" s="5"/>
      <c r="L43" s="5"/>
    </row>
    <row r="44" spans="1:12" s="36" customFormat="1" ht="23.1" customHeight="1" x14ac:dyDescent="0.25">
      <c r="A44" s="34"/>
      <c r="B44" s="35"/>
      <c r="C44" s="4"/>
      <c r="D44" s="4"/>
      <c r="E44" s="40"/>
      <c r="G44" s="5"/>
      <c r="H44" s="5"/>
      <c r="I44" s="5"/>
      <c r="J44" s="5"/>
      <c r="K44" s="5"/>
      <c r="L44" s="5"/>
    </row>
  </sheetData>
  <mergeCells count="11">
    <mergeCell ref="F18:F29"/>
    <mergeCell ref="A1:G1"/>
    <mergeCell ref="A2:G2"/>
    <mergeCell ref="A4:A6"/>
    <mergeCell ref="B4:B6"/>
    <mergeCell ref="C4:E4"/>
    <mergeCell ref="F4:F6"/>
    <mergeCell ref="G4:G6"/>
    <mergeCell ref="C5:C6"/>
    <mergeCell ref="D5:D6"/>
    <mergeCell ref="E5:E6"/>
  </mergeCells>
  <pageMargins left="0.5" right="0.25" top="0.25" bottom="0.25" header="0.31496062992126" footer="0.31496062992126"/>
  <pageSetup paperSize="9" scale="68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72"/>
  <sheetViews>
    <sheetView zoomScale="85" zoomScaleNormal="85" workbookViewId="0">
      <selection activeCell="C75" sqref="C75"/>
    </sheetView>
  </sheetViews>
  <sheetFormatPr defaultColWidth="9.140625" defaultRowHeight="23.1" customHeight="1" x14ac:dyDescent="0.25"/>
  <cols>
    <col min="1" max="1" width="4.5703125" style="34" customWidth="1"/>
    <col min="2" max="2" width="34.85546875" style="35" customWidth="1"/>
    <col min="3" max="3" width="16.7109375" style="4" customWidth="1"/>
    <col min="4" max="4" width="14.85546875" style="4" customWidth="1"/>
    <col min="5" max="5" width="22.5703125" style="4" customWidth="1"/>
    <col min="6" max="6" width="24" style="36" customWidth="1"/>
    <col min="7" max="7" width="17.85546875" style="5" customWidth="1"/>
    <col min="8" max="8" width="8.5703125" style="5" customWidth="1"/>
    <col min="9" max="9" width="13" style="5" customWidth="1"/>
    <col min="10" max="10" width="15.85546875" style="5" customWidth="1"/>
    <col min="11" max="11" width="13.28515625" style="5" customWidth="1"/>
    <col min="12" max="13" width="6.7109375" style="5" customWidth="1"/>
    <col min="14" max="16384" width="9.140625" style="5"/>
  </cols>
  <sheetData>
    <row r="1" spans="1:12" ht="52.5" customHeight="1" x14ac:dyDescent="0.25">
      <c r="A1" s="104" t="s">
        <v>53</v>
      </c>
      <c r="B1" s="104"/>
      <c r="C1" s="104"/>
      <c r="D1" s="104"/>
      <c r="E1" s="104"/>
      <c r="F1" s="104"/>
      <c r="G1" s="104"/>
    </row>
    <row r="2" spans="1:12" ht="20.100000000000001" customHeight="1" x14ac:dyDescent="0.25">
      <c r="A2" s="105" t="s">
        <v>54</v>
      </c>
      <c r="B2" s="105"/>
      <c r="C2" s="105"/>
      <c r="D2" s="105"/>
      <c r="E2" s="105"/>
      <c r="F2" s="105"/>
      <c r="G2" s="105"/>
    </row>
    <row r="3" spans="1:12" ht="23.1" customHeight="1" x14ac:dyDescent="0.25">
      <c r="A3" s="7"/>
      <c r="B3" s="7"/>
      <c r="C3" s="44"/>
      <c r="D3" s="39"/>
      <c r="E3" s="39"/>
      <c r="F3" s="7"/>
    </row>
    <row r="4" spans="1:12" s="56" customFormat="1" ht="18.75" customHeight="1" x14ac:dyDescent="0.25">
      <c r="A4" s="106" t="s">
        <v>0</v>
      </c>
      <c r="B4" s="107" t="s">
        <v>49</v>
      </c>
      <c r="C4" s="108" t="s">
        <v>55</v>
      </c>
      <c r="D4" s="108"/>
      <c r="E4" s="108"/>
      <c r="F4" s="109" t="s">
        <v>1</v>
      </c>
      <c r="G4" s="106" t="s">
        <v>47</v>
      </c>
    </row>
    <row r="5" spans="1:12" s="56" customFormat="1" ht="23.25" customHeight="1" x14ac:dyDescent="0.25">
      <c r="A5" s="106"/>
      <c r="B5" s="107"/>
      <c r="C5" s="108" t="s">
        <v>2</v>
      </c>
      <c r="D5" s="111" t="s">
        <v>46</v>
      </c>
      <c r="E5" s="111" t="s">
        <v>50</v>
      </c>
      <c r="F5" s="109"/>
      <c r="G5" s="106"/>
    </row>
    <row r="6" spans="1:12" s="56" customFormat="1" ht="24" customHeight="1" x14ac:dyDescent="0.25">
      <c r="A6" s="106"/>
      <c r="B6" s="107"/>
      <c r="C6" s="108"/>
      <c r="D6" s="112"/>
      <c r="E6" s="112"/>
      <c r="F6" s="109"/>
      <c r="G6" s="106"/>
      <c r="J6" s="56">
        <v>5000</v>
      </c>
    </row>
    <row r="7" spans="1:12" s="56" customFormat="1" ht="24" customHeight="1" x14ac:dyDescent="0.25">
      <c r="A7" s="8"/>
      <c r="B7" s="9" t="s">
        <v>48</v>
      </c>
      <c r="C7" s="1">
        <f>C8+C24+C54+C87+C121</f>
        <v>46701.8</v>
      </c>
      <c r="D7" s="1">
        <f>D8+D24+D54+D87+D121</f>
        <v>3378</v>
      </c>
      <c r="E7" s="1">
        <f t="shared" ref="E7" si="0">E8+E24+E54+E87+E121</f>
        <v>50079.8</v>
      </c>
      <c r="F7" s="10"/>
      <c r="G7" s="57"/>
      <c r="J7" s="80">
        <v>0.1</v>
      </c>
    </row>
    <row r="8" spans="1:12" s="56" customFormat="1" ht="42.6" customHeight="1" x14ac:dyDescent="0.25">
      <c r="A8" s="8" t="s">
        <v>3</v>
      </c>
      <c r="B8" s="9" t="s">
        <v>45</v>
      </c>
      <c r="C8" s="45">
        <f>C9+C11</f>
        <v>19027</v>
      </c>
      <c r="D8" s="11">
        <f t="shared" ref="D8:E8" si="1">D9+D11</f>
        <v>1358</v>
      </c>
      <c r="E8" s="11">
        <f t="shared" si="1"/>
        <v>20385</v>
      </c>
      <c r="F8" s="25"/>
      <c r="G8" s="57"/>
      <c r="L8" s="58"/>
    </row>
    <row r="9" spans="1:12" s="61" customFormat="1" ht="30.95" customHeight="1" x14ac:dyDescent="0.25">
      <c r="A9" s="22" t="s">
        <v>22</v>
      </c>
      <c r="B9" s="23" t="s">
        <v>58</v>
      </c>
      <c r="C9" s="46">
        <f>C10</f>
        <v>900</v>
      </c>
      <c r="D9" s="24">
        <f t="shared" ref="D9:E9" si="2">D10</f>
        <v>90</v>
      </c>
      <c r="E9" s="77">
        <f t="shared" si="2"/>
        <v>990</v>
      </c>
      <c r="F9" s="59"/>
      <c r="G9" s="60"/>
      <c r="I9" s="42">
        <f>C9+C39+C56+C72+C89+C105+C123+C142</f>
        <v>3611.8</v>
      </c>
      <c r="J9" s="42">
        <f>D9+D39+D56+D72+D89+D105+D123+D142</f>
        <v>360</v>
      </c>
    </row>
    <row r="10" spans="1:12" s="63" customFormat="1" ht="50.45" customHeight="1" x14ac:dyDescent="0.25">
      <c r="A10" s="28" t="s">
        <v>29</v>
      </c>
      <c r="B10" s="13" t="s">
        <v>51</v>
      </c>
      <c r="C10" s="47">
        <v>900</v>
      </c>
      <c r="D10" s="14">
        <f>C10*10%</f>
        <v>90</v>
      </c>
      <c r="E10" s="14">
        <f>D10+C10</f>
        <v>990</v>
      </c>
      <c r="F10" s="25" t="s">
        <v>52</v>
      </c>
      <c r="G10" s="62"/>
      <c r="I10" s="43">
        <f>C11+C25+C41+C58+C74+C91+C108+C128+C145</f>
        <v>43090</v>
      </c>
      <c r="J10" s="43">
        <f>D11+D25+D41+D58+D74+D91+D108+D128+D145</f>
        <v>3018</v>
      </c>
    </row>
    <row r="11" spans="1:12" s="61" customFormat="1" ht="27" customHeight="1" x14ac:dyDescent="0.25">
      <c r="A11" s="22" t="s">
        <v>23</v>
      </c>
      <c r="B11" s="23" t="s">
        <v>57</v>
      </c>
      <c r="C11" s="46">
        <f>SUM(C12:C23)</f>
        <v>18127</v>
      </c>
      <c r="D11" s="24">
        <f>SUM(D12:D23)</f>
        <v>1268</v>
      </c>
      <c r="E11" s="77">
        <f>SUM(E12:E23)</f>
        <v>19395</v>
      </c>
      <c r="F11" s="59"/>
      <c r="G11" s="60"/>
      <c r="I11" s="61">
        <f>SUM(I12:I23)</f>
        <v>18127</v>
      </c>
    </row>
    <row r="12" spans="1:12" s="56" customFormat="1" ht="23.1" customHeight="1" x14ac:dyDescent="0.25">
      <c r="A12" s="12">
        <v>1</v>
      </c>
      <c r="B12" s="13" t="s">
        <v>4</v>
      </c>
      <c r="C12" s="55">
        <f>1520</f>
        <v>1520</v>
      </c>
      <c r="D12" s="2">
        <f>ROUND(C12*0.1*0.7,0)</f>
        <v>106</v>
      </c>
      <c r="E12" s="2">
        <f>C12+D12</f>
        <v>1626</v>
      </c>
      <c r="F12" s="103" t="s">
        <v>60</v>
      </c>
      <c r="G12" s="57"/>
      <c r="I12" s="56">
        <f>1520</f>
        <v>1520</v>
      </c>
      <c r="J12" s="64"/>
    </row>
    <row r="13" spans="1:12" s="56" customFormat="1" ht="23.1" customHeight="1" x14ac:dyDescent="0.25">
      <c r="A13" s="12">
        <v>2</v>
      </c>
      <c r="B13" s="13" t="s">
        <v>5</v>
      </c>
      <c r="C13" s="55">
        <v>1243</v>
      </c>
      <c r="D13" s="2">
        <f t="shared" ref="D13:D23" si="3">ROUND(C13*0.1*0.7,0)</f>
        <v>87</v>
      </c>
      <c r="E13" s="2">
        <f t="shared" ref="E13:E70" si="4">C13+D13</f>
        <v>1330</v>
      </c>
      <c r="F13" s="103"/>
      <c r="G13" s="57"/>
      <c r="I13" s="56">
        <v>1243</v>
      </c>
      <c r="J13" s="64"/>
    </row>
    <row r="14" spans="1:12" s="56" customFormat="1" ht="23.1" customHeight="1" x14ac:dyDescent="0.25">
      <c r="A14" s="12">
        <v>3</v>
      </c>
      <c r="B14" s="13" t="s">
        <v>6</v>
      </c>
      <c r="C14" s="55">
        <v>960</v>
      </c>
      <c r="D14" s="2">
        <f t="shared" si="3"/>
        <v>67</v>
      </c>
      <c r="E14" s="2">
        <f t="shared" si="4"/>
        <v>1027</v>
      </c>
      <c r="F14" s="103"/>
      <c r="G14" s="57"/>
      <c r="I14" s="56">
        <v>960</v>
      </c>
      <c r="J14" s="64"/>
    </row>
    <row r="15" spans="1:12" s="56" customFormat="1" ht="23.1" customHeight="1" x14ac:dyDescent="0.25">
      <c r="A15" s="12">
        <v>4</v>
      </c>
      <c r="B15" s="13" t="s">
        <v>7</v>
      </c>
      <c r="C15" s="55">
        <v>1520</v>
      </c>
      <c r="D15" s="2">
        <f t="shared" si="3"/>
        <v>106</v>
      </c>
      <c r="E15" s="2">
        <f t="shared" si="4"/>
        <v>1626</v>
      </c>
      <c r="F15" s="103"/>
      <c r="G15" s="57"/>
      <c r="I15" s="56">
        <v>1520</v>
      </c>
      <c r="J15" s="64"/>
    </row>
    <row r="16" spans="1:12" s="56" customFormat="1" ht="23.1" customHeight="1" x14ac:dyDescent="0.25">
      <c r="A16" s="12">
        <v>5</v>
      </c>
      <c r="B16" s="13" t="s">
        <v>8</v>
      </c>
      <c r="C16" s="55">
        <v>1321</v>
      </c>
      <c r="D16" s="2">
        <f t="shared" si="3"/>
        <v>92</v>
      </c>
      <c r="E16" s="2">
        <f t="shared" si="4"/>
        <v>1413</v>
      </c>
      <c r="F16" s="103"/>
      <c r="G16" s="57"/>
      <c r="I16" s="56">
        <v>1321</v>
      </c>
      <c r="J16" s="64"/>
    </row>
    <row r="17" spans="1:10" s="56" customFormat="1" ht="23.1" customHeight="1" x14ac:dyDescent="0.25">
      <c r="A17" s="12">
        <v>6</v>
      </c>
      <c r="B17" s="13" t="s">
        <v>9</v>
      </c>
      <c r="C17" s="55">
        <v>1520</v>
      </c>
      <c r="D17" s="2">
        <f t="shared" si="3"/>
        <v>106</v>
      </c>
      <c r="E17" s="2">
        <f t="shared" si="4"/>
        <v>1626</v>
      </c>
      <c r="F17" s="103"/>
      <c r="G17" s="57"/>
      <c r="I17" s="56">
        <v>1520</v>
      </c>
      <c r="J17" s="64"/>
    </row>
    <row r="18" spans="1:10" s="56" customFormat="1" ht="23.1" customHeight="1" x14ac:dyDescent="0.25">
      <c r="A18" s="12">
        <v>7</v>
      </c>
      <c r="B18" s="13" t="s">
        <v>10</v>
      </c>
      <c r="C18" s="55">
        <v>1796</v>
      </c>
      <c r="D18" s="2">
        <f t="shared" si="3"/>
        <v>126</v>
      </c>
      <c r="E18" s="2">
        <f t="shared" si="4"/>
        <v>1922</v>
      </c>
      <c r="F18" s="103"/>
      <c r="G18" s="57"/>
      <c r="I18" s="56">
        <v>1796</v>
      </c>
      <c r="J18" s="64"/>
    </row>
    <row r="19" spans="1:10" s="56" customFormat="1" ht="23.1" customHeight="1" x14ac:dyDescent="0.25">
      <c r="A19" s="12">
        <v>8</v>
      </c>
      <c r="B19" s="13" t="s">
        <v>11</v>
      </c>
      <c r="C19" s="55">
        <v>1796</v>
      </c>
      <c r="D19" s="2">
        <f t="shared" si="3"/>
        <v>126</v>
      </c>
      <c r="E19" s="2">
        <f t="shared" si="4"/>
        <v>1922</v>
      </c>
      <c r="F19" s="103"/>
      <c r="G19" s="57"/>
      <c r="I19" s="56">
        <v>1796</v>
      </c>
      <c r="J19" s="64"/>
    </row>
    <row r="20" spans="1:10" s="56" customFormat="1" ht="23.1" customHeight="1" x14ac:dyDescent="0.25">
      <c r="A20" s="12">
        <v>9</v>
      </c>
      <c r="B20" s="13" t="s">
        <v>12</v>
      </c>
      <c r="C20" s="55">
        <v>1796</v>
      </c>
      <c r="D20" s="2">
        <f t="shared" si="3"/>
        <v>126</v>
      </c>
      <c r="E20" s="2">
        <f t="shared" si="4"/>
        <v>1922</v>
      </c>
      <c r="F20" s="103"/>
      <c r="G20" s="57"/>
      <c r="I20" s="56">
        <v>1796</v>
      </c>
      <c r="J20" s="64"/>
    </row>
    <row r="21" spans="1:10" s="56" customFormat="1" ht="23.1" customHeight="1" x14ac:dyDescent="0.25">
      <c r="A21" s="12">
        <v>10</v>
      </c>
      <c r="B21" s="13" t="s">
        <v>13</v>
      </c>
      <c r="C21" s="55">
        <v>1201</v>
      </c>
      <c r="D21" s="2">
        <f t="shared" si="3"/>
        <v>84</v>
      </c>
      <c r="E21" s="2">
        <f t="shared" si="4"/>
        <v>1285</v>
      </c>
      <c r="F21" s="103"/>
      <c r="G21" s="57"/>
      <c r="I21" s="56">
        <v>1201</v>
      </c>
      <c r="J21" s="64"/>
    </row>
    <row r="22" spans="1:10" s="56" customFormat="1" ht="23.1" customHeight="1" x14ac:dyDescent="0.25">
      <c r="A22" s="12">
        <v>11</v>
      </c>
      <c r="B22" s="13" t="s">
        <v>14</v>
      </c>
      <c r="C22" s="55">
        <v>1658</v>
      </c>
      <c r="D22" s="2">
        <f t="shared" si="3"/>
        <v>116</v>
      </c>
      <c r="E22" s="2">
        <f t="shared" si="4"/>
        <v>1774</v>
      </c>
      <c r="F22" s="103"/>
      <c r="G22" s="57"/>
      <c r="I22" s="56">
        <v>1658</v>
      </c>
      <c r="J22" s="64"/>
    </row>
    <row r="23" spans="1:10" s="56" customFormat="1" ht="23.1" customHeight="1" x14ac:dyDescent="0.25">
      <c r="A23" s="12">
        <v>12</v>
      </c>
      <c r="B23" s="13" t="s">
        <v>15</v>
      </c>
      <c r="C23" s="55">
        <v>1796</v>
      </c>
      <c r="D23" s="2">
        <f t="shared" si="3"/>
        <v>126</v>
      </c>
      <c r="E23" s="2">
        <f t="shared" si="4"/>
        <v>1922</v>
      </c>
      <c r="F23" s="103"/>
      <c r="G23" s="57"/>
      <c r="I23" s="56">
        <v>1796</v>
      </c>
      <c r="J23" s="64"/>
    </row>
    <row r="24" spans="1:10" s="56" customFormat="1" ht="46.5" customHeight="1" x14ac:dyDescent="0.25">
      <c r="A24" s="8" t="s">
        <v>16</v>
      </c>
      <c r="B24" s="9" t="s">
        <v>17</v>
      </c>
      <c r="C24" s="45">
        <f>C25+C38</f>
        <v>13062</v>
      </c>
      <c r="D24" s="11">
        <f>D25+D38</f>
        <v>917</v>
      </c>
      <c r="E24" s="79">
        <f>E25+E38</f>
        <v>13979</v>
      </c>
      <c r="F24" s="25"/>
      <c r="G24" s="57"/>
    </row>
    <row r="25" spans="1:10" s="56" customFormat="1" ht="65.099999999999994" customHeight="1" x14ac:dyDescent="0.25">
      <c r="A25" s="8" t="s">
        <v>18</v>
      </c>
      <c r="B25" s="15" t="s">
        <v>19</v>
      </c>
      <c r="C25" s="45">
        <f>SUM(C26:C37)</f>
        <v>8753</v>
      </c>
      <c r="D25" s="11">
        <f>SUM(D26:D37)</f>
        <v>613</v>
      </c>
      <c r="E25" s="11">
        <f>SUM(E26:E37)</f>
        <v>9366</v>
      </c>
      <c r="F25" s="25"/>
      <c r="G25" s="29"/>
      <c r="I25" s="56">
        <f>SUM(I26:I37)</f>
        <v>8753</v>
      </c>
    </row>
    <row r="26" spans="1:10" s="56" customFormat="1" ht="23.1" customHeight="1" x14ac:dyDescent="0.25">
      <c r="A26" s="12">
        <v>1</v>
      </c>
      <c r="B26" s="13" t="s">
        <v>4</v>
      </c>
      <c r="C26" s="55">
        <v>734</v>
      </c>
      <c r="D26" s="2">
        <f>ROUND(C26*0.07,0)</f>
        <v>51</v>
      </c>
      <c r="E26" s="2">
        <f t="shared" si="4"/>
        <v>785</v>
      </c>
      <c r="F26" s="103" t="s">
        <v>60</v>
      </c>
      <c r="G26" s="57"/>
      <c r="I26" s="56">
        <v>734</v>
      </c>
    </row>
    <row r="27" spans="1:10" s="56" customFormat="1" ht="23.1" customHeight="1" x14ac:dyDescent="0.25">
      <c r="A27" s="12">
        <v>2</v>
      </c>
      <c r="B27" s="13" t="s">
        <v>5</v>
      </c>
      <c r="C27" s="55">
        <v>600</v>
      </c>
      <c r="D27" s="2">
        <f t="shared" ref="D27:D37" si="5">ROUND(C27*0.07,0)</f>
        <v>42</v>
      </c>
      <c r="E27" s="2">
        <f t="shared" si="4"/>
        <v>642</v>
      </c>
      <c r="F27" s="103"/>
      <c r="G27" s="57"/>
      <c r="I27" s="56">
        <v>600</v>
      </c>
    </row>
    <row r="28" spans="1:10" s="56" customFormat="1" ht="23.1" customHeight="1" x14ac:dyDescent="0.25">
      <c r="A28" s="12">
        <v>3</v>
      </c>
      <c r="B28" s="13" t="s">
        <v>6</v>
      </c>
      <c r="C28" s="55">
        <v>464</v>
      </c>
      <c r="D28" s="2">
        <f t="shared" si="5"/>
        <v>32</v>
      </c>
      <c r="E28" s="2">
        <f t="shared" si="4"/>
        <v>496</v>
      </c>
      <c r="F28" s="103"/>
      <c r="G28" s="57"/>
      <c r="I28" s="56">
        <v>464</v>
      </c>
    </row>
    <row r="29" spans="1:10" s="56" customFormat="1" ht="23.1" customHeight="1" x14ac:dyDescent="0.25">
      <c r="A29" s="12">
        <v>4</v>
      </c>
      <c r="B29" s="13" t="s">
        <v>7</v>
      </c>
      <c r="C29" s="55">
        <v>734</v>
      </c>
      <c r="D29" s="2">
        <f t="shared" si="5"/>
        <v>51</v>
      </c>
      <c r="E29" s="2">
        <f t="shared" si="4"/>
        <v>785</v>
      </c>
      <c r="F29" s="103"/>
      <c r="G29" s="57"/>
      <c r="I29" s="56">
        <v>734</v>
      </c>
    </row>
    <row r="30" spans="1:10" s="56" customFormat="1" ht="23.1" customHeight="1" x14ac:dyDescent="0.25">
      <c r="A30" s="12">
        <v>5</v>
      </c>
      <c r="B30" s="13" t="s">
        <v>8</v>
      </c>
      <c r="C30" s="55">
        <v>638</v>
      </c>
      <c r="D30" s="2">
        <f t="shared" si="5"/>
        <v>45</v>
      </c>
      <c r="E30" s="2">
        <f t="shared" si="4"/>
        <v>683</v>
      </c>
      <c r="F30" s="103"/>
      <c r="G30" s="57"/>
      <c r="I30" s="56">
        <v>638</v>
      </c>
    </row>
    <row r="31" spans="1:10" s="56" customFormat="1" ht="23.1" customHeight="1" x14ac:dyDescent="0.25">
      <c r="A31" s="12">
        <v>6</v>
      </c>
      <c r="B31" s="13" t="s">
        <v>9</v>
      </c>
      <c r="C31" s="55">
        <v>734</v>
      </c>
      <c r="D31" s="2">
        <f t="shared" si="5"/>
        <v>51</v>
      </c>
      <c r="E31" s="2">
        <f t="shared" si="4"/>
        <v>785</v>
      </c>
      <c r="F31" s="103"/>
      <c r="G31" s="57"/>
      <c r="I31" s="56">
        <v>734</v>
      </c>
    </row>
    <row r="32" spans="1:10" s="56" customFormat="1" ht="23.1" customHeight="1" x14ac:dyDescent="0.25">
      <c r="A32" s="12">
        <v>7</v>
      </c>
      <c r="B32" s="13" t="s">
        <v>10</v>
      </c>
      <c r="C32" s="55">
        <v>867</v>
      </c>
      <c r="D32" s="2">
        <f t="shared" si="5"/>
        <v>61</v>
      </c>
      <c r="E32" s="2">
        <f t="shared" si="4"/>
        <v>928</v>
      </c>
      <c r="F32" s="103"/>
      <c r="G32" s="57"/>
      <c r="I32" s="56">
        <v>867</v>
      </c>
    </row>
    <row r="33" spans="1:11" s="56" customFormat="1" ht="23.1" customHeight="1" x14ac:dyDescent="0.25">
      <c r="A33" s="12">
        <v>8</v>
      </c>
      <c r="B33" s="13" t="s">
        <v>11</v>
      </c>
      <c r="C33" s="55">
        <v>867</v>
      </c>
      <c r="D33" s="2">
        <f t="shared" si="5"/>
        <v>61</v>
      </c>
      <c r="E33" s="2">
        <f t="shared" si="4"/>
        <v>928</v>
      </c>
      <c r="F33" s="103"/>
      <c r="G33" s="57"/>
      <c r="I33" s="56">
        <v>867</v>
      </c>
    </row>
    <row r="34" spans="1:11" s="56" customFormat="1" ht="23.1" customHeight="1" x14ac:dyDescent="0.25">
      <c r="A34" s="12">
        <v>9</v>
      </c>
      <c r="B34" s="13" t="s">
        <v>12</v>
      </c>
      <c r="C34" s="55">
        <v>867</v>
      </c>
      <c r="D34" s="2">
        <f t="shared" si="5"/>
        <v>61</v>
      </c>
      <c r="E34" s="2">
        <f t="shared" si="4"/>
        <v>928</v>
      </c>
      <c r="F34" s="103"/>
      <c r="G34" s="57"/>
      <c r="I34" s="56">
        <v>867</v>
      </c>
    </row>
    <row r="35" spans="1:11" s="56" customFormat="1" ht="23.1" customHeight="1" x14ac:dyDescent="0.25">
      <c r="A35" s="12">
        <v>10</v>
      </c>
      <c r="B35" s="13" t="s">
        <v>13</v>
      </c>
      <c r="C35" s="55">
        <v>580</v>
      </c>
      <c r="D35" s="2">
        <f t="shared" si="5"/>
        <v>41</v>
      </c>
      <c r="E35" s="2">
        <f t="shared" si="4"/>
        <v>621</v>
      </c>
      <c r="F35" s="103"/>
      <c r="G35" s="57"/>
      <c r="I35" s="56">
        <v>580</v>
      </c>
    </row>
    <row r="36" spans="1:11" s="56" customFormat="1" ht="23.1" customHeight="1" x14ac:dyDescent="0.25">
      <c r="A36" s="12">
        <v>11</v>
      </c>
      <c r="B36" s="13" t="s">
        <v>14</v>
      </c>
      <c r="C36" s="55">
        <v>801</v>
      </c>
      <c r="D36" s="2">
        <f t="shared" si="5"/>
        <v>56</v>
      </c>
      <c r="E36" s="2">
        <f t="shared" si="4"/>
        <v>857</v>
      </c>
      <c r="F36" s="103"/>
      <c r="G36" s="57"/>
      <c r="I36" s="56">
        <v>801</v>
      </c>
    </row>
    <row r="37" spans="1:11" s="56" customFormat="1" ht="23.1" customHeight="1" x14ac:dyDescent="0.25">
      <c r="A37" s="12">
        <v>12</v>
      </c>
      <c r="B37" s="13" t="s">
        <v>15</v>
      </c>
      <c r="C37" s="55">
        <v>867</v>
      </c>
      <c r="D37" s="2">
        <f t="shared" si="5"/>
        <v>61</v>
      </c>
      <c r="E37" s="2">
        <f t="shared" si="4"/>
        <v>928</v>
      </c>
      <c r="F37" s="103"/>
      <c r="G37" s="57"/>
      <c r="I37" s="56">
        <v>867</v>
      </c>
    </row>
    <row r="38" spans="1:11" s="56" customFormat="1" ht="32.450000000000003" customHeight="1" x14ac:dyDescent="0.25">
      <c r="A38" s="8" t="s">
        <v>20</v>
      </c>
      <c r="B38" s="15" t="s">
        <v>21</v>
      </c>
      <c r="C38" s="48">
        <f>C39+C41</f>
        <v>4309</v>
      </c>
      <c r="D38" s="37">
        <f t="shared" ref="D38:E38" si="6">D39+D41</f>
        <v>304</v>
      </c>
      <c r="E38" s="37">
        <f t="shared" si="6"/>
        <v>4613</v>
      </c>
      <c r="F38" s="25"/>
      <c r="G38" s="29"/>
    </row>
    <row r="39" spans="1:11" s="63" customFormat="1" ht="32.450000000000003" customHeight="1" x14ac:dyDescent="0.25">
      <c r="A39" s="16" t="s">
        <v>22</v>
      </c>
      <c r="B39" s="17" t="s">
        <v>39</v>
      </c>
      <c r="C39" s="48">
        <f>C40</f>
        <v>36</v>
      </c>
      <c r="D39" s="37">
        <f t="shared" ref="D39:E39" si="7">D40</f>
        <v>4</v>
      </c>
      <c r="E39" s="78">
        <f t="shared" si="7"/>
        <v>40</v>
      </c>
      <c r="F39" s="18"/>
      <c r="G39" s="62"/>
    </row>
    <row r="40" spans="1:11" s="63" customFormat="1" ht="36.6" customHeight="1" x14ac:dyDescent="0.25">
      <c r="A40" s="19"/>
      <c r="B40" s="20" t="s">
        <v>40</v>
      </c>
      <c r="C40" s="49">
        <v>36</v>
      </c>
      <c r="D40" s="2">
        <v>4</v>
      </c>
      <c r="E40" s="2">
        <f t="shared" si="4"/>
        <v>40</v>
      </c>
      <c r="F40" s="18" t="s">
        <v>40</v>
      </c>
      <c r="G40" s="62"/>
    </row>
    <row r="41" spans="1:11" s="66" customFormat="1" ht="23.1" customHeight="1" x14ac:dyDescent="0.25">
      <c r="A41" s="16" t="s">
        <v>23</v>
      </c>
      <c r="B41" s="17" t="s">
        <v>24</v>
      </c>
      <c r="C41" s="50">
        <f>SUM(C42:C53)</f>
        <v>4273</v>
      </c>
      <c r="D41" s="38">
        <f>SUM(D42:D53)</f>
        <v>300</v>
      </c>
      <c r="E41" s="38">
        <f>SUM(E42:E53)</f>
        <v>4573</v>
      </c>
      <c r="F41" s="21"/>
      <c r="G41" s="65"/>
      <c r="I41" s="67">
        <f>SUM(I42:I53)</f>
        <v>4273</v>
      </c>
      <c r="J41" s="67">
        <f>SUM(J42:J53)</f>
        <v>300</v>
      </c>
    </row>
    <row r="42" spans="1:11" s="56" customFormat="1" ht="23.1" customHeight="1" x14ac:dyDescent="0.25">
      <c r="A42" s="19">
        <v>1</v>
      </c>
      <c r="B42" s="68" t="s">
        <v>4</v>
      </c>
      <c r="C42" s="51">
        <v>368</v>
      </c>
      <c r="D42" s="2">
        <v>26</v>
      </c>
      <c r="E42" s="2">
        <f t="shared" si="4"/>
        <v>394</v>
      </c>
      <c r="F42" s="113" t="s">
        <v>60</v>
      </c>
      <c r="G42" s="57"/>
      <c r="I42" s="64">
        <v>368</v>
      </c>
      <c r="J42" s="56">
        <v>26</v>
      </c>
      <c r="K42" s="64">
        <f>I42*0.1*0.7</f>
        <v>25.76</v>
      </c>
    </row>
    <row r="43" spans="1:11" s="56" customFormat="1" ht="23.1" customHeight="1" x14ac:dyDescent="0.25">
      <c r="A43" s="19">
        <v>2</v>
      </c>
      <c r="B43" s="68" t="s">
        <v>5</v>
      </c>
      <c r="C43" s="51">
        <v>368</v>
      </c>
      <c r="D43" s="2">
        <v>26</v>
      </c>
      <c r="E43" s="2">
        <f t="shared" si="4"/>
        <v>394</v>
      </c>
      <c r="F43" s="113"/>
      <c r="G43" s="57"/>
      <c r="I43" s="56">
        <v>368</v>
      </c>
      <c r="J43" s="56">
        <v>26</v>
      </c>
    </row>
    <row r="44" spans="1:11" s="56" customFormat="1" ht="23.1" customHeight="1" x14ac:dyDescent="0.25">
      <c r="A44" s="19">
        <v>3</v>
      </c>
      <c r="B44" s="69" t="s">
        <v>36</v>
      </c>
      <c r="C44" s="51">
        <v>274</v>
      </c>
      <c r="D44" s="2">
        <v>19</v>
      </c>
      <c r="E44" s="2">
        <f t="shared" si="4"/>
        <v>293</v>
      </c>
      <c r="F44" s="113"/>
      <c r="G44" s="57"/>
      <c r="I44" s="56">
        <v>274</v>
      </c>
      <c r="J44" s="56">
        <v>19</v>
      </c>
    </row>
    <row r="45" spans="1:11" s="56" customFormat="1" ht="23.1" customHeight="1" x14ac:dyDescent="0.25">
      <c r="A45" s="19">
        <v>4</v>
      </c>
      <c r="B45" s="68" t="s">
        <v>7</v>
      </c>
      <c r="C45" s="51">
        <v>316</v>
      </c>
      <c r="D45" s="2">
        <v>22</v>
      </c>
      <c r="E45" s="2">
        <f t="shared" si="4"/>
        <v>338</v>
      </c>
      <c r="F45" s="113"/>
      <c r="G45" s="57"/>
      <c r="I45" s="56">
        <v>316</v>
      </c>
      <c r="J45" s="56">
        <v>22</v>
      </c>
    </row>
    <row r="46" spans="1:11" s="56" customFormat="1" ht="23.1" customHeight="1" x14ac:dyDescent="0.25">
      <c r="A46" s="19">
        <v>5</v>
      </c>
      <c r="B46" s="68" t="s">
        <v>8</v>
      </c>
      <c r="C46" s="51">
        <v>366</v>
      </c>
      <c r="D46" s="2">
        <v>26</v>
      </c>
      <c r="E46" s="2">
        <f t="shared" si="4"/>
        <v>392</v>
      </c>
      <c r="F46" s="113"/>
      <c r="G46" s="57"/>
      <c r="I46" s="56">
        <v>366</v>
      </c>
      <c r="J46" s="56">
        <v>26</v>
      </c>
    </row>
    <row r="47" spans="1:11" s="56" customFormat="1" ht="23.1" customHeight="1" x14ac:dyDescent="0.25">
      <c r="A47" s="19">
        <v>6</v>
      </c>
      <c r="B47" s="68" t="s">
        <v>9</v>
      </c>
      <c r="C47" s="51">
        <v>368</v>
      </c>
      <c r="D47" s="2">
        <v>26</v>
      </c>
      <c r="E47" s="2">
        <f t="shared" si="4"/>
        <v>394</v>
      </c>
      <c r="F47" s="113"/>
      <c r="G47" s="57"/>
      <c r="I47" s="56">
        <v>368</v>
      </c>
      <c r="J47" s="56">
        <v>26</v>
      </c>
    </row>
    <row r="48" spans="1:11" s="56" customFormat="1" ht="23.1" customHeight="1" x14ac:dyDescent="0.25">
      <c r="A48" s="19">
        <v>7</v>
      </c>
      <c r="B48" s="68" t="s">
        <v>10</v>
      </c>
      <c r="C48" s="51">
        <v>368</v>
      </c>
      <c r="D48" s="2">
        <v>26</v>
      </c>
      <c r="E48" s="2">
        <f t="shared" si="4"/>
        <v>394</v>
      </c>
      <c r="F48" s="113"/>
      <c r="G48" s="57"/>
      <c r="I48" s="56">
        <v>368</v>
      </c>
      <c r="J48" s="56">
        <v>26</v>
      </c>
    </row>
    <row r="49" spans="1:10" s="56" customFormat="1" ht="23.1" customHeight="1" x14ac:dyDescent="0.25">
      <c r="A49" s="19">
        <v>8</v>
      </c>
      <c r="B49" s="68" t="s">
        <v>11</v>
      </c>
      <c r="C49" s="51">
        <v>368</v>
      </c>
      <c r="D49" s="2">
        <v>26</v>
      </c>
      <c r="E49" s="2">
        <f t="shared" si="4"/>
        <v>394</v>
      </c>
      <c r="F49" s="113"/>
      <c r="G49" s="57"/>
      <c r="I49" s="56">
        <v>368</v>
      </c>
      <c r="J49" s="56">
        <v>26</v>
      </c>
    </row>
    <row r="50" spans="1:10" s="56" customFormat="1" ht="23.1" customHeight="1" x14ac:dyDescent="0.25">
      <c r="A50" s="19">
        <v>9</v>
      </c>
      <c r="B50" s="68" t="s">
        <v>12</v>
      </c>
      <c r="C50" s="51">
        <v>368</v>
      </c>
      <c r="D50" s="2">
        <v>26</v>
      </c>
      <c r="E50" s="2">
        <f t="shared" si="4"/>
        <v>394</v>
      </c>
      <c r="F50" s="113"/>
      <c r="G50" s="57"/>
      <c r="I50" s="56">
        <v>368</v>
      </c>
      <c r="J50" s="56">
        <v>26</v>
      </c>
    </row>
    <row r="51" spans="1:10" s="56" customFormat="1" ht="23.1" customHeight="1" x14ac:dyDescent="0.25">
      <c r="A51" s="19">
        <v>10</v>
      </c>
      <c r="B51" s="68" t="s">
        <v>13</v>
      </c>
      <c r="C51" s="51">
        <v>320</v>
      </c>
      <c r="D51" s="2">
        <v>22</v>
      </c>
      <c r="E51" s="2">
        <f t="shared" si="4"/>
        <v>342</v>
      </c>
      <c r="F51" s="113"/>
      <c r="G51" s="57"/>
      <c r="I51" s="56">
        <v>320</v>
      </c>
      <c r="J51" s="56">
        <v>22</v>
      </c>
    </row>
    <row r="52" spans="1:10" s="56" customFormat="1" ht="23.1" customHeight="1" x14ac:dyDescent="0.25">
      <c r="A52" s="19">
        <v>11</v>
      </c>
      <c r="B52" s="68" t="s">
        <v>14</v>
      </c>
      <c r="C52" s="51">
        <v>368</v>
      </c>
      <c r="D52" s="2">
        <v>26</v>
      </c>
      <c r="E52" s="2">
        <f t="shared" si="4"/>
        <v>394</v>
      </c>
      <c r="F52" s="113"/>
      <c r="G52" s="57"/>
      <c r="I52" s="56">
        <v>368</v>
      </c>
      <c r="J52" s="56">
        <v>26</v>
      </c>
    </row>
    <row r="53" spans="1:10" s="56" customFormat="1" ht="23.1" customHeight="1" x14ac:dyDescent="0.25">
      <c r="A53" s="19">
        <v>12</v>
      </c>
      <c r="B53" s="68" t="s">
        <v>15</v>
      </c>
      <c r="C53" s="51">
        <v>421</v>
      </c>
      <c r="D53" s="2">
        <v>29</v>
      </c>
      <c r="E53" s="2">
        <f t="shared" si="4"/>
        <v>450</v>
      </c>
      <c r="F53" s="113"/>
      <c r="G53" s="57"/>
      <c r="I53" s="56">
        <v>421</v>
      </c>
      <c r="J53" s="56">
        <v>29</v>
      </c>
    </row>
    <row r="54" spans="1:10" s="56" customFormat="1" ht="33" x14ac:dyDescent="0.25">
      <c r="A54" s="8" t="s">
        <v>41</v>
      </c>
      <c r="B54" s="9" t="s">
        <v>42</v>
      </c>
      <c r="C54" s="45">
        <f>C55+C71</f>
        <v>3270.8</v>
      </c>
      <c r="D54" s="11">
        <f>D55+D71</f>
        <v>256</v>
      </c>
      <c r="E54" s="11">
        <f>E55+E71</f>
        <v>3526.8</v>
      </c>
      <c r="F54" s="30"/>
      <c r="G54" s="57"/>
    </row>
    <row r="55" spans="1:10" s="56" customFormat="1" ht="51.75" x14ac:dyDescent="0.25">
      <c r="A55" s="8" t="s">
        <v>18</v>
      </c>
      <c r="B55" s="15" t="s">
        <v>43</v>
      </c>
      <c r="C55" s="45">
        <f>C56+C58</f>
        <v>1293.8</v>
      </c>
      <c r="D55" s="11">
        <f t="shared" ref="D55:E55" si="8">D56+D58</f>
        <v>100</v>
      </c>
      <c r="E55" s="11">
        <f t="shared" si="8"/>
        <v>1393.8</v>
      </c>
      <c r="F55" s="25"/>
      <c r="G55" s="57"/>
    </row>
    <row r="56" spans="1:10" s="56" customFormat="1" ht="33" x14ac:dyDescent="0.25">
      <c r="A56" s="22" t="s">
        <v>22</v>
      </c>
      <c r="B56" s="23" t="s">
        <v>28</v>
      </c>
      <c r="C56" s="46">
        <v>258.8</v>
      </c>
      <c r="D56" s="2">
        <f>D57</f>
        <v>26</v>
      </c>
      <c r="E56" s="2">
        <f t="shared" si="4"/>
        <v>284.8</v>
      </c>
      <c r="F56" s="25"/>
      <c r="G56" s="57"/>
      <c r="I56" s="56">
        <v>1294</v>
      </c>
    </row>
    <row r="57" spans="1:10" s="56" customFormat="1" ht="25.5" customHeight="1" x14ac:dyDescent="0.25">
      <c r="A57" s="22"/>
      <c r="B57" s="23" t="s">
        <v>61</v>
      </c>
      <c r="C57" s="46">
        <v>259</v>
      </c>
      <c r="D57" s="2">
        <v>26</v>
      </c>
      <c r="E57" s="2">
        <f>D57+C57</f>
        <v>285</v>
      </c>
      <c r="F57" s="25"/>
      <c r="G57" s="57"/>
      <c r="I57" s="56">
        <v>259</v>
      </c>
    </row>
    <row r="58" spans="1:10" s="56" customFormat="1" ht="25.5" customHeight="1" x14ac:dyDescent="0.25">
      <c r="A58" s="22" t="s">
        <v>23</v>
      </c>
      <c r="B58" s="23" t="s">
        <v>24</v>
      </c>
      <c r="C58" s="46">
        <f>SUM(C59:C70)</f>
        <v>1035</v>
      </c>
      <c r="D58" s="24">
        <f>SUM(D59:D70)</f>
        <v>74</v>
      </c>
      <c r="E58" s="24">
        <f>SUM(E59:E70)</f>
        <v>1109</v>
      </c>
      <c r="F58" s="25"/>
      <c r="G58" s="57"/>
      <c r="I58" s="56">
        <f>SUM(I59:I70)</f>
        <v>1035</v>
      </c>
    </row>
    <row r="59" spans="1:10" s="56" customFormat="1" ht="23.1" customHeight="1" x14ac:dyDescent="0.25">
      <c r="A59" s="12">
        <v>1</v>
      </c>
      <c r="B59" s="13" t="s">
        <v>4</v>
      </c>
      <c r="C59" s="47">
        <v>87</v>
      </c>
      <c r="D59" s="2">
        <f>ROUND(C59*0.1*0.7,0)</f>
        <v>6</v>
      </c>
      <c r="E59" s="2">
        <f t="shared" si="4"/>
        <v>93</v>
      </c>
      <c r="F59" s="103" t="s">
        <v>60</v>
      </c>
      <c r="G59" s="57"/>
      <c r="I59" s="56">
        <v>87</v>
      </c>
    </row>
    <row r="60" spans="1:10" s="56" customFormat="1" ht="23.1" customHeight="1" x14ac:dyDescent="0.25">
      <c r="A60" s="12">
        <v>2</v>
      </c>
      <c r="B60" s="13" t="s">
        <v>5</v>
      </c>
      <c r="C60" s="47">
        <v>80</v>
      </c>
      <c r="D60" s="2">
        <f t="shared" ref="D60:D70" si="9">ROUND(C60*0.1*0.7,0)</f>
        <v>6</v>
      </c>
      <c r="E60" s="2">
        <f t="shared" si="4"/>
        <v>86</v>
      </c>
      <c r="F60" s="103"/>
      <c r="G60" s="57"/>
      <c r="I60" s="56">
        <v>80</v>
      </c>
    </row>
    <row r="61" spans="1:10" s="56" customFormat="1" ht="23.1" customHeight="1" x14ac:dyDescent="0.25">
      <c r="A61" s="12">
        <v>3</v>
      </c>
      <c r="B61" s="13" t="s">
        <v>6</v>
      </c>
      <c r="C61" s="47">
        <v>72</v>
      </c>
      <c r="D61" s="2">
        <f t="shared" si="9"/>
        <v>5</v>
      </c>
      <c r="E61" s="2">
        <f t="shared" si="4"/>
        <v>77</v>
      </c>
      <c r="F61" s="103"/>
      <c r="G61" s="57"/>
      <c r="I61" s="56">
        <v>72</v>
      </c>
    </row>
    <row r="62" spans="1:10" s="56" customFormat="1" ht="23.1" customHeight="1" x14ac:dyDescent="0.25">
      <c r="A62" s="12">
        <v>4</v>
      </c>
      <c r="B62" s="13" t="s">
        <v>7</v>
      </c>
      <c r="C62" s="47">
        <v>87</v>
      </c>
      <c r="D62" s="2">
        <f t="shared" si="9"/>
        <v>6</v>
      </c>
      <c r="E62" s="2">
        <f t="shared" si="4"/>
        <v>93</v>
      </c>
      <c r="F62" s="103"/>
      <c r="G62" s="57"/>
      <c r="I62" s="56">
        <v>87</v>
      </c>
    </row>
    <row r="63" spans="1:10" s="56" customFormat="1" ht="23.1" customHeight="1" x14ac:dyDescent="0.25">
      <c r="A63" s="12">
        <v>5</v>
      </c>
      <c r="B63" s="13" t="s">
        <v>8</v>
      </c>
      <c r="C63" s="47">
        <v>82</v>
      </c>
      <c r="D63" s="2">
        <f t="shared" si="9"/>
        <v>6</v>
      </c>
      <c r="E63" s="2">
        <f t="shared" si="4"/>
        <v>88</v>
      </c>
      <c r="F63" s="103"/>
      <c r="G63" s="57"/>
      <c r="I63" s="56">
        <v>82</v>
      </c>
    </row>
    <row r="64" spans="1:10" s="56" customFormat="1" ht="23.1" customHeight="1" x14ac:dyDescent="0.25">
      <c r="A64" s="12">
        <v>6</v>
      </c>
      <c r="B64" s="13" t="s">
        <v>9</v>
      </c>
      <c r="C64" s="47">
        <v>87</v>
      </c>
      <c r="D64" s="2">
        <f t="shared" si="9"/>
        <v>6</v>
      </c>
      <c r="E64" s="2">
        <f t="shared" si="4"/>
        <v>93</v>
      </c>
      <c r="F64" s="103"/>
      <c r="G64" s="57"/>
      <c r="I64" s="56">
        <v>87</v>
      </c>
    </row>
    <row r="65" spans="1:10" s="56" customFormat="1" ht="23.1" customHeight="1" x14ac:dyDescent="0.25">
      <c r="A65" s="12">
        <v>7</v>
      </c>
      <c r="B65" s="13" t="s">
        <v>10</v>
      </c>
      <c r="C65" s="47">
        <v>93</v>
      </c>
      <c r="D65" s="2">
        <f t="shared" si="9"/>
        <v>7</v>
      </c>
      <c r="E65" s="2">
        <f t="shared" si="4"/>
        <v>100</v>
      </c>
      <c r="F65" s="103"/>
      <c r="G65" s="57"/>
      <c r="I65" s="56">
        <v>93</v>
      </c>
    </row>
    <row r="66" spans="1:10" s="56" customFormat="1" ht="23.1" customHeight="1" x14ac:dyDescent="0.25">
      <c r="A66" s="12">
        <v>8</v>
      </c>
      <c r="B66" s="13" t="s">
        <v>11</v>
      </c>
      <c r="C66" s="47">
        <v>93</v>
      </c>
      <c r="D66" s="2">
        <f t="shared" si="9"/>
        <v>7</v>
      </c>
      <c r="E66" s="2">
        <f t="shared" si="4"/>
        <v>100</v>
      </c>
      <c r="F66" s="103"/>
      <c r="G66" s="57"/>
      <c r="I66" s="56">
        <v>93</v>
      </c>
    </row>
    <row r="67" spans="1:10" s="56" customFormat="1" ht="23.1" customHeight="1" x14ac:dyDescent="0.25">
      <c r="A67" s="12">
        <v>9</v>
      </c>
      <c r="B67" s="13" t="s">
        <v>12</v>
      </c>
      <c r="C67" s="47">
        <v>93</v>
      </c>
      <c r="D67" s="2">
        <f t="shared" si="9"/>
        <v>7</v>
      </c>
      <c r="E67" s="2">
        <f t="shared" si="4"/>
        <v>100</v>
      </c>
      <c r="F67" s="103"/>
      <c r="G67" s="57"/>
      <c r="I67" s="56">
        <v>93</v>
      </c>
    </row>
    <row r="68" spans="1:10" s="56" customFormat="1" ht="23.1" customHeight="1" x14ac:dyDescent="0.25">
      <c r="A68" s="12">
        <v>10</v>
      </c>
      <c r="B68" s="13" t="s">
        <v>13</v>
      </c>
      <c r="C68" s="47">
        <v>79</v>
      </c>
      <c r="D68" s="2">
        <f t="shared" si="9"/>
        <v>6</v>
      </c>
      <c r="E68" s="2">
        <f t="shared" si="4"/>
        <v>85</v>
      </c>
      <c r="F68" s="103"/>
      <c r="G68" s="57"/>
      <c r="I68" s="56">
        <v>79</v>
      </c>
    </row>
    <row r="69" spans="1:10" s="56" customFormat="1" ht="23.1" customHeight="1" x14ac:dyDescent="0.25">
      <c r="A69" s="12">
        <v>11</v>
      </c>
      <c r="B69" s="13" t="s">
        <v>14</v>
      </c>
      <c r="C69" s="47">
        <v>90</v>
      </c>
      <c r="D69" s="2">
        <f t="shared" si="9"/>
        <v>6</v>
      </c>
      <c r="E69" s="2">
        <f t="shared" si="4"/>
        <v>96</v>
      </c>
      <c r="F69" s="103"/>
      <c r="G69" s="57"/>
      <c r="I69" s="56">
        <v>90</v>
      </c>
    </row>
    <row r="70" spans="1:10" s="56" customFormat="1" ht="23.1" customHeight="1" x14ac:dyDescent="0.25">
      <c r="A70" s="12">
        <v>12</v>
      </c>
      <c r="B70" s="13" t="s">
        <v>15</v>
      </c>
      <c r="C70" s="47">
        <v>92</v>
      </c>
      <c r="D70" s="2">
        <f t="shared" si="9"/>
        <v>6</v>
      </c>
      <c r="E70" s="2">
        <f t="shared" si="4"/>
        <v>98</v>
      </c>
      <c r="F70" s="103"/>
      <c r="G70" s="57"/>
      <c r="I70" s="56">
        <v>92</v>
      </c>
    </row>
    <row r="71" spans="1:10" s="56" customFormat="1" ht="33" customHeight="1" x14ac:dyDescent="0.25">
      <c r="A71" s="8" t="s">
        <v>20</v>
      </c>
      <c r="B71" s="15" t="s">
        <v>44</v>
      </c>
      <c r="C71" s="45">
        <f>C72+C74</f>
        <v>1977</v>
      </c>
      <c r="D71" s="11">
        <f>D72+D74</f>
        <v>156</v>
      </c>
      <c r="E71" s="11">
        <f>E72+E74</f>
        <v>2133</v>
      </c>
      <c r="F71" s="25"/>
      <c r="G71" s="57"/>
    </row>
    <row r="72" spans="1:10" s="56" customFormat="1" ht="36" customHeight="1" x14ac:dyDescent="0.25">
      <c r="A72" s="22" t="s">
        <v>22</v>
      </c>
      <c r="B72" s="26" t="s">
        <v>28</v>
      </c>
      <c r="C72" s="52">
        <f>C73</f>
        <v>593</v>
      </c>
      <c r="D72" s="27">
        <f t="shared" ref="D72:E72" si="10">D73</f>
        <v>59</v>
      </c>
      <c r="E72" s="27">
        <f t="shared" si="10"/>
        <v>652</v>
      </c>
      <c r="F72" s="25"/>
      <c r="G72" s="57"/>
    </row>
    <row r="73" spans="1:10" s="56" customFormat="1" ht="24.95" customHeight="1" x14ac:dyDescent="0.25">
      <c r="A73" s="28" t="s">
        <v>29</v>
      </c>
      <c r="B73" s="29" t="s">
        <v>56</v>
      </c>
      <c r="C73" s="53">
        <v>593</v>
      </c>
      <c r="D73" s="2">
        <v>59</v>
      </c>
      <c r="E73" s="2">
        <f t="shared" ref="E73:E130" si="11">C73+D73</f>
        <v>652</v>
      </c>
      <c r="F73" s="25" t="s">
        <v>56</v>
      </c>
      <c r="G73" s="57"/>
    </row>
    <row r="74" spans="1:10" s="56" customFormat="1" ht="23.1" customHeight="1" x14ac:dyDescent="0.25">
      <c r="A74" s="22" t="s">
        <v>23</v>
      </c>
      <c r="B74" s="26" t="s">
        <v>24</v>
      </c>
      <c r="C74" s="46">
        <f>SUM(C75:C86)</f>
        <v>1384</v>
      </c>
      <c r="D74" s="24">
        <f>SUM(D75:D86)</f>
        <v>97</v>
      </c>
      <c r="E74" s="24">
        <f>SUM(E75:E86)</f>
        <v>1481</v>
      </c>
      <c r="F74" s="25"/>
      <c r="G74" s="57"/>
      <c r="I74" s="56">
        <f>SUM(I75:I86)</f>
        <v>1384</v>
      </c>
    </row>
    <row r="75" spans="1:10" s="56" customFormat="1" ht="23.1" customHeight="1" x14ac:dyDescent="0.25">
      <c r="A75" s="12">
        <v>1</v>
      </c>
      <c r="B75" s="20" t="s">
        <v>4</v>
      </c>
      <c r="C75" s="55">
        <v>138</v>
      </c>
      <c r="D75" s="2">
        <f>ROUND(C75*10/100*70/100,0)</f>
        <v>10</v>
      </c>
      <c r="E75" s="2">
        <f t="shared" si="11"/>
        <v>148</v>
      </c>
      <c r="F75" s="103" t="s">
        <v>60</v>
      </c>
      <c r="G75" s="57"/>
      <c r="I75" s="56">
        <v>138</v>
      </c>
      <c r="J75" s="64"/>
    </row>
    <row r="76" spans="1:10" s="56" customFormat="1" ht="23.1" customHeight="1" x14ac:dyDescent="0.25">
      <c r="A76" s="12">
        <v>2</v>
      </c>
      <c r="B76" s="20" t="s">
        <v>5</v>
      </c>
      <c r="C76" s="55">
        <v>82</v>
      </c>
      <c r="D76" s="2">
        <f t="shared" ref="D76:D86" si="12">ROUND(C76*10/100*70/100,0)</f>
        <v>6</v>
      </c>
      <c r="E76" s="2">
        <f t="shared" si="11"/>
        <v>88</v>
      </c>
      <c r="F76" s="103"/>
      <c r="G76" s="57"/>
      <c r="I76" s="56">
        <v>82</v>
      </c>
      <c r="J76" s="64"/>
    </row>
    <row r="77" spans="1:10" s="56" customFormat="1" ht="23.1" customHeight="1" x14ac:dyDescent="0.25">
      <c r="A77" s="12">
        <v>3</v>
      </c>
      <c r="B77" s="20" t="s">
        <v>36</v>
      </c>
      <c r="C77" s="55">
        <v>46</v>
      </c>
      <c r="D77" s="2">
        <f t="shared" si="12"/>
        <v>3</v>
      </c>
      <c r="E77" s="2">
        <f t="shared" si="11"/>
        <v>49</v>
      </c>
      <c r="F77" s="103"/>
      <c r="G77" s="57"/>
      <c r="I77" s="56">
        <v>46</v>
      </c>
      <c r="J77" s="64"/>
    </row>
    <row r="78" spans="1:10" s="56" customFormat="1" ht="23.1" customHeight="1" x14ac:dyDescent="0.25">
      <c r="A78" s="12">
        <v>4</v>
      </c>
      <c r="B78" s="20" t="s">
        <v>7</v>
      </c>
      <c r="C78" s="55">
        <v>139</v>
      </c>
      <c r="D78" s="2">
        <f t="shared" si="12"/>
        <v>10</v>
      </c>
      <c r="E78" s="2">
        <f t="shared" si="11"/>
        <v>149</v>
      </c>
      <c r="F78" s="103"/>
      <c r="G78" s="57"/>
      <c r="I78" s="56">
        <v>139</v>
      </c>
      <c r="J78" s="64"/>
    </row>
    <row r="79" spans="1:10" s="56" customFormat="1" ht="23.1" customHeight="1" x14ac:dyDescent="0.25">
      <c r="A79" s="12">
        <v>5</v>
      </c>
      <c r="B79" s="20" t="s">
        <v>37</v>
      </c>
      <c r="C79" s="55">
        <v>101</v>
      </c>
      <c r="D79" s="2">
        <f t="shared" si="12"/>
        <v>7</v>
      </c>
      <c r="E79" s="2">
        <f t="shared" si="11"/>
        <v>108</v>
      </c>
      <c r="F79" s="103"/>
      <c r="G79" s="57"/>
      <c r="I79" s="56">
        <v>101</v>
      </c>
      <c r="J79" s="64"/>
    </row>
    <row r="80" spans="1:10" s="56" customFormat="1" ht="23.1" customHeight="1" x14ac:dyDescent="0.25">
      <c r="A80" s="12">
        <v>6</v>
      </c>
      <c r="B80" s="20" t="s">
        <v>9</v>
      </c>
      <c r="C80" s="55">
        <v>101</v>
      </c>
      <c r="D80" s="2">
        <f t="shared" si="12"/>
        <v>7</v>
      </c>
      <c r="E80" s="2">
        <f t="shared" si="11"/>
        <v>108</v>
      </c>
      <c r="F80" s="103"/>
      <c r="G80" s="57"/>
      <c r="I80" s="56">
        <v>101</v>
      </c>
      <c r="J80" s="64"/>
    </row>
    <row r="81" spans="1:10" s="56" customFormat="1" ht="23.1" customHeight="1" x14ac:dyDescent="0.25">
      <c r="A81" s="12">
        <v>7</v>
      </c>
      <c r="B81" s="20" t="s">
        <v>10</v>
      </c>
      <c r="C81" s="55">
        <v>164</v>
      </c>
      <c r="D81" s="2">
        <f t="shared" si="12"/>
        <v>11</v>
      </c>
      <c r="E81" s="2">
        <f t="shared" si="11"/>
        <v>175</v>
      </c>
      <c r="F81" s="103"/>
      <c r="G81" s="57"/>
      <c r="I81" s="56">
        <v>164</v>
      </c>
      <c r="J81" s="64"/>
    </row>
    <row r="82" spans="1:10" s="56" customFormat="1" ht="23.1" customHeight="1" x14ac:dyDescent="0.25">
      <c r="A82" s="12">
        <v>8</v>
      </c>
      <c r="B82" s="20" t="s">
        <v>11</v>
      </c>
      <c r="C82" s="55">
        <v>164</v>
      </c>
      <c r="D82" s="2">
        <f t="shared" si="12"/>
        <v>11</v>
      </c>
      <c r="E82" s="2">
        <f t="shared" si="11"/>
        <v>175</v>
      </c>
      <c r="F82" s="103"/>
      <c r="G82" s="57"/>
      <c r="I82" s="56">
        <v>164</v>
      </c>
      <c r="J82" s="64"/>
    </row>
    <row r="83" spans="1:10" s="56" customFormat="1" ht="23.1" customHeight="1" x14ac:dyDescent="0.25">
      <c r="A83" s="12">
        <v>9</v>
      </c>
      <c r="B83" s="20" t="s">
        <v>12</v>
      </c>
      <c r="C83" s="55">
        <v>141</v>
      </c>
      <c r="D83" s="2">
        <f t="shared" si="12"/>
        <v>10</v>
      </c>
      <c r="E83" s="2">
        <f t="shared" si="11"/>
        <v>151</v>
      </c>
      <c r="F83" s="103"/>
      <c r="G83" s="57"/>
      <c r="I83" s="56">
        <v>141</v>
      </c>
      <c r="J83" s="64"/>
    </row>
    <row r="84" spans="1:10" s="56" customFormat="1" ht="23.1" customHeight="1" x14ac:dyDescent="0.25">
      <c r="A84" s="12">
        <v>10</v>
      </c>
      <c r="B84" s="20" t="s">
        <v>13</v>
      </c>
      <c r="C84" s="55">
        <v>57</v>
      </c>
      <c r="D84" s="2">
        <f t="shared" si="12"/>
        <v>4</v>
      </c>
      <c r="E84" s="2">
        <f t="shared" si="11"/>
        <v>61</v>
      </c>
      <c r="F84" s="103"/>
      <c r="G84" s="57"/>
      <c r="I84" s="56">
        <v>57</v>
      </c>
      <c r="J84" s="64"/>
    </row>
    <row r="85" spans="1:10" s="56" customFormat="1" ht="23.1" customHeight="1" x14ac:dyDescent="0.25">
      <c r="A85" s="12">
        <v>11</v>
      </c>
      <c r="B85" s="20" t="s">
        <v>14</v>
      </c>
      <c r="C85" s="55">
        <v>110</v>
      </c>
      <c r="D85" s="2">
        <f t="shared" si="12"/>
        <v>8</v>
      </c>
      <c r="E85" s="2">
        <f t="shared" si="11"/>
        <v>118</v>
      </c>
      <c r="F85" s="103"/>
      <c r="G85" s="57"/>
      <c r="I85" s="56">
        <v>110</v>
      </c>
      <c r="J85" s="64"/>
    </row>
    <row r="86" spans="1:10" s="56" customFormat="1" ht="23.1" customHeight="1" x14ac:dyDescent="0.25">
      <c r="A86" s="12">
        <v>12</v>
      </c>
      <c r="B86" s="20" t="s">
        <v>15</v>
      </c>
      <c r="C86" s="55">
        <v>141</v>
      </c>
      <c r="D86" s="2">
        <f t="shared" si="12"/>
        <v>10</v>
      </c>
      <c r="E86" s="2">
        <f t="shared" si="11"/>
        <v>151</v>
      </c>
      <c r="F86" s="103"/>
      <c r="G86" s="57"/>
      <c r="I86" s="56">
        <v>141</v>
      </c>
      <c r="J86" s="64"/>
    </row>
    <row r="87" spans="1:10" s="56" customFormat="1" ht="39" customHeight="1" x14ac:dyDescent="0.25">
      <c r="A87" s="8" t="s">
        <v>25</v>
      </c>
      <c r="B87" s="9" t="s">
        <v>26</v>
      </c>
      <c r="C87" s="45">
        <f>C88+C104</f>
        <v>4411</v>
      </c>
      <c r="D87" s="11">
        <f>D88+D104</f>
        <v>336</v>
      </c>
      <c r="E87" s="11">
        <f>E88+E104</f>
        <v>4747</v>
      </c>
      <c r="F87" s="30"/>
      <c r="G87" s="57"/>
    </row>
    <row r="88" spans="1:10" s="56" customFormat="1" ht="37.5" customHeight="1" x14ac:dyDescent="0.25">
      <c r="A88" s="8" t="s">
        <v>18</v>
      </c>
      <c r="B88" s="15" t="s">
        <v>27</v>
      </c>
      <c r="C88" s="45">
        <f>C89+C91</f>
        <v>2430</v>
      </c>
      <c r="D88" s="11">
        <f>D89+D91</f>
        <v>193</v>
      </c>
      <c r="E88" s="11">
        <f>E89+E91</f>
        <v>2623</v>
      </c>
      <c r="F88" s="25"/>
      <c r="G88" s="29"/>
    </row>
    <row r="89" spans="1:10" s="56" customFormat="1" ht="32.450000000000003" customHeight="1" x14ac:dyDescent="0.25">
      <c r="A89" s="22" t="s">
        <v>22</v>
      </c>
      <c r="B89" s="23" t="s">
        <v>28</v>
      </c>
      <c r="C89" s="46">
        <f>C90</f>
        <v>729</v>
      </c>
      <c r="D89" s="24">
        <f t="shared" ref="D89" si="13">D90</f>
        <v>73</v>
      </c>
      <c r="E89" s="24">
        <f>E90</f>
        <v>802</v>
      </c>
      <c r="F89" s="25"/>
      <c r="G89" s="57"/>
      <c r="I89" s="64"/>
    </row>
    <row r="90" spans="1:10" s="56" customFormat="1" ht="23.1" customHeight="1" x14ac:dyDescent="0.25">
      <c r="A90" s="12">
        <v>1</v>
      </c>
      <c r="B90" s="13" t="s">
        <v>62</v>
      </c>
      <c r="C90" s="47">
        <v>729</v>
      </c>
      <c r="D90" s="14">
        <v>73</v>
      </c>
      <c r="E90" s="14">
        <f>C90+D90</f>
        <v>802</v>
      </c>
      <c r="F90" s="25"/>
      <c r="G90" s="57"/>
      <c r="H90" s="70"/>
    </row>
    <row r="91" spans="1:10" s="56" customFormat="1" ht="23.1" customHeight="1" x14ac:dyDescent="0.25">
      <c r="A91" s="22" t="s">
        <v>23</v>
      </c>
      <c r="B91" s="23" t="s">
        <v>24</v>
      </c>
      <c r="C91" s="46">
        <f>SUM(C92:C103)</f>
        <v>1701</v>
      </c>
      <c r="D91" s="24">
        <f>SUM(D92:D103)</f>
        <v>120</v>
      </c>
      <c r="E91" s="24">
        <f>SUM(E92:E103)</f>
        <v>1821</v>
      </c>
      <c r="F91" s="25"/>
      <c r="G91" s="57"/>
      <c r="H91" s="70"/>
      <c r="I91" s="56">
        <f>SUM(I92:I103)</f>
        <v>1701</v>
      </c>
    </row>
    <row r="92" spans="1:10" s="56" customFormat="1" ht="23.1" customHeight="1" x14ac:dyDescent="0.25">
      <c r="A92" s="12">
        <v>1</v>
      </c>
      <c r="B92" s="13" t="s">
        <v>4</v>
      </c>
      <c r="C92" s="71">
        <v>142</v>
      </c>
      <c r="D92" s="14">
        <f>ROUND(C92*10%*70%,0)</f>
        <v>10</v>
      </c>
      <c r="E92" s="14">
        <f t="shared" si="11"/>
        <v>152</v>
      </c>
      <c r="F92" s="103" t="s">
        <v>60</v>
      </c>
      <c r="G92" s="72"/>
      <c r="H92" s="73"/>
      <c r="I92" s="56">
        <v>142</v>
      </c>
    </row>
    <row r="93" spans="1:10" s="56" customFormat="1" ht="23.1" customHeight="1" x14ac:dyDescent="0.25">
      <c r="A93" s="12">
        <v>2</v>
      </c>
      <c r="B93" s="13" t="s">
        <v>5</v>
      </c>
      <c r="C93" s="71">
        <v>117</v>
      </c>
      <c r="D93" s="14">
        <f t="shared" ref="D93:D103" si="14">ROUND(C93*10%*70%,0)</f>
        <v>8</v>
      </c>
      <c r="E93" s="14">
        <f t="shared" si="11"/>
        <v>125</v>
      </c>
      <c r="F93" s="103"/>
      <c r="G93" s="72"/>
      <c r="H93" s="73"/>
      <c r="I93" s="56">
        <v>117</v>
      </c>
    </row>
    <row r="94" spans="1:10" s="56" customFormat="1" ht="23.1" customHeight="1" x14ac:dyDescent="0.25">
      <c r="A94" s="12">
        <v>3</v>
      </c>
      <c r="B94" s="13" t="s">
        <v>6</v>
      </c>
      <c r="C94" s="71">
        <v>90</v>
      </c>
      <c r="D94" s="14">
        <f t="shared" si="14"/>
        <v>6</v>
      </c>
      <c r="E94" s="14">
        <f t="shared" si="11"/>
        <v>96</v>
      </c>
      <c r="F94" s="103"/>
      <c r="G94" s="72"/>
      <c r="H94" s="73"/>
      <c r="I94" s="56">
        <v>90</v>
      </c>
    </row>
    <row r="95" spans="1:10" s="56" customFormat="1" ht="23.1" customHeight="1" x14ac:dyDescent="0.25">
      <c r="A95" s="12">
        <v>4</v>
      </c>
      <c r="B95" s="13" t="s">
        <v>7</v>
      </c>
      <c r="C95" s="71">
        <v>142</v>
      </c>
      <c r="D95" s="14">
        <f t="shared" si="14"/>
        <v>10</v>
      </c>
      <c r="E95" s="14">
        <f t="shared" si="11"/>
        <v>152</v>
      </c>
      <c r="F95" s="103"/>
      <c r="G95" s="72"/>
      <c r="H95" s="73"/>
      <c r="I95" s="56">
        <v>142</v>
      </c>
    </row>
    <row r="96" spans="1:10" s="56" customFormat="1" ht="23.1" customHeight="1" x14ac:dyDescent="0.25">
      <c r="A96" s="12">
        <v>5</v>
      </c>
      <c r="B96" s="13" t="s">
        <v>8</v>
      </c>
      <c r="C96" s="71">
        <v>124</v>
      </c>
      <c r="D96" s="14">
        <f t="shared" si="14"/>
        <v>9</v>
      </c>
      <c r="E96" s="14">
        <f t="shared" si="11"/>
        <v>133</v>
      </c>
      <c r="F96" s="103"/>
      <c r="G96" s="72"/>
      <c r="H96" s="73"/>
      <c r="I96" s="56">
        <v>124</v>
      </c>
    </row>
    <row r="97" spans="1:9" s="56" customFormat="1" ht="23.1" customHeight="1" x14ac:dyDescent="0.25">
      <c r="A97" s="12">
        <v>6</v>
      </c>
      <c r="B97" s="13" t="s">
        <v>9</v>
      </c>
      <c r="C97" s="71">
        <v>142</v>
      </c>
      <c r="D97" s="14">
        <f t="shared" si="14"/>
        <v>10</v>
      </c>
      <c r="E97" s="14">
        <f t="shared" si="11"/>
        <v>152</v>
      </c>
      <c r="F97" s="103"/>
      <c r="G97" s="72"/>
      <c r="H97" s="73"/>
      <c r="I97" s="56">
        <v>142</v>
      </c>
    </row>
    <row r="98" spans="1:9" s="56" customFormat="1" ht="23.1" customHeight="1" x14ac:dyDescent="0.25">
      <c r="A98" s="12">
        <v>7</v>
      </c>
      <c r="B98" s="13" t="s">
        <v>10</v>
      </c>
      <c r="C98" s="71">
        <v>169</v>
      </c>
      <c r="D98" s="14">
        <f t="shared" si="14"/>
        <v>12</v>
      </c>
      <c r="E98" s="14">
        <f t="shared" si="11"/>
        <v>181</v>
      </c>
      <c r="F98" s="103"/>
      <c r="G98" s="72"/>
      <c r="H98" s="73"/>
      <c r="I98" s="56">
        <v>169</v>
      </c>
    </row>
    <row r="99" spans="1:9" s="56" customFormat="1" ht="23.1" customHeight="1" x14ac:dyDescent="0.25">
      <c r="A99" s="12">
        <v>8</v>
      </c>
      <c r="B99" s="13" t="s">
        <v>11</v>
      </c>
      <c r="C99" s="71">
        <v>169</v>
      </c>
      <c r="D99" s="14">
        <f t="shared" si="14"/>
        <v>12</v>
      </c>
      <c r="E99" s="14">
        <f t="shared" si="11"/>
        <v>181</v>
      </c>
      <c r="F99" s="103"/>
      <c r="G99" s="72"/>
      <c r="H99" s="73"/>
      <c r="I99" s="56">
        <v>169</v>
      </c>
    </row>
    <row r="100" spans="1:9" s="56" customFormat="1" ht="23.1" customHeight="1" x14ac:dyDescent="0.25">
      <c r="A100" s="12">
        <v>9</v>
      </c>
      <c r="B100" s="13" t="s">
        <v>12</v>
      </c>
      <c r="C100" s="71">
        <v>169</v>
      </c>
      <c r="D100" s="14">
        <f t="shared" si="14"/>
        <v>12</v>
      </c>
      <c r="E100" s="14">
        <f t="shared" si="11"/>
        <v>181</v>
      </c>
      <c r="F100" s="103"/>
      <c r="G100" s="72"/>
      <c r="H100" s="73"/>
      <c r="I100" s="56">
        <v>169</v>
      </c>
    </row>
    <row r="101" spans="1:9" s="56" customFormat="1" ht="23.1" customHeight="1" x14ac:dyDescent="0.25">
      <c r="A101" s="12">
        <v>10</v>
      </c>
      <c r="B101" s="13" t="s">
        <v>13</v>
      </c>
      <c r="C101" s="71">
        <v>113</v>
      </c>
      <c r="D101" s="14">
        <f t="shared" si="14"/>
        <v>8</v>
      </c>
      <c r="E101" s="14">
        <f t="shared" si="11"/>
        <v>121</v>
      </c>
      <c r="F101" s="103"/>
      <c r="G101" s="72"/>
      <c r="H101" s="73"/>
      <c r="I101" s="56">
        <v>113</v>
      </c>
    </row>
    <row r="102" spans="1:9" s="56" customFormat="1" ht="23.1" customHeight="1" x14ac:dyDescent="0.25">
      <c r="A102" s="12">
        <v>11</v>
      </c>
      <c r="B102" s="13" t="s">
        <v>14</v>
      </c>
      <c r="C102" s="71">
        <v>155</v>
      </c>
      <c r="D102" s="14">
        <f t="shared" si="14"/>
        <v>11</v>
      </c>
      <c r="E102" s="14">
        <f t="shared" si="11"/>
        <v>166</v>
      </c>
      <c r="F102" s="103"/>
      <c r="G102" s="72"/>
      <c r="H102" s="73"/>
      <c r="I102" s="56">
        <v>155</v>
      </c>
    </row>
    <row r="103" spans="1:9" s="56" customFormat="1" ht="23.1" customHeight="1" x14ac:dyDescent="0.25">
      <c r="A103" s="12">
        <v>12</v>
      </c>
      <c r="B103" s="13" t="s">
        <v>15</v>
      </c>
      <c r="C103" s="71">
        <v>169</v>
      </c>
      <c r="D103" s="14">
        <f t="shared" si="14"/>
        <v>12</v>
      </c>
      <c r="E103" s="14">
        <f t="shared" si="11"/>
        <v>181</v>
      </c>
      <c r="F103" s="103"/>
      <c r="G103" s="72"/>
      <c r="H103" s="73"/>
      <c r="I103" s="56">
        <v>169</v>
      </c>
    </row>
    <row r="104" spans="1:9" s="56" customFormat="1" ht="34.5" customHeight="1" x14ac:dyDescent="0.25">
      <c r="A104" s="8" t="s">
        <v>20</v>
      </c>
      <c r="B104" s="15" t="s">
        <v>30</v>
      </c>
      <c r="C104" s="45">
        <f>C105+C108</f>
        <v>1981</v>
      </c>
      <c r="D104" s="11">
        <f>D105+D108</f>
        <v>143</v>
      </c>
      <c r="E104" s="11">
        <f>E105+E108</f>
        <v>2124</v>
      </c>
      <c r="F104" s="25"/>
      <c r="G104" s="57"/>
    </row>
    <row r="105" spans="1:9" s="56" customFormat="1" ht="32.1" customHeight="1" x14ac:dyDescent="0.25">
      <c r="A105" s="22" t="s">
        <v>22</v>
      </c>
      <c r="B105" s="23" t="s">
        <v>28</v>
      </c>
      <c r="C105" s="46">
        <f>C106+C107</f>
        <v>238</v>
      </c>
      <c r="D105" s="24">
        <f t="shared" ref="D105:E105" si="15">D106+D107</f>
        <v>23</v>
      </c>
      <c r="E105" s="24">
        <f t="shared" si="15"/>
        <v>261</v>
      </c>
      <c r="F105" s="25"/>
      <c r="G105" s="57"/>
    </row>
    <row r="106" spans="1:9" s="56" customFormat="1" ht="42" customHeight="1" x14ac:dyDescent="0.25">
      <c r="A106" s="12">
        <v>1</v>
      </c>
      <c r="B106" s="13" t="s">
        <v>65</v>
      </c>
      <c r="C106" s="47">
        <v>144</v>
      </c>
      <c r="D106" s="14">
        <v>14</v>
      </c>
      <c r="E106" s="14">
        <f>D106+C106</f>
        <v>158</v>
      </c>
      <c r="F106" s="25"/>
      <c r="G106" s="57"/>
    </row>
    <row r="107" spans="1:9" s="56" customFormat="1" ht="75" customHeight="1" x14ac:dyDescent="0.25">
      <c r="A107" s="12">
        <v>2</v>
      </c>
      <c r="B107" s="13" t="s">
        <v>66</v>
      </c>
      <c r="C107" s="47">
        <v>94</v>
      </c>
      <c r="D107" s="2">
        <v>9</v>
      </c>
      <c r="E107" s="2">
        <f t="shared" si="11"/>
        <v>103</v>
      </c>
      <c r="F107" s="25"/>
      <c r="G107" s="57"/>
    </row>
    <row r="108" spans="1:9" s="56" customFormat="1" ht="23.1" customHeight="1" x14ac:dyDescent="0.25">
      <c r="A108" s="22" t="s">
        <v>23</v>
      </c>
      <c r="B108" s="23" t="s">
        <v>24</v>
      </c>
      <c r="C108" s="46">
        <f>SUM(C109:C120)</f>
        <v>1743</v>
      </c>
      <c r="D108" s="24">
        <f>SUM(D109:D120)</f>
        <v>120</v>
      </c>
      <c r="E108" s="24">
        <f>SUM(E109:E120)</f>
        <v>1863</v>
      </c>
      <c r="F108" s="25"/>
      <c r="G108" s="57"/>
      <c r="I108" s="56">
        <f>SUM(I109:I120)</f>
        <v>1743</v>
      </c>
    </row>
    <row r="109" spans="1:9" s="56" customFormat="1" ht="23.1" customHeight="1" x14ac:dyDescent="0.25">
      <c r="A109" s="12">
        <v>1</v>
      </c>
      <c r="B109" s="13" t="s">
        <v>35</v>
      </c>
      <c r="C109" s="55">
        <v>146</v>
      </c>
      <c r="D109" s="2">
        <f>ROUND(C109*10%*70%,0)</f>
        <v>10</v>
      </c>
      <c r="E109" s="2">
        <f t="shared" si="11"/>
        <v>156</v>
      </c>
      <c r="F109" s="103" t="s">
        <v>60</v>
      </c>
      <c r="G109" s="57"/>
      <c r="I109" s="56">
        <v>146</v>
      </c>
    </row>
    <row r="110" spans="1:9" s="56" customFormat="1" ht="23.1" customHeight="1" x14ac:dyDescent="0.25">
      <c r="A110" s="12">
        <v>2</v>
      </c>
      <c r="B110" s="13" t="s">
        <v>5</v>
      </c>
      <c r="C110" s="55">
        <v>120</v>
      </c>
      <c r="D110" s="2">
        <f t="shared" ref="D110:D157" si="16">ROUND(C110*10%*70%,0)</f>
        <v>8</v>
      </c>
      <c r="E110" s="2">
        <f t="shared" si="11"/>
        <v>128</v>
      </c>
      <c r="F110" s="103"/>
      <c r="G110" s="57"/>
      <c r="I110" s="56">
        <v>120</v>
      </c>
    </row>
    <row r="111" spans="1:9" s="56" customFormat="1" ht="23.1" customHeight="1" x14ac:dyDescent="0.25">
      <c r="A111" s="12">
        <v>3</v>
      </c>
      <c r="B111" s="13" t="s">
        <v>36</v>
      </c>
      <c r="C111" s="55">
        <v>92</v>
      </c>
      <c r="D111" s="2">
        <f t="shared" si="16"/>
        <v>6</v>
      </c>
      <c r="E111" s="2">
        <f t="shared" si="11"/>
        <v>98</v>
      </c>
      <c r="F111" s="103"/>
      <c r="G111" s="57"/>
      <c r="I111" s="56">
        <v>92</v>
      </c>
    </row>
    <row r="112" spans="1:9" s="56" customFormat="1" ht="23.1" customHeight="1" x14ac:dyDescent="0.25">
      <c r="A112" s="12">
        <v>4</v>
      </c>
      <c r="B112" s="13" t="s">
        <v>7</v>
      </c>
      <c r="C112" s="55">
        <v>146</v>
      </c>
      <c r="D112" s="2">
        <f t="shared" si="16"/>
        <v>10</v>
      </c>
      <c r="E112" s="2">
        <f t="shared" si="11"/>
        <v>156</v>
      </c>
      <c r="F112" s="103"/>
      <c r="G112" s="57"/>
      <c r="I112" s="56">
        <v>146</v>
      </c>
    </row>
    <row r="113" spans="1:9" s="56" customFormat="1" ht="23.1" customHeight="1" x14ac:dyDescent="0.25">
      <c r="A113" s="12">
        <v>5</v>
      </c>
      <c r="B113" s="13" t="s">
        <v>37</v>
      </c>
      <c r="C113" s="55">
        <v>127</v>
      </c>
      <c r="D113" s="2">
        <f t="shared" si="16"/>
        <v>9</v>
      </c>
      <c r="E113" s="2">
        <f t="shared" si="11"/>
        <v>136</v>
      </c>
      <c r="F113" s="103"/>
      <c r="G113" s="57"/>
      <c r="I113" s="56">
        <v>127</v>
      </c>
    </row>
    <row r="114" spans="1:9" s="56" customFormat="1" ht="23.1" customHeight="1" x14ac:dyDescent="0.25">
      <c r="A114" s="12">
        <v>6</v>
      </c>
      <c r="B114" s="13" t="s">
        <v>9</v>
      </c>
      <c r="C114" s="55">
        <v>146</v>
      </c>
      <c r="D114" s="2">
        <f t="shared" si="16"/>
        <v>10</v>
      </c>
      <c r="E114" s="2">
        <f t="shared" si="11"/>
        <v>156</v>
      </c>
      <c r="F114" s="103"/>
      <c r="G114" s="57"/>
      <c r="I114" s="56">
        <v>146</v>
      </c>
    </row>
    <row r="115" spans="1:9" s="56" customFormat="1" ht="23.1" customHeight="1" x14ac:dyDescent="0.25">
      <c r="A115" s="12">
        <v>7</v>
      </c>
      <c r="B115" s="13" t="s">
        <v>10</v>
      </c>
      <c r="C115" s="55">
        <v>173</v>
      </c>
      <c r="D115" s="2">
        <f t="shared" si="16"/>
        <v>12</v>
      </c>
      <c r="E115" s="2">
        <f t="shared" si="11"/>
        <v>185</v>
      </c>
      <c r="F115" s="103"/>
      <c r="G115" s="57"/>
      <c r="I115" s="56">
        <v>173</v>
      </c>
    </row>
    <row r="116" spans="1:9" s="56" customFormat="1" ht="23.1" customHeight="1" x14ac:dyDescent="0.25">
      <c r="A116" s="12">
        <v>8</v>
      </c>
      <c r="B116" s="13" t="s">
        <v>11</v>
      </c>
      <c r="C116" s="55">
        <v>173</v>
      </c>
      <c r="D116" s="2">
        <f t="shared" si="16"/>
        <v>12</v>
      </c>
      <c r="E116" s="2">
        <f t="shared" si="11"/>
        <v>185</v>
      </c>
      <c r="F116" s="103"/>
      <c r="G116" s="57"/>
      <c r="I116" s="56">
        <v>173</v>
      </c>
    </row>
    <row r="117" spans="1:9" s="56" customFormat="1" ht="23.1" customHeight="1" x14ac:dyDescent="0.25">
      <c r="A117" s="12">
        <v>9</v>
      </c>
      <c r="B117" s="13" t="s">
        <v>12</v>
      </c>
      <c r="C117" s="55">
        <v>173</v>
      </c>
      <c r="D117" s="2">
        <f t="shared" si="16"/>
        <v>12</v>
      </c>
      <c r="E117" s="2">
        <f t="shared" si="11"/>
        <v>185</v>
      </c>
      <c r="F117" s="103"/>
      <c r="G117" s="57"/>
      <c r="I117" s="56">
        <v>173</v>
      </c>
    </row>
    <row r="118" spans="1:9" s="56" customFormat="1" ht="23.1" customHeight="1" x14ac:dyDescent="0.25">
      <c r="A118" s="12">
        <v>10</v>
      </c>
      <c r="B118" s="13" t="s">
        <v>13</v>
      </c>
      <c r="C118" s="55">
        <v>115</v>
      </c>
      <c r="D118" s="2">
        <f t="shared" si="16"/>
        <v>8</v>
      </c>
      <c r="E118" s="2">
        <f t="shared" si="11"/>
        <v>123</v>
      </c>
      <c r="F118" s="103"/>
      <c r="G118" s="57"/>
      <c r="I118" s="56">
        <v>115</v>
      </c>
    </row>
    <row r="119" spans="1:9" s="56" customFormat="1" ht="23.1" customHeight="1" x14ac:dyDescent="0.25">
      <c r="A119" s="12">
        <v>11</v>
      </c>
      <c r="B119" s="13" t="s">
        <v>14</v>
      </c>
      <c r="C119" s="55">
        <v>159</v>
      </c>
      <c r="D119" s="2">
        <f t="shared" si="16"/>
        <v>11</v>
      </c>
      <c r="E119" s="2">
        <f t="shared" si="11"/>
        <v>170</v>
      </c>
      <c r="F119" s="103"/>
      <c r="G119" s="57"/>
      <c r="I119" s="56">
        <v>159</v>
      </c>
    </row>
    <row r="120" spans="1:9" s="56" customFormat="1" ht="23.1" customHeight="1" x14ac:dyDescent="0.25">
      <c r="A120" s="12">
        <v>12</v>
      </c>
      <c r="B120" s="13" t="s">
        <v>15</v>
      </c>
      <c r="C120" s="55">
        <v>173</v>
      </c>
      <c r="D120" s="2">
        <f t="shared" si="16"/>
        <v>12</v>
      </c>
      <c r="E120" s="2">
        <f t="shared" si="11"/>
        <v>185</v>
      </c>
      <c r="F120" s="103"/>
      <c r="G120" s="57"/>
      <c r="I120" s="56">
        <v>173</v>
      </c>
    </row>
    <row r="121" spans="1:9" s="56" customFormat="1" ht="56.25" customHeight="1" x14ac:dyDescent="0.25">
      <c r="A121" s="8" t="s">
        <v>31</v>
      </c>
      <c r="B121" s="9" t="s">
        <v>32</v>
      </c>
      <c r="C121" s="45">
        <f>C122+C141</f>
        <v>6931</v>
      </c>
      <c r="D121" s="11">
        <f>D122+D141</f>
        <v>511</v>
      </c>
      <c r="E121" s="11">
        <f>E122+E141</f>
        <v>7442</v>
      </c>
      <c r="F121" s="30"/>
      <c r="G121" s="57"/>
    </row>
    <row r="122" spans="1:9" s="56" customFormat="1" ht="33" customHeight="1" x14ac:dyDescent="0.25">
      <c r="A122" s="8" t="s">
        <v>18</v>
      </c>
      <c r="B122" s="15" t="s">
        <v>33</v>
      </c>
      <c r="C122" s="45">
        <f>C123+C128</f>
        <v>4755</v>
      </c>
      <c r="D122" s="11">
        <f>D123+D128</f>
        <v>355</v>
      </c>
      <c r="E122" s="11">
        <f>E123+E128</f>
        <v>5110</v>
      </c>
      <c r="F122" s="30"/>
      <c r="G122" s="57"/>
    </row>
    <row r="123" spans="1:9" s="63" customFormat="1" ht="23.1" customHeight="1" x14ac:dyDescent="0.25">
      <c r="A123" s="12" t="s">
        <v>22</v>
      </c>
      <c r="B123" s="23" t="s">
        <v>34</v>
      </c>
      <c r="C123" s="46">
        <f>C124+C125+C126+C127</f>
        <v>713</v>
      </c>
      <c r="D123" s="24">
        <f t="shared" ref="D123:E123" si="17">D124+D125+D126+D127</f>
        <v>71</v>
      </c>
      <c r="E123" s="24">
        <f t="shared" si="17"/>
        <v>784</v>
      </c>
      <c r="F123" s="25"/>
      <c r="G123" s="62"/>
      <c r="I123" s="43"/>
    </row>
    <row r="124" spans="1:9" s="63" customFormat="1" ht="25.5" customHeight="1" x14ac:dyDescent="0.25">
      <c r="A124" s="12">
        <v>1</v>
      </c>
      <c r="B124" s="13" t="s">
        <v>63</v>
      </c>
      <c r="C124" s="47">
        <v>180</v>
      </c>
      <c r="D124" s="14">
        <f>C124*10%</f>
        <v>18</v>
      </c>
      <c r="E124" s="14">
        <f>D124+C124</f>
        <v>198</v>
      </c>
      <c r="F124" s="25"/>
      <c r="G124" s="62"/>
    </row>
    <row r="125" spans="1:9" s="63" customFormat="1" ht="25.5" customHeight="1" x14ac:dyDescent="0.25">
      <c r="A125" s="12">
        <v>2</v>
      </c>
      <c r="B125" s="13" t="s">
        <v>64</v>
      </c>
      <c r="C125" s="47">
        <v>54</v>
      </c>
      <c r="D125" s="14">
        <v>5</v>
      </c>
      <c r="E125" s="14">
        <f>D125+C125</f>
        <v>59</v>
      </c>
      <c r="F125" s="25"/>
      <c r="G125" s="62"/>
    </row>
    <row r="126" spans="1:9" s="56" customFormat="1" ht="70.5" customHeight="1" x14ac:dyDescent="0.25">
      <c r="A126" s="12">
        <v>3</v>
      </c>
      <c r="B126" s="13" t="s">
        <v>66</v>
      </c>
      <c r="C126" s="47">
        <v>119</v>
      </c>
      <c r="D126" s="2">
        <v>12</v>
      </c>
      <c r="E126" s="2">
        <f t="shared" si="11"/>
        <v>131</v>
      </c>
      <c r="F126" s="25" t="s">
        <v>59</v>
      </c>
      <c r="G126" s="57"/>
    </row>
    <row r="127" spans="1:9" s="56" customFormat="1" ht="25.5" customHeight="1" x14ac:dyDescent="0.25">
      <c r="A127" s="12">
        <v>4</v>
      </c>
      <c r="B127" s="13" t="s">
        <v>51</v>
      </c>
      <c r="C127" s="47">
        <v>360</v>
      </c>
      <c r="D127" s="2">
        <v>36</v>
      </c>
      <c r="E127" s="2">
        <f t="shared" si="11"/>
        <v>396</v>
      </c>
      <c r="F127" s="25"/>
      <c r="G127" s="57"/>
    </row>
    <row r="128" spans="1:9" s="56" customFormat="1" ht="23.1" customHeight="1" x14ac:dyDescent="0.25">
      <c r="A128" s="22" t="s">
        <v>23</v>
      </c>
      <c r="B128" s="23" t="s">
        <v>24</v>
      </c>
      <c r="C128" s="46">
        <f>SUM(C129:C140)</f>
        <v>4042</v>
      </c>
      <c r="D128" s="24">
        <f>SUM(D129:D140)</f>
        <v>284</v>
      </c>
      <c r="E128" s="24">
        <f>SUM(E129:E140)</f>
        <v>4326</v>
      </c>
      <c r="F128" s="25"/>
      <c r="G128" s="57"/>
      <c r="I128" s="56">
        <f>SUM(I129:I140)</f>
        <v>4042</v>
      </c>
    </row>
    <row r="129" spans="1:10" s="56" customFormat="1" ht="23.1" customHeight="1" x14ac:dyDescent="0.25">
      <c r="A129" s="12">
        <v>1</v>
      </c>
      <c r="B129" s="13" t="s">
        <v>35</v>
      </c>
      <c r="C129" s="55">
        <v>339</v>
      </c>
      <c r="D129" s="2">
        <f t="shared" si="16"/>
        <v>24</v>
      </c>
      <c r="E129" s="2">
        <f t="shared" si="11"/>
        <v>363</v>
      </c>
      <c r="F129" s="103" t="s">
        <v>60</v>
      </c>
      <c r="G129" s="57"/>
      <c r="I129" s="56">
        <v>339</v>
      </c>
    </row>
    <row r="130" spans="1:10" s="56" customFormat="1" ht="23.1" customHeight="1" x14ac:dyDescent="0.25">
      <c r="A130" s="12">
        <v>2</v>
      </c>
      <c r="B130" s="13" t="s">
        <v>5</v>
      </c>
      <c r="C130" s="55">
        <v>277</v>
      </c>
      <c r="D130" s="2">
        <f t="shared" si="16"/>
        <v>19</v>
      </c>
      <c r="E130" s="2">
        <f t="shared" si="11"/>
        <v>296</v>
      </c>
      <c r="F130" s="103"/>
      <c r="G130" s="57"/>
      <c r="I130" s="56">
        <v>277</v>
      </c>
    </row>
    <row r="131" spans="1:10" s="56" customFormat="1" ht="23.1" customHeight="1" x14ac:dyDescent="0.25">
      <c r="A131" s="12">
        <v>3</v>
      </c>
      <c r="B131" s="13" t="s">
        <v>36</v>
      </c>
      <c r="C131" s="55">
        <v>215</v>
      </c>
      <c r="D131" s="2">
        <f t="shared" si="16"/>
        <v>15</v>
      </c>
      <c r="E131" s="2">
        <f t="shared" ref="E131:E157" si="18">C131+D131</f>
        <v>230</v>
      </c>
      <c r="F131" s="103"/>
      <c r="G131" s="57"/>
      <c r="I131" s="56">
        <v>215</v>
      </c>
    </row>
    <row r="132" spans="1:10" s="56" customFormat="1" ht="23.1" customHeight="1" x14ac:dyDescent="0.25">
      <c r="A132" s="12">
        <v>4</v>
      </c>
      <c r="B132" s="13" t="s">
        <v>7</v>
      </c>
      <c r="C132" s="55">
        <v>339</v>
      </c>
      <c r="D132" s="2">
        <f t="shared" si="16"/>
        <v>24</v>
      </c>
      <c r="E132" s="2">
        <f t="shared" si="18"/>
        <v>363</v>
      </c>
      <c r="F132" s="103"/>
      <c r="G132" s="57"/>
      <c r="I132" s="56">
        <v>339</v>
      </c>
    </row>
    <row r="133" spans="1:10" s="56" customFormat="1" ht="23.1" customHeight="1" x14ac:dyDescent="0.25">
      <c r="A133" s="12">
        <v>5</v>
      </c>
      <c r="B133" s="13" t="s">
        <v>37</v>
      </c>
      <c r="C133" s="55">
        <v>295</v>
      </c>
      <c r="D133" s="2">
        <f t="shared" si="16"/>
        <v>21</v>
      </c>
      <c r="E133" s="2">
        <f t="shared" si="18"/>
        <v>316</v>
      </c>
      <c r="F133" s="103"/>
      <c r="G133" s="57"/>
      <c r="I133" s="56">
        <v>295</v>
      </c>
    </row>
    <row r="134" spans="1:10" s="56" customFormat="1" ht="23.1" customHeight="1" x14ac:dyDescent="0.25">
      <c r="A134" s="12">
        <v>6</v>
      </c>
      <c r="B134" s="13" t="s">
        <v>9</v>
      </c>
      <c r="C134" s="55">
        <v>339</v>
      </c>
      <c r="D134" s="2">
        <f t="shared" si="16"/>
        <v>24</v>
      </c>
      <c r="E134" s="2">
        <f t="shared" si="18"/>
        <v>363</v>
      </c>
      <c r="F134" s="103"/>
      <c r="G134" s="57"/>
      <c r="I134" s="56">
        <v>339</v>
      </c>
    </row>
    <row r="135" spans="1:10" s="56" customFormat="1" ht="23.1" customHeight="1" x14ac:dyDescent="0.25">
      <c r="A135" s="12">
        <v>7</v>
      </c>
      <c r="B135" s="13" t="s">
        <v>10</v>
      </c>
      <c r="C135" s="55">
        <v>400</v>
      </c>
      <c r="D135" s="2">
        <f t="shared" si="16"/>
        <v>28</v>
      </c>
      <c r="E135" s="2">
        <f t="shared" si="18"/>
        <v>428</v>
      </c>
      <c r="F135" s="103"/>
      <c r="G135" s="57"/>
      <c r="I135" s="56">
        <v>400</v>
      </c>
    </row>
    <row r="136" spans="1:10" s="56" customFormat="1" ht="23.1" customHeight="1" x14ac:dyDescent="0.25">
      <c r="A136" s="12">
        <v>8</v>
      </c>
      <c r="B136" s="13" t="s">
        <v>11</v>
      </c>
      <c r="C136" s="55">
        <v>400</v>
      </c>
      <c r="D136" s="2">
        <f t="shared" si="16"/>
        <v>28</v>
      </c>
      <c r="E136" s="2">
        <f t="shared" si="18"/>
        <v>428</v>
      </c>
      <c r="F136" s="103"/>
      <c r="G136" s="57"/>
      <c r="I136" s="56">
        <v>400</v>
      </c>
    </row>
    <row r="137" spans="1:10" s="56" customFormat="1" ht="23.1" customHeight="1" x14ac:dyDescent="0.25">
      <c r="A137" s="12">
        <v>9</v>
      </c>
      <c r="B137" s="13" t="s">
        <v>12</v>
      </c>
      <c r="C137" s="55">
        <v>400</v>
      </c>
      <c r="D137" s="2">
        <f t="shared" si="16"/>
        <v>28</v>
      </c>
      <c r="E137" s="2">
        <f t="shared" si="18"/>
        <v>428</v>
      </c>
      <c r="F137" s="103"/>
      <c r="G137" s="57"/>
      <c r="I137" s="56">
        <v>400</v>
      </c>
    </row>
    <row r="138" spans="1:10" s="56" customFormat="1" ht="23.1" customHeight="1" x14ac:dyDescent="0.25">
      <c r="A138" s="12">
        <v>10</v>
      </c>
      <c r="B138" s="13" t="s">
        <v>13</v>
      </c>
      <c r="C138" s="55">
        <v>268</v>
      </c>
      <c r="D138" s="2">
        <f t="shared" si="16"/>
        <v>19</v>
      </c>
      <c r="E138" s="2">
        <f t="shared" si="18"/>
        <v>287</v>
      </c>
      <c r="F138" s="103"/>
      <c r="G138" s="57"/>
      <c r="I138" s="56">
        <v>268</v>
      </c>
    </row>
    <row r="139" spans="1:10" s="56" customFormat="1" ht="23.1" customHeight="1" x14ac:dyDescent="0.25">
      <c r="A139" s="12">
        <v>11</v>
      </c>
      <c r="B139" s="13" t="s">
        <v>14</v>
      </c>
      <c r="C139" s="55">
        <v>370</v>
      </c>
      <c r="D139" s="2">
        <f t="shared" si="16"/>
        <v>26</v>
      </c>
      <c r="E139" s="2">
        <f t="shared" si="18"/>
        <v>396</v>
      </c>
      <c r="F139" s="103"/>
      <c r="G139" s="57"/>
      <c r="I139" s="56">
        <v>370</v>
      </c>
    </row>
    <row r="140" spans="1:10" s="56" customFormat="1" ht="23.1" customHeight="1" x14ac:dyDescent="0.25">
      <c r="A140" s="12">
        <v>12</v>
      </c>
      <c r="B140" s="13" t="s">
        <v>15</v>
      </c>
      <c r="C140" s="55">
        <v>400</v>
      </c>
      <c r="D140" s="2">
        <f t="shared" si="16"/>
        <v>28</v>
      </c>
      <c r="E140" s="2">
        <f t="shared" si="18"/>
        <v>428</v>
      </c>
      <c r="F140" s="103"/>
      <c r="G140" s="57"/>
      <c r="I140" s="56">
        <v>400</v>
      </c>
    </row>
    <row r="141" spans="1:10" s="56" customFormat="1" ht="30.95" customHeight="1" x14ac:dyDescent="0.25">
      <c r="A141" s="8" t="s">
        <v>20</v>
      </c>
      <c r="B141" s="15" t="s">
        <v>38</v>
      </c>
      <c r="C141" s="45">
        <f>C142+C145</f>
        <v>2176</v>
      </c>
      <c r="D141" s="11">
        <f>D142+D145</f>
        <v>156</v>
      </c>
      <c r="E141" s="11">
        <f>E142+E145</f>
        <v>2332</v>
      </c>
      <c r="F141" s="25"/>
      <c r="G141" s="57"/>
    </row>
    <row r="142" spans="1:10" s="56" customFormat="1" ht="33" customHeight="1" x14ac:dyDescent="0.25">
      <c r="A142" s="22" t="s">
        <v>22</v>
      </c>
      <c r="B142" s="23" t="s">
        <v>28</v>
      </c>
      <c r="C142" s="46">
        <f>C143+C144</f>
        <v>144</v>
      </c>
      <c r="D142" s="24">
        <f t="shared" ref="D142:E142" si="19">D143+D144</f>
        <v>14</v>
      </c>
      <c r="E142" s="24">
        <f t="shared" si="19"/>
        <v>158</v>
      </c>
      <c r="F142" s="25"/>
      <c r="G142" s="57"/>
    </row>
    <row r="143" spans="1:10" s="56" customFormat="1" ht="33" customHeight="1" x14ac:dyDescent="0.25">
      <c r="A143" s="12">
        <v>1</v>
      </c>
      <c r="B143" s="13" t="s">
        <v>63</v>
      </c>
      <c r="C143" s="47">
        <v>90</v>
      </c>
      <c r="D143" s="14">
        <f>C143*10%</f>
        <v>9</v>
      </c>
      <c r="E143" s="14">
        <f>D143+C143</f>
        <v>99</v>
      </c>
      <c r="F143" s="25"/>
      <c r="G143" s="57"/>
      <c r="J143" s="41"/>
    </row>
    <row r="144" spans="1:10" s="56" customFormat="1" ht="33" customHeight="1" x14ac:dyDescent="0.25">
      <c r="A144" s="12">
        <v>2</v>
      </c>
      <c r="B144" s="13" t="s">
        <v>64</v>
      </c>
      <c r="C144" s="47">
        <v>54</v>
      </c>
      <c r="D144" s="14">
        <v>5</v>
      </c>
      <c r="E144" s="14">
        <f>D144+C144</f>
        <v>59</v>
      </c>
      <c r="F144" s="25"/>
      <c r="G144" s="57"/>
      <c r="J144" s="41"/>
    </row>
    <row r="145" spans="1:9" s="56" customFormat="1" ht="23.1" customHeight="1" x14ac:dyDescent="0.25">
      <c r="A145" s="22" t="s">
        <v>23</v>
      </c>
      <c r="B145" s="23" t="s">
        <v>24</v>
      </c>
      <c r="C145" s="46">
        <f>SUM(C146:C157)</f>
        <v>2032</v>
      </c>
      <c r="D145" s="24">
        <f>SUM(D146:D157)</f>
        <v>142</v>
      </c>
      <c r="E145" s="24">
        <f>SUM(E146:E157)</f>
        <v>2174</v>
      </c>
      <c r="F145" s="25"/>
      <c r="G145" s="57"/>
      <c r="I145" s="56">
        <f>SUM(I146:I157)</f>
        <v>2032</v>
      </c>
    </row>
    <row r="146" spans="1:9" s="56" customFormat="1" ht="23.1" customHeight="1" x14ac:dyDescent="0.25">
      <c r="A146" s="12">
        <v>1</v>
      </c>
      <c r="B146" s="13" t="s">
        <v>4</v>
      </c>
      <c r="C146" s="55">
        <f>170</f>
        <v>170</v>
      </c>
      <c r="D146" s="2">
        <f t="shared" si="16"/>
        <v>12</v>
      </c>
      <c r="E146" s="2">
        <f t="shared" si="18"/>
        <v>182</v>
      </c>
      <c r="F146" s="103" t="s">
        <v>60</v>
      </c>
      <c r="G146" s="57"/>
      <c r="I146" s="63">
        <f>170</f>
        <v>170</v>
      </c>
    </row>
    <row r="147" spans="1:9" s="56" customFormat="1" ht="23.1" customHeight="1" x14ac:dyDescent="0.25">
      <c r="A147" s="12">
        <v>2</v>
      </c>
      <c r="B147" s="13" t="s">
        <v>5</v>
      </c>
      <c r="C147" s="55">
        <v>140</v>
      </c>
      <c r="D147" s="2">
        <f t="shared" si="16"/>
        <v>10</v>
      </c>
      <c r="E147" s="2">
        <f t="shared" si="18"/>
        <v>150</v>
      </c>
      <c r="F147" s="103"/>
      <c r="G147" s="57"/>
      <c r="I147" s="63">
        <v>140</v>
      </c>
    </row>
    <row r="148" spans="1:9" s="56" customFormat="1" ht="23.1" customHeight="1" x14ac:dyDescent="0.25">
      <c r="A148" s="12">
        <v>3</v>
      </c>
      <c r="B148" s="13" t="s">
        <v>6</v>
      </c>
      <c r="C148" s="55">
        <v>108</v>
      </c>
      <c r="D148" s="2">
        <f t="shared" si="16"/>
        <v>8</v>
      </c>
      <c r="E148" s="2">
        <f t="shared" si="18"/>
        <v>116</v>
      </c>
      <c r="F148" s="103"/>
      <c r="G148" s="57"/>
      <c r="I148" s="63">
        <v>108</v>
      </c>
    </row>
    <row r="149" spans="1:9" s="56" customFormat="1" ht="23.1" customHeight="1" x14ac:dyDescent="0.25">
      <c r="A149" s="12">
        <v>4</v>
      </c>
      <c r="B149" s="13" t="s">
        <v>7</v>
      </c>
      <c r="C149" s="55">
        <v>170</v>
      </c>
      <c r="D149" s="2">
        <f t="shared" si="16"/>
        <v>12</v>
      </c>
      <c r="E149" s="2">
        <f t="shared" si="18"/>
        <v>182</v>
      </c>
      <c r="F149" s="103"/>
      <c r="G149" s="57"/>
      <c r="I149" s="63">
        <v>170</v>
      </c>
    </row>
    <row r="150" spans="1:9" s="56" customFormat="1" ht="23.1" customHeight="1" x14ac:dyDescent="0.25">
      <c r="A150" s="12">
        <v>5</v>
      </c>
      <c r="B150" s="13" t="s">
        <v>8</v>
      </c>
      <c r="C150" s="55">
        <v>149</v>
      </c>
      <c r="D150" s="2">
        <f t="shared" si="16"/>
        <v>10</v>
      </c>
      <c r="E150" s="2">
        <f t="shared" si="18"/>
        <v>159</v>
      </c>
      <c r="F150" s="103"/>
      <c r="G150" s="57"/>
      <c r="I150" s="63">
        <v>149</v>
      </c>
    </row>
    <row r="151" spans="1:9" s="56" customFormat="1" ht="23.1" customHeight="1" x14ac:dyDescent="0.25">
      <c r="A151" s="12">
        <v>6</v>
      </c>
      <c r="B151" s="13" t="s">
        <v>9</v>
      </c>
      <c r="C151" s="55">
        <v>170</v>
      </c>
      <c r="D151" s="2">
        <f t="shared" si="16"/>
        <v>12</v>
      </c>
      <c r="E151" s="2">
        <f t="shared" si="18"/>
        <v>182</v>
      </c>
      <c r="F151" s="103"/>
      <c r="G151" s="57"/>
      <c r="I151" s="63">
        <v>170</v>
      </c>
    </row>
    <row r="152" spans="1:9" s="56" customFormat="1" ht="23.1" customHeight="1" x14ac:dyDescent="0.25">
      <c r="A152" s="12">
        <v>7</v>
      </c>
      <c r="B152" s="13" t="s">
        <v>10</v>
      </c>
      <c r="C152" s="55">
        <v>201</v>
      </c>
      <c r="D152" s="2">
        <f t="shared" si="16"/>
        <v>14</v>
      </c>
      <c r="E152" s="2">
        <f t="shared" si="18"/>
        <v>215</v>
      </c>
      <c r="F152" s="103"/>
      <c r="G152" s="57"/>
      <c r="I152" s="63">
        <v>201</v>
      </c>
    </row>
    <row r="153" spans="1:9" s="56" customFormat="1" ht="23.1" customHeight="1" x14ac:dyDescent="0.25">
      <c r="A153" s="12">
        <v>8</v>
      </c>
      <c r="B153" s="13" t="s">
        <v>11</v>
      </c>
      <c r="C153" s="55">
        <v>201</v>
      </c>
      <c r="D153" s="2">
        <f t="shared" si="16"/>
        <v>14</v>
      </c>
      <c r="E153" s="2">
        <f t="shared" si="18"/>
        <v>215</v>
      </c>
      <c r="F153" s="103"/>
      <c r="G153" s="57"/>
      <c r="I153" s="63">
        <v>201</v>
      </c>
    </row>
    <row r="154" spans="1:9" s="56" customFormat="1" ht="23.1" customHeight="1" x14ac:dyDescent="0.25">
      <c r="A154" s="12">
        <v>9</v>
      </c>
      <c r="B154" s="13" t="s">
        <v>12</v>
      </c>
      <c r="C154" s="55">
        <v>201</v>
      </c>
      <c r="D154" s="2">
        <f t="shared" si="16"/>
        <v>14</v>
      </c>
      <c r="E154" s="2">
        <f t="shared" si="18"/>
        <v>215</v>
      </c>
      <c r="F154" s="103"/>
      <c r="G154" s="57"/>
      <c r="I154" s="63">
        <v>201</v>
      </c>
    </row>
    <row r="155" spans="1:9" s="56" customFormat="1" ht="23.1" customHeight="1" x14ac:dyDescent="0.25">
      <c r="A155" s="12">
        <v>10</v>
      </c>
      <c r="B155" s="13" t="s">
        <v>13</v>
      </c>
      <c r="C155" s="55">
        <v>135</v>
      </c>
      <c r="D155" s="2">
        <f t="shared" si="16"/>
        <v>9</v>
      </c>
      <c r="E155" s="2">
        <f t="shared" si="18"/>
        <v>144</v>
      </c>
      <c r="F155" s="103"/>
      <c r="G155" s="57"/>
      <c r="I155" s="63">
        <v>135</v>
      </c>
    </row>
    <row r="156" spans="1:9" s="56" customFormat="1" ht="23.1" customHeight="1" x14ac:dyDescent="0.25">
      <c r="A156" s="12">
        <v>11</v>
      </c>
      <c r="B156" s="13" t="s">
        <v>14</v>
      </c>
      <c r="C156" s="55">
        <v>186</v>
      </c>
      <c r="D156" s="2">
        <f t="shared" si="16"/>
        <v>13</v>
      </c>
      <c r="E156" s="2">
        <f t="shared" si="18"/>
        <v>199</v>
      </c>
      <c r="F156" s="103"/>
      <c r="G156" s="57"/>
      <c r="I156" s="63">
        <v>186</v>
      </c>
    </row>
    <row r="157" spans="1:9" s="56" customFormat="1" ht="23.1" customHeight="1" x14ac:dyDescent="0.25">
      <c r="A157" s="12">
        <v>12</v>
      </c>
      <c r="B157" s="13" t="s">
        <v>15</v>
      </c>
      <c r="C157" s="55">
        <v>201</v>
      </c>
      <c r="D157" s="2">
        <f t="shared" si="16"/>
        <v>14</v>
      </c>
      <c r="E157" s="2">
        <f t="shared" si="18"/>
        <v>215</v>
      </c>
      <c r="F157" s="103"/>
      <c r="G157" s="57"/>
      <c r="I157" s="63">
        <v>201</v>
      </c>
    </row>
    <row r="158" spans="1:9" s="6" customFormat="1" ht="23.1" customHeight="1" x14ac:dyDescent="0.25">
      <c r="A158" s="31"/>
      <c r="B158" s="32"/>
      <c r="C158" s="54"/>
      <c r="D158" s="3"/>
      <c r="E158" s="3"/>
      <c r="F158" s="33"/>
    </row>
    <row r="160" spans="1:9" ht="23.1" customHeight="1" x14ac:dyDescent="0.25">
      <c r="B160" s="35" t="s">
        <v>4</v>
      </c>
      <c r="E160" s="4">
        <f>E12+E26+E42+E59+E75+E92+E109+E129+E146</f>
        <v>3899</v>
      </c>
    </row>
    <row r="161" spans="2:5" ht="23.1" customHeight="1" x14ac:dyDescent="0.25">
      <c r="B161" s="35" t="s">
        <v>5</v>
      </c>
      <c r="E161" s="4">
        <f t="shared" ref="E161:E171" si="20">E13+E27+E43+E60+E76+E93+E110+E130+E147</f>
        <v>3239</v>
      </c>
    </row>
    <row r="162" spans="2:5" ht="23.1" customHeight="1" x14ac:dyDescent="0.25">
      <c r="B162" s="35" t="s">
        <v>6</v>
      </c>
      <c r="E162" s="4">
        <f t="shared" si="20"/>
        <v>2482</v>
      </c>
    </row>
    <row r="163" spans="2:5" ht="23.1" customHeight="1" x14ac:dyDescent="0.25">
      <c r="B163" s="35" t="s">
        <v>7</v>
      </c>
      <c r="E163" s="4">
        <f t="shared" si="20"/>
        <v>3844</v>
      </c>
    </row>
    <row r="164" spans="2:5" ht="23.1" customHeight="1" x14ac:dyDescent="0.25">
      <c r="B164" s="35" t="s">
        <v>8</v>
      </c>
      <c r="E164" s="4">
        <f t="shared" si="20"/>
        <v>3428</v>
      </c>
    </row>
    <row r="165" spans="2:5" ht="23.1" customHeight="1" x14ac:dyDescent="0.25">
      <c r="B165" s="35" t="s">
        <v>9</v>
      </c>
      <c r="E165" s="4">
        <f t="shared" si="20"/>
        <v>3859</v>
      </c>
    </row>
    <row r="166" spans="2:5" ht="23.1" customHeight="1" x14ac:dyDescent="0.25">
      <c r="B166" s="35" t="s">
        <v>10</v>
      </c>
      <c r="E166" s="4">
        <f t="shared" si="20"/>
        <v>4528</v>
      </c>
    </row>
    <row r="167" spans="2:5" ht="23.1" customHeight="1" x14ac:dyDescent="0.25">
      <c r="B167" s="35" t="s">
        <v>11</v>
      </c>
      <c r="E167" s="4">
        <f t="shared" si="20"/>
        <v>4528</v>
      </c>
    </row>
    <row r="168" spans="2:5" ht="23.1" customHeight="1" x14ac:dyDescent="0.25">
      <c r="B168" s="35" t="s">
        <v>12</v>
      </c>
      <c r="E168" s="4">
        <f t="shared" si="20"/>
        <v>4504</v>
      </c>
    </row>
    <row r="169" spans="2:5" ht="23.1" customHeight="1" x14ac:dyDescent="0.25">
      <c r="B169" s="35" t="s">
        <v>13</v>
      </c>
      <c r="E169" s="4">
        <f t="shared" si="20"/>
        <v>3069</v>
      </c>
    </row>
    <row r="170" spans="2:5" ht="23.1" customHeight="1" x14ac:dyDescent="0.25">
      <c r="B170" s="35" t="s">
        <v>14</v>
      </c>
      <c r="E170" s="4">
        <f t="shared" si="20"/>
        <v>4170</v>
      </c>
    </row>
    <row r="171" spans="2:5" ht="23.1" customHeight="1" x14ac:dyDescent="0.25">
      <c r="B171" s="35" t="s">
        <v>15</v>
      </c>
      <c r="E171" s="4">
        <f t="shared" si="20"/>
        <v>4558</v>
      </c>
    </row>
    <row r="172" spans="2:5" ht="23.1" customHeight="1" x14ac:dyDescent="0.25">
      <c r="E172" s="40">
        <f>SUM(E160:E171)</f>
        <v>46108</v>
      </c>
    </row>
  </sheetData>
  <mergeCells count="19">
    <mergeCell ref="F75:F86"/>
    <mergeCell ref="F92:F103"/>
    <mergeCell ref="F109:F120"/>
    <mergeCell ref="F129:F140"/>
    <mergeCell ref="F146:F157"/>
    <mergeCell ref="F12:F23"/>
    <mergeCell ref="F26:F37"/>
    <mergeCell ref="F42:F53"/>
    <mergeCell ref="F59:F70"/>
    <mergeCell ref="A1:G1"/>
    <mergeCell ref="A2:G2"/>
    <mergeCell ref="A4:A6"/>
    <mergeCell ref="B4:B6"/>
    <mergeCell ref="C4:E4"/>
    <mergeCell ref="F4:F6"/>
    <mergeCell ref="G4:G6"/>
    <mergeCell ref="C5:C6"/>
    <mergeCell ref="D5:D6"/>
    <mergeCell ref="E5:E6"/>
  </mergeCells>
  <pageMargins left="0.5" right="0.25" top="0.25" bottom="0.25" header="0.31496062992126" footer="0.31496062992126"/>
  <pageSetup paperSize="9" scale="7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7</vt:i4>
      </vt:variant>
    </vt:vector>
  </HeadingPairs>
  <TitlesOfParts>
    <vt:vector size="12" baseType="lpstr">
      <vt:lpstr>PL 01 Tổng hợp</vt:lpstr>
      <vt:lpstr>PL 02 đơn vị cấp tỉnh</vt:lpstr>
      <vt:lpstr>PL 02 UBND tỉnh </vt:lpstr>
      <vt:lpstr>PL Tổng hợp kinh phí </vt:lpstr>
      <vt:lpstr>PL SNNMT</vt:lpstr>
      <vt:lpstr>'PL 02 đơn vị cấp tỉnh'!Print_Area</vt:lpstr>
      <vt:lpstr>'PL 02 UBND tỉnh '!Print_Area</vt:lpstr>
      <vt:lpstr>'PL SNNMT'!Print_Area</vt:lpstr>
      <vt:lpstr>'PL 01 Tổng hợp'!Print_Titles</vt:lpstr>
      <vt:lpstr>'PL 02 UBND tỉnh '!Print_Titles</vt:lpstr>
      <vt:lpstr>'PL SNNMT'!Print_Titles</vt:lpstr>
      <vt:lpstr>'PL Tổng hợp kinh phí 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UBND Tỉnh Hà Tĩnh</dc:title>
  <dc:creator/>
  <cp:lastModifiedBy>ADMIN</cp:lastModifiedBy>
  <cp:lastPrinted>2025-04-03T09:06:17Z</cp:lastPrinted>
  <dcterms:created xsi:type="dcterms:W3CDTF">2024-01-19T08:37:01Z</dcterms:created>
  <dcterms:modified xsi:type="dcterms:W3CDTF">2025-04-03T09:09:11Z</dcterms:modified>
</cp:coreProperties>
</file>