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bookViews>
    <workbookView xWindow="0" yWindow="0" windowWidth="19440" windowHeight="7650" tabRatio="836" firstSheet="4" activeTab="4"/>
  </bookViews>
  <sheets>
    <sheet name="Kangatang" sheetId="87" state="veryHidden" r:id="rId1"/>
    <sheet name="SGV" sheetId="93" state="hidden" r:id="rId2"/>
    <sheet name="SGV_2" sheetId="94" state="veryHidden" r:id="rId3"/>
    <sheet name="SGV_3" sheetId="95" state="veryHidden" r:id=""/>
    <sheet name="1.THD.T" sheetId="58" r:id="rId4"/>
    <sheet name="1.1.TPHT" sheetId="61" r:id="rId5"/>
    <sheet name="1.2.TXHl" sheetId="74" r:id="rId6"/>
    <sheet name="1.3. CX" sheetId="78" r:id="rId7"/>
    <sheet name=" 1.4.H Sơn" sheetId="79" r:id="rId8"/>
    <sheet name="1.5.HKA" sheetId="82" r:id="rId9"/>
    <sheet name="1.6.C Lộc" sheetId="89" r:id="rId10"/>
    <sheet name="1.7.NX" sheetId="88" r:id="rId11"/>
    <sheet name="1.8. HK" sheetId="90" r:id="rId12"/>
    <sheet name="1.9. VQ" sheetId="91" r:id="rId13"/>
    <sheet name="1.10. T Hà" sheetId="92" r:id="rId14"/>
    <sheet name="Sheet1" sheetId="86" state="hidden" r:id="rId15"/>
  </sheets>
  <definedNames>
    <definedName name="_xlnm.Print_Titles" localSheetId="5">'1.1.TPHT'!#REF!</definedName>
    <definedName name="_xlnm.Print_Titles" localSheetId="14">'1.10. T Hà'!#REF!</definedName>
    <definedName name="_xlnm.Print_Titles" localSheetId="6">'1.2.TXHl'!#REF!</definedName>
    <definedName name="_xlnm.Print_Titles" localSheetId="7">'1.3. CX'!#REF!</definedName>
    <definedName name="_xlnm.Print_Titles" localSheetId="9">'1.5.HKA'!#REF!</definedName>
    <definedName name="_xlnm.Print_Titles" localSheetId="10">'1.6.C Lộc'!#REF!</definedName>
    <definedName name="_xlnm.Print_Titles" localSheetId="11">'1.7.NX'!#REF!</definedName>
    <definedName name="_xlnm.Print_Titles" localSheetId="13">'1.9. VQ'!#REF!</definedName>
    <definedName name="_xlnm.Print_Titles" localSheetId="4">'1.THD.T'!$9:$9</definedName>
    <definedName name="_xlnm.Print_Titles">#N/A</definedName>
  </definedNames>
  <calcPr calcId="144525"/>
</workbook>
</file>

<file path=xl/calcChain.xml><?xml version="1.0" encoding="utf-8"?>
<calcChain xmlns="http://schemas.openxmlformats.org/spreadsheetml/2006/main">
  <c r="H23" i="61" l="1"/>
  <c r="A23" i="61"/>
  <c r="J11" i="90"/>
  <c r="I11" i="90"/>
  <c r="H15" i="90"/>
  <c r="A15" i="90"/>
  <c r="P13" i="90"/>
  <c r="O13" i="90"/>
  <c r="N13" i="90"/>
  <c r="N15" i="90" s="1"/>
  <c r="N18" i="58" s="1"/>
  <c r="M13" i="90"/>
  <c r="M15" i="90" s="1"/>
  <c r="M18" i="58" s="1"/>
  <c r="L13" i="90"/>
  <c r="L15" i="90"/>
  <c r="K13" i="90"/>
  <c r="K15" i="90"/>
  <c r="J13" i="90"/>
  <c r="I13" i="90"/>
  <c r="H13" i="90"/>
  <c r="G13" i="90"/>
  <c r="F13" i="90"/>
  <c r="F15" i="90"/>
  <c r="E13" i="90"/>
  <c r="E15" i="90"/>
  <c r="F18" i="58" s="1"/>
  <c r="D13" i="90"/>
  <c r="D15" i="90" s="1"/>
  <c r="E18" i="58" s="1"/>
  <c r="D18" i="58" s="1"/>
  <c r="C13" i="90"/>
  <c r="C15" i="90" s="1"/>
  <c r="G11" i="90"/>
  <c r="G15" i="90"/>
  <c r="E11" i="90"/>
  <c r="C11" i="90"/>
  <c r="C11" i="58"/>
  <c r="I22" i="61"/>
  <c r="I21" i="61"/>
  <c r="C22" i="61"/>
  <c r="C21" i="61" s="1"/>
  <c r="N21" i="61"/>
  <c r="M21" i="61"/>
  <c r="L21" i="61"/>
  <c r="K21" i="61"/>
  <c r="J21" i="61"/>
  <c r="G21" i="61"/>
  <c r="F21" i="61"/>
  <c r="E21" i="61"/>
  <c r="D21" i="61"/>
  <c r="I20" i="61"/>
  <c r="C20" i="61"/>
  <c r="C18" i="61" s="1"/>
  <c r="I19" i="61"/>
  <c r="C19" i="61"/>
  <c r="N18" i="61"/>
  <c r="M18" i="61"/>
  <c r="L18" i="61"/>
  <c r="K18" i="61"/>
  <c r="J18" i="61"/>
  <c r="G18" i="61"/>
  <c r="F18" i="61"/>
  <c r="E18" i="61"/>
  <c r="D18" i="61"/>
  <c r="I17" i="61"/>
  <c r="I16" i="61" s="1"/>
  <c r="C17" i="61"/>
  <c r="C16" i="61"/>
  <c r="N16" i="61"/>
  <c r="M16" i="61"/>
  <c r="L16" i="61"/>
  <c r="K16" i="61"/>
  <c r="J16" i="61"/>
  <c r="G16" i="61"/>
  <c r="F16" i="61"/>
  <c r="E16" i="61"/>
  <c r="D16" i="61"/>
  <c r="I15" i="61"/>
  <c r="C15" i="61"/>
  <c r="I14" i="61"/>
  <c r="C14" i="61"/>
  <c r="N13" i="61"/>
  <c r="M13" i="61"/>
  <c r="L13" i="61"/>
  <c r="K13" i="61"/>
  <c r="J13" i="61"/>
  <c r="G13" i="61"/>
  <c r="F13" i="61"/>
  <c r="E13" i="61"/>
  <c r="D13" i="61"/>
  <c r="I12" i="61"/>
  <c r="I11" i="61"/>
  <c r="C12" i="61"/>
  <c r="C11" i="61" s="1"/>
  <c r="N11" i="61"/>
  <c r="N23" i="61" s="1"/>
  <c r="N11" i="58" s="1"/>
  <c r="M11" i="61"/>
  <c r="M23" i="61" s="1"/>
  <c r="M11" i="58" s="1"/>
  <c r="L11" i="61"/>
  <c r="L23" i="61" s="1"/>
  <c r="L11" i="58" s="1"/>
  <c r="L10" i="58" s="1"/>
  <c r="K11" i="61"/>
  <c r="K23" i="61" s="1"/>
  <c r="K11" i="58" s="1"/>
  <c r="J11" i="61"/>
  <c r="J23" i="61" s="1"/>
  <c r="J11" i="58" s="1"/>
  <c r="G11" i="61"/>
  <c r="G23" i="61" s="1"/>
  <c r="H11" i="58" s="1"/>
  <c r="F11" i="61"/>
  <c r="F23" i="61" s="1"/>
  <c r="E11" i="61"/>
  <c r="E23" i="61" s="1"/>
  <c r="D11" i="61"/>
  <c r="D23" i="61" s="1"/>
  <c r="E11" i="58" s="1"/>
  <c r="H19" i="92"/>
  <c r="A19" i="92"/>
  <c r="N17" i="92"/>
  <c r="N19" i="92" s="1"/>
  <c r="N20" i="58" s="1"/>
  <c r="M17" i="92"/>
  <c r="M19" i="92"/>
  <c r="L17" i="92"/>
  <c r="L19" i="92" s="1"/>
  <c r="L20" i="58" s="1"/>
  <c r="K17" i="92"/>
  <c r="J17" i="92"/>
  <c r="J19" i="92"/>
  <c r="I17" i="92"/>
  <c r="I19" i="92" s="1"/>
  <c r="G17" i="92"/>
  <c r="F17" i="92"/>
  <c r="F19" i="92" s="1"/>
  <c r="G20" i="58" s="1"/>
  <c r="E17" i="92"/>
  <c r="E19" i="92"/>
  <c r="D17" i="92"/>
  <c r="D19" i="92" s="1"/>
  <c r="E20" i="58" s="1"/>
  <c r="C17" i="92"/>
  <c r="N11" i="92"/>
  <c r="M11" i="92"/>
  <c r="L11" i="92"/>
  <c r="K11" i="92"/>
  <c r="K19" i="92" s="1"/>
  <c r="K20" i="58" s="1"/>
  <c r="J11" i="92"/>
  <c r="I11" i="92"/>
  <c r="G11" i="92"/>
  <c r="G19" i="92" s="1"/>
  <c r="H20" i="58" s="1"/>
  <c r="F11" i="92"/>
  <c r="E11" i="92"/>
  <c r="D11" i="92"/>
  <c r="C11" i="92"/>
  <c r="C19" i="92" s="1"/>
  <c r="K13" i="78"/>
  <c r="H13" i="78"/>
  <c r="G13" i="78"/>
  <c r="N11" i="78"/>
  <c r="N13" i="78" s="1"/>
  <c r="N13" i="58" s="1"/>
  <c r="M11" i="78"/>
  <c r="M13" i="78" s="1"/>
  <c r="M13" i="58" s="1"/>
  <c r="L11" i="78"/>
  <c r="L13" i="78" s="1"/>
  <c r="L13" i="58" s="1"/>
  <c r="K11" i="78"/>
  <c r="J11" i="78"/>
  <c r="J13" i="78" s="1"/>
  <c r="J13" i="58" s="1"/>
  <c r="I11" i="78"/>
  <c r="I13" i="78" s="1"/>
  <c r="G11" i="78"/>
  <c r="F11" i="78"/>
  <c r="F13" i="78" s="1"/>
  <c r="E11" i="78"/>
  <c r="E13" i="78" s="1"/>
  <c r="F13" i="58" s="1"/>
  <c r="D11" i="78"/>
  <c r="D13" i="78" s="1"/>
  <c r="E13" i="58" s="1"/>
  <c r="D13" i="58" s="1"/>
  <c r="C11" i="78"/>
  <c r="C13" i="78" s="1"/>
  <c r="I15" i="90"/>
  <c r="J15" i="90"/>
  <c r="J18" i="58" s="1"/>
  <c r="I18" i="58" s="1"/>
  <c r="L13" i="88"/>
  <c r="H13" i="88"/>
  <c r="D13" i="88"/>
  <c r="A13" i="88"/>
  <c r="N11" i="88"/>
  <c r="N13" i="88" s="1"/>
  <c r="N17" i="58" s="1"/>
  <c r="M11" i="88"/>
  <c r="M13" i="88" s="1"/>
  <c r="M17" i="58" s="1"/>
  <c r="I17" i="58" s="1"/>
  <c r="L11" i="88"/>
  <c r="K11" i="88"/>
  <c r="K13" i="88" s="1"/>
  <c r="J11" i="88"/>
  <c r="J13" i="88" s="1"/>
  <c r="G11" i="88"/>
  <c r="G13" i="88" s="1"/>
  <c r="H17" i="58" s="1"/>
  <c r="F11" i="88"/>
  <c r="F13" i="88" s="1"/>
  <c r="E11" i="88"/>
  <c r="E13" i="88" s="1"/>
  <c r="F17" i="58" s="1"/>
  <c r="D11" i="88"/>
  <c r="C11" i="88"/>
  <c r="C13" i="88" s="1"/>
  <c r="I12" i="88"/>
  <c r="I11" i="88" s="1"/>
  <c r="I13" i="88" s="1"/>
  <c r="N12" i="89"/>
  <c r="L12" i="89"/>
  <c r="K12" i="89"/>
  <c r="J12" i="89"/>
  <c r="H12" i="89"/>
  <c r="A12" i="89"/>
  <c r="I11" i="89"/>
  <c r="M10" i="89"/>
  <c r="I10" i="89"/>
  <c r="I12" i="89"/>
  <c r="G10" i="89"/>
  <c r="G12" i="89" s="1"/>
  <c r="H16" i="58" s="1"/>
  <c r="F10" i="89"/>
  <c r="F12" i="89"/>
  <c r="E10" i="89"/>
  <c r="E12" i="89"/>
  <c r="D10" i="89"/>
  <c r="D12" i="89"/>
  <c r="C10" i="89"/>
  <c r="C12" i="89"/>
  <c r="M12" i="89"/>
  <c r="F1" i="92"/>
  <c r="F1" i="91"/>
  <c r="F1" i="90"/>
  <c r="F1" i="88"/>
  <c r="F1" i="89"/>
  <c r="F1" i="82"/>
  <c r="F1" i="79"/>
  <c r="F1" i="78"/>
  <c r="F1" i="74"/>
  <c r="F1" i="61"/>
  <c r="K13" i="74"/>
  <c r="K12" i="58" s="1"/>
  <c r="H13" i="74"/>
  <c r="C13" i="74"/>
  <c r="A13" i="74"/>
  <c r="C12" i="58" s="1"/>
  <c r="I12" i="74"/>
  <c r="N11" i="74"/>
  <c r="N13" i="74" s="1"/>
  <c r="N12" i="58" s="1"/>
  <c r="M11" i="74"/>
  <c r="M13" i="74" s="1"/>
  <c r="M12" i="58" s="1"/>
  <c r="L11" i="74"/>
  <c r="L13" i="74" s="1"/>
  <c r="L12" i="58" s="1"/>
  <c r="K11" i="74"/>
  <c r="J11" i="74"/>
  <c r="J13" i="74" s="1"/>
  <c r="J12" i="58" s="1"/>
  <c r="I12" i="58" s="1"/>
  <c r="G11" i="74"/>
  <c r="G13" i="74" s="1"/>
  <c r="H12" i="58" s="1"/>
  <c r="F11" i="74"/>
  <c r="F13" i="74" s="1"/>
  <c r="E11" i="74"/>
  <c r="E13" i="74" s="1"/>
  <c r="F12" i="58" s="1"/>
  <c r="F10" i="58" s="1"/>
  <c r="D11" i="74"/>
  <c r="D13" i="74" s="1"/>
  <c r="E12" i="58" s="1"/>
  <c r="D12" i="58" s="1"/>
  <c r="C11" i="74"/>
  <c r="H19" i="82"/>
  <c r="A19" i="82"/>
  <c r="I18" i="82"/>
  <c r="C18" i="82"/>
  <c r="I17" i="82"/>
  <c r="C17" i="82"/>
  <c r="C16" i="82" s="1"/>
  <c r="C19" i="82" s="1"/>
  <c r="N16" i="82"/>
  <c r="N19" i="82" s="1"/>
  <c r="N15" i="58" s="1"/>
  <c r="M16" i="82"/>
  <c r="L16" i="82"/>
  <c r="L19" i="82" s="1"/>
  <c r="L15" i="58" s="1"/>
  <c r="K16" i="82"/>
  <c r="J16" i="82"/>
  <c r="G16" i="82"/>
  <c r="F16" i="82"/>
  <c r="E16" i="82"/>
  <c r="E19" i="82" s="1"/>
  <c r="D16" i="82"/>
  <c r="I15" i="82"/>
  <c r="C15" i="82"/>
  <c r="C13" i="82"/>
  <c r="I14" i="82"/>
  <c r="C14" i="82"/>
  <c r="N13" i="82"/>
  <c r="M13" i="82"/>
  <c r="L13" i="82"/>
  <c r="I13" i="82" s="1"/>
  <c r="K13" i="82"/>
  <c r="J13" i="82"/>
  <c r="G13" i="82"/>
  <c r="G19" i="82" s="1"/>
  <c r="H15" i="58" s="1"/>
  <c r="F13" i="82"/>
  <c r="E13" i="82"/>
  <c r="D13" i="82"/>
  <c r="D19" i="82" s="1"/>
  <c r="E15" i="58" s="1"/>
  <c r="M12" i="82"/>
  <c r="I12" i="82" s="1"/>
  <c r="C12" i="82"/>
  <c r="C11" i="82"/>
  <c r="N11" i="82"/>
  <c r="L11" i="82"/>
  <c r="K11" i="82"/>
  <c r="K19" i="82" s="1"/>
  <c r="K15" i="58" s="1"/>
  <c r="J11" i="82"/>
  <c r="G11" i="82"/>
  <c r="F11" i="82"/>
  <c r="F19" i="82" s="1"/>
  <c r="E11" i="82"/>
  <c r="D11" i="82"/>
  <c r="I16" i="82"/>
  <c r="L14" i="79"/>
  <c r="N14" i="79"/>
  <c r="G14" i="79"/>
  <c r="H16" i="79"/>
  <c r="A16" i="79"/>
  <c r="I15" i="79"/>
  <c r="I14" i="79" s="1"/>
  <c r="I16" i="79" s="1"/>
  <c r="C15" i="79"/>
  <c r="C14" i="79" s="1"/>
  <c r="I13" i="79"/>
  <c r="I12" i="79"/>
  <c r="C13" i="79"/>
  <c r="C12" i="79" s="1"/>
  <c r="N12" i="79"/>
  <c r="M12" i="79"/>
  <c r="M16" i="79"/>
  <c r="M14" i="58" s="1"/>
  <c r="L12" i="79"/>
  <c r="L16" i="79"/>
  <c r="L14" i="58"/>
  <c r="K12" i="79"/>
  <c r="K16" i="79"/>
  <c r="K14" i="58"/>
  <c r="J12" i="79"/>
  <c r="J16" i="79"/>
  <c r="J14" i="58"/>
  <c r="G12" i="79"/>
  <c r="F12" i="79"/>
  <c r="F16" i="79"/>
  <c r="E12" i="79"/>
  <c r="E16" i="79"/>
  <c r="F14" i="58" s="1"/>
  <c r="D12" i="79"/>
  <c r="D16" i="79"/>
  <c r="E14" i="58"/>
  <c r="N13" i="91"/>
  <c r="M13" i="91"/>
  <c r="M19" i="58" s="1"/>
  <c r="J13" i="91"/>
  <c r="H13" i="91"/>
  <c r="F13" i="91"/>
  <c r="G19" i="58" s="1"/>
  <c r="E13" i="91"/>
  <c r="D13" i="91"/>
  <c r="A13" i="91"/>
  <c r="L11" i="91"/>
  <c r="L13" i="91" s="1"/>
  <c r="L19" i="58" s="1"/>
  <c r="K11" i="91"/>
  <c r="K13" i="91" s="1"/>
  <c r="K19" i="58" s="1"/>
  <c r="I19" i="58" s="1"/>
  <c r="G11" i="91"/>
  <c r="G13" i="91" s="1"/>
  <c r="H19" i="58" s="1"/>
  <c r="I12" i="91"/>
  <c r="I11" i="91" s="1"/>
  <c r="I13" i="91" s="1"/>
  <c r="C12" i="91"/>
  <c r="C11" i="91" s="1"/>
  <c r="C13" i="91" s="1"/>
  <c r="L16" i="58"/>
  <c r="E16" i="58"/>
  <c r="D16" i="58" s="1"/>
  <c r="K16" i="58"/>
  <c r="L17" i="58"/>
  <c r="E17" i="58"/>
  <c r="C17" i="58"/>
  <c r="C20" i="58"/>
  <c r="F20" i="58"/>
  <c r="M20" i="58"/>
  <c r="J20" i="58"/>
  <c r="A6" i="92"/>
  <c r="A2" i="92"/>
  <c r="A1" i="92"/>
  <c r="H13" i="58"/>
  <c r="K13" i="58"/>
  <c r="N16" i="58"/>
  <c r="M16" i="58"/>
  <c r="C18" i="58"/>
  <c r="L18" i="58"/>
  <c r="K18" i="58"/>
  <c r="C14" i="58"/>
  <c r="C15" i="58"/>
  <c r="C19" i="58"/>
  <c r="N19" i="58"/>
  <c r="E19" i="58"/>
  <c r="A1" i="90"/>
  <c r="A6" i="91"/>
  <c r="A2" i="91"/>
  <c r="A1" i="91"/>
  <c r="A6" i="90"/>
  <c r="A2" i="90"/>
  <c r="A6" i="89"/>
  <c r="A2" i="89"/>
  <c r="A1" i="89"/>
  <c r="A6" i="88"/>
  <c r="A2" i="88"/>
  <c r="A1" i="88"/>
  <c r="A2" i="82"/>
  <c r="A2" i="79"/>
  <c r="A2" i="78"/>
  <c r="A2" i="74"/>
  <c r="A2" i="61"/>
  <c r="A1" i="82"/>
  <c r="A1" i="79"/>
  <c r="A1" i="78"/>
  <c r="A1" i="74"/>
  <c r="A1" i="61"/>
  <c r="A6" i="82"/>
  <c r="A6" i="79"/>
  <c r="A6" i="78"/>
  <c r="A6" i="74"/>
  <c r="A6" i="61"/>
  <c r="J19" i="58"/>
  <c r="H18" i="58"/>
  <c r="C13" i="58"/>
  <c r="F19" i="58"/>
  <c r="C16" i="58"/>
  <c r="N16" i="79"/>
  <c r="N14" i="58" s="1"/>
  <c r="G16" i="79"/>
  <c r="H14" i="58" s="1"/>
  <c r="I11" i="74"/>
  <c r="I13" i="74" s="1"/>
  <c r="I16" i="58"/>
  <c r="C13" i="61"/>
  <c r="I13" i="61"/>
  <c r="I18" i="61"/>
  <c r="D14" i="58" l="1"/>
  <c r="I14" i="58"/>
  <c r="H10" i="58"/>
  <c r="D15" i="58"/>
  <c r="I20" i="58"/>
  <c r="D11" i="58"/>
  <c r="E10" i="58"/>
  <c r="J10" i="58"/>
  <c r="I11" i="58"/>
  <c r="N10" i="58"/>
  <c r="G10" i="58"/>
  <c r="D19" i="58"/>
  <c r="C16" i="79"/>
  <c r="D17" i="58"/>
  <c r="I13" i="58"/>
  <c r="D20" i="58"/>
  <c r="K10" i="58"/>
  <c r="C23" i="61"/>
  <c r="I23" i="61"/>
  <c r="C10" i="58"/>
  <c r="M11" i="82"/>
  <c r="M19" i="82" s="1"/>
  <c r="M15" i="58" s="1"/>
  <c r="J19" i="82"/>
  <c r="M10" i="58" l="1"/>
  <c r="I15" i="58"/>
  <c r="I10" i="58" s="1"/>
  <c r="I11" i="82"/>
  <c r="I19" i="82" s="1"/>
  <c r="D10" i="58"/>
</calcChain>
</file>

<file path=xl/sharedStrings.xml><?xml version="1.0" encoding="utf-8"?>
<sst xmlns="http://schemas.openxmlformats.org/spreadsheetml/2006/main" count="430" uniqueCount="215">
  <si>
    <t>Tổng cộng</t>
  </si>
  <si>
    <t>Thị xã Hồng Lĩnh</t>
  </si>
  <si>
    <t>Thành phố Hà Tĩnh</t>
  </si>
  <si>
    <t>(9)=(10)+...+(14)</t>
  </si>
  <si>
    <t>(4)=(5)+....+(8)</t>
  </si>
  <si>
    <t>Doanh nghiệp</t>
  </si>
  <si>
    <t>NS xã</t>
  </si>
  <si>
    <t>NS huyện</t>
  </si>
  <si>
    <t>NS tỉnh</t>
  </si>
  <si>
    <t>NS TW</t>
  </si>
  <si>
    <t>RĐD</t>
  </si>
  <si>
    <t>RPH</t>
  </si>
  <si>
    <t>LUA</t>
  </si>
  <si>
    <t>Ghi chú</t>
  </si>
  <si>
    <t>Nguồn kinh phí thực hiện (tỷ đồng)</t>
  </si>
  <si>
    <t>Khái toán kinh phí thực hiện Bồi thường, GPMB (tỷ đồng)</t>
  </si>
  <si>
    <t>Sử dụng từ các loại đất (ha)</t>
  </si>
  <si>
    <t>Tổng diện tích thu hồi đất (ha)</t>
  </si>
  <si>
    <t>Số dự án cần thu hồi đất</t>
  </si>
  <si>
    <t>STT</t>
  </si>
  <si>
    <t>Đất khác</t>
  </si>
  <si>
    <t>Độc lập - Tự do - Hạnh phúc</t>
  </si>
  <si>
    <t>Huyện Cẩm Xuyên</t>
  </si>
  <si>
    <t>Huyện Hương Sơn</t>
  </si>
  <si>
    <t>Huyện Can Lộc</t>
  </si>
  <si>
    <t>Huyện Kỳ Anh</t>
  </si>
  <si>
    <t>Phụ lục chi tiết</t>
  </si>
  <si>
    <t>Phụ lục 1.1.</t>
  </si>
  <si>
    <t>Phụ lục 1.2.</t>
  </si>
  <si>
    <t>Phụ lục 1.3.</t>
  </si>
  <si>
    <t>Phụ lục 1.4.</t>
  </si>
  <si>
    <t>Phụ lục 1.5.</t>
  </si>
  <si>
    <t>Phụ lục 1.6.</t>
  </si>
  <si>
    <t>Phụ lục 1.7.</t>
  </si>
  <si>
    <t>Phụ lục 1.8.</t>
  </si>
  <si>
    <t>Phụ lục 1.9.</t>
  </si>
  <si>
    <t xml:space="preserve">Tên công trình, dự án  </t>
  </si>
  <si>
    <t>Diện tích thu hồi đất (ha)</t>
  </si>
  <si>
    <t>Sử dụng từ loại đất (ha)</t>
  </si>
  <si>
    <t>Địa điểm 
(Thôn.., xã....)</t>
  </si>
  <si>
    <t>Căn cứ pháp lý</t>
  </si>
  <si>
    <t>RDD</t>
  </si>
  <si>
    <t>NS cấp huyện</t>
  </si>
  <si>
    <t>NS cấp xã</t>
  </si>
  <si>
    <t>(3)=(4)+(5)+(6)+(7)</t>
  </si>
  <si>
    <t>(9)=(10)+....+.(14)</t>
  </si>
  <si>
    <t>Tên huyện, thị xã, thành phố</t>
  </si>
  <si>
    <t>A</t>
  </si>
  <si>
    <t>B</t>
  </si>
  <si>
    <t>Huyện Nghi Xuân</t>
  </si>
  <si>
    <t>Huyện Hương Khê</t>
  </si>
  <si>
    <t>Phụ lục 1.10.</t>
  </si>
  <si>
    <t xml:space="preserve">Địa điểm 
</t>
  </si>
  <si>
    <r>
      <rPr>
        <b/>
        <sz val="10"/>
        <rFont val="Times New Roman"/>
        <family val="1"/>
      </rPr>
      <t>STT</t>
    </r>
  </si>
  <si>
    <r>
      <rPr>
        <b/>
        <sz val="10"/>
        <rFont val="Times New Roman"/>
        <family val="1"/>
      </rPr>
      <t>Tên công trình, dự án</t>
    </r>
  </si>
  <si>
    <r>
      <rPr>
        <b/>
        <sz val="10"/>
        <rFont val="Times New Roman"/>
        <family val="1"/>
      </rPr>
      <t>Địa điểm (Thôn.., xã....)</t>
    </r>
  </si>
  <si>
    <t>Khái toán kinh phí thực hiện BT GPMB (tỷ đồng)</t>
  </si>
  <si>
    <r>
      <rPr>
        <b/>
        <sz val="10"/>
        <rFont val="Times New Roman"/>
        <family val="1"/>
      </rPr>
      <t>Nguồn kinh phí thực hiện (tỷ đồng)</t>
    </r>
  </si>
  <si>
    <r>
      <rPr>
        <b/>
        <sz val="10"/>
        <rFont val="Times New Roman"/>
        <family val="1"/>
      </rPr>
      <t>Căn cứ pháp lý</t>
    </r>
  </si>
  <si>
    <r>
      <rPr>
        <b/>
        <sz val="10"/>
        <rFont val="Times New Roman"/>
        <family val="1"/>
      </rPr>
      <t>Ghi chú</t>
    </r>
  </si>
  <si>
    <r>
      <rPr>
        <b/>
        <sz val="10"/>
        <rFont val="Times New Roman"/>
        <family val="1"/>
      </rPr>
      <t>LUA</t>
    </r>
  </si>
  <si>
    <r>
      <rPr>
        <b/>
        <sz val="10"/>
        <rFont val="Times New Roman"/>
        <family val="1"/>
      </rPr>
      <t>RPH</t>
    </r>
  </si>
  <si>
    <r>
      <rPr>
        <b/>
        <sz val="10"/>
        <rFont val="Times New Roman"/>
        <family val="1"/>
      </rPr>
      <t>RDD</t>
    </r>
  </si>
  <si>
    <r>
      <rPr>
        <b/>
        <sz val="10"/>
        <rFont val="Times New Roman"/>
        <family val="1"/>
      </rPr>
      <t>Đất khác</t>
    </r>
  </si>
  <si>
    <r>
      <rPr>
        <b/>
        <sz val="10"/>
        <rFont val="Times New Roman"/>
        <family val="1"/>
      </rPr>
      <t>NS TW</t>
    </r>
  </si>
  <si>
    <r>
      <rPr>
        <b/>
        <sz val="10"/>
        <rFont val="Times New Roman"/>
        <family val="1"/>
      </rPr>
      <t>NS tỉnh</t>
    </r>
  </si>
  <si>
    <r>
      <rPr>
        <b/>
        <sz val="10"/>
        <rFont val="Times New Roman"/>
        <family val="1"/>
      </rPr>
      <t>NS cấp huyện</t>
    </r>
  </si>
  <si>
    <r>
      <rPr>
        <b/>
        <sz val="10"/>
        <rFont val="Times New Roman"/>
        <family val="1"/>
      </rPr>
      <t>NS cấp xã</t>
    </r>
  </si>
  <si>
    <r>
      <rPr>
        <b/>
        <sz val="10"/>
        <rFont val="Times New Roman"/>
        <family val="1"/>
      </rPr>
      <t>Doanh nghiệp</t>
    </r>
  </si>
  <si>
    <t>(1)</t>
  </si>
  <si>
    <t>(2)</t>
  </si>
  <si>
    <t>(3)=(4)+(5 )+(6)+(7)</t>
  </si>
  <si>
    <t>(4)</t>
  </si>
  <si>
    <t>(5)</t>
  </si>
  <si>
    <t>(6)</t>
  </si>
  <si>
    <t>(7)</t>
  </si>
  <si>
    <t>(8)</t>
  </si>
  <si>
    <t>(10)</t>
  </si>
  <si>
    <t>(11)</t>
  </si>
  <si>
    <t>(12)</t>
  </si>
  <si>
    <t>(13)</t>
  </si>
  <si>
    <t>(14)</t>
  </si>
  <si>
    <t>(16)</t>
  </si>
  <si>
    <t>Địa điểm (Thôn.., xã....)</t>
  </si>
  <si>
    <t>(9)=(10)+....+(14)</t>
  </si>
  <si>
    <t>THÀNH PHỐ HÀ TĨNH</t>
  </si>
  <si>
    <t>THỊ XÃ HỒNG LĨNH</t>
  </si>
  <si>
    <t>HUYỆN CẨM XUYÊN</t>
  </si>
  <si>
    <t>HUYỆN HƯƠNG SƠN</t>
  </si>
  <si>
    <t>HUYỆN KỲ ANH</t>
  </si>
  <si>
    <t>HUYỆN CAN LỘC</t>
  </si>
  <si>
    <t>HUYỆN NGHI XUÂN</t>
  </si>
  <si>
    <t>HUYỆN HƯƠNG KHÊ</t>
  </si>
  <si>
    <t>HUYỆN VŨ QUANG</t>
  </si>
  <si>
    <t>Huyện Vũ Quang</t>
  </si>
  <si>
    <t>Tổng: 06 hạng mục</t>
  </si>
  <si>
    <t>(9)=(10) +....+.(14 )</t>
  </si>
  <si>
    <t>PHỤ LỤC 1.10. TỔNG HỢP DANH MỤC CÁC CÔNG TRÌNH, DỰ ÁN CẦN THU HỒI ĐẤT TỪ NĂM 2024</t>
  </si>
  <si>
    <t>HUYỆN THẠCH HÀ</t>
  </si>
  <si>
    <t>Huyện Thạch Hà</t>
  </si>
  <si>
    <t>Khái toán KP BT, GPMB (tỷ đồng)</t>
  </si>
  <si>
    <t>Dự án đầu tư XD hệ thống Cấp nước sinh hoạt Ngàn Trươi, huyện Vũ Quang</t>
  </si>
  <si>
    <t>NQ 94/NQ-HĐND ngày 11/11/2022 của HĐND tỉnh về việc phân bổ kế hoạch vốn chương trình mục tiêu quốc gia xây dựng nông thôn mới giai đoạn 2022-2025 và năm 2022 để đầu tư các công trình cấp nước sạch nông thôn tập trung;</t>
  </si>
  <si>
    <t>Tổ dân phố 4 và 6 thị trấn Vũ Quang</t>
  </si>
  <si>
    <t>I</t>
  </si>
  <si>
    <t>Đất sản xuất kinh doanh phi nông nghiệp</t>
  </si>
  <si>
    <t>Tổng: 01 hạng mục</t>
  </si>
  <si>
    <t>PHỤ LỤC 1. TỔNG HỢP DANH MỤC CÁC CÔNG TRÌNH, DỰ ÁN CẦN THU HỒI ĐẤT BỔ SUNG TỪ NĂM 2024 TỈNH HÀ TĨNH</t>
  </si>
  <si>
    <t>Đất xây dựng trụ sở cơ quan</t>
  </si>
  <si>
    <t>Xây dựng mới trụ sở UBND xã Sơn Tiến</t>
  </si>
  <si>
    <t>Xã Sơn Tiến</t>
  </si>
  <si>
    <t>NQ số 75/NQ-HĐND ngày 20/12/2023 của HĐND huyện Hương Sơn "Điều chỉnh, bổ sung kế hoạch đầu tư công trung hạn giai đoạn 2021 - 2025 và điều chỉnh chủ trương đầu tư một số dự án"</t>
  </si>
  <si>
    <t>II</t>
  </si>
  <si>
    <t>Đất ở tại nông thôn</t>
  </si>
  <si>
    <t>Xây dựng khu dân cư nông thôn đồng Chò Táy (Bút Chỉ), xã Sơn Lễ</t>
  </si>
  <si>
    <t>Xã Sơn Lễ</t>
  </si>
  <si>
    <t>Bản vẽ: QH tổng thể mặt bằng sử dụng đất điểm dân cư nông thôn xen dắm vùng đồng Bút Chỉ, thôn Khe Cò, xã Sơn Lễ được UBND huyện phê duyệt ngày 21/9/2023</t>
  </si>
  <si>
    <t>717a</t>
  </si>
  <si>
    <t>Tổng: 02 hạng mục</t>
  </si>
  <si>
    <t>Xây dựng trạm y tế xã Kỳ Đồng</t>
  </si>
  <si>
    <t>Xã Kỳ Đồng</t>
  </si>
  <si>
    <t>Công văn số 3610/UBND-VX1 ngày 13/7/2023 của UBND tỉnh Hà Tĩnh về việc triển khai thực hiện Chương trình đầu tư phát triển mạng lưới y tế cơ sở vùng khó khăn, vay vốn ADB; Quyết định số 368/QĐ-UBND ngày 16/01/2024 của UBND huyện Kỳ Anh về việc phê duyệt điều chỉnh Quy hoạch tổng mặt bằng Trạm y tế xã Kỳ Đồng huyện Kỳ Anh</t>
  </si>
  <si>
    <t>Đất cơ sở sản xuất phi nông nghiệp</t>
  </si>
  <si>
    <t>Nhà máy nước Kỳ Lạc thuộc Dự án đầu tư xây dựng Hệ thống cấp nước sinh hoạt xã Kỳ Lạc, huyện Kỳ Anh</t>
  </si>
  <si>
    <t>Xã Kỳ Lạc</t>
  </si>
  <si>
    <t>Vốn NSTW và NS địa phương theo Nghị quyết số 94/NQ-HĐND ngày 11/11/2022; Văn bản số 1290/BQLDA-QLDA ngày 19/12/2023 của Ban quản lý dự an đầu tư xây dựng công trình nông nghiệp và phát triển nông thôn tỉnh Hà Tĩnh về việc thống nhất về Quy hoạch tổng mặt bằng sử dụng đất nhà máy nước Khe Sung thuộc Dự án đầu tư xây dựng Hệ thống cấp nước sinh hoạt Khe Sung, huyện Kỳ Anh (giai đoạn 1)</t>
  </si>
  <si>
    <t>Nhà máy nước Khe Sung thuộc Dự án đầu tư xây dựng Hệ thống cấp nước sinh hoạt Khe Sung, huyện Kỳ Anh (giai đoạn 1)</t>
  </si>
  <si>
    <t>Xã Lâm Hợp</t>
  </si>
  <si>
    <t>Vốn NSTW và NS địa phương theo Nghị quyết số 94/NQ-HĐND ngày 11/11/2022; Văn bản số 537/BQLDA-QLDA ngày 13/06/2023 của Ban quản lý dự an đầu tư xây dựng công trình nông nghiệp và phát triển nông thôn tỉnh Hà Tĩnh V/v thống nhất Quy hoạch tổng mặt bằng sử dụng đất nhà máy nước Kỳ Lạc thuộc Dự án đầu tư xây dựng Hệ thống cấp nước sinh hoạt xã Kỳ Lạc, huyện Kỳ Anh</t>
  </si>
  <si>
    <t>III</t>
  </si>
  <si>
    <t>Khu dân cư vùng Đồng Ải, thôn Vĩnh Phú</t>
  </si>
  <si>
    <t>Xã Kỳ Khang</t>
  </si>
  <si>
    <t>Nghị quyết số 23/NQ-HĐND ngày 22/11/2022 của HĐND xã Kỳ Khang về việc bổ sung, điều chỉnh kế hoạch đầu tư công trung hạn giai đoạn 2022-2025 xã Kỳ Khang; Văn bản số 558/UBND - KT&amp;HT ngày 18/4/2022 của UBND huyện Kỳ Anh về việc đồng ý chủ trương lập quy hoạch Khu dân cư tại xã Kỳ Khang</t>
  </si>
  <si>
    <t xml:space="preserve">Đất ở nông thôn Khe Cầu </t>
  </si>
  <si>
    <t>Thôn Đông Xuân, xã Kỳ Tây</t>
  </si>
  <si>
    <t>Nghị quyết số 128/NQ-HĐND ngày 22/09/2023 của HĐND tỉnh Hà Tĩnh về việc bồi thường, hỗ trợ, tái định cư, giải phóng mặt bằng Dự án Xây dựng Hệ thống cấp nước cho khu kinh tế Vũng Áng, tỉnh Hà Tĩnh; Quyết định số 8916/QĐ-UBND ngày 22/12/2023 của UBND huyện Kỳ Anh về việc phê duyệt chủ trương đầu tư Dự án: Xây dựng Khu tái định cư phục vụ GPMB dự án Hệ thống cấp nước cho Khu kinh tế Vũng Áng tại xã Kỳ Tây, huyện Kỳ Anh</t>
  </si>
  <si>
    <t>Đất cơ sở y tế</t>
  </si>
  <si>
    <t>Tổng: 05 hạng mục</t>
  </si>
  <si>
    <t>PHỤ LỤC 1.2. TỔNG HỢP DANH MỤC CÁC CÔNG TRÌNH, DỰ ÁN CẦN THU HỒI ĐẤT BỔ SUNG TỪ NĂM 2024</t>
  </si>
  <si>
    <t>Xây dựng 02 lộ xuất tuyến 35kV 375&amp;377 diện tích sau TBA 110Kv Hồng Lĩnh</t>
  </si>
  <si>
    <t>Xã Thuận Lộc, phường Đậu Liêu, Nam Hồng</t>
  </si>
  <si>
    <t>Quyết định số 607/QĐ-EVNNPC, ngày 31/3/2023 của Tổng công ty Điện lực miền bắc; Văn bản số 516/PCHT-ĐT, ngày 27/02/2024 của Công ty Điện lực Hà Tĩnh</t>
  </si>
  <si>
    <t>Đất công trình năng lượng</t>
  </si>
  <si>
    <t>Tổng:  01 hạng mục</t>
  </si>
  <si>
    <t>CỘNG HÒA XÃ HỘI CHỦ NGHĨA VIỆT NAM</t>
  </si>
  <si>
    <t>Đất nghĩa trang, nghĩa địa</t>
  </si>
  <si>
    <t>Mở rộng nghĩa trang Đồng Mốt Bắc Sơn và nghĩa trang Cồn Chùa Nam Sơn</t>
  </si>
  <si>
    <t>TT Nghèn</t>
  </si>
  <si>
    <t>Quyết định số 72/QĐ-UBND ngày 08/3/2024 của UBND thị trấn Nghèn về việc phê duyệt chủ trương đầu tư mở rộng nghĩa trang Đồng Mốt Bắc Sơn và nghĩa trang Cồn Chùa Nam Sơn tại thị trấn Nghèn</t>
  </si>
  <si>
    <t>Tổng: 01 danh mục</t>
  </si>
  <si>
    <t>Xây dựng, cải tạo đường
dây trung áp, hạ áp và TBA
để chống quá tải, giảm tổn
thất điện năng, giảm bán
kính cấp điện khu vực
huyện Nghi Xuân, thị xã
Hồng Lĩnh, tỉnh Hà Tĩnh
năm 2024</t>
  </si>
  <si>
    <t>Xuân An, Xuân Hội, Xuân Trường, Xuân Lam</t>
  </si>
  <si>
    <t>Quyết định số 1300/QĐ-EVNNPC ngày 15/6/2023 của Tổng công ty Điện lực miền Bắc</t>
  </si>
  <si>
    <t>Khu dân cư tại nút giao thông đường tránh Quốc lộ 1A, xã Cẩm Vịnh</t>
  </si>
  <si>
    <t>Xã Cẩm Vịnh</t>
  </si>
  <si>
    <t>Ủy ban nhân dân tỉnh phê duyệt đồ án quy hoạch chi tiết 1/500 tại Quyết định số 1861/QĐ-UBND ngày 19/6/2019; Chấp thuận chủ trương đầu tư dự án tại Văn bản số 1851//UBND-XD1 ngày 02/04/2019 và điều chỉnh chủ trương đầu tư tại Văn bản số 4090/QĐ-UBND -XD1 ngày 24/06/2019</t>
  </si>
  <si>
    <t>Đất ở nông thôn</t>
  </si>
  <si>
    <t>Xây dựng xuất tuyến mạch kép 22kV 471&amp;473 và xuất tuyến 35kV 371 sau TBA 110kV Hà Tĩnh.</t>
  </si>
  <si>
    <t xml:space="preserve">Xã Tân Lâm Hương, huyện Thạch Hà </t>
  </si>
  <si>
    <t xml:space="preserve">Quyết định số 1074/QĐ-EVNNPC ngày 19/05/2022 của Tổng Công ty Điện lực miền Bắc về duyệt danh mục và tạm giao KHV công trình ĐTXD bổ sung năm 2022 cho Công ty ĐL Hà Tĩnh </t>
  </si>
  <si>
    <t>Xây dựng xuất tuyến 475 sau TBA 110kV Hà Tĩnh để kết nối với đường dây 473E18.1 TBA 110kV Thạch Linh</t>
  </si>
  <si>
    <t>Xây dựng xuất tuyến 481 sau TBA 110kV Hà Tĩnh để kết nối với đường dây 471E18.9 TBA 110kV Cẩm Xuyên.</t>
  </si>
  <si>
    <t>Nâng cao chất lượng của lưới điện hạ áp năm 2024-2025 cho các TBA công cộng khu vực các xã  Thạch Liên, xã Thạch Kênh, xã Nam Điền, xã Thạch Trị, xã Thạch Lạc và  xã Thạch Long huyện Thạch Hà, tỉnh Hà Tĩnh</t>
  </si>
  <si>
    <t>Xã Thạch Liên, xã Thạch Kênh, xã Nam Điền, xã Thạch Trị, xã Thạch Lạc và xã Thạch Long, huyện Thạch Hà</t>
  </si>
  <si>
    <t>Quyết định số 180/QĐ-EVNNPC -KH+KT ngày 12/01/2024 của Tổng Công ty Điện lực miền Bắc về lập danh mục và phương án đầu tư các công trình nâng cao chất lượng lưới điện hạ áp năm 2024-2025.</t>
  </si>
  <si>
    <t>Nâng cao độ tin cậy cung cấp điện lưới điện các xã Thạch Hải, Thạch Lạc thuộc huyện Thạch Hà</t>
  </si>
  <si>
    <t>Đất ở nghĩa trang nghĩa địa</t>
  </si>
  <si>
    <t>Mở rộng nghĩa trang phục vụ di dời mồ mả do ảnh hưởng bởi dự án ViSip</t>
  </si>
  <si>
    <t>Xã Việt Tiến</t>
  </si>
  <si>
    <t xml:space="preserve">Quyết định 1003/QĐ-TTg ngày 29/8/2023 của Thủ tướng Chính phủ về chủ trương đầu tư dự án đầu tư xây dựng và kinh doanh hạ tầng khu công nghiệp Bắc Thạch Hà (giai đoạn 1), huyện Thạch Hà, tỉnh Hà Tĩnh </t>
  </si>
  <si>
    <t>Đất giao thông</t>
  </si>
  <si>
    <t>Đường giao thông nối từ đường Quang Lĩnh đến thôn Tân Lộc, xã Thạch Hạ</t>
  </si>
  <si>
    <t>Xã Thạch Trung, Thạch Hạ</t>
  </si>
  <si>
    <t>- Văn bản số 152/UBND-TCKH ngày 3/2/2023 về việc đầu tư xây dựng công trình Đường giao thông nối từ đường Quang Lĩnh đến thôn Tân Lộc, xã Thạch Hạ
- Nghị quyết số 70/NQ-HĐND ngày 29/12/2023 của HĐND xã Thạch Trung về việc phê chuẩn phân bổ dự án thu - chi ngân sách Đầu tư xây dựng cơ bản năm 2024</t>
  </si>
  <si>
    <t>Đất cơ sở giáo dục - đào tạo</t>
  </si>
  <si>
    <t>Tổ hợp giáo dục tại thành phố Hà Tĩnh</t>
  </si>
  <si>
    <t>Xã Thạch Hưng</t>
  </si>
  <si>
    <t>Theo định hướng phát triển kinh tế xã hội của địa phương</t>
  </si>
  <si>
    <t>Trường Cao đẳng Kỹ thuật Việt - Đức</t>
  </si>
  <si>
    <t>Xã Thạch Trung</t>
  </si>
  <si>
    <t>- Văn bản 4232/UBND-XD ngày 10/8/2023
- Văn bản số 101/DDCN-PTDV ngày 29/2/2024 của Ban QLDA Đầu tư XDCT Dân dụng và Công nghiệp về việc đăng ký danh mục các công trình, dự án cần thu hồi đất, chuyển đổi mục đích SDĐ năm 2024</t>
  </si>
  <si>
    <t>Đất xây dựng cơ sở y tế</t>
  </si>
  <si>
    <t>Xây dựng mới trạm y tế xã Thạch Hạ</t>
  </si>
  <si>
    <t>Xã Thạch Hạ</t>
  </si>
  <si>
    <t>Nghị quyết số 67/NQ-HĐND ngày 13/10/2023 của HĐND thành phố Về việc điều chỉnh, bổ sung kế hoạch đầu tư công trung hạn; thông qua danh mục dự án đầu tư công khởi công mới giai đoạn 2023-2025, năm 2023, năm 2024 và điều chỉnh, quyết định chủ trương đầu tư (phụ lục số 52)</t>
  </si>
  <si>
    <t xml:space="preserve">Xây dựng ĐZ, TBA giảm tổn thất điện năng, nâng cao chất lượng điện áp khu vực thành phố Hà Tĩnh năm 2022 </t>
  </si>
  <si>
    <t xml:space="preserve">Phường Đại Nài, xã Đồng Môn </t>
  </si>
  <si>
    <t>Xây dựng, cải tạo đường dây trung áp, hạ áp và TBA để chống quá tải, giảm tổn thất điện năng, giảm bán kính cấp điện khu vực thành phố Hà Tĩnh, tỉnh Hà Tĩnh năm 2023</t>
  </si>
  <si>
    <t>Phường Văn Yên; Xã Thạch Hưng, Thạch Trung</t>
  </si>
  <si>
    <t>Đất sinh hoạt cộng đồng</t>
  </si>
  <si>
    <t>Mở rộng nhà văn hóa tổ dân phố 3</t>
  </si>
  <si>
    <t>Phường Bắc Hà</t>
  </si>
  <si>
    <t>- Công văn số 998/UBND-QLDT-TN&amp;MT ngày 28/4/2023 của UBND thành phố về việc chủ trương Quy hoạch mở rộng khuôn viên nhà văn hóa tổ dân phố 3, phường Bắc Hà
- Nghị quyết số 67/NQ-HĐND ngày 13/10/2023 của HĐND thành phố Về việc điều chỉnh, bổ sung kế hoạch đầu tư công trung hạn; thông qua danh mục dự án đầu tư công khởi công mới giai đoạn 2023-2025, năm 2023, năm 2024 và điều chỉnh, quyết định chủ trương đầu tư (phụ lục số 48)</t>
  </si>
  <si>
    <t>Dự án xây dựng tuyến đường từ Bản Rào Tre (tỉnh Hà Tĩnh) đến Bản Cà Xen (tỉnh Quảng Bình)</t>
  </si>
  <si>
    <t>Xã Hương Liên</t>
  </si>
  <si>
    <t>Xây dựng, cải tạo đường dây trung áp, hạ áp và TBA để chống quá tải, giảm tổn thất điện năng, giảm bán kính cấp điện khu vực huyện Hương Khê, tỉnh Hà Tĩnh năm 2024;</t>
  </si>
  <si>
    <t>Thị trấn Hương Khê</t>
  </si>
  <si>
    <t>PHỤ LỤC 1.1. TỔNG HỢP DANH MỤC CÁC CÔNG TRÌNH, DỰ ÁN CẦN THU HỒI ĐẤT BỔ SUNG TỪ NĂM 2024</t>
  </si>
  <si>
    <t>PHỤ LỤC 1.3. TỔNG HỢP DANH MỤC CÁC CÔNG TRÌNH, DỰ ÁN CẦN THU HỒI ĐẤT BỔ SUNG TỪ NĂM 2024</t>
  </si>
  <si>
    <t>PHỤ LỤC 1.4. TỔNG HỢP DANH MỤC CÁC CÔNG TRÌNH, DỰ ÁN CẦN THU HỒI ĐẤT BỔ SUNG TỪ NĂM 2024</t>
  </si>
  <si>
    <t>PHỤ LỤC 1.8. TỔNG HỢP DANH MỤC CÁC CÔNG TRÌNH, DỰ ÁN CẦN THU HỒI ĐẤT BỔ SUNG TỪ NĂM 2024</t>
  </si>
  <si>
    <t>PHỤ LỤC 1.9. TỔNG HỢP DANH MỤC CÁC CÔNG TRÌNH, DỰ ÁN CẦN THU HỒI ĐẤT BỔ SUNG TỪ NĂM 2024</t>
  </si>
  <si>
    <t>PHỤ LỤC 1.6. TỔNG HỢP DANH MỤC CÁC CÔNG TRÌNH, DỰ ÁN CẦN THU HỒI ĐẤT BỔ SUNG TỪ NĂM 2024</t>
  </si>
  <si>
    <t>PHỤ LỤC 1.5. TỔNG HỢP DANH MỤC CÁC CÔNG TRÌNH, DỰ ÁN CẦN THU HỒI ĐẤT BỔ SUNG TỪ NĂM 2024</t>
  </si>
  <si>
    <t>PHỤ LỤC 1.10. TỔNG HỢP DANH MỤC CÁC CÔNG TRÌNH, DỰ ÁN CẦN THU HỒI ĐẤT BỔ SUNG TỪ NĂM 2024</t>
  </si>
  <si>
    <t>Văn bản 2001-CV/VPQU ngày 29/11/2023 của Văn phòng Quân ủy Trung ương về việc đồng ý chủ trương đầu tư Dự án xây dựng tuyến đường từ bản rào tre (tỉnh Hà Tĩnh) đến bản Cà Xen (tỉnh Quảng Bình). Quyết định số 979/QĐ-BQP ngày 15/3/2024 của Bộ Quốc phòng về việc phê duyệt chủ trương đầu tư</t>
  </si>
  <si>
    <t>IV</t>
  </si>
  <si>
    <t>V</t>
  </si>
  <si>
    <t>Tổng: 07 hạng mục</t>
  </si>
  <si>
    <t>- Văn bản số 541/PCHT-ĐT ngày 29/02/2024 của Công ty Điện lực Hà Tĩnh về việc đăng ký điều chỉnh, bổ sung KH sử dụng đất năm 2024;
- Quyết định số 2229/QĐ-PCHT ngày 14/12/2022 của Công ty Điện lực Hà Tĩnh về việc phê duyệt Báo cáo Kinh tế - kỹ thuật đầu tư xây dựng công trình: Xây dựng, cải tạo đường dây trung áp, hạ áp và TBA để chống quá tải, giảm tổn thất điện năng, giảm bán kính cấp điện khu vực thành phố Hà Tĩnh, tỉnh Hà Tĩnh năm 2023</t>
  </si>
  <si>
    <t>- Văn bản số 541/PCHT-ĐT ngày 29/02/2024 của Công ty Điện lực Hà Tĩnh về việc đăng ký điều chỉnh, bổ sung KH sử dụng đất năm 2024;
- Quyết định số 2568/QĐ-PCHT ngày 10/12/2021 của Công ty Điện lực Hà Tĩnh về việc phê duyệt Báo cáo Kinh tế - kỹ thuật đầu tư xây dựng công trình: Xây dựng ĐZ, TBA giảm tổn thất điện năng, nâng cao chất lượng điện áp khu vực thành phố Hà Tĩnh năm 2022</t>
  </si>
  <si>
    <t>TỈNH HÀ TĨNH</t>
  </si>
  <si>
    <t>ỦY BAN NHÂN DÂN</t>
  </si>
  <si>
    <t>(Kèm theo Tờ trình số    .../TTr-UBND ngày ... tháng 4 năm 2024 của Ủy ban nhân dân tỉnh)</t>
  </si>
  <si>
    <t>ỦY BAN NHÂN DÂN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</si>
</sst>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 &quot;₫&quot;;\-#,##0\ &quot;₫&quot;"/>
    <numFmt numFmtId="165" formatCode="_-* #,##0.00\ _₫_-;\-* #,##0.00\ _₫_-;_-* &quot;-&quot;??\ _₫_-;_-@_-"/>
    <numFmt numFmtId="166" formatCode="0_);\(0\)"/>
    <numFmt numFmtId="167" formatCode="0.00_);\(0.00\)"/>
    <numFmt numFmtId="168" formatCode="#,##0.0"/>
    <numFmt numFmtId="169" formatCode="#,##0.00_ ;\-#,##0.00\ "/>
    <numFmt numFmtId="170" formatCode="#,##0.000"/>
    <numFmt numFmtId="171" formatCode="_(* #,##0.0_);_(* \(#,##0.0\);_(* &quot;-&quot;??_);_(@_)"/>
  </numFmts>
  <fonts count="67" x14ac:knownFonts="1">
    <font>
      <sz val="12"/>
      <color theme="1"/>
      <name val="Times New Roman"/>
      <family val="2"/>
      <charset val="163"/>
    </font>
    <font>
      <sz val="11"/>
      <color theme="1"/>
      <name val="Calibri"/>
      <family val="2"/>
      <scheme val="minor"/>
    </font>
    <font>
      <sz val="10"/>
      <name val="Arial"/>
      <family val="2"/>
    </font>
    <font>
      <b/>
      <sz val="10"/>
      <name val="Times New Roman"/>
      <family val="1"/>
    </font>
    <font>
      <sz val="10"/>
      <name val="Arial"/>
      <family val="2"/>
    </font>
    <font>
      <sz val="10"/>
      <name val="Times New Roman"/>
      <family val="1"/>
    </font>
    <font>
      <b/>
      <sz val="12"/>
      <color indexed="8"/>
      <name val=".VnBook-Antiqua"/>
      <family val="2"/>
    </font>
    <font>
      <sz val="10"/>
      <name val="Arial"/>
      <family val="2"/>
      <charset val="163"/>
    </font>
    <font>
      <b/>
      <sz val="12"/>
      <name val="Arial"/>
      <family val="2"/>
    </font>
    <font>
      <sz val="12"/>
      <name val=".VnArial"/>
      <family val="2"/>
    </font>
    <font>
      <b/>
      <sz val="12"/>
      <name val="Times New Roman"/>
      <family val="1"/>
      <charset val="163"/>
    </font>
    <font>
      <sz val="10"/>
      <name val="Times New Roman"/>
      <family val="1"/>
      <charset val="163"/>
    </font>
    <font>
      <i/>
      <sz val="12"/>
      <name val="Times New Roman"/>
      <family val="1"/>
      <charset val="163"/>
    </font>
    <font>
      <b/>
      <sz val="10"/>
      <name val="Times New Roman"/>
      <family val="1"/>
      <charset val="163"/>
    </font>
    <font>
      <sz val="12"/>
      <name val="Times New Roman"/>
      <family val="1"/>
      <charset val="163"/>
    </font>
    <font>
      <i/>
      <sz val="10"/>
      <name val="Times New Roman"/>
      <family val="1"/>
      <charset val="163"/>
    </font>
    <font>
      <i/>
      <sz val="8"/>
      <name val="Times New Roman"/>
      <family val="1"/>
      <charset val="163"/>
    </font>
    <font>
      <sz val="9"/>
      <color indexed="10"/>
      <name val="Times New Roman"/>
      <family val="1"/>
    </font>
    <font>
      <b/>
      <sz val="12"/>
      <name val="Times New Roman"/>
      <family val="1"/>
    </font>
    <font>
      <sz val="11"/>
      <color indexed="8"/>
      <name val="Calibri"/>
      <family val="2"/>
      <charset val="163"/>
    </font>
    <font>
      <sz val="10"/>
      <name val="Arial"/>
      <family val="2"/>
    </font>
    <font>
      <sz val="12"/>
      <name val="Times New Roman"/>
      <family val="1"/>
    </font>
    <font>
      <i/>
      <sz val="12"/>
      <name val="Times New Roman"/>
      <family val="1"/>
    </font>
    <font>
      <sz val="12"/>
      <color indexed="8"/>
      <name val="Times New Roman"/>
      <family val="2"/>
      <charset val="163"/>
    </font>
    <font>
      <sz val="12"/>
      <color indexed="8"/>
      <name val="Times New Roman"/>
      <family val="2"/>
      <charset val="163"/>
    </font>
    <font>
      <sz val="12"/>
      <color indexed="8"/>
      <name val="Times New Roman"/>
      <family val="1"/>
      <charset val="163"/>
    </font>
    <font>
      <sz val="12"/>
      <color indexed="8"/>
      <name val="Times New Roman"/>
      <family val="1"/>
    </font>
    <font>
      <b/>
      <sz val="12"/>
      <color indexed="8"/>
      <name val="Times New Roman"/>
      <family val="1"/>
      <charset val="163"/>
    </font>
    <font>
      <b/>
      <sz val="12"/>
      <color indexed="8"/>
      <name val="Times New Roman"/>
      <family val="1"/>
    </font>
    <font>
      <b/>
      <sz val="11"/>
      <name val="Times New Roman"/>
      <family val="1"/>
    </font>
    <font>
      <sz val="11"/>
      <name val="Times New Roman"/>
      <family val="1"/>
    </font>
    <font>
      <sz val="11"/>
      <color indexed="8"/>
      <name val="Arial"/>
      <family val="2"/>
    </font>
    <font>
      <sz val="10"/>
      <name val="Times New Roman"/>
      <family val="1"/>
    </font>
    <font>
      <sz val="11"/>
      <name val="Times New Roman"/>
      <family val="1"/>
      <charset val="163"/>
    </font>
    <font>
      <b/>
      <sz val="11"/>
      <name val="Times New Roman"/>
      <family val="1"/>
      <charset val="163"/>
    </font>
    <font>
      <sz val="10"/>
      <name val="Times New Roman"/>
      <family val="2"/>
    </font>
    <font>
      <sz val="10"/>
      <color indexed="8"/>
      <name val="Times New Roman"/>
      <family val="1"/>
    </font>
    <font>
      <b/>
      <sz val="10"/>
      <color indexed="8"/>
      <name val="Times New Roman"/>
      <family val="1"/>
    </font>
    <font>
      <b/>
      <sz val="10"/>
      <color indexed="8"/>
      <name val="Times New Roman"/>
      <family val="1"/>
      <charset val="163"/>
    </font>
    <font>
      <sz val="9"/>
      <color indexed="8"/>
      <name val="Times New Roman"/>
      <family val="1"/>
      <charset val="163"/>
    </font>
    <font>
      <sz val="9"/>
      <name val="Times New Roman"/>
      <family val="1"/>
      <charset val="163"/>
    </font>
    <font>
      <i/>
      <sz val="10"/>
      <name val="Times New Roman"/>
      <family val="1"/>
    </font>
    <font>
      <sz val="12"/>
      <color theme="1"/>
      <name val="Times New Roman"/>
      <family val="2"/>
      <charset val="163"/>
    </font>
    <font>
      <sz val="11"/>
      <color theme="1"/>
      <name val="Calibri"/>
      <family val="2"/>
      <scheme val="minor"/>
    </font>
    <font>
      <sz val="11"/>
      <color theme="1"/>
      <name val="Calibri"/>
      <family val="2"/>
      <charset val="163"/>
      <scheme val="minor"/>
    </font>
    <font>
      <sz val="12"/>
      <color theme="1"/>
      <name val="Times New Roman"/>
      <family val="1"/>
      <charset val="163"/>
    </font>
    <font>
      <b/>
      <sz val="10"/>
      <color theme="1"/>
      <name val="Times New Roman"/>
      <family val="1"/>
      <charset val="163"/>
    </font>
    <font>
      <sz val="9"/>
      <color theme="1"/>
      <name val="Times New Roman"/>
      <family val="1"/>
      <charset val="163"/>
    </font>
    <font>
      <sz val="7"/>
      <color theme="1"/>
      <name val="Times New Roman"/>
      <family val="1"/>
      <charset val="163"/>
    </font>
    <font>
      <sz val="10"/>
      <color theme="1"/>
      <name val="Times New Roman"/>
      <family val="1"/>
      <charset val="163"/>
    </font>
    <font>
      <b/>
      <sz val="11"/>
      <color theme="1"/>
      <name val="Times New Roman"/>
      <family val="1"/>
    </font>
    <font>
      <sz val="11"/>
      <color theme="1"/>
      <name val="Times New Roman"/>
      <family val="1"/>
    </font>
    <font>
      <b/>
      <sz val="11"/>
      <color theme="1"/>
      <name val="Times New Roman"/>
      <family val="1"/>
      <charset val="163"/>
    </font>
    <font>
      <sz val="11"/>
      <color theme="1"/>
      <name val="Times New Roman"/>
      <family val="1"/>
      <charset val="163"/>
    </font>
    <font>
      <b/>
      <sz val="9"/>
      <color theme="1"/>
      <name val="Times New Roman"/>
      <family val="1"/>
      <charset val="163"/>
    </font>
    <font>
      <b/>
      <sz val="10"/>
      <color theme="1"/>
      <name val="Times New Roman"/>
      <family val="1"/>
    </font>
    <font>
      <sz val="10"/>
      <color theme="1"/>
      <name val="Times New Roman"/>
      <family val="1"/>
    </font>
    <font>
      <sz val="7"/>
      <color theme="1"/>
      <name val="Times New Roman"/>
      <family val="1"/>
    </font>
    <font>
      <sz val="10"/>
      <color rgb="FFFF0000"/>
      <name val="Times New Roman"/>
      <family val="1"/>
      <charset val="163"/>
    </font>
    <font>
      <b/>
      <i/>
      <sz val="10"/>
      <color theme="1"/>
      <name val="Times New Roman"/>
      <family val="1"/>
    </font>
    <font>
      <sz val="9"/>
      <color theme="1"/>
      <name val="Times New Roman"/>
      <family val="1"/>
    </font>
    <font>
      <b/>
      <sz val="9"/>
      <color theme="1"/>
      <name val="Times New Roman"/>
      <family val="1"/>
    </font>
    <font>
      <b/>
      <sz val="11"/>
      <color theme="1"/>
      <name val="Times New Roman"/>
      <family val="2"/>
      <charset val="163"/>
    </font>
    <font>
      <sz val="11"/>
      <color theme="1"/>
      <name val="Times New Roman"/>
      <family val="2"/>
      <charset val="163"/>
    </font>
    <font>
      <sz val="11"/>
      <color rgb="FF000000"/>
      <name val="Times New Roman"/>
      <family val="1"/>
    </font>
    <font>
      <i/>
      <sz val="12"/>
      <color theme="1"/>
      <name val="Times New Roman"/>
      <family val="1"/>
      <charset val="163"/>
    </font>
    <font>
      <b/>
      <sz val="12"/>
      <color theme="1"/>
      <name val="Times New Roman"/>
      <family val="1"/>
      <charset val="163"/>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55">
    <xf numFmtId="0" fontId="0" fillId="0" borderId="0"/>
    <xf numFmtId="43" fontId="2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165" fontId="19" fillId="0" borderId="0" applyFont="0" applyFill="0" applyBorder="0" applyAlignment="0" applyProtection="0"/>
    <xf numFmtId="164" fontId="7"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0" fontId="8" fillId="0" borderId="1" applyNumberFormat="0" applyAlignment="0" applyProtection="0">
      <alignment horizontal="left" vertical="center"/>
    </xf>
    <xf numFmtId="0" fontId="8" fillId="0" borderId="2">
      <alignment horizontal="left" vertical="center"/>
    </xf>
    <xf numFmtId="0" fontId="7" fillId="0" borderId="0"/>
    <xf numFmtId="0" fontId="7"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4" fillId="0" borderId="0"/>
    <xf numFmtId="0" fontId="2" fillId="0" borderId="0"/>
    <xf numFmtId="0" fontId="7" fillId="0" borderId="0"/>
    <xf numFmtId="0" fontId="4" fillId="0" borderId="0"/>
    <xf numFmtId="0" fontId="4" fillId="0" borderId="0"/>
    <xf numFmtId="0" fontId="2" fillId="0" borderId="0"/>
    <xf numFmtId="0" fontId="9" fillId="0" borderId="0"/>
    <xf numFmtId="0" fontId="7" fillId="0" borderId="0"/>
    <xf numFmtId="0" fontId="7" fillId="0" borderId="0"/>
    <xf numFmtId="0" fontId="9" fillId="0" borderId="0"/>
    <xf numFmtId="0" fontId="42" fillId="0" borderId="0"/>
    <xf numFmtId="0" fontId="42" fillId="0" borderId="0"/>
    <xf numFmtId="0" fontId="7" fillId="0" borderId="0"/>
    <xf numFmtId="0" fontId="43" fillId="0" borderId="0"/>
    <xf numFmtId="0" fontId="7" fillId="0" borderId="0"/>
    <xf numFmtId="0" fontId="7" fillId="0" borderId="0"/>
    <xf numFmtId="0" fontId="2" fillId="0" borderId="0"/>
    <xf numFmtId="0" fontId="2" fillId="0" borderId="0"/>
    <xf numFmtId="0" fontId="9" fillId="0" borderId="0"/>
    <xf numFmtId="0" fontId="4" fillId="0" borderId="0"/>
    <xf numFmtId="0" fontId="2" fillId="0" borderId="0"/>
    <xf numFmtId="0" fontId="7" fillId="0" borderId="0"/>
    <xf numFmtId="0" fontId="7" fillId="0" borderId="0"/>
    <xf numFmtId="0" fontId="2" fillId="0" borderId="0"/>
    <xf numFmtId="0" fontId="7" fillId="0" borderId="0"/>
    <xf numFmtId="0" fontId="2" fillId="0" borderId="0"/>
    <xf numFmtId="0" fontId="2" fillId="0" borderId="0"/>
    <xf numFmtId="0" fontId="4" fillId="0" borderId="0"/>
    <xf numFmtId="0" fontId="4" fillId="0" borderId="0"/>
    <xf numFmtId="0" fontId="2" fillId="0" borderId="0"/>
    <xf numFmtId="0" fontId="7" fillId="0" borderId="0"/>
    <xf numFmtId="0" fontId="2" fillId="0" borderId="0"/>
    <xf numFmtId="0" fontId="43" fillId="0" borderId="0"/>
    <xf numFmtId="0" fontId="43" fillId="0" borderId="0"/>
    <xf numFmtId="0" fontId="42" fillId="0" borderId="0"/>
    <xf numFmtId="0" fontId="2" fillId="0" borderId="0"/>
    <xf numFmtId="0" fontId="42" fillId="0" borderId="0"/>
    <xf numFmtId="0" fontId="42" fillId="0" borderId="0"/>
    <xf numFmtId="0" fontId="42" fillId="0" borderId="0"/>
    <xf numFmtId="0" fontId="7" fillId="0" borderId="0"/>
    <xf numFmtId="0" fontId="42" fillId="0" borderId="0"/>
    <xf numFmtId="0" fontId="42" fillId="0" borderId="0"/>
    <xf numFmtId="0" fontId="7" fillId="0" borderId="0"/>
    <xf numFmtId="0" fontId="7" fillId="0" borderId="0"/>
    <xf numFmtId="0" fontId="7" fillId="0" borderId="0"/>
    <xf numFmtId="0" fontId="44" fillId="0" borderId="0"/>
    <xf numFmtId="0" fontId="7" fillId="0" borderId="0"/>
    <xf numFmtId="0" fontId="43" fillId="0" borderId="0"/>
    <xf numFmtId="0" fontId="9"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xf numFmtId="0" fontId="4" fillId="0" borderId="0"/>
    <xf numFmtId="0" fontId="7" fillId="0" borderId="0"/>
    <xf numFmtId="0" fontId="4" fillId="0" borderId="0"/>
    <xf numFmtId="0" fontId="2" fillId="0" borderId="0"/>
    <xf numFmtId="0" fontId="44" fillId="0" borderId="0"/>
    <xf numFmtId="0" fontId="7" fillId="0" borderId="0"/>
    <xf numFmtId="0" fontId="7" fillId="0" borderId="0"/>
    <xf numFmtId="0" fontId="7" fillId="0" borderId="0"/>
    <xf numFmtId="0" fontId="43" fillId="0" borderId="0"/>
    <xf numFmtId="0" fontId="42" fillId="0" borderId="0"/>
    <xf numFmtId="0" fontId="7" fillId="0" borderId="0"/>
    <xf numFmtId="0" fontId="7" fillId="0" borderId="0"/>
    <xf numFmtId="0" fontId="4" fillId="0" borderId="0"/>
    <xf numFmtId="0" fontId="4" fillId="0" borderId="0"/>
    <xf numFmtId="0" fontId="7" fillId="0" borderId="0"/>
    <xf numFmtId="0" fontId="2" fillId="0" borderId="0"/>
    <xf numFmtId="0" fontId="7" fillId="0" borderId="0"/>
    <xf numFmtId="0" fontId="42" fillId="0" borderId="0"/>
    <xf numFmtId="0" fontId="7" fillId="0" borderId="0"/>
    <xf numFmtId="0" fontId="7" fillId="0" borderId="0"/>
    <xf numFmtId="0" fontId="7" fillId="0" borderId="0"/>
    <xf numFmtId="0" fontId="42" fillId="0" borderId="0"/>
    <xf numFmtId="0" fontId="7" fillId="0" borderId="0"/>
    <xf numFmtId="0" fontId="42" fillId="0" borderId="0"/>
    <xf numFmtId="0" fontId="7" fillId="0" borderId="0"/>
    <xf numFmtId="0" fontId="7" fillId="0" borderId="0"/>
    <xf numFmtId="0" fontId="7" fillId="0" borderId="0"/>
    <xf numFmtId="0" fontId="7" fillId="0" borderId="0"/>
    <xf numFmtId="0" fontId="42" fillId="0" borderId="0"/>
    <xf numFmtId="0" fontId="7" fillId="0" borderId="0"/>
    <xf numFmtId="0" fontId="7" fillId="0" borderId="0"/>
    <xf numFmtId="0" fontId="20" fillId="0" borderId="0"/>
    <xf numFmtId="0" fontId="43" fillId="0" borderId="0"/>
    <xf numFmtId="0" fontId="17" fillId="0" borderId="0"/>
    <xf numFmtId="0" fontId="7" fillId="0" borderId="0"/>
    <xf numFmtId="0" fontId="7" fillId="0" borderId="0"/>
    <xf numFmtId="0" fontId="42" fillId="0" borderId="0"/>
    <xf numFmtId="0" fontId="7" fillId="0" borderId="0"/>
    <xf numFmtId="0" fontId="42" fillId="0" borderId="0"/>
    <xf numFmtId="0" fontId="42" fillId="0" borderId="0"/>
    <xf numFmtId="0" fontId="7" fillId="0" borderId="0"/>
    <xf numFmtId="0" fontId="4" fillId="0" borderId="0"/>
    <xf numFmtId="0" fontId="7" fillId="0" borderId="0"/>
    <xf numFmtId="0" fontId="42" fillId="0" borderId="0"/>
    <xf numFmtId="0" fontId="42" fillId="0" borderId="0"/>
    <xf numFmtId="0" fontId="2" fillId="0" borderId="0"/>
    <xf numFmtId="0" fontId="4" fillId="0" borderId="0"/>
    <xf numFmtId="0" fontId="7" fillId="0" borderId="0"/>
    <xf numFmtId="0" fontId="2" fillId="0" borderId="0"/>
    <xf numFmtId="0" fontId="7" fillId="0" borderId="0"/>
    <xf numFmtId="0" fontId="4"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43" fillId="0" borderId="0"/>
  </cellStyleXfs>
  <cellXfs count="351">
    <xf numFmtId="0" fontId="0" fillId="0" borderId="0" xfId="0"/>
    <xf numFmtId="0" fontId="11" fillId="0" borderId="0" xfId="53" applyFont="1" applyFill="1" applyAlignment="1">
      <alignment horizontal="center" vertical="center"/>
    </xf>
    <xf numFmtId="0" fontId="11" fillId="0" borderId="0" xfId="53" applyFont="1" applyFill="1" applyAlignment="1">
      <alignment horizontal="left" vertical="center"/>
    </xf>
    <xf numFmtId="0" fontId="13" fillId="0" borderId="0" xfId="53" applyFont="1" applyFill="1" applyAlignment="1">
      <alignment horizontal="center" vertical="center"/>
    </xf>
    <xf numFmtId="2" fontId="11" fillId="0" borderId="0" xfId="53" applyNumberFormat="1" applyFont="1" applyFill="1" applyAlignment="1">
      <alignment horizontal="center" vertical="center"/>
    </xf>
    <xf numFmtId="0" fontId="11" fillId="0" borderId="0" xfId="53" applyFont="1" applyFill="1" applyAlignment="1">
      <alignment horizontal="center" vertical="center" wrapText="1"/>
    </xf>
    <xf numFmtId="1" fontId="11" fillId="0" borderId="0" xfId="53" applyNumberFormat="1" applyFont="1" applyFill="1" applyAlignment="1">
      <alignment horizontal="center" vertical="center"/>
    </xf>
    <xf numFmtId="0" fontId="14" fillId="0" borderId="0" xfId="53" applyFont="1" applyFill="1" applyAlignment="1">
      <alignment horizontal="center" vertical="center"/>
    </xf>
    <xf numFmtId="166" fontId="16" fillId="0" borderId="0" xfId="53" applyNumberFormat="1" applyFont="1" applyFill="1" applyAlignment="1">
      <alignment horizontal="center" vertical="center"/>
    </xf>
    <xf numFmtId="2" fontId="11" fillId="0" borderId="0" xfId="53" applyNumberFormat="1" applyFont="1" applyFill="1" applyAlignment="1">
      <alignment horizontal="center" vertical="center" wrapText="1"/>
    </xf>
    <xf numFmtId="0" fontId="13" fillId="0" borderId="0" xfId="53" applyFont="1" applyFill="1" applyAlignment="1">
      <alignment horizontal="center" vertical="center" wrapText="1"/>
    </xf>
    <xf numFmtId="0" fontId="14" fillId="0" borderId="0" xfId="53" applyFont="1" applyFill="1" applyAlignment="1">
      <alignment horizontal="center" vertical="center" wrapText="1"/>
    </xf>
    <xf numFmtId="0" fontId="13" fillId="0" borderId="3" xfId="57" applyFont="1" applyFill="1" applyBorder="1" applyAlignment="1">
      <alignment horizontal="center" vertical="center" wrapText="1"/>
    </xf>
    <xf numFmtId="0" fontId="11" fillId="0" borderId="0" xfId="53" applyFont="1" applyFill="1" applyAlignment="1">
      <alignment horizontal="left" vertical="center" wrapText="1"/>
    </xf>
    <xf numFmtId="2" fontId="13" fillId="0" borderId="3" xfId="53" applyNumberFormat="1" applyFont="1" applyFill="1" applyBorder="1" applyAlignment="1">
      <alignment horizontal="center" vertical="center" wrapText="1"/>
    </xf>
    <xf numFmtId="43" fontId="16" fillId="0" borderId="0" xfId="5" applyFont="1" applyFill="1" applyAlignment="1">
      <alignment horizontal="center" vertical="center"/>
    </xf>
    <xf numFmtId="166" fontId="11" fillId="0" borderId="3" xfId="32" applyNumberFormat="1" applyFont="1" applyFill="1" applyBorder="1" applyAlignment="1">
      <alignment horizontal="center" vertical="center" wrapText="1"/>
    </xf>
    <xf numFmtId="0" fontId="25" fillId="0" borderId="0" xfId="53" applyFont="1" applyFill="1" applyAlignment="1">
      <alignment horizontal="center" vertical="center" wrapText="1"/>
    </xf>
    <xf numFmtId="0" fontId="5" fillId="0" borderId="0" xfId="53" applyFont="1" applyFill="1" applyAlignment="1">
      <alignment horizontal="center" vertical="center" wrapText="1"/>
    </xf>
    <xf numFmtId="0" fontId="5" fillId="0" borderId="0" xfId="53" applyFont="1" applyFill="1" applyAlignment="1">
      <alignment horizontal="left" vertical="center" wrapText="1"/>
    </xf>
    <xf numFmtId="2" fontId="5" fillId="0" borderId="0" xfId="53" applyNumberFormat="1" applyFont="1" applyFill="1" applyAlignment="1">
      <alignment horizontal="center" vertical="center" wrapText="1"/>
    </xf>
    <xf numFmtId="166" fontId="15" fillId="0" borderId="3" xfId="53" applyNumberFormat="1" applyFont="1" applyFill="1" applyBorder="1" applyAlignment="1">
      <alignment horizontal="center" vertical="center" wrapText="1"/>
    </xf>
    <xf numFmtId="0" fontId="21" fillId="0" borderId="0" xfId="53" applyFont="1" applyFill="1" applyAlignment="1">
      <alignment horizontal="center" vertical="center" wrapText="1"/>
    </xf>
    <xf numFmtId="0" fontId="26" fillId="0" borderId="0" xfId="53" applyFont="1" applyFill="1" applyAlignment="1">
      <alignment horizontal="center" vertical="center" wrapText="1"/>
    </xf>
    <xf numFmtId="169" fontId="11" fillId="0" borderId="0" xfId="53" applyNumberFormat="1" applyFont="1" applyFill="1" applyAlignment="1">
      <alignment horizontal="center" vertical="center"/>
    </xf>
    <xf numFmtId="0" fontId="32" fillId="2" borderId="0" xfId="53" applyFont="1" applyFill="1" applyAlignment="1">
      <alignment horizontal="center" vertical="center" wrapText="1"/>
    </xf>
    <xf numFmtId="0" fontId="45" fillId="0" borderId="0" xfId="53" applyFont="1" applyFill="1" applyBorder="1" applyAlignment="1">
      <alignment horizontal="center" vertical="center" wrapText="1"/>
    </xf>
    <xf numFmtId="0" fontId="46" fillId="0" borderId="0" xfId="53" applyFont="1" applyFill="1" applyBorder="1" applyAlignment="1">
      <alignment horizontal="center" vertical="center" wrapText="1"/>
    </xf>
    <xf numFmtId="166" fontId="47" fillId="2" borderId="3" xfId="32" applyNumberFormat="1" applyFont="1" applyFill="1" applyBorder="1" applyAlignment="1">
      <alignment horizontal="center" vertical="center" wrapText="1"/>
    </xf>
    <xf numFmtId="0" fontId="48" fillId="2" borderId="0" xfId="53" applyFont="1" applyFill="1" applyBorder="1" applyAlignment="1">
      <alignment horizontal="center" vertical="center" wrapText="1"/>
    </xf>
    <xf numFmtId="0" fontId="49" fillId="0" borderId="0" xfId="53" applyFont="1" applyFill="1" applyBorder="1" applyAlignment="1">
      <alignment horizontal="center" vertical="center" wrapText="1"/>
    </xf>
    <xf numFmtId="0" fontId="49" fillId="0" borderId="0" xfId="53" applyFont="1" applyFill="1" applyBorder="1" applyAlignment="1">
      <alignment horizontal="left" vertical="center" wrapText="1"/>
    </xf>
    <xf numFmtId="0" fontId="49" fillId="0" borderId="0" xfId="53" applyFont="1" applyFill="1" applyBorder="1" applyAlignment="1">
      <alignment horizontal="right" vertical="center" wrapText="1"/>
    </xf>
    <xf numFmtId="2" fontId="49" fillId="0" borderId="0" xfId="53" applyNumberFormat="1" applyFont="1" applyFill="1" applyBorder="1" applyAlignment="1">
      <alignment horizontal="right" vertical="center" wrapText="1"/>
    </xf>
    <xf numFmtId="166" fontId="47" fillId="2" borderId="3" xfId="32" applyNumberFormat="1" applyFont="1" applyFill="1" applyBorder="1" applyAlignment="1">
      <alignment horizontal="right" vertical="center" wrapText="1"/>
    </xf>
    <xf numFmtId="2" fontId="3" fillId="0" borderId="0" xfId="53" applyNumberFormat="1" applyFont="1" applyFill="1" applyAlignment="1">
      <alignment vertical="center"/>
    </xf>
    <xf numFmtId="0" fontId="29" fillId="0" borderId="3" xfId="0" applyFont="1" applyFill="1" applyBorder="1" applyAlignment="1">
      <alignment horizontal="center" vertical="center" wrapText="1"/>
    </xf>
    <xf numFmtId="0" fontId="29" fillId="0" borderId="3" xfId="0" applyFont="1" applyFill="1" applyBorder="1" applyAlignment="1">
      <alignment vertical="center" wrapText="1"/>
    </xf>
    <xf numFmtId="1" fontId="50" fillId="0" borderId="3" xfId="58" applyNumberFormat="1" applyFont="1" applyBorder="1" applyAlignment="1">
      <alignment horizontal="center" vertical="center" wrapText="1"/>
    </xf>
    <xf numFmtId="0" fontId="50" fillId="0" borderId="3" xfId="58" applyFont="1" applyBorder="1" applyAlignment="1">
      <alignment horizontal="left" vertical="center" wrapText="1"/>
    </xf>
    <xf numFmtId="4" fontId="50" fillId="0" borderId="3" xfId="58" applyNumberFormat="1" applyFont="1" applyBorder="1" applyAlignment="1">
      <alignment horizontal="right" vertical="center" wrapText="1"/>
    </xf>
    <xf numFmtId="0" fontId="51" fillId="0" borderId="3" xfId="58" applyFont="1" applyBorder="1" applyAlignment="1">
      <alignment horizontal="center" vertical="center" wrapText="1"/>
    </xf>
    <xf numFmtId="166" fontId="52" fillId="0" borderId="3" xfId="0" applyNumberFormat="1" applyFont="1" applyFill="1" applyBorder="1" applyAlignment="1">
      <alignment horizontal="center" vertical="center" wrapText="1"/>
    </xf>
    <xf numFmtId="0" fontId="52" fillId="0" borderId="3" xfId="0" applyFont="1" applyFill="1" applyBorder="1" applyAlignment="1">
      <alignment vertical="center" wrapText="1"/>
    </xf>
    <xf numFmtId="2" fontId="52" fillId="0" borderId="3" xfId="0" applyNumberFormat="1" applyFont="1" applyFill="1" applyBorder="1" applyAlignment="1">
      <alignment horizontal="right" vertical="center" wrapText="1"/>
    </xf>
    <xf numFmtId="0" fontId="53" fillId="0" borderId="3" xfId="0" applyFont="1" applyFill="1" applyBorder="1" applyAlignment="1">
      <alignment vertical="center" wrapText="1"/>
    </xf>
    <xf numFmtId="166" fontId="52" fillId="0" borderId="3" xfId="0" applyNumberFormat="1" applyFont="1" applyBorder="1" applyAlignment="1">
      <alignment horizontal="center" vertical="center" wrapText="1"/>
    </xf>
    <xf numFmtId="0" fontId="52" fillId="0" borderId="3" xfId="0" applyFont="1" applyBorder="1" applyAlignment="1">
      <alignment vertical="center" wrapText="1"/>
    </xf>
    <xf numFmtId="2" fontId="52" fillId="0" borderId="3" xfId="0" applyNumberFormat="1" applyFont="1" applyBorder="1" applyAlignment="1">
      <alignment horizontal="right" vertical="center" wrapText="1"/>
    </xf>
    <xf numFmtId="0" fontId="53" fillId="0" borderId="3" xfId="0" applyFont="1" applyBorder="1" applyAlignment="1">
      <alignment horizontal="center" vertical="center" wrapText="1"/>
    </xf>
    <xf numFmtId="0" fontId="53" fillId="0" borderId="3" xfId="0" applyFont="1" applyBorder="1" applyAlignment="1">
      <alignment vertical="center" wrapText="1"/>
    </xf>
    <xf numFmtId="0" fontId="51" fillId="0" borderId="3" xfId="54" applyFont="1" applyBorder="1" applyAlignment="1">
      <alignment horizontal="left" vertical="center" wrapText="1"/>
    </xf>
    <xf numFmtId="0" fontId="34" fillId="0" borderId="3" xfId="53" applyFont="1" applyFill="1" applyBorder="1" applyAlignment="1">
      <alignment horizontal="center" vertical="center"/>
    </xf>
    <xf numFmtId="0" fontId="34" fillId="0" borderId="3" xfId="53" applyFont="1" applyFill="1" applyBorder="1" applyAlignment="1">
      <alignment horizontal="left" vertical="center"/>
    </xf>
    <xf numFmtId="37" fontId="34" fillId="0" borderId="3" xfId="1" applyNumberFormat="1" applyFont="1" applyFill="1" applyBorder="1" applyAlignment="1">
      <alignment horizontal="center" vertical="center"/>
    </xf>
    <xf numFmtId="39" fontId="34" fillId="0" borderId="3" xfId="1" applyNumberFormat="1" applyFont="1" applyFill="1" applyBorder="1" applyAlignment="1">
      <alignment horizontal="right" vertical="center"/>
    </xf>
    <xf numFmtId="2" fontId="34" fillId="0" borderId="3" xfId="53" applyNumberFormat="1" applyFont="1" applyFill="1" applyBorder="1" applyAlignment="1">
      <alignment horizontal="center" vertical="center"/>
    </xf>
    <xf numFmtId="0" fontId="29" fillId="0" borderId="3" xfId="0" applyFont="1" applyFill="1" applyBorder="1" applyAlignment="1">
      <alignment horizontal="left" vertical="center"/>
    </xf>
    <xf numFmtId="4" fontId="29" fillId="0" borderId="3" xfId="0" applyNumberFormat="1" applyFont="1" applyFill="1" applyBorder="1" applyAlignment="1">
      <alignment horizontal="right" vertical="center" wrapText="1"/>
    </xf>
    <xf numFmtId="4" fontId="29" fillId="0" borderId="3" xfId="0" applyNumberFormat="1" applyFont="1" applyFill="1" applyBorder="1" applyAlignment="1">
      <alignment horizontal="center" vertical="center" wrapText="1"/>
    </xf>
    <xf numFmtId="0" fontId="5" fillId="0" borderId="3" xfId="53"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11" fillId="0" borderId="3" xfId="0" applyNumberFormat="1" applyFont="1" applyFill="1" applyBorder="1" applyAlignment="1">
      <alignment horizontal="right" vertical="center" wrapText="1"/>
    </xf>
    <xf numFmtId="2" fontId="5" fillId="0" borderId="3" xfId="0" applyNumberFormat="1" applyFont="1" applyFill="1" applyBorder="1" applyAlignment="1">
      <alignment horizontal="right" vertical="center" wrapText="1"/>
    </xf>
    <xf numFmtId="2" fontId="5" fillId="0" borderId="3" xfId="0" applyNumberFormat="1" applyFont="1" applyFill="1" applyBorder="1" applyAlignment="1">
      <alignment horizontal="right" vertical="center"/>
    </xf>
    <xf numFmtId="0" fontId="13" fillId="0" borderId="3" xfId="53" applyFont="1" applyFill="1" applyBorder="1" applyAlignment="1">
      <alignment horizontal="center" vertical="center" wrapText="1"/>
    </xf>
    <xf numFmtId="0" fontId="54" fillId="0" borderId="3" xfId="57" applyFont="1" applyFill="1" applyBorder="1" applyAlignment="1">
      <alignment horizontal="center" vertical="center" wrapText="1"/>
    </xf>
    <xf numFmtId="0" fontId="21" fillId="0" borderId="4" xfId="53" applyFont="1" applyFill="1" applyBorder="1" applyAlignment="1">
      <alignment horizontal="center" vertical="center" wrapText="1"/>
    </xf>
    <xf numFmtId="2" fontId="55" fillId="0" borderId="3" xfId="57" applyNumberFormat="1" applyFont="1" applyFill="1" applyBorder="1" applyAlignment="1">
      <alignment horizontal="center" vertical="center" wrapText="1"/>
    </xf>
    <xf numFmtId="166" fontId="56" fillId="0" borderId="3" xfId="32" applyNumberFormat="1" applyFont="1" applyFill="1" applyBorder="1" applyAlignment="1">
      <alignment horizontal="center" vertical="center" wrapText="1"/>
    </xf>
    <xf numFmtId="2" fontId="56" fillId="0" borderId="3" xfId="32" applyNumberFormat="1" applyFont="1" applyFill="1" applyBorder="1" applyAlignment="1">
      <alignment horizontal="center" vertical="center" wrapText="1"/>
    </xf>
    <xf numFmtId="0" fontId="55" fillId="0" borderId="3" xfId="0" applyFont="1" applyFill="1" applyBorder="1" applyAlignment="1">
      <alignment horizontal="left" vertical="center" wrapText="1"/>
    </xf>
    <xf numFmtId="166" fontId="56" fillId="0" borderId="3" xfId="53" applyNumberFormat="1" applyFont="1" applyFill="1" applyBorder="1" applyAlignment="1">
      <alignment horizontal="center" vertical="center" wrapText="1"/>
    </xf>
    <xf numFmtId="0" fontId="46" fillId="0" borderId="0" xfId="0" applyFont="1" applyAlignment="1">
      <alignment wrapText="1"/>
    </xf>
    <xf numFmtId="0" fontId="55" fillId="0" borderId="3" xfId="0" applyFont="1" applyFill="1" applyBorder="1" applyAlignment="1">
      <alignment horizontal="center" vertical="center" wrapText="1"/>
    </xf>
    <xf numFmtId="2" fontId="55" fillId="0" borderId="3" xfId="0" applyNumberFormat="1" applyFont="1" applyFill="1" applyBorder="1" applyAlignment="1">
      <alignment horizontal="right" vertical="center" wrapText="1"/>
    </xf>
    <xf numFmtId="0" fontId="56" fillId="0" borderId="3" xfId="0" applyFont="1" applyFill="1" applyBorder="1" applyAlignment="1">
      <alignment horizontal="center" vertical="center" wrapText="1"/>
    </xf>
    <xf numFmtId="2" fontId="56" fillId="0" borderId="3" xfId="53" applyNumberFormat="1" applyFont="1" applyFill="1" applyBorder="1" applyAlignment="1">
      <alignment horizontal="right" vertical="center" wrapText="1"/>
    </xf>
    <xf numFmtId="2" fontId="55" fillId="0" borderId="3" xfId="53" applyNumberFormat="1" applyFont="1" applyFill="1" applyBorder="1" applyAlignment="1">
      <alignment horizontal="right" vertical="center" wrapText="1"/>
    </xf>
    <xf numFmtId="2" fontId="36" fillId="0" borderId="3" xfId="34" applyNumberFormat="1" applyFont="1" applyFill="1" applyBorder="1" applyAlignment="1">
      <alignment horizontal="right" vertical="center" wrapText="1"/>
    </xf>
    <xf numFmtId="2" fontId="36" fillId="0" borderId="3" xfId="129" applyNumberFormat="1" applyFont="1" applyFill="1" applyBorder="1" applyAlignment="1">
      <alignment horizontal="right" vertical="center" wrapText="1"/>
    </xf>
    <xf numFmtId="0" fontId="36" fillId="0" borderId="3" xfId="34" applyFont="1" applyFill="1" applyBorder="1" applyAlignment="1">
      <alignment horizontal="center" vertical="center" wrapText="1"/>
    </xf>
    <xf numFmtId="0" fontId="36" fillId="0" borderId="3" xfId="21" applyFont="1" applyFill="1" applyBorder="1" applyAlignment="1">
      <alignment horizontal="center" vertical="center" wrapText="1"/>
    </xf>
    <xf numFmtId="166" fontId="5" fillId="0" borderId="3" xfId="0" applyNumberFormat="1" applyFont="1" applyFill="1" applyBorder="1" applyAlignment="1">
      <alignment horizontal="left" vertical="center" wrapText="1"/>
    </xf>
    <xf numFmtId="166" fontId="37" fillId="0" borderId="3" xfId="32" applyNumberFormat="1" applyFont="1" applyFill="1" applyBorder="1" applyAlignment="1">
      <alignment horizontal="center" vertical="center" wrapText="1"/>
    </xf>
    <xf numFmtId="1" fontId="36" fillId="0" borderId="3" xfId="21" applyNumberFormat="1" applyFont="1" applyFill="1" applyBorder="1" applyAlignment="1">
      <alignment horizontal="center" vertical="center" wrapText="1"/>
    </xf>
    <xf numFmtId="2" fontId="56" fillId="0" borderId="3" xfId="34" applyNumberFormat="1" applyFont="1" applyFill="1" applyBorder="1" applyAlignment="1">
      <alignment horizontal="right" vertical="center"/>
    </xf>
    <xf numFmtId="0" fontId="37" fillId="0" borderId="3" xfId="34" applyFont="1" applyFill="1" applyBorder="1" applyAlignment="1">
      <alignment horizontal="center" vertical="center" wrapText="1"/>
    </xf>
    <xf numFmtId="0" fontId="37" fillId="0" borderId="3" xfId="129" applyFont="1" applyFill="1" applyBorder="1" applyAlignment="1">
      <alignment horizontal="left" vertical="center" wrapText="1"/>
    </xf>
    <xf numFmtId="2" fontId="37" fillId="0" borderId="3" xfId="34" applyNumberFormat="1" applyFont="1" applyFill="1" applyBorder="1" applyAlignment="1">
      <alignment horizontal="right" vertical="center" wrapText="1"/>
    </xf>
    <xf numFmtId="0" fontId="37" fillId="0" borderId="3" xfId="21" applyFont="1" applyFill="1" applyBorder="1" applyAlignment="1">
      <alignment horizontal="center" vertical="center" wrapText="1"/>
    </xf>
    <xf numFmtId="0" fontId="36" fillId="0" borderId="3" xfId="129" applyFont="1" applyFill="1" applyBorder="1" applyAlignment="1">
      <alignment horizontal="left" vertical="center" wrapText="1"/>
    </xf>
    <xf numFmtId="2" fontId="36" fillId="0" borderId="3" xfId="129" applyNumberFormat="1" applyFont="1" applyFill="1" applyBorder="1" applyAlignment="1">
      <alignment horizontal="center" vertical="center" wrapText="1"/>
    </xf>
    <xf numFmtId="49" fontId="56" fillId="0" borderId="3" xfId="0" applyNumberFormat="1" applyFont="1" applyFill="1" applyBorder="1" applyAlignment="1">
      <alignment horizontal="center" vertical="center" wrapText="1"/>
    </xf>
    <xf numFmtId="166" fontId="37" fillId="0" borderId="3" xfId="32" applyNumberFormat="1" applyFont="1" applyFill="1" applyBorder="1" applyAlignment="1">
      <alignment horizontal="left" vertical="center" wrapText="1"/>
    </xf>
    <xf numFmtId="2" fontId="37" fillId="0" borderId="3" xfId="21" applyNumberFormat="1" applyFont="1" applyFill="1" applyBorder="1" applyAlignment="1">
      <alignment horizontal="right" vertical="center" wrapText="1"/>
    </xf>
    <xf numFmtId="0" fontId="56" fillId="0" borderId="0" xfId="53" applyFont="1" applyFill="1" applyBorder="1" applyAlignment="1">
      <alignment horizontal="center" vertical="center" wrapText="1"/>
    </xf>
    <xf numFmtId="0" fontId="57" fillId="2" borderId="0" xfId="53" applyFont="1" applyFill="1" applyBorder="1" applyAlignment="1">
      <alignment horizontal="center" vertical="center" wrapText="1"/>
    </xf>
    <xf numFmtId="0" fontId="56" fillId="0" borderId="0" xfId="0" applyFont="1" applyAlignment="1">
      <alignment wrapText="1"/>
    </xf>
    <xf numFmtId="0" fontId="55" fillId="0" borderId="0" xfId="0" applyFont="1" applyAlignment="1">
      <alignment wrapText="1"/>
    </xf>
    <xf numFmtId="166" fontId="13" fillId="0" borderId="5" xfId="19" applyNumberFormat="1" applyFont="1" applyFill="1" applyBorder="1" applyAlignment="1">
      <alignment vertical="center" wrapText="1"/>
    </xf>
    <xf numFmtId="166" fontId="13" fillId="0" borderId="2" xfId="19" applyNumberFormat="1" applyFont="1" applyFill="1" applyBorder="1" applyAlignment="1">
      <alignment vertical="center" wrapText="1"/>
    </xf>
    <xf numFmtId="166" fontId="13" fillId="0" borderId="6" xfId="19" applyNumberFormat="1" applyFont="1" applyFill="1" applyBorder="1" applyAlignment="1">
      <alignment vertical="center" wrapText="1"/>
    </xf>
    <xf numFmtId="166" fontId="11" fillId="0" borderId="0" xfId="32" applyNumberFormat="1" applyFont="1" applyFill="1" applyBorder="1" applyAlignment="1">
      <alignment horizontal="center" vertical="center" wrapText="1"/>
    </xf>
    <xf numFmtId="0" fontId="11" fillId="3" borderId="0" xfId="53" applyFont="1" applyFill="1" applyAlignment="1">
      <alignment horizontal="center" vertical="center" wrapText="1"/>
    </xf>
    <xf numFmtId="0" fontId="13" fillId="0" borderId="3" xfId="53" applyFont="1" applyFill="1" applyBorder="1" applyAlignment="1">
      <alignment vertical="center" wrapText="1"/>
    </xf>
    <xf numFmtId="0" fontId="13" fillId="0" borderId="0" xfId="53" applyFont="1" applyFill="1" applyBorder="1" applyAlignment="1">
      <alignment vertical="center" wrapText="1"/>
    </xf>
    <xf numFmtId="0" fontId="13" fillId="0" borderId="0" xfId="0" applyFont="1" applyFill="1"/>
    <xf numFmtId="0" fontId="13" fillId="0" borderId="0" xfId="0" applyFont="1" applyFill="1" applyBorder="1"/>
    <xf numFmtId="0" fontId="13" fillId="3" borderId="0" xfId="0" applyFont="1" applyFill="1"/>
    <xf numFmtId="4" fontId="13" fillId="0" borderId="3" xfId="53"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11" fillId="0" borderId="0" xfId="0" applyFont="1" applyFill="1"/>
    <xf numFmtId="43" fontId="15" fillId="0" borderId="0" xfId="1" applyNumberFormat="1" applyFont="1" applyFill="1" applyAlignment="1">
      <alignment horizontal="center" vertical="center" wrapText="1"/>
    </xf>
    <xf numFmtId="0" fontId="58" fillId="0" borderId="0" xfId="0" applyFont="1" applyFill="1"/>
    <xf numFmtId="0" fontId="11" fillId="0" borderId="3" xfId="0" applyFont="1" applyFill="1" applyBorder="1" applyAlignment="1">
      <alignment horizontal="left" vertical="center" wrapText="1"/>
    </xf>
    <xf numFmtId="0" fontId="3" fillId="0" borderId="3" xfId="53" applyFont="1" applyFill="1" applyBorder="1" applyAlignment="1">
      <alignment horizontal="center" vertical="center" wrapText="1"/>
    </xf>
    <xf numFmtId="0" fontId="5" fillId="0" borderId="0" xfId="0" applyFont="1" applyFill="1"/>
    <xf numFmtId="0" fontId="5" fillId="0" borderId="3" xfId="0" applyFont="1" applyFill="1" applyBorder="1" applyAlignment="1">
      <alignment horizontal="center" vertical="center"/>
    </xf>
    <xf numFmtId="0" fontId="5" fillId="0" borderId="3" xfId="0" applyFont="1" applyFill="1" applyBorder="1" applyAlignment="1">
      <alignment horizontal="center" wrapText="1"/>
    </xf>
    <xf numFmtId="0" fontId="5" fillId="0" borderId="0" xfId="0" applyFont="1" applyFill="1" applyAlignment="1">
      <alignment horizontal="center"/>
    </xf>
    <xf numFmtId="4" fontId="13" fillId="0" borderId="3" xfId="0" applyNumberFormat="1" applyFont="1" applyFill="1" applyBorder="1" applyAlignment="1">
      <alignment horizontal="right" vertical="center" wrapText="1"/>
    </xf>
    <xf numFmtId="0" fontId="11" fillId="0" borderId="0" xfId="0" applyFont="1" applyFill="1" applyBorder="1" applyAlignment="1">
      <alignment wrapText="1"/>
    </xf>
    <xf numFmtId="0" fontId="11" fillId="0" borderId="0" xfId="0" applyFont="1" applyFill="1" applyAlignment="1">
      <alignment wrapText="1"/>
    </xf>
    <xf numFmtId="0" fontId="13" fillId="0" borderId="3" xfId="0" applyFont="1" applyFill="1" applyBorder="1" applyAlignment="1">
      <alignment horizontal="center" vertical="center" wrapText="1"/>
    </xf>
    <xf numFmtId="0" fontId="54" fillId="0" borderId="3" xfId="57" applyFont="1" applyBorder="1" applyAlignment="1">
      <alignment horizontal="center" vertical="center" wrapText="1"/>
    </xf>
    <xf numFmtId="166" fontId="47" fillId="0" borderId="3" xfId="32" applyNumberFormat="1" applyFont="1" applyBorder="1" applyAlignment="1">
      <alignment horizontal="center" vertical="center" wrapText="1"/>
    </xf>
    <xf numFmtId="166" fontId="47" fillId="0" borderId="3" xfId="32" applyNumberFormat="1" applyFont="1" applyBorder="1" applyAlignment="1">
      <alignment horizontal="right" vertical="center" wrapText="1"/>
    </xf>
    <xf numFmtId="0" fontId="3" fillId="0" borderId="3" xfId="59" applyFont="1" applyFill="1" applyBorder="1" applyAlignment="1">
      <alignment horizontal="center" vertical="center" wrapText="1"/>
    </xf>
    <xf numFmtId="167" fontId="5" fillId="0" borderId="3" xfId="0" applyNumberFormat="1" applyFont="1" applyFill="1" applyBorder="1" applyAlignment="1">
      <alignment horizontal="left" vertical="center" wrapText="1"/>
    </xf>
    <xf numFmtId="166" fontId="5" fillId="0" borderId="3" xfId="32" applyNumberFormat="1" applyFont="1" applyFill="1" applyBorder="1" applyAlignment="1">
      <alignment horizontal="left" vertical="center" wrapText="1"/>
    </xf>
    <xf numFmtId="0" fontId="38" fillId="0" borderId="3" xfId="57" applyFont="1" applyFill="1" applyBorder="1" applyAlignment="1">
      <alignment horizontal="center" vertical="center" wrapText="1"/>
    </xf>
    <xf numFmtId="2" fontId="13" fillId="0" borderId="0" xfId="53" applyNumberFormat="1" applyFont="1" applyFill="1" applyAlignment="1">
      <alignment horizontal="center" vertical="center" wrapText="1"/>
    </xf>
    <xf numFmtId="166" fontId="39" fillId="0" borderId="3" xfId="32" applyNumberFormat="1" applyFont="1" applyFill="1" applyBorder="1" applyAlignment="1">
      <alignment horizontal="center" vertical="center" wrapText="1"/>
    </xf>
    <xf numFmtId="2" fontId="40" fillId="2" borderId="0" xfId="53" applyNumberFormat="1" applyFont="1" applyFill="1" applyAlignment="1">
      <alignment horizontal="center" vertical="center" wrapText="1"/>
    </xf>
    <xf numFmtId="0" fontId="40" fillId="2" borderId="0" xfId="53" applyFont="1" applyFill="1" applyAlignment="1">
      <alignment horizontal="center" vertical="center" wrapText="1"/>
    </xf>
    <xf numFmtId="0" fontId="55" fillId="0" borderId="0" xfId="53" applyFont="1" applyFill="1" applyAlignment="1">
      <alignment horizontal="center" vertical="center" wrapText="1"/>
    </xf>
    <xf numFmtId="0" fontId="56" fillId="0" borderId="0" xfId="53" applyFont="1" applyFill="1" applyAlignment="1">
      <alignment horizontal="center" vertical="center" wrapText="1"/>
    </xf>
    <xf numFmtId="0" fontId="59" fillId="0" borderId="0" xfId="53" applyFont="1" applyFill="1" applyAlignment="1">
      <alignment horizontal="center" vertical="center" wrapText="1"/>
    </xf>
    <xf numFmtId="0" fontId="18" fillId="0" borderId="3" xfId="57" applyFont="1" applyFill="1" applyBorder="1" applyAlignment="1">
      <alignment horizontal="center" vertical="center" wrapText="1"/>
    </xf>
    <xf numFmtId="0" fontId="18" fillId="0" borderId="0" xfId="53" applyFont="1" applyFill="1" applyAlignment="1">
      <alignment horizontal="center" vertical="center" wrapText="1"/>
    </xf>
    <xf numFmtId="0" fontId="18" fillId="0" borderId="3" xfId="57" applyFont="1" applyFill="1" applyBorder="1" applyAlignment="1">
      <alignment horizontal="right" vertical="center" wrapText="1"/>
    </xf>
    <xf numFmtId="0" fontId="18" fillId="0" borderId="0" xfId="0" applyFont="1" applyFill="1"/>
    <xf numFmtId="0" fontId="21" fillId="0" borderId="0" xfId="0" applyFont="1" applyFill="1"/>
    <xf numFmtId="0" fontId="3" fillId="3" borderId="3" xfId="0" applyFont="1" applyFill="1" applyBorder="1" applyAlignment="1">
      <alignment horizontal="center" vertical="center" wrapText="1"/>
    </xf>
    <xf numFmtId="0" fontId="3" fillId="3" borderId="0" xfId="0" applyFont="1" applyFill="1"/>
    <xf numFmtId="0" fontId="5" fillId="0" borderId="3" xfId="0" applyFont="1" applyFill="1" applyBorder="1" applyAlignment="1">
      <alignment horizontal="right" vertical="center" wrapText="1"/>
    </xf>
    <xf numFmtId="0" fontId="33" fillId="0" borderId="3" xfId="53" applyFont="1" applyFill="1" applyBorder="1" applyAlignment="1">
      <alignment horizontal="center" vertical="center" wrapText="1"/>
    </xf>
    <xf numFmtId="0" fontId="33" fillId="0" borderId="3" xfId="53" applyFont="1" applyFill="1" applyBorder="1" applyAlignment="1">
      <alignment horizontal="left" vertical="center" wrapText="1"/>
    </xf>
    <xf numFmtId="37" fontId="33" fillId="0" borderId="3" xfId="1" applyNumberFormat="1" applyFont="1" applyFill="1" applyBorder="1" applyAlignment="1">
      <alignment horizontal="center" vertical="center" wrapText="1"/>
    </xf>
    <xf numFmtId="39" fontId="33" fillId="0" borderId="3" xfId="1" applyNumberFormat="1" applyFont="1" applyFill="1" applyBorder="1" applyAlignment="1">
      <alignment horizontal="right" vertical="center" wrapText="1"/>
    </xf>
    <xf numFmtId="2" fontId="33" fillId="0" borderId="3" xfId="53" applyNumberFormat="1" applyFont="1" applyFill="1" applyBorder="1" applyAlignment="1">
      <alignment horizontal="center" vertical="center" wrapText="1"/>
    </xf>
    <xf numFmtId="166" fontId="29" fillId="0" borderId="3" xfId="0" applyNumberFormat="1" applyFont="1" applyFill="1" applyBorder="1" applyAlignment="1">
      <alignment horizontal="center" vertical="center" wrapText="1"/>
    </xf>
    <xf numFmtId="0" fontId="30" fillId="0" borderId="3" xfId="0" applyFont="1" applyFill="1" applyBorder="1" applyAlignment="1">
      <alignment vertical="center" wrapText="1"/>
    </xf>
    <xf numFmtId="0" fontId="5" fillId="2" borderId="0" xfId="53" applyFont="1" applyFill="1" applyAlignment="1">
      <alignment horizontal="center" vertical="center" wrapText="1"/>
    </xf>
    <xf numFmtId="2" fontId="29" fillId="0" borderId="3" xfId="0" applyNumberFormat="1" applyFont="1" applyFill="1" applyBorder="1" applyAlignment="1">
      <alignment vertical="center" wrapText="1"/>
    </xf>
    <xf numFmtId="166" fontId="47" fillId="0" borderId="3" xfId="53" applyNumberFormat="1" applyFont="1" applyFill="1" applyBorder="1" applyAlignment="1">
      <alignment horizontal="center" vertical="center" wrapText="1"/>
    </xf>
    <xf numFmtId="166" fontId="47" fillId="0" borderId="3" xfId="53" applyNumberFormat="1" applyFont="1" applyFill="1" applyBorder="1" applyAlignment="1">
      <alignment horizontal="left" vertical="center" wrapText="1"/>
    </xf>
    <xf numFmtId="0" fontId="46" fillId="0" borderId="3" xfId="59" applyFont="1" applyFill="1" applyBorder="1" applyAlignment="1">
      <alignment horizontal="center" vertical="center" wrapText="1"/>
    </xf>
    <xf numFmtId="0" fontId="55" fillId="0" borderId="3" xfId="57" applyFont="1" applyFill="1" applyBorder="1" applyAlignment="1">
      <alignment horizontal="center" vertical="center" wrapText="1"/>
    </xf>
    <xf numFmtId="0" fontId="30" fillId="0" borderId="3" xfId="68" applyNumberFormat="1" applyFont="1" applyFill="1" applyBorder="1" applyAlignment="1">
      <alignment horizontal="center" vertical="center"/>
    </xf>
    <xf numFmtId="0" fontId="29" fillId="0" borderId="3" xfId="0" applyFont="1" applyFill="1" applyBorder="1" applyAlignment="1">
      <alignment horizontal="left" vertical="center" wrapText="1"/>
    </xf>
    <xf numFmtId="0" fontId="30" fillId="0" borderId="0" xfId="53" applyFont="1" applyFill="1" applyAlignment="1">
      <alignment horizontal="center" vertical="center" wrapText="1"/>
    </xf>
    <xf numFmtId="0" fontId="30" fillId="0" borderId="0" xfId="53" applyFont="1" applyFill="1" applyAlignment="1">
      <alignment horizontal="left" vertical="center" wrapText="1"/>
    </xf>
    <xf numFmtId="2" fontId="30" fillId="0" borderId="0" xfId="53" applyNumberFormat="1" applyFont="1" applyFill="1" applyAlignment="1">
      <alignment horizontal="center" vertical="center" wrapText="1"/>
    </xf>
    <xf numFmtId="0" fontId="53" fillId="0" borderId="0" xfId="53" applyFont="1" applyAlignment="1">
      <alignment horizontal="center" vertical="center" wrapText="1"/>
    </xf>
    <xf numFmtId="2" fontId="52" fillId="0" borderId="3" xfId="0" applyNumberFormat="1" applyFont="1" applyFill="1" applyBorder="1" applyAlignment="1">
      <alignment vertical="center" wrapText="1"/>
    </xf>
    <xf numFmtId="0" fontId="11" fillId="0" borderId="3" xfId="0" applyFont="1" applyFill="1" applyBorder="1" applyAlignment="1">
      <alignment horizontal="left" wrapText="1"/>
    </xf>
    <xf numFmtId="4" fontId="13" fillId="0" borderId="3" xfId="0" applyNumberFormat="1" applyFont="1" applyFill="1" applyBorder="1" applyAlignment="1">
      <alignment vertical="center" wrapText="1"/>
    </xf>
    <xf numFmtId="2" fontId="11" fillId="0" borderId="3" xfId="0" applyNumberFormat="1" applyFont="1" applyFill="1" applyBorder="1" applyAlignment="1">
      <alignment vertical="center" wrapText="1"/>
    </xf>
    <xf numFmtId="0" fontId="13" fillId="0" borderId="3" xfId="0" applyFont="1" applyFill="1" applyBorder="1" applyAlignment="1">
      <alignment vertical="center" wrapText="1"/>
    </xf>
    <xf numFmtId="167" fontId="13" fillId="0" borderId="3" xfId="67" applyNumberFormat="1" applyFont="1" applyFill="1" applyBorder="1" applyAlignment="1">
      <alignment horizontal="left" vertical="center" wrapText="1"/>
    </xf>
    <xf numFmtId="49" fontId="51" fillId="0" borderId="3" xfId="57" applyNumberFormat="1" applyFont="1" applyFill="1" applyBorder="1" applyAlignment="1">
      <alignment horizontal="center" vertical="center" wrapText="1"/>
    </xf>
    <xf numFmtId="166" fontId="30" fillId="0" borderId="3" xfId="32" applyNumberFormat="1" applyFont="1" applyFill="1" applyBorder="1" applyAlignment="1">
      <alignment horizontal="center" vertical="center" wrapText="1"/>
    </xf>
    <xf numFmtId="166" fontId="50" fillId="0" borderId="3" xfId="0" applyNumberFormat="1" applyFont="1" applyFill="1" applyBorder="1" applyAlignment="1">
      <alignment horizontal="center" vertical="center" wrapText="1"/>
    </xf>
    <xf numFmtId="0" fontId="50" fillId="0" borderId="3" xfId="0" applyFont="1" applyFill="1" applyBorder="1" applyAlignment="1">
      <alignment vertical="center" wrapText="1"/>
    </xf>
    <xf numFmtId="2" fontId="50" fillId="0" borderId="3" xfId="0" applyNumberFormat="1" applyFont="1" applyFill="1" applyBorder="1" applyAlignment="1">
      <alignment horizontal="right" vertical="center" wrapText="1"/>
    </xf>
    <xf numFmtId="0" fontId="51" fillId="0" borderId="3" xfId="0" applyFont="1" applyFill="1" applyBorder="1" applyAlignment="1">
      <alignment vertical="center" wrapText="1"/>
    </xf>
    <xf numFmtId="4" fontId="50" fillId="0" borderId="3" xfId="57" applyNumberFormat="1" applyFont="1" applyFill="1" applyBorder="1" applyAlignment="1">
      <alignment vertical="center" wrapText="1"/>
    </xf>
    <xf numFmtId="4" fontId="51" fillId="0" borderId="3" xfId="57" applyNumberFormat="1" applyFont="1" applyFill="1" applyBorder="1" applyAlignment="1">
      <alignment vertical="center" wrapText="1"/>
    </xf>
    <xf numFmtId="0" fontId="56" fillId="0" borderId="3" xfId="0" applyFont="1" applyFill="1" applyBorder="1" applyAlignment="1">
      <alignment horizontal="left" vertical="center" wrapText="1"/>
    </xf>
    <xf numFmtId="0" fontId="41" fillId="3" borderId="0" xfId="53" applyFont="1" applyFill="1" applyAlignment="1">
      <alignment horizontal="center" vertical="center" wrapText="1"/>
    </xf>
    <xf numFmtId="43" fontId="29" fillId="3" borderId="3" xfId="0" applyNumberFormat="1" applyFont="1" applyFill="1" applyBorder="1" applyAlignment="1" applyProtection="1">
      <alignment horizontal="left" vertical="center" wrapText="1"/>
      <protection locked="0"/>
    </xf>
    <xf numFmtId="3" fontId="30" fillId="3" borderId="3" xfId="53" applyNumberFormat="1" applyFont="1" applyFill="1" applyBorder="1" applyAlignment="1">
      <alignment horizontal="center" vertical="center" wrapText="1"/>
    </xf>
    <xf numFmtId="167" fontId="30" fillId="3" borderId="3" xfId="53" applyNumberFormat="1" applyFont="1" applyFill="1" applyBorder="1" applyAlignment="1">
      <alignment horizontal="right" vertical="center" wrapText="1"/>
    </xf>
    <xf numFmtId="167" fontId="30" fillId="3" borderId="3" xfId="53" applyNumberFormat="1" applyFont="1" applyFill="1" applyBorder="1" applyAlignment="1">
      <alignment vertical="center" wrapText="1"/>
    </xf>
    <xf numFmtId="3" fontId="29" fillId="3" borderId="3" xfId="53" applyNumberFormat="1" applyFont="1" applyFill="1" applyBorder="1" applyAlignment="1">
      <alignment horizontal="center" vertical="center" wrapText="1"/>
    </xf>
    <xf numFmtId="0" fontId="29" fillId="3" borderId="3" xfId="53" applyFont="1" applyFill="1" applyBorder="1" applyAlignment="1">
      <alignment horizontal="left" vertical="center" wrapText="1"/>
    </xf>
    <xf numFmtId="0" fontId="29" fillId="3" borderId="3" xfId="53" applyFont="1" applyFill="1" applyBorder="1" applyAlignment="1">
      <alignment horizontal="center" vertical="center" wrapText="1"/>
    </xf>
    <xf numFmtId="167" fontId="30" fillId="3" borderId="3" xfId="57" applyNumberFormat="1" applyFont="1" applyFill="1" applyBorder="1" applyAlignment="1">
      <alignment horizontal="right" vertical="center" wrapText="1"/>
    </xf>
    <xf numFmtId="0" fontId="30" fillId="3" borderId="3" xfId="19" applyFont="1" applyFill="1" applyBorder="1" applyAlignment="1">
      <alignment horizontal="left" vertical="center" wrapText="1"/>
    </xf>
    <xf numFmtId="0" fontId="30" fillId="3" borderId="3" xfId="19" applyFont="1" applyFill="1" applyBorder="1" applyAlignment="1">
      <alignment horizontal="center" vertical="center" wrapText="1"/>
    </xf>
    <xf numFmtId="167" fontId="30" fillId="3" borderId="3" xfId="19" applyNumberFormat="1" applyFont="1" applyFill="1" applyBorder="1" applyAlignment="1">
      <alignment horizontal="right" vertical="center"/>
    </xf>
    <xf numFmtId="167" fontId="29" fillId="3" borderId="3" xfId="57" applyNumberFormat="1" applyFont="1" applyFill="1" applyBorder="1" applyAlignment="1">
      <alignment horizontal="right" vertical="center"/>
    </xf>
    <xf numFmtId="0" fontId="29" fillId="0" borderId="3" xfId="57" applyFont="1" applyFill="1" applyBorder="1" applyAlignment="1">
      <alignment horizontal="center" vertical="center" wrapText="1"/>
    </xf>
    <xf numFmtId="0" fontId="29" fillId="0" borderId="3" xfId="57" applyFont="1" applyFill="1" applyBorder="1" applyAlignment="1">
      <alignment vertical="center" wrapText="1"/>
    </xf>
    <xf numFmtId="166" fontId="30" fillId="0" borderId="3" xfId="32" applyNumberFormat="1" applyFont="1" applyFill="1" applyBorder="1" applyAlignment="1">
      <alignment vertical="center" wrapText="1"/>
    </xf>
    <xf numFmtId="166" fontId="30" fillId="0" borderId="3" xfId="32" applyNumberFormat="1" applyFont="1" applyFill="1" applyBorder="1" applyAlignment="1">
      <alignment horizontal="right" vertical="center" wrapText="1"/>
    </xf>
    <xf numFmtId="0" fontId="29" fillId="0" borderId="3" xfId="53" applyFont="1" applyFill="1" applyBorder="1" applyAlignment="1">
      <alignment horizontal="center" vertical="center" wrapText="1"/>
    </xf>
    <xf numFmtId="4" fontId="29" fillId="0" borderId="3" xfId="0" applyNumberFormat="1" applyFont="1" applyFill="1" applyBorder="1" applyAlignment="1">
      <alignment vertical="center" wrapText="1"/>
    </xf>
    <xf numFmtId="2" fontId="29" fillId="0" borderId="3" xfId="0" applyNumberFormat="1" applyFont="1" applyFill="1" applyBorder="1" applyAlignment="1">
      <alignment vertical="center"/>
    </xf>
    <xf numFmtId="166" fontId="29" fillId="0" borderId="3" xfId="32" applyNumberFormat="1" applyFont="1" applyFill="1" applyBorder="1" applyAlignment="1">
      <alignment horizontal="left" vertical="center" wrapText="1"/>
    </xf>
    <xf numFmtId="0" fontId="29" fillId="0" borderId="3" xfId="0" applyFont="1" applyFill="1" applyBorder="1"/>
    <xf numFmtId="0" fontId="30" fillId="0" borderId="3" xfId="53" applyFont="1" applyFill="1" applyBorder="1" applyAlignment="1">
      <alignment horizontal="center" vertical="center" wrapText="1"/>
    </xf>
    <xf numFmtId="0" fontId="30" fillId="0" borderId="3" xfId="0" applyFont="1" applyFill="1" applyBorder="1" applyAlignment="1">
      <alignment horizontal="left" vertical="center" wrapText="1"/>
    </xf>
    <xf numFmtId="4" fontId="30" fillId="0" borderId="3" xfId="0" applyNumberFormat="1" applyFont="1" applyFill="1" applyBorder="1" applyAlignment="1">
      <alignment vertical="center" wrapText="1"/>
    </xf>
    <xf numFmtId="0" fontId="30" fillId="0" borderId="3" xfId="0" applyFont="1" applyFill="1" applyBorder="1" applyAlignment="1">
      <alignment horizontal="center" vertical="center" wrapText="1"/>
    </xf>
    <xf numFmtId="2" fontId="30" fillId="0" borderId="3" xfId="0" applyNumberFormat="1" applyFont="1" applyFill="1" applyBorder="1" applyAlignment="1">
      <alignment vertical="center"/>
    </xf>
    <xf numFmtId="166" fontId="30" fillId="0" borderId="3" xfId="32" applyNumberFormat="1" applyFont="1" applyFill="1" applyBorder="1" applyAlignment="1">
      <alignment horizontal="left" vertical="center" wrapText="1"/>
    </xf>
    <xf numFmtId="0" fontId="30" fillId="0" borderId="3" xfId="0" applyFont="1" applyFill="1" applyBorder="1"/>
    <xf numFmtId="0" fontId="3" fillId="3" borderId="3" xfId="0" applyFont="1" applyFill="1" applyBorder="1" applyAlignment="1">
      <alignment horizontal="left" vertical="center"/>
    </xf>
    <xf numFmtId="4" fontId="3" fillId="3" borderId="3" xfId="0" applyNumberFormat="1" applyFont="1" applyFill="1" applyBorder="1" applyAlignment="1">
      <alignment horizontal="right" vertical="center" wrapText="1"/>
    </xf>
    <xf numFmtId="4" fontId="3" fillId="3" borderId="3" xfId="0" applyNumberFormat="1" applyFont="1" applyFill="1" applyBorder="1" applyAlignment="1">
      <alignment horizontal="center" vertical="center" wrapText="1"/>
    </xf>
    <xf numFmtId="0" fontId="5" fillId="3" borderId="3" xfId="53" applyFont="1" applyFill="1" applyBorder="1" applyAlignment="1">
      <alignment horizontal="center" vertical="center" wrapText="1"/>
    </xf>
    <xf numFmtId="0" fontId="5" fillId="3" borderId="3" xfId="53" applyFont="1" applyFill="1" applyBorder="1" applyAlignment="1">
      <alignment horizontal="left" vertical="center" wrapText="1"/>
    </xf>
    <xf numFmtId="2" fontId="5" fillId="3" borderId="3" xfId="53" applyNumberFormat="1" applyFont="1" applyFill="1" applyBorder="1" applyAlignment="1">
      <alignment horizontal="right" vertical="center" wrapText="1"/>
    </xf>
    <xf numFmtId="4" fontId="5" fillId="3" borderId="3" xfId="68" applyNumberFormat="1" applyFont="1" applyFill="1" applyBorder="1" applyAlignment="1">
      <alignment vertical="center" wrapText="1"/>
    </xf>
    <xf numFmtId="2" fontId="5" fillId="3" borderId="3" xfId="37" applyNumberFormat="1" applyFont="1" applyFill="1" applyBorder="1" applyAlignment="1">
      <alignment horizontal="center" vertical="center" wrapText="1"/>
    </xf>
    <xf numFmtId="2" fontId="5" fillId="3" borderId="3" xfId="53" applyNumberFormat="1" applyFont="1" applyFill="1" applyBorder="1" applyAlignment="1">
      <alignment vertical="center" wrapText="1"/>
    </xf>
    <xf numFmtId="0" fontId="5" fillId="3" borderId="3" xfId="69" applyFont="1" applyFill="1" applyBorder="1" applyAlignment="1">
      <alignment horizontal="center" vertical="center" wrapText="1"/>
    </xf>
    <xf numFmtId="3" fontId="5" fillId="3" borderId="3" xfId="68" applyNumberFormat="1" applyFont="1" applyFill="1" applyBorder="1" applyAlignment="1">
      <alignment horizontal="center" vertical="center"/>
    </xf>
    <xf numFmtId="0" fontId="3" fillId="3" borderId="3" xfId="68" applyFont="1" applyFill="1" applyBorder="1" applyAlignment="1">
      <alignment horizontal="left" vertical="center" wrapText="1"/>
    </xf>
    <xf numFmtId="2" fontId="3" fillId="3" borderId="3" xfId="53" applyNumberFormat="1" applyFont="1" applyFill="1" applyBorder="1" applyAlignment="1">
      <alignment horizontal="right" vertical="center" wrapText="1"/>
    </xf>
    <xf numFmtId="0" fontId="5" fillId="3" borderId="3" xfId="56" applyFont="1" applyFill="1" applyBorder="1" applyAlignment="1">
      <alignment horizontal="center" vertical="center" wrapText="1"/>
    </xf>
    <xf numFmtId="0" fontId="3" fillId="3" borderId="3" xfId="53" applyFont="1" applyFill="1" applyBorder="1" applyAlignment="1">
      <alignment horizontal="center" vertical="center" wrapText="1"/>
    </xf>
    <xf numFmtId="0" fontId="54" fillId="0" borderId="3" xfId="0" applyFont="1" applyBorder="1" applyAlignment="1">
      <alignment horizontal="center" vertical="center" wrapText="1"/>
    </xf>
    <xf numFmtId="0" fontId="54" fillId="0" borderId="3" xfId="0" applyFont="1" applyBorder="1" applyAlignment="1">
      <alignment horizontal="left" vertical="center" wrapText="1"/>
    </xf>
    <xf numFmtId="4" fontId="54" fillId="0" borderId="3" xfId="0" applyNumberFormat="1" applyFont="1" applyBorder="1" applyAlignment="1">
      <alignment horizontal="right" vertical="center" wrapText="1"/>
    </xf>
    <xf numFmtId="4" fontId="54" fillId="0" borderId="3" xfId="0" applyNumberFormat="1" applyFont="1" applyBorder="1" applyAlignment="1">
      <alignment horizontal="center" vertical="center" wrapText="1"/>
    </xf>
    <xf numFmtId="4" fontId="54" fillId="0" borderId="3" xfId="20" applyNumberFormat="1" applyFont="1" applyBorder="1" applyAlignment="1">
      <alignment horizontal="right" vertical="center" wrapText="1"/>
    </xf>
    <xf numFmtId="166" fontId="47" fillId="0" borderId="3" xfId="53" applyNumberFormat="1" applyFont="1" applyBorder="1" applyAlignment="1">
      <alignment horizontal="center" vertical="center" wrapText="1"/>
    </xf>
    <xf numFmtId="0" fontId="60" fillId="0" borderId="3" xfId="0" applyFont="1" applyBorder="1" applyAlignment="1">
      <alignment horizontal="center" vertical="center" wrapText="1"/>
    </xf>
    <xf numFmtId="0" fontId="60" fillId="0" borderId="3" xfId="0" applyFont="1" applyBorder="1" applyAlignment="1">
      <alignment horizontal="left" vertical="center" wrapText="1"/>
    </xf>
    <xf numFmtId="4" fontId="60" fillId="0" borderId="3" xfId="0" applyNumberFormat="1" applyFont="1" applyBorder="1" applyAlignment="1">
      <alignment horizontal="right" vertical="center" wrapText="1"/>
    </xf>
    <xf numFmtId="4" fontId="60" fillId="0" borderId="3" xfId="0" applyNumberFormat="1" applyFont="1" applyBorder="1" applyAlignment="1">
      <alignment horizontal="center" vertical="center" wrapText="1"/>
    </xf>
    <xf numFmtId="4" fontId="60" fillId="0" borderId="3" xfId="20" applyNumberFormat="1" applyFont="1" applyBorder="1" applyAlignment="1">
      <alignment horizontal="right" vertical="center" wrapText="1"/>
    </xf>
    <xf numFmtId="4" fontId="60" fillId="0" borderId="3" xfId="53" applyNumberFormat="1" applyFont="1" applyBorder="1" applyAlignment="1">
      <alignment horizontal="right" vertical="center" wrapText="1"/>
    </xf>
    <xf numFmtId="166" fontId="60" fillId="0" borderId="3" xfId="53" applyNumberFormat="1" applyFont="1" applyBorder="1" applyAlignment="1">
      <alignment horizontal="center" vertical="center" wrapText="1"/>
    </xf>
    <xf numFmtId="0" fontId="61" fillId="0" borderId="3" xfId="0" applyFont="1" applyBorder="1" applyAlignment="1">
      <alignment horizontal="center" vertical="center" wrapText="1"/>
    </xf>
    <xf numFmtId="0" fontId="61" fillId="0" borderId="3" xfId="0" applyFont="1" applyBorder="1" applyAlignment="1">
      <alignment horizontal="left" vertical="center" wrapText="1"/>
    </xf>
    <xf numFmtId="4" fontId="61" fillId="0" borderId="3" xfId="0" applyNumberFormat="1" applyFont="1" applyBorder="1" applyAlignment="1">
      <alignment horizontal="right" vertical="center" wrapText="1"/>
    </xf>
    <xf numFmtId="166" fontId="61" fillId="0" borderId="3" xfId="53" applyNumberFormat="1" applyFont="1" applyBorder="1" applyAlignment="1">
      <alignment horizontal="center" vertical="center" wrapText="1"/>
    </xf>
    <xf numFmtId="0" fontId="35" fillId="0" borderId="3" xfId="23" applyFont="1" applyBorder="1" applyAlignment="1">
      <alignment horizontal="center" vertical="center"/>
    </xf>
    <xf numFmtId="4" fontId="56" fillId="0" borderId="3" xfId="0" applyNumberFormat="1" applyFont="1" applyBorder="1" applyAlignment="1">
      <alignment horizontal="center" vertical="center" wrapText="1"/>
    </xf>
    <xf numFmtId="0" fontId="56" fillId="0" borderId="3" xfId="52" applyFont="1" applyFill="1" applyBorder="1" applyAlignment="1">
      <alignment horizontal="center" vertical="center" wrapText="1"/>
    </xf>
    <xf numFmtId="2" fontId="50" fillId="0" borderId="3" xfId="57" applyNumberFormat="1" applyFont="1" applyFill="1" applyBorder="1" applyAlignment="1">
      <alignment horizontal="right" vertical="center" wrapText="1"/>
    </xf>
    <xf numFmtId="0" fontId="62" fillId="0" borderId="3" xfId="0" applyFont="1" applyBorder="1" applyAlignment="1">
      <alignment wrapText="1"/>
    </xf>
    <xf numFmtId="168" fontId="50" fillId="0" borderId="3" xfId="57" applyNumberFormat="1" applyFont="1" applyFill="1" applyBorder="1" applyAlignment="1">
      <alignment horizontal="left" vertical="center" wrapText="1"/>
    </xf>
    <xf numFmtId="2" fontId="51" fillId="0" borderId="3" xfId="57" applyNumberFormat="1" applyFont="1" applyFill="1" applyBorder="1" applyAlignment="1">
      <alignment horizontal="right" vertical="center" wrapText="1"/>
    </xf>
    <xf numFmtId="4" fontId="3" fillId="0" borderId="3" xfId="53" applyNumberFormat="1" applyFont="1" applyFill="1" applyBorder="1" applyAlignment="1">
      <alignment horizontal="right" vertical="center" wrapText="1"/>
    </xf>
    <xf numFmtId="0" fontId="63" fillId="0" borderId="3" xfId="0" applyFont="1" applyBorder="1" applyAlignment="1">
      <alignment wrapText="1"/>
    </xf>
    <xf numFmtId="168" fontId="51" fillId="0" borderId="3" xfId="57" applyNumberFormat="1" applyFont="1" applyFill="1" applyBorder="1" applyAlignment="1">
      <alignment horizontal="left" vertical="center" wrapText="1"/>
    </xf>
    <xf numFmtId="0" fontId="49" fillId="0" borderId="0" xfId="53" applyFont="1" applyFill="1" applyAlignment="1">
      <alignment horizontal="center" vertical="center" wrapText="1"/>
    </xf>
    <xf numFmtId="0" fontId="64" fillId="0" borderId="3" xfId="0" applyFont="1" applyBorder="1" applyAlignment="1">
      <alignment vertical="center" wrapText="1"/>
    </xf>
    <xf numFmtId="2" fontId="30" fillId="0" borderId="3" xfId="0" applyNumberFormat="1" applyFont="1" applyFill="1" applyBorder="1" applyAlignment="1">
      <alignment horizontal="right" vertical="center" wrapText="1"/>
    </xf>
    <xf numFmtId="2" fontId="30" fillId="0" borderId="3" xfId="0" applyNumberFormat="1" applyFont="1" applyFill="1" applyBorder="1" applyAlignment="1">
      <alignment vertical="center" wrapText="1"/>
    </xf>
    <xf numFmtId="0" fontId="30" fillId="0" borderId="3" xfId="0" applyFont="1" applyFill="1" applyBorder="1" applyAlignment="1">
      <alignment horizontal="left" wrapText="1"/>
    </xf>
    <xf numFmtId="0" fontId="30" fillId="0" borderId="0" xfId="0" applyFont="1" applyFill="1" applyBorder="1" applyAlignment="1">
      <alignment wrapText="1"/>
    </xf>
    <xf numFmtId="0" fontId="30" fillId="0" borderId="0" xfId="0" applyFont="1" applyFill="1" applyAlignment="1">
      <alignment wrapText="1"/>
    </xf>
    <xf numFmtId="0" fontId="33" fillId="0" borderId="3" xfId="0" applyFont="1" applyFill="1" applyBorder="1" applyAlignment="1">
      <alignment horizontal="left" vertical="center" wrapText="1"/>
    </xf>
    <xf numFmtId="0" fontId="56" fillId="0" borderId="3" xfId="0" applyFont="1" applyBorder="1" applyAlignment="1">
      <alignment horizontal="center" vertical="center"/>
    </xf>
    <xf numFmtId="167" fontId="11" fillId="0" borderId="3" xfId="32" applyNumberFormat="1" applyFont="1" applyFill="1" applyBorder="1" applyAlignment="1">
      <alignment horizontal="center" vertical="center" wrapText="1"/>
    </xf>
    <xf numFmtId="0" fontId="30" fillId="0" borderId="3" xfId="0" applyFont="1" applyBorder="1" applyAlignment="1">
      <alignment horizontal="left" vertical="top" wrapText="1"/>
    </xf>
    <xf numFmtId="0" fontId="46" fillId="0" borderId="0" xfId="0" applyFont="1" applyFill="1" applyAlignment="1">
      <alignment wrapText="1"/>
    </xf>
    <xf numFmtId="2" fontId="56" fillId="0" borderId="3" xfId="0" applyNumberFormat="1" applyFont="1" applyFill="1" applyBorder="1" applyAlignment="1">
      <alignment horizontal="right" vertical="center" wrapText="1"/>
    </xf>
    <xf numFmtId="166" fontId="56" fillId="0" borderId="3" xfId="53" quotePrefix="1" applyNumberFormat="1" applyFont="1" applyFill="1" applyBorder="1" applyAlignment="1">
      <alignment horizontal="center" vertical="center" wrapText="1"/>
    </xf>
    <xf numFmtId="0" fontId="55" fillId="0" borderId="0" xfId="34" applyFont="1" applyFill="1" applyAlignment="1">
      <alignment vertical="center"/>
    </xf>
    <xf numFmtId="0" fontId="36" fillId="0" borderId="3" xfId="34" quotePrefix="1" applyFont="1" applyFill="1" applyBorder="1" applyAlignment="1">
      <alignment horizontal="center" vertical="center" wrapText="1"/>
    </xf>
    <xf numFmtId="0" fontId="49" fillId="0" borderId="0" xfId="34" applyFont="1" applyFill="1" applyAlignment="1">
      <alignment vertical="center"/>
    </xf>
    <xf numFmtId="0" fontId="60" fillId="0" borderId="0" xfId="34" applyFont="1" applyFill="1" applyAlignment="1">
      <alignment vertical="center"/>
    </xf>
    <xf numFmtId="0" fontId="55" fillId="3" borderId="3" xfId="53" applyFont="1" applyFill="1" applyBorder="1" applyAlignment="1">
      <alignment horizontal="center" vertical="center" wrapText="1"/>
    </xf>
    <xf numFmtId="0" fontId="55" fillId="3" borderId="3" xfId="0" applyFont="1" applyFill="1" applyBorder="1" applyAlignment="1" applyProtection="1">
      <alignment horizontal="left" vertical="center" wrapText="1"/>
      <protection hidden="1"/>
    </xf>
    <xf numFmtId="0" fontId="56" fillId="3" borderId="3" xfId="53" applyFont="1" applyFill="1" applyBorder="1" applyAlignment="1">
      <alignment horizontal="center" vertical="center" wrapText="1"/>
    </xf>
    <xf numFmtId="0" fontId="56" fillId="3" borderId="3" xfId="0" applyFont="1" applyFill="1" applyBorder="1" applyAlignment="1">
      <alignment horizontal="left" vertical="center" wrapText="1"/>
    </xf>
    <xf numFmtId="0" fontId="55" fillId="0" borderId="3" xfId="53" applyFont="1" applyFill="1" applyBorder="1" applyAlignment="1">
      <alignment horizontal="center" vertical="center" wrapText="1"/>
    </xf>
    <xf numFmtId="0" fontId="55" fillId="0" borderId="3" xfId="0" applyFont="1" applyFill="1" applyBorder="1" applyAlignment="1" applyProtection="1">
      <alignment horizontal="left" vertical="center" wrapText="1"/>
      <protection hidden="1"/>
    </xf>
    <xf numFmtId="4" fontId="55" fillId="0" borderId="3" xfId="53" applyNumberFormat="1" applyFont="1" applyFill="1" applyBorder="1" applyAlignment="1">
      <alignment horizontal="center" vertical="center" wrapText="1"/>
    </xf>
    <xf numFmtId="4" fontId="55" fillId="0" borderId="3" xfId="53" applyNumberFormat="1" applyFont="1" applyFill="1" applyBorder="1" applyAlignment="1">
      <alignment vertical="center" wrapText="1"/>
    </xf>
    <xf numFmtId="2" fontId="5" fillId="0" borderId="3" xfId="22" applyNumberFormat="1" applyFont="1" applyFill="1" applyBorder="1" applyAlignment="1">
      <alignment horizontal="center" vertical="center" wrapText="1"/>
    </xf>
    <xf numFmtId="0" fontId="41" fillId="0" borderId="0" xfId="53" applyFont="1" applyFill="1" applyAlignment="1">
      <alignment horizontal="center" vertical="center" wrapText="1"/>
    </xf>
    <xf numFmtId="171" fontId="56" fillId="0" borderId="3" xfId="1" applyNumberFormat="1" applyFont="1" applyFill="1" applyBorder="1" applyAlignment="1">
      <alignment horizontal="right" vertical="center" wrapText="1"/>
    </xf>
    <xf numFmtId="166" fontId="56" fillId="0" borderId="3" xfId="32" applyNumberFormat="1" applyFont="1" applyFill="1" applyBorder="1" applyAlignment="1">
      <alignment horizontal="right" vertical="center" wrapText="1"/>
    </xf>
    <xf numFmtId="4" fontId="55" fillId="0" borderId="3" xfId="53" applyNumberFormat="1" applyFont="1" applyFill="1" applyBorder="1" applyAlignment="1">
      <alignment horizontal="right" vertical="center" wrapText="1"/>
    </xf>
    <xf numFmtId="170" fontId="55" fillId="0" borderId="3" xfId="53" applyNumberFormat="1" applyFont="1" applyFill="1" applyBorder="1" applyAlignment="1">
      <alignment horizontal="right" vertical="center" wrapText="1"/>
    </xf>
    <xf numFmtId="170" fontId="5" fillId="0" borderId="3"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wrapText="1"/>
    </xf>
    <xf numFmtId="0" fontId="3" fillId="0" borderId="3" xfId="53" applyFont="1" applyFill="1" applyBorder="1" applyAlignment="1">
      <alignment horizontal="right" vertical="center" wrapText="1"/>
    </xf>
    <xf numFmtId="171" fontId="55" fillId="0" borderId="3" xfId="1" applyNumberFormat="1" applyFont="1" applyFill="1" applyBorder="1" applyAlignment="1">
      <alignment horizontal="center" vertical="center" wrapText="1"/>
    </xf>
    <xf numFmtId="43" fontId="56" fillId="0" borderId="3" xfId="1" applyFont="1" applyFill="1" applyBorder="1" applyAlignment="1">
      <alignment horizontal="center" vertical="center" wrapText="1"/>
    </xf>
    <xf numFmtId="43" fontId="56" fillId="0" borderId="3" xfId="1" applyFont="1" applyFill="1" applyBorder="1" applyAlignment="1">
      <alignment horizontal="right" vertical="center" wrapText="1"/>
    </xf>
    <xf numFmtId="4" fontId="13" fillId="0" borderId="3" xfId="53" applyNumberFormat="1" applyFont="1" applyFill="1" applyBorder="1" applyAlignment="1">
      <alignment horizontal="right" vertical="center" wrapText="1"/>
    </xf>
    <xf numFmtId="167" fontId="11" fillId="0" borderId="3" xfId="32" applyNumberFormat="1" applyFont="1" applyFill="1" applyBorder="1" applyAlignment="1">
      <alignment horizontal="right" vertical="center" wrapText="1"/>
    </xf>
    <xf numFmtId="4" fontId="13" fillId="0" borderId="3" xfId="53" applyNumberFormat="1" applyFont="1" applyFill="1" applyBorder="1" applyAlignment="1">
      <alignment vertical="center" wrapText="1"/>
    </xf>
    <xf numFmtId="167" fontId="5" fillId="0" borderId="3" xfId="32" applyNumberFormat="1" applyFont="1" applyFill="1" applyBorder="1" applyAlignment="1">
      <alignment vertical="center"/>
    </xf>
    <xf numFmtId="4" fontId="50" fillId="0" borderId="3" xfId="58" applyNumberFormat="1" applyFont="1" applyBorder="1" applyAlignment="1">
      <alignment vertical="center" wrapText="1"/>
    </xf>
    <xf numFmtId="0" fontId="30" fillId="3" borderId="3" xfId="0" applyFont="1" applyFill="1" applyBorder="1" applyAlignment="1">
      <alignment horizontal="left" vertical="center" wrapText="1"/>
    </xf>
    <xf numFmtId="2" fontId="30" fillId="3" borderId="3" xfId="0" applyNumberFormat="1" applyFont="1" applyFill="1" applyBorder="1" applyAlignment="1">
      <alignment horizontal="right" vertical="center" wrapText="1"/>
    </xf>
    <xf numFmtId="0" fontId="30" fillId="3" borderId="3" xfId="0" applyFont="1" applyFill="1" applyBorder="1" applyAlignment="1">
      <alignment horizontal="center" vertical="center" wrapText="1"/>
    </xf>
    <xf numFmtId="2" fontId="30" fillId="3" borderId="3" xfId="0" applyNumberFormat="1" applyFont="1" applyFill="1" applyBorder="1" applyAlignment="1">
      <alignment vertical="center" wrapText="1"/>
    </xf>
    <xf numFmtId="0" fontId="18" fillId="0" borderId="0" xfId="53" applyNumberFormat="1"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0" fillId="0" borderId="0" xfId="0" applyFont="1" applyFill="1" applyAlignment="1">
      <alignment horizontal="center" vertical="center" wrapText="1"/>
    </xf>
    <xf numFmtId="0" fontId="14" fillId="0" borderId="0" xfId="0" applyFont="1" applyFill="1" applyAlignment="1">
      <alignment horizontal="center" vertical="center"/>
    </xf>
    <xf numFmtId="0" fontId="34" fillId="0" borderId="0" xfId="53" applyFont="1" applyFill="1" applyBorder="1" applyAlignment="1">
      <alignment horizontal="center" vertical="center" wrapText="1"/>
    </xf>
    <xf numFmtId="0" fontId="33" fillId="0" borderId="0" xfId="53" applyFont="1" applyFill="1" applyAlignment="1">
      <alignment horizontal="center" vertical="center" wrapText="1"/>
    </xf>
    <xf numFmtId="0" fontId="15" fillId="0" borderId="4" xfId="0" applyFont="1" applyFill="1" applyBorder="1" applyAlignment="1">
      <alignment horizontal="center" vertical="center" wrapText="1"/>
    </xf>
    <xf numFmtId="49" fontId="13" fillId="0" borderId="3" xfId="53" applyNumberFormat="1" applyFont="1" applyFill="1" applyBorder="1" applyAlignment="1">
      <alignment horizontal="center" vertical="center"/>
    </xf>
    <xf numFmtId="0" fontId="13" fillId="0" borderId="3" xfId="53" applyFont="1" applyFill="1" applyBorder="1" applyAlignment="1">
      <alignment horizontal="center" vertical="center" wrapText="1"/>
    </xf>
    <xf numFmtId="1" fontId="13" fillId="0" borderId="3" xfId="53" applyNumberFormat="1" applyFont="1" applyFill="1" applyBorder="1" applyAlignment="1">
      <alignment horizontal="center" vertical="center" wrapText="1"/>
    </xf>
    <xf numFmtId="2" fontId="13" fillId="0" borderId="3" xfId="53" applyNumberFormat="1" applyFont="1" applyFill="1" applyBorder="1" applyAlignment="1">
      <alignment horizontal="center" vertical="center" wrapText="1"/>
    </xf>
    <xf numFmtId="0" fontId="10" fillId="0" borderId="0" xfId="53" applyFont="1" applyFill="1" applyBorder="1" applyAlignment="1">
      <alignment horizontal="center" vertical="center" wrapText="1"/>
    </xf>
    <xf numFmtId="0" fontId="14" fillId="0" borderId="0" xfId="0" applyFont="1" applyFill="1" applyAlignment="1">
      <alignment horizontal="center" vertical="center" wrapText="1"/>
    </xf>
    <xf numFmtId="0" fontId="55" fillId="0" borderId="3" xfId="57" applyFont="1" applyFill="1" applyBorder="1" applyAlignment="1">
      <alignment horizontal="center" vertical="center" wrapText="1"/>
    </xf>
    <xf numFmtId="2" fontId="55" fillId="0" borderId="3" xfId="57" applyNumberFormat="1" applyFont="1" applyFill="1" applyBorder="1" applyAlignment="1">
      <alignment horizontal="center" vertical="center" wrapText="1"/>
    </xf>
    <xf numFmtId="49" fontId="55" fillId="0" borderId="3" xfId="57" applyNumberFormat="1" applyFont="1" applyFill="1" applyBorder="1" applyAlignment="1">
      <alignment horizontal="center" vertical="center" wrapText="1"/>
    </xf>
    <xf numFmtId="0" fontId="14" fillId="0" borderId="4" xfId="53" applyFont="1" applyFill="1" applyBorder="1" applyAlignment="1">
      <alignment horizontal="center" vertical="center" wrapText="1"/>
    </xf>
    <xf numFmtId="0" fontId="12" fillId="0" borderId="0" xfId="53" applyFont="1" applyFill="1" applyBorder="1" applyAlignment="1">
      <alignment horizontal="center" vertical="center" wrapText="1"/>
    </xf>
    <xf numFmtId="0" fontId="66" fillId="0" borderId="0" xfId="53"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0" xfId="0" applyFont="1" applyFill="1" applyAlignment="1">
      <alignment horizontal="center" vertical="center" wrapText="1"/>
    </xf>
    <xf numFmtId="0" fontId="45" fillId="0" borderId="0" xfId="0" applyFont="1" applyFill="1" applyBorder="1" applyAlignment="1">
      <alignment horizontal="center" vertical="center" wrapText="1"/>
    </xf>
    <xf numFmtId="0" fontId="54" fillId="0" borderId="3" xfId="57" applyFont="1" applyFill="1" applyBorder="1" applyAlignment="1">
      <alignment horizontal="center" vertical="center" wrapText="1"/>
    </xf>
    <xf numFmtId="0" fontId="65" fillId="0" borderId="0" xfId="53" applyFont="1" applyFill="1" applyBorder="1" applyAlignment="1">
      <alignment horizontal="center" vertical="center" wrapText="1"/>
    </xf>
    <xf numFmtId="0" fontId="45" fillId="0" borderId="0" xfId="53" applyFont="1" applyFill="1" applyBorder="1" applyAlignment="1">
      <alignment horizontal="center" vertical="center" wrapText="1"/>
    </xf>
    <xf numFmtId="49" fontId="54" fillId="0" borderId="3" xfId="57" applyNumberFormat="1" applyFont="1" applyFill="1" applyBorder="1" applyAlignment="1">
      <alignment horizontal="center" vertical="center" wrapText="1"/>
    </xf>
    <xf numFmtId="0" fontId="27" fillId="0" borderId="0" xfId="53" applyFont="1" applyFill="1" applyBorder="1" applyAlignment="1">
      <alignment horizontal="center" vertical="center" wrapText="1"/>
    </xf>
    <xf numFmtId="0" fontId="13" fillId="0" borderId="3" xfId="57" applyFont="1" applyFill="1" applyBorder="1" applyAlignment="1">
      <alignment horizontal="center" vertical="center" wrapText="1"/>
    </xf>
    <xf numFmtId="49" fontId="13" fillId="0" borderId="3" xfId="57" applyNumberFormat="1" applyFont="1" applyFill="1" applyBorder="1" applyAlignment="1">
      <alignment horizontal="center" vertical="center" wrapText="1"/>
    </xf>
    <xf numFmtId="0" fontId="18" fillId="0" borderId="0" xfId="53" applyFont="1" applyFill="1" applyBorder="1" applyAlignment="1">
      <alignment horizontal="center" vertical="center" wrapText="1"/>
    </xf>
    <xf numFmtId="0" fontId="22" fillId="0" borderId="0" xfId="53" applyFont="1" applyFill="1" applyBorder="1" applyAlignment="1">
      <alignment horizontal="center" vertical="center" wrapText="1"/>
    </xf>
    <xf numFmtId="0" fontId="21" fillId="0" borderId="0" xfId="0" applyFont="1" applyFill="1" applyAlignment="1">
      <alignment horizontal="center" vertical="center" wrapText="1"/>
    </xf>
    <xf numFmtId="0" fontId="18" fillId="0" borderId="0" xfId="0" applyFont="1" applyFill="1" applyAlignment="1">
      <alignment horizontal="center" vertical="center" wrapText="1"/>
    </xf>
    <xf numFmtId="0" fontId="21" fillId="0" borderId="0" xfId="53"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28" fillId="0" borderId="0" xfId="53" applyFont="1" applyFill="1" applyBorder="1" applyAlignment="1">
      <alignment horizontal="center" vertical="center" wrapText="1"/>
    </xf>
    <xf numFmtId="0" fontId="21" fillId="0" borderId="4" xfId="53" applyFont="1" applyFill="1" applyBorder="1" applyAlignment="1">
      <alignment horizontal="center" vertical="center" wrapText="1"/>
    </xf>
    <xf numFmtId="0" fontId="54" fillId="0" borderId="3" xfId="57" applyFont="1" applyBorder="1" applyAlignment="1">
      <alignment horizontal="center" vertical="center" wrapText="1"/>
    </xf>
    <xf numFmtId="49" fontId="54" fillId="0" borderId="3" xfId="57" applyNumberFormat="1" applyFont="1" applyBorder="1" applyAlignment="1">
      <alignment horizontal="center" vertical="center" wrapText="1"/>
    </xf>
    <xf numFmtId="0" fontId="3" fillId="0" borderId="3" xfId="59" applyFont="1" applyFill="1" applyBorder="1" applyAlignment="1">
      <alignment horizontal="center" vertical="center" wrapText="1"/>
    </xf>
    <xf numFmtId="49" fontId="3" fillId="0" borderId="3" xfId="59" applyNumberFormat="1" applyFont="1" applyFill="1" applyBorder="1" applyAlignment="1">
      <alignment horizontal="center" vertical="center" wrapText="1"/>
    </xf>
    <xf numFmtId="0" fontId="38" fillId="0" borderId="3" xfId="57" applyFont="1" applyFill="1" applyBorder="1" applyAlignment="1">
      <alignment horizontal="center" vertical="center" wrapText="1"/>
    </xf>
    <xf numFmtId="49" fontId="38" fillId="0" borderId="3" xfId="57" applyNumberFormat="1" applyFont="1" applyFill="1" applyBorder="1" applyAlignment="1">
      <alignment horizontal="center" vertical="center" wrapText="1"/>
    </xf>
    <xf numFmtId="49" fontId="29" fillId="0" borderId="3" xfId="57" applyNumberFormat="1" applyFont="1" applyFill="1" applyBorder="1" applyAlignment="1">
      <alignment horizontal="center" vertical="center" wrapText="1"/>
    </xf>
    <xf numFmtId="0" fontId="29" fillId="0" borderId="3" xfId="57" applyFont="1" applyFill="1" applyBorder="1" applyAlignment="1">
      <alignment horizontal="center" vertical="center" wrapText="1"/>
    </xf>
    <xf numFmtId="0" fontId="18" fillId="0" borderId="3" xfId="57" applyFont="1" applyFill="1" applyBorder="1" applyAlignment="1">
      <alignment horizontal="center" vertical="center" wrapText="1"/>
    </xf>
    <xf numFmtId="49" fontId="18" fillId="0" borderId="3" xfId="57" applyNumberFormat="1" applyFont="1" applyFill="1" applyBorder="1" applyAlignment="1">
      <alignment horizontal="center" vertical="center" wrapText="1"/>
    </xf>
  </cellXfs>
  <cellStyles count="155">
    <cellStyle name="Comma" xfId="1" builtinId="3"/>
    <cellStyle name="Comma 10" xfId="2"/>
    <cellStyle name="Comma 2" xfId="3"/>
    <cellStyle name="Comma 2 2" xfId="4"/>
    <cellStyle name="Comma 2 3" xfId="5"/>
    <cellStyle name="Comma 29" xfId="6"/>
    <cellStyle name="Comma 3" xfId="7"/>
    <cellStyle name="Comma 39" xfId="8"/>
    <cellStyle name="Comma 4" xfId="9"/>
    <cellStyle name="Comma 5" xfId="10"/>
    <cellStyle name="Comma 5 2" xfId="11"/>
    <cellStyle name="Comma 6 2" xfId="12"/>
    <cellStyle name="Comma 9" xfId="13"/>
    <cellStyle name="Currency 2" xfId="14"/>
    <cellStyle name="Currency 3" xfId="15"/>
    <cellStyle name="Currency 3 2" xfId="16"/>
    <cellStyle name="Header1" xfId="17"/>
    <cellStyle name="Header2" xfId="18"/>
    <cellStyle name="Normal" xfId="0" builtinId="0"/>
    <cellStyle name="Normal 10" xfId="19"/>
    <cellStyle name="Normal 10 2" xfId="20"/>
    <cellStyle name="Normal 10 2 2" xfId="21"/>
    <cellStyle name="Normal 10 2 2 2" xfId="22"/>
    <cellStyle name="Normal 10 2 3" xfId="23"/>
    <cellStyle name="Normal 10 3" xfId="24"/>
    <cellStyle name="Normal 10 3 2" xfId="25"/>
    <cellStyle name="Normal 100" xfId="26"/>
    <cellStyle name="Normal 11" xfId="27"/>
    <cellStyle name="Normal 11 2" xfId="28"/>
    <cellStyle name="Normal 11 3" xfId="29"/>
    <cellStyle name="Normal 11 4" xfId="30"/>
    <cellStyle name="Normal 11_KE HOACH 6 THANG CUOI NAM" xfId="31"/>
    <cellStyle name="Normal 12" xfId="32"/>
    <cellStyle name="Normal 12 2" xfId="33"/>
    <cellStyle name="Normal 13" xfId="34"/>
    <cellStyle name="Normal 13 2" xfId="35"/>
    <cellStyle name="Normal 14" xfId="36"/>
    <cellStyle name="Normal 14 10" xfId="37"/>
    <cellStyle name="Normal 14 2" xfId="38"/>
    <cellStyle name="Normal 14 2 2" xfId="39"/>
    <cellStyle name="Normal 14 3" xfId="40"/>
    <cellStyle name="Normal 14 3 2" xfId="41"/>
    <cellStyle name="Normal 14 4" xfId="42"/>
    <cellStyle name="Normal 15" xfId="43"/>
    <cellStyle name="Normal 15 2" xfId="44"/>
    <cellStyle name="Normal 16" xfId="45"/>
    <cellStyle name="Normal 16 3" xfId="46"/>
    <cellStyle name="Normal 17" xfId="47"/>
    <cellStyle name="Normal 17 2" xfId="48"/>
    <cellStyle name="Normal 18" xfId="49"/>
    <cellStyle name="Normal 18 2" xfId="50"/>
    <cellStyle name="Normal 19" xfId="51"/>
    <cellStyle name="Normal 19 2" xfId="52"/>
    <cellStyle name="Normal 2" xfId="53"/>
    <cellStyle name="Normal 2 10" xfId="54"/>
    <cellStyle name="Normal 2 2" xfId="55"/>
    <cellStyle name="Normal 2 2 10" xfId="56"/>
    <cellStyle name="Normal 2 2 2" xfId="57"/>
    <cellStyle name="Normal 2 2 2 10 2" xfId="58"/>
    <cellStyle name="Normal 2 2 2 2" xfId="59"/>
    <cellStyle name="Normal 2 2 2 3" xfId="60"/>
    <cellStyle name="Normal 2 2 3" xfId="61"/>
    <cellStyle name="Normal 2 2_BIEU 01 - THĐ KY ANH 2019" xfId="62"/>
    <cellStyle name="Normal 2 3" xfId="63"/>
    <cellStyle name="Normal 2 3 2" xfId="64"/>
    <cellStyle name="Normal 2 3 2 2" xfId="65"/>
    <cellStyle name="Normal 2 3 42" xfId="66"/>
    <cellStyle name="Normal 2 4" xfId="67"/>
    <cellStyle name="Normal 2 4 2" xfId="68"/>
    <cellStyle name="Normal 2 4 2 2" xfId="69"/>
    <cellStyle name="Normal 2 5" xfId="70"/>
    <cellStyle name="Normal 2_CC HUONG KHE 16.1.2017" xfId="71"/>
    <cellStyle name="Normal 20" xfId="72"/>
    <cellStyle name="Normal 20 2" xfId="73"/>
    <cellStyle name="Normal 21" xfId="74"/>
    <cellStyle name="Normal 21 2" xfId="75"/>
    <cellStyle name="Normal 21 3" xfId="76"/>
    <cellStyle name="Normal 22" xfId="77"/>
    <cellStyle name="Normal 22 2" xfId="78"/>
    <cellStyle name="Normal 23 2" xfId="79"/>
    <cellStyle name="Normal 24 2" xfId="80"/>
    <cellStyle name="Normal 25" xfId="81"/>
    <cellStyle name="Normal 25 2" xfId="82"/>
    <cellStyle name="Normal 26" xfId="83"/>
    <cellStyle name="Normal 260" xfId="84"/>
    <cellStyle name="Normal 27 2" xfId="85"/>
    <cellStyle name="Normal 276" xfId="86"/>
    <cellStyle name="Normal 277" xfId="87"/>
    <cellStyle name="Normal 278" xfId="88"/>
    <cellStyle name="Normal 280" xfId="89"/>
    <cellStyle name="Normal 281" xfId="90"/>
    <cellStyle name="Normal 282" xfId="91"/>
    <cellStyle name="Normal 283" xfId="92"/>
    <cellStyle name="Normal 284" xfId="93"/>
    <cellStyle name="Normal 29" xfId="94"/>
    <cellStyle name="Normal 3" xfId="95"/>
    <cellStyle name="Normal 3 2" xfId="96"/>
    <cellStyle name="Normal 3 2 2" xfId="97"/>
    <cellStyle name="Normal 3 2_Danh muc THD ban hành" xfId="98"/>
    <cellStyle name="Normal 3 3" xfId="99"/>
    <cellStyle name="Normal 3 4" xfId="100"/>
    <cellStyle name="Normal 31" xfId="101"/>
    <cellStyle name="Normal 31 2" xfId="102"/>
    <cellStyle name="Normal 32 2" xfId="103"/>
    <cellStyle name="Normal 36" xfId="104"/>
    <cellStyle name="Normal 37" xfId="105"/>
    <cellStyle name="Normal 38 2" xfId="106"/>
    <cellStyle name="Normal 39 2" xfId="107"/>
    <cellStyle name="Normal 4" xfId="108"/>
    <cellStyle name="Normal 4 2" xfId="109"/>
    <cellStyle name="Normal 4 2 2" xfId="110"/>
    <cellStyle name="Normal 4 3" xfId="111"/>
    <cellStyle name="Normal 40 2" xfId="112"/>
    <cellStyle name="Normal 41" xfId="113"/>
    <cellStyle name="Normal 41 2" xfId="114"/>
    <cellStyle name="Normal 42" xfId="115"/>
    <cellStyle name="Normal 42 2" xfId="116"/>
    <cellStyle name="Normal 43" xfId="117"/>
    <cellStyle name="Normal 43 2" xfId="118"/>
    <cellStyle name="Normal 44" xfId="119"/>
    <cellStyle name="Normal 44 2" xfId="120"/>
    <cellStyle name="Normal 45 2" xfId="121"/>
    <cellStyle name="Normal 46 2" xfId="122"/>
    <cellStyle name="Normal 47 2" xfId="123"/>
    <cellStyle name="Normal 48" xfId="124"/>
    <cellStyle name="Normal 48 2" xfId="125"/>
    <cellStyle name="Normal 49 2" xfId="126"/>
    <cellStyle name="Normal 5" xfId="127"/>
    <cellStyle name="Normal 5 2 2" xfId="128"/>
    <cellStyle name="Normal 5 46" xfId="129"/>
    <cellStyle name="Normal 50 2" xfId="130"/>
    <cellStyle name="Normal 51 2" xfId="131"/>
    <cellStyle name="Normal 52" xfId="132"/>
    <cellStyle name="Normal 52 2" xfId="133"/>
    <cellStyle name="Normal 53" xfId="134"/>
    <cellStyle name="Normal 55" xfId="135"/>
    <cellStyle name="Normal 6" xfId="136"/>
    <cellStyle name="Normal 6 2" xfId="137"/>
    <cellStyle name="Normal 6 2 2" xfId="138"/>
    <cellStyle name="Normal 62" xfId="139"/>
    <cellStyle name="Normal 65" xfId="140"/>
    <cellStyle name="Normal 66 2" xfId="141"/>
    <cellStyle name="Normal 7" xfId="142"/>
    <cellStyle name="Normal 7 2" xfId="143"/>
    <cellStyle name="Normal 79" xfId="144"/>
    <cellStyle name="Normal 8" xfId="145"/>
    <cellStyle name="Normal 8 2" xfId="146"/>
    <cellStyle name="Normal 8 2 2" xfId="147"/>
    <cellStyle name="Normal 80" xfId="148"/>
    <cellStyle name="Normal 81" xfId="149"/>
    <cellStyle name="Normal 82" xfId="150"/>
    <cellStyle name="Normal 84" xfId="151"/>
    <cellStyle name="Normal 85" xfId="152"/>
    <cellStyle name="Normal 9" xfId="153"/>
    <cellStyle name="Normal 9 2" xfId="154"/>
  </cellStyles>
  <dxfs count="3">
    <dxf>
      <font>
        <condense val="0"/>
        <extend val="0"/>
        <color indexed="9"/>
      </font>
    </dxf>
    <dxf>
      <font>
        <condense val="0"/>
        <extend val="0"/>
        <color indexed="9"/>
      </font>
      <fill>
        <patternFill>
          <fgColor indexed="64"/>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1114425</xdr:colOff>
      <xdr:row>2</xdr:row>
      <xdr:rowOff>19050</xdr:rowOff>
    </xdr:from>
    <xdr:to>
      <xdr:col>3</xdr:col>
      <xdr:colOff>95250</xdr:colOff>
      <xdr:row>2</xdr:row>
      <xdr:rowOff>19050</xdr:rowOff>
    </xdr:to>
    <xdr:sp macro="" textlink="">
      <xdr:nvSpPr>
        <xdr:cNvPr id="105548" name="Line 1"/>
        <xdr:cNvSpPr>
          <a:spLocks noChangeShapeType="1"/>
        </xdr:cNvSpPr>
      </xdr:nvSpPr>
      <xdr:spPr bwMode="auto">
        <a:xfrm flipV="1">
          <a:off x="1457325" y="419100"/>
          <a:ext cx="704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561975</xdr:colOff>
      <xdr:row>2</xdr:row>
      <xdr:rowOff>28575</xdr:rowOff>
    </xdr:from>
    <xdr:to>
      <xdr:col>11</xdr:col>
      <xdr:colOff>266700</xdr:colOff>
      <xdr:row>2</xdr:row>
      <xdr:rowOff>28575</xdr:rowOff>
    </xdr:to>
    <xdr:sp macro="" textlink="">
      <xdr:nvSpPr>
        <xdr:cNvPr id="105549" name="Line 1"/>
        <xdr:cNvSpPr>
          <a:spLocks noChangeShapeType="1"/>
        </xdr:cNvSpPr>
      </xdr:nvSpPr>
      <xdr:spPr bwMode="auto">
        <a:xfrm>
          <a:off x="5886450" y="428625"/>
          <a:ext cx="1771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1076325</xdr:colOff>
      <xdr:row>2</xdr:row>
      <xdr:rowOff>28575</xdr:rowOff>
    </xdr:from>
    <xdr:to>
      <xdr:col>2</xdr:col>
      <xdr:colOff>57150</xdr:colOff>
      <xdr:row>2</xdr:row>
      <xdr:rowOff>28575</xdr:rowOff>
    </xdr:to>
    <xdr:sp macro="" textlink="">
      <xdr:nvSpPr>
        <xdr:cNvPr id="104667" name="Line 1"/>
        <xdr:cNvSpPr>
          <a:spLocks noChangeShapeType="1"/>
        </xdr:cNvSpPr>
      </xdr:nvSpPr>
      <xdr:spPr bwMode="auto">
        <a:xfrm flipV="1">
          <a:off x="1409700" y="428625"/>
          <a:ext cx="781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2</xdr:row>
      <xdr:rowOff>28575</xdr:rowOff>
    </xdr:from>
    <xdr:to>
      <xdr:col>14</xdr:col>
      <xdr:colOff>57150</xdr:colOff>
      <xdr:row>2</xdr:row>
      <xdr:rowOff>28575</xdr:rowOff>
    </xdr:to>
    <xdr:sp macro="" textlink="">
      <xdr:nvSpPr>
        <xdr:cNvPr id="104668" name="Line 1"/>
        <xdr:cNvSpPr>
          <a:spLocks noChangeShapeType="1"/>
        </xdr:cNvSpPr>
      </xdr:nvSpPr>
      <xdr:spPr bwMode="auto">
        <a:xfrm>
          <a:off x="6619875" y="428625"/>
          <a:ext cx="1533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1076325</xdr:colOff>
      <xdr:row>2</xdr:row>
      <xdr:rowOff>28575</xdr:rowOff>
    </xdr:from>
    <xdr:to>
      <xdr:col>2</xdr:col>
      <xdr:colOff>57150</xdr:colOff>
      <xdr:row>2</xdr:row>
      <xdr:rowOff>28575</xdr:rowOff>
    </xdr:to>
    <xdr:sp macro="" textlink="">
      <xdr:nvSpPr>
        <xdr:cNvPr id="114751" name="Line 1"/>
        <xdr:cNvSpPr>
          <a:spLocks noChangeShapeType="1"/>
        </xdr:cNvSpPr>
      </xdr:nvSpPr>
      <xdr:spPr bwMode="auto">
        <a:xfrm flipV="1">
          <a:off x="1409700" y="428625"/>
          <a:ext cx="400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66675</xdr:colOff>
      <xdr:row>2</xdr:row>
      <xdr:rowOff>28575</xdr:rowOff>
    </xdr:from>
    <xdr:to>
      <xdr:col>13</xdr:col>
      <xdr:colOff>190500</xdr:colOff>
      <xdr:row>2</xdr:row>
      <xdr:rowOff>28575</xdr:rowOff>
    </xdr:to>
    <xdr:sp macro="" textlink="">
      <xdr:nvSpPr>
        <xdr:cNvPr id="114752" name="Line 1"/>
        <xdr:cNvSpPr>
          <a:spLocks noChangeShapeType="1"/>
        </xdr:cNvSpPr>
      </xdr:nvSpPr>
      <xdr:spPr bwMode="auto">
        <a:xfrm>
          <a:off x="6315075" y="428625"/>
          <a:ext cx="1457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1076325</xdr:colOff>
      <xdr:row>2</xdr:row>
      <xdr:rowOff>28575</xdr:rowOff>
    </xdr:from>
    <xdr:to>
      <xdr:col>2</xdr:col>
      <xdr:colOff>57150</xdr:colOff>
      <xdr:row>2</xdr:row>
      <xdr:rowOff>28575</xdr:rowOff>
    </xdr:to>
    <xdr:sp macro="" textlink="">
      <xdr:nvSpPr>
        <xdr:cNvPr id="106572" name="Line 1"/>
        <xdr:cNvSpPr>
          <a:spLocks noChangeShapeType="1"/>
        </xdr:cNvSpPr>
      </xdr:nvSpPr>
      <xdr:spPr bwMode="auto">
        <a:xfrm flipV="1">
          <a:off x="1409700" y="428625"/>
          <a:ext cx="304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266700</xdr:colOff>
      <xdr:row>2</xdr:row>
      <xdr:rowOff>28575</xdr:rowOff>
    </xdr:from>
    <xdr:to>
      <xdr:col>14</xdr:col>
      <xdr:colOff>85725</xdr:colOff>
      <xdr:row>2</xdr:row>
      <xdr:rowOff>28575</xdr:rowOff>
    </xdr:to>
    <xdr:sp macro="" textlink="">
      <xdr:nvSpPr>
        <xdr:cNvPr id="106573" name="Line 1"/>
        <xdr:cNvSpPr>
          <a:spLocks noChangeShapeType="1"/>
        </xdr:cNvSpPr>
      </xdr:nvSpPr>
      <xdr:spPr bwMode="auto">
        <a:xfrm>
          <a:off x="5857875" y="428625"/>
          <a:ext cx="1685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1152525</xdr:colOff>
      <xdr:row>2</xdr:row>
      <xdr:rowOff>28575</xdr:rowOff>
    </xdr:from>
    <xdr:to>
      <xdr:col>2</xdr:col>
      <xdr:colOff>133350</xdr:colOff>
      <xdr:row>2</xdr:row>
      <xdr:rowOff>28575</xdr:rowOff>
    </xdr:to>
    <xdr:sp macro="" textlink="">
      <xdr:nvSpPr>
        <xdr:cNvPr id="107596" name="Line 1"/>
        <xdr:cNvSpPr>
          <a:spLocks noChangeShapeType="1"/>
        </xdr:cNvSpPr>
      </xdr:nvSpPr>
      <xdr:spPr bwMode="auto">
        <a:xfrm flipV="1">
          <a:off x="1485900" y="428625"/>
          <a:ext cx="447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352425</xdr:colOff>
      <xdr:row>2</xdr:row>
      <xdr:rowOff>28575</xdr:rowOff>
    </xdr:from>
    <xdr:to>
      <xdr:col>14</xdr:col>
      <xdr:colOff>152400</xdr:colOff>
      <xdr:row>2</xdr:row>
      <xdr:rowOff>28575</xdr:rowOff>
    </xdr:to>
    <xdr:sp macro="" textlink="">
      <xdr:nvSpPr>
        <xdr:cNvPr id="107597" name="Line 1"/>
        <xdr:cNvSpPr>
          <a:spLocks noChangeShapeType="1"/>
        </xdr:cNvSpPr>
      </xdr:nvSpPr>
      <xdr:spPr bwMode="auto">
        <a:xfrm flipV="1">
          <a:off x="5800725" y="428625"/>
          <a:ext cx="1876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1152525</xdr:colOff>
      <xdr:row>2</xdr:row>
      <xdr:rowOff>28575</xdr:rowOff>
    </xdr:from>
    <xdr:to>
      <xdr:col>2</xdr:col>
      <xdr:colOff>133350</xdr:colOff>
      <xdr:row>2</xdr:row>
      <xdr:rowOff>28575</xdr:rowOff>
    </xdr:to>
    <xdr:sp macro="" textlink="">
      <xdr:nvSpPr>
        <xdr:cNvPr id="109644" name="Line 1"/>
        <xdr:cNvSpPr>
          <a:spLocks noChangeShapeType="1"/>
        </xdr:cNvSpPr>
      </xdr:nvSpPr>
      <xdr:spPr bwMode="auto">
        <a:xfrm flipV="1">
          <a:off x="1485900" y="428625"/>
          <a:ext cx="428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352425</xdr:colOff>
      <xdr:row>2</xdr:row>
      <xdr:rowOff>28575</xdr:rowOff>
    </xdr:from>
    <xdr:to>
      <xdr:col>13</xdr:col>
      <xdr:colOff>333375</xdr:colOff>
      <xdr:row>2</xdr:row>
      <xdr:rowOff>28575</xdr:rowOff>
    </xdr:to>
    <xdr:sp macro="" textlink="">
      <xdr:nvSpPr>
        <xdr:cNvPr id="109645" name="Line 1"/>
        <xdr:cNvSpPr>
          <a:spLocks noChangeShapeType="1"/>
        </xdr:cNvSpPr>
      </xdr:nvSpPr>
      <xdr:spPr bwMode="auto">
        <a:xfrm>
          <a:off x="5905500" y="428625"/>
          <a:ext cx="1733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1047750</xdr:colOff>
      <xdr:row>2</xdr:row>
      <xdr:rowOff>28575</xdr:rowOff>
    </xdr:from>
    <xdr:to>
      <xdr:col>2</xdr:col>
      <xdr:colOff>28575</xdr:colOff>
      <xdr:row>2</xdr:row>
      <xdr:rowOff>28575</xdr:rowOff>
    </xdr:to>
    <xdr:sp macro="" textlink="">
      <xdr:nvSpPr>
        <xdr:cNvPr id="110668" name="Line 1"/>
        <xdr:cNvSpPr>
          <a:spLocks noChangeShapeType="1"/>
        </xdr:cNvSpPr>
      </xdr:nvSpPr>
      <xdr:spPr bwMode="auto">
        <a:xfrm flipV="1">
          <a:off x="1381125" y="428625"/>
          <a:ext cx="723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476250</xdr:colOff>
      <xdr:row>2</xdr:row>
      <xdr:rowOff>28575</xdr:rowOff>
    </xdr:from>
    <xdr:to>
      <xdr:col>13</xdr:col>
      <xdr:colOff>295275</xdr:colOff>
      <xdr:row>2</xdr:row>
      <xdr:rowOff>28575</xdr:rowOff>
    </xdr:to>
    <xdr:sp macro="" textlink="">
      <xdr:nvSpPr>
        <xdr:cNvPr id="110669" name="Line 1"/>
        <xdr:cNvSpPr>
          <a:spLocks noChangeShapeType="1"/>
        </xdr:cNvSpPr>
      </xdr:nvSpPr>
      <xdr:spPr bwMode="auto">
        <a:xfrm>
          <a:off x="5962650" y="428625"/>
          <a:ext cx="1743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1038225</xdr:colOff>
      <xdr:row>2</xdr:row>
      <xdr:rowOff>28575</xdr:rowOff>
    </xdr:from>
    <xdr:to>
      <xdr:col>2</xdr:col>
      <xdr:colOff>123825</xdr:colOff>
      <xdr:row>2</xdr:row>
      <xdr:rowOff>28575</xdr:rowOff>
    </xdr:to>
    <xdr:sp macro="" textlink="">
      <xdr:nvSpPr>
        <xdr:cNvPr id="113740" name="Line 1"/>
        <xdr:cNvSpPr>
          <a:spLocks noChangeShapeType="1"/>
        </xdr:cNvSpPr>
      </xdr:nvSpPr>
      <xdr:spPr bwMode="auto">
        <a:xfrm flipV="1">
          <a:off x="1371600" y="428625"/>
          <a:ext cx="438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466725</xdr:colOff>
      <xdr:row>2</xdr:row>
      <xdr:rowOff>28575</xdr:rowOff>
    </xdr:from>
    <xdr:to>
      <xdr:col>13</xdr:col>
      <xdr:colOff>295275</xdr:colOff>
      <xdr:row>2</xdr:row>
      <xdr:rowOff>28575</xdr:rowOff>
    </xdr:to>
    <xdr:sp macro="" textlink="">
      <xdr:nvSpPr>
        <xdr:cNvPr id="113741" name="Line 1"/>
        <xdr:cNvSpPr>
          <a:spLocks noChangeShapeType="1"/>
        </xdr:cNvSpPr>
      </xdr:nvSpPr>
      <xdr:spPr bwMode="auto">
        <a:xfrm>
          <a:off x="5953125" y="428625"/>
          <a:ext cx="1704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1152525</xdr:colOff>
      <xdr:row>2</xdr:row>
      <xdr:rowOff>28575</xdr:rowOff>
    </xdr:from>
    <xdr:to>
      <xdr:col>2</xdr:col>
      <xdr:colOff>133350</xdr:colOff>
      <xdr:row>2</xdr:row>
      <xdr:rowOff>28575</xdr:rowOff>
    </xdr:to>
    <xdr:sp macro="" textlink="">
      <xdr:nvSpPr>
        <xdr:cNvPr id="100727" name="Line 1"/>
        <xdr:cNvSpPr>
          <a:spLocks noChangeShapeType="1"/>
        </xdr:cNvSpPr>
      </xdr:nvSpPr>
      <xdr:spPr bwMode="auto">
        <a:xfrm flipV="1">
          <a:off x="1485900" y="428625"/>
          <a:ext cx="1152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171450</xdr:colOff>
      <xdr:row>2</xdr:row>
      <xdr:rowOff>28575</xdr:rowOff>
    </xdr:from>
    <xdr:to>
      <xdr:col>13</xdr:col>
      <xdr:colOff>152400</xdr:colOff>
      <xdr:row>2</xdr:row>
      <xdr:rowOff>28575</xdr:rowOff>
    </xdr:to>
    <xdr:sp macro="" textlink="">
      <xdr:nvSpPr>
        <xdr:cNvPr id="100728" name="Line 1"/>
        <xdr:cNvSpPr>
          <a:spLocks noChangeShapeType="1"/>
        </xdr:cNvSpPr>
      </xdr:nvSpPr>
      <xdr:spPr bwMode="auto">
        <a:xfrm>
          <a:off x="6686550" y="428625"/>
          <a:ext cx="1666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1152525</xdr:colOff>
      <xdr:row>2</xdr:row>
      <xdr:rowOff>28575</xdr:rowOff>
    </xdr:from>
    <xdr:to>
      <xdr:col>2</xdr:col>
      <xdr:colOff>133350</xdr:colOff>
      <xdr:row>2</xdr:row>
      <xdr:rowOff>28575</xdr:rowOff>
    </xdr:to>
    <xdr:sp macro="" textlink="">
      <xdr:nvSpPr>
        <xdr:cNvPr id="99718" name="Line 1"/>
        <xdr:cNvSpPr>
          <a:spLocks noChangeShapeType="1"/>
        </xdr:cNvSpPr>
      </xdr:nvSpPr>
      <xdr:spPr bwMode="auto">
        <a:xfrm flipV="1">
          <a:off x="1485900" y="428625"/>
          <a:ext cx="619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438150</xdr:colOff>
      <xdr:row>2</xdr:row>
      <xdr:rowOff>28575</xdr:rowOff>
    </xdr:from>
    <xdr:to>
      <xdr:col>13</xdr:col>
      <xdr:colOff>266700</xdr:colOff>
      <xdr:row>2</xdr:row>
      <xdr:rowOff>28575</xdr:rowOff>
    </xdr:to>
    <xdr:sp macro="" textlink="">
      <xdr:nvSpPr>
        <xdr:cNvPr id="99719" name="Line 1"/>
        <xdr:cNvSpPr>
          <a:spLocks noChangeShapeType="1"/>
        </xdr:cNvSpPr>
      </xdr:nvSpPr>
      <xdr:spPr bwMode="auto">
        <a:xfrm>
          <a:off x="6276975" y="428625"/>
          <a:ext cx="1638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962025</xdr:colOff>
      <xdr:row>2</xdr:row>
      <xdr:rowOff>28575</xdr:rowOff>
    </xdr:from>
    <xdr:to>
      <xdr:col>1</xdr:col>
      <xdr:colOff>1581150</xdr:colOff>
      <xdr:row>2</xdr:row>
      <xdr:rowOff>28575</xdr:rowOff>
    </xdr:to>
    <xdr:sp macro="" textlink="">
      <xdr:nvSpPr>
        <xdr:cNvPr id="101745" name="Line 1"/>
        <xdr:cNvSpPr>
          <a:spLocks noChangeShapeType="1"/>
        </xdr:cNvSpPr>
      </xdr:nvSpPr>
      <xdr:spPr bwMode="auto">
        <a:xfrm flipV="1">
          <a:off x="1295400" y="428625"/>
          <a:ext cx="619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57150</xdr:colOff>
      <xdr:row>2</xdr:row>
      <xdr:rowOff>28575</xdr:rowOff>
    </xdr:from>
    <xdr:to>
      <xdr:col>14</xdr:col>
      <xdr:colOff>238125</xdr:colOff>
      <xdr:row>2</xdr:row>
      <xdr:rowOff>28575</xdr:rowOff>
    </xdr:to>
    <xdr:sp macro="" textlink="">
      <xdr:nvSpPr>
        <xdr:cNvPr id="101746" name="Line 1"/>
        <xdr:cNvSpPr>
          <a:spLocks noChangeShapeType="1"/>
        </xdr:cNvSpPr>
      </xdr:nvSpPr>
      <xdr:spPr bwMode="auto">
        <a:xfrm>
          <a:off x="6210300" y="428625"/>
          <a:ext cx="1466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defaultGridColor="0" view="pageBreakPreview" colorId="0" workbookViewId="0">
      <pane activePane="bottomRight" state="frozenSplit"/>
    </sheetView>
  </sheetViews>
  <sheetFormatPr defaultRowHeight="15.75" x14ac:dyDescent="0.25"/>
  <sheetData/>
  <pageMargins left="0.7" right="0.7" top="0.75" bottom="0.75" header="0.3" footer="0.3"/>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4"/>
  <sheetViews>
    <sheetView showZeros="0" topLeftCell="A7" zoomScaleNormal="100" zoomScaleSheetLayoutView="70" workbookViewId="0">
      <selection activeCell="K14" sqref="K14:P14"/>
    </sheetView>
  </sheetViews>
  <sheetFormatPr defaultColWidth="6.875" defaultRowHeight="12.75" x14ac:dyDescent="0.25"/>
  <cols>
    <col min="1" max="1" width="4.375" style="5" customWidth="1"/>
    <col min="2" max="2" width="28.5" style="13" customWidth="1"/>
    <col min="3" max="3" width="7.25" style="5" customWidth="1"/>
    <col min="4" max="4" width="6.5" style="9" customWidth="1"/>
    <col min="5" max="5" width="5.625" style="9" customWidth="1"/>
    <col min="6" max="6" width="5.5" style="9" customWidth="1"/>
    <col min="7" max="7" width="7.375" style="9" customWidth="1"/>
    <col min="8" max="8" width="12.25" style="5" customWidth="1"/>
    <col min="9" max="9" width="8.125" style="5" customWidth="1"/>
    <col min="10" max="10" width="4.375" style="5" customWidth="1"/>
    <col min="11" max="11" width="5.625" style="5" customWidth="1"/>
    <col min="12" max="12" width="6.25" style="5" customWidth="1"/>
    <col min="13" max="13" width="5.875" style="5" customWidth="1"/>
    <col min="14" max="14" width="6.375" style="5" customWidth="1"/>
    <col min="15" max="15" width="23.875" style="5" customWidth="1"/>
    <col min="16" max="16" width="7.375" style="5" customWidth="1"/>
    <col min="17" max="16384" width="6.875" style="5"/>
  </cols>
  <sheetData>
    <row r="1" spans="1:16" s="11" customFormat="1" ht="15.75" customHeight="1" x14ac:dyDescent="0.25">
      <c r="A1" s="302" t="str">
        <f>'1.THD.T'!A1:E1</f>
        <v>ỦY BAN NHÂN DÂN</v>
      </c>
      <c r="B1" s="302"/>
      <c r="C1" s="302"/>
      <c r="D1" s="302"/>
      <c r="E1" s="302"/>
      <c r="F1" s="303" t="str">
        <f>+'1.THD.T'!F1:O1</f>
        <v>CỘNG HÒA XÃ HỘI CHỦ NGHĨA VIỆT NAM</v>
      </c>
      <c r="G1" s="303"/>
      <c r="H1" s="303"/>
      <c r="I1" s="303"/>
      <c r="J1" s="303"/>
      <c r="K1" s="303"/>
      <c r="L1" s="303"/>
      <c r="M1" s="303"/>
      <c r="N1" s="303"/>
      <c r="O1" s="303"/>
      <c r="P1" s="303"/>
    </row>
    <row r="2" spans="1:16" s="11" customFormat="1" ht="15.75" customHeight="1" x14ac:dyDescent="0.25">
      <c r="A2" s="303" t="str">
        <f>'1.THD.T'!A2:E2</f>
        <v>TỈNH HÀ TĨNH</v>
      </c>
      <c r="B2" s="303"/>
      <c r="C2" s="303"/>
      <c r="D2" s="303"/>
      <c r="E2" s="303"/>
      <c r="F2" s="303" t="s">
        <v>21</v>
      </c>
      <c r="G2" s="303"/>
      <c r="H2" s="303"/>
      <c r="I2" s="303"/>
      <c r="J2" s="303"/>
      <c r="K2" s="303"/>
      <c r="L2" s="303"/>
      <c r="M2" s="303"/>
      <c r="N2" s="303"/>
      <c r="O2" s="303"/>
      <c r="P2" s="303"/>
    </row>
    <row r="3" spans="1:16" s="11" customFormat="1" ht="15.75" x14ac:dyDescent="0.25">
      <c r="A3" s="313"/>
      <c r="B3" s="313"/>
      <c r="C3" s="313"/>
      <c r="D3" s="313"/>
      <c r="E3" s="313"/>
      <c r="F3" s="313"/>
      <c r="G3" s="313"/>
      <c r="H3" s="313"/>
      <c r="I3" s="313"/>
      <c r="J3" s="313"/>
      <c r="K3" s="313"/>
      <c r="L3" s="313"/>
      <c r="M3" s="313"/>
      <c r="N3" s="313"/>
      <c r="O3" s="313"/>
      <c r="P3" s="313"/>
    </row>
    <row r="4" spans="1:16" s="17" customFormat="1" ht="15.75" x14ac:dyDescent="0.25">
      <c r="A4" s="327" t="s">
        <v>202</v>
      </c>
      <c r="B4" s="327"/>
      <c r="C4" s="327"/>
      <c r="D4" s="327"/>
      <c r="E4" s="327"/>
      <c r="F4" s="327"/>
      <c r="G4" s="327"/>
      <c r="H4" s="327"/>
      <c r="I4" s="327"/>
      <c r="J4" s="327"/>
      <c r="K4" s="327"/>
      <c r="L4" s="327"/>
      <c r="M4" s="327"/>
      <c r="N4" s="327"/>
      <c r="O4" s="327"/>
      <c r="P4" s="327"/>
    </row>
    <row r="5" spans="1:16" s="17" customFormat="1" ht="16.5" customHeight="1" x14ac:dyDescent="0.25">
      <c r="A5" s="327" t="s">
        <v>90</v>
      </c>
      <c r="B5" s="327"/>
      <c r="C5" s="327"/>
      <c r="D5" s="327"/>
      <c r="E5" s="327"/>
      <c r="F5" s="327"/>
      <c r="G5" s="327"/>
      <c r="H5" s="327"/>
      <c r="I5" s="327"/>
      <c r="J5" s="327"/>
      <c r="K5" s="327"/>
      <c r="L5" s="327"/>
      <c r="M5" s="327"/>
      <c r="N5" s="327"/>
      <c r="O5" s="327"/>
      <c r="P5" s="327"/>
    </row>
    <row r="6" spans="1:16" s="11" customFormat="1" ht="20.25" customHeight="1" x14ac:dyDescent="0.25">
      <c r="A6" s="318" t="str">
        <f>'1.THD.T'!A5:O5</f>
        <v>(Kèm theo Tờ trình số    .../TTr-UBND ngày ... tháng 4 năm 2024 của Ủy ban nhân dân tỉnh)</v>
      </c>
      <c r="B6" s="318"/>
      <c r="C6" s="318"/>
      <c r="D6" s="318"/>
      <c r="E6" s="318"/>
      <c r="F6" s="318"/>
      <c r="G6" s="318"/>
      <c r="H6" s="318"/>
      <c r="I6" s="318"/>
      <c r="J6" s="318"/>
      <c r="K6" s="318"/>
      <c r="L6" s="318"/>
      <c r="M6" s="318"/>
      <c r="N6" s="318"/>
      <c r="O6" s="318"/>
      <c r="P6" s="318"/>
    </row>
    <row r="7" spans="1:16" s="11" customFormat="1" ht="15.75" x14ac:dyDescent="0.25">
      <c r="A7" s="317"/>
      <c r="B7" s="317"/>
      <c r="C7" s="317"/>
      <c r="D7" s="317"/>
      <c r="E7" s="317"/>
      <c r="F7" s="317"/>
      <c r="G7" s="317"/>
      <c r="H7" s="317"/>
      <c r="I7" s="317"/>
      <c r="J7" s="317"/>
      <c r="K7" s="317"/>
      <c r="L7" s="317"/>
      <c r="M7" s="317"/>
      <c r="N7" s="317"/>
      <c r="O7" s="317"/>
      <c r="P7" s="317"/>
    </row>
    <row r="8" spans="1:16" s="11" customFormat="1" ht="15.75" x14ac:dyDescent="0.25">
      <c r="A8" s="344" t="s">
        <v>19</v>
      </c>
      <c r="B8" s="343" t="s">
        <v>36</v>
      </c>
      <c r="C8" s="343" t="s">
        <v>37</v>
      </c>
      <c r="D8" s="343" t="s">
        <v>38</v>
      </c>
      <c r="E8" s="343"/>
      <c r="F8" s="343"/>
      <c r="G8" s="343"/>
      <c r="H8" s="343" t="s">
        <v>39</v>
      </c>
      <c r="I8" s="343" t="s">
        <v>15</v>
      </c>
      <c r="J8" s="343" t="s">
        <v>14</v>
      </c>
      <c r="K8" s="343"/>
      <c r="L8" s="343"/>
      <c r="M8" s="343"/>
      <c r="N8" s="343"/>
      <c r="O8" s="343" t="s">
        <v>40</v>
      </c>
      <c r="P8" s="343" t="s">
        <v>13</v>
      </c>
    </row>
    <row r="9" spans="1:16" s="11" customFormat="1" ht="25.5" x14ac:dyDescent="0.25">
      <c r="A9" s="344"/>
      <c r="B9" s="343"/>
      <c r="C9" s="343"/>
      <c r="D9" s="129" t="s">
        <v>12</v>
      </c>
      <c r="E9" s="129" t="s">
        <v>11</v>
      </c>
      <c r="F9" s="129" t="s">
        <v>41</v>
      </c>
      <c r="G9" s="129" t="s">
        <v>20</v>
      </c>
      <c r="H9" s="343"/>
      <c r="I9" s="343"/>
      <c r="J9" s="129" t="s">
        <v>9</v>
      </c>
      <c r="K9" s="129" t="s">
        <v>8</v>
      </c>
      <c r="L9" s="129" t="s">
        <v>42</v>
      </c>
      <c r="M9" s="129" t="s">
        <v>43</v>
      </c>
      <c r="N9" s="129" t="s">
        <v>5</v>
      </c>
      <c r="O9" s="343"/>
      <c r="P9" s="343"/>
    </row>
    <row r="10" spans="1:16" s="137" customFormat="1" ht="37.5" customHeight="1" x14ac:dyDescent="0.2">
      <c r="A10" s="117" t="s">
        <v>104</v>
      </c>
      <c r="B10" s="162" t="s">
        <v>145</v>
      </c>
      <c r="C10" s="246">
        <f>C11</f>
        <v>2.8</v>
      </c>
      <c r="D10" s="246">
        <f>D11</f>
        <v>2.8</v>
      </c>
      <c r="E10" s="246">
        <f>E11</f>
        <v>0</v>
      </c>
      <c r="F10" s="246">
        <f>F11</f>
        <v>0</v>
      </c>
      <c r="G10" s="246">
        <f>G11</f>
        <v>0</v>
      </c>
      <c r="H10" s="246"/>
      <c r="I10" s="179">
        <f>M10</f>
        <v>3</v>
      </c>
      <c r="J10" s="179"/>
      <c r="K10" s="179"/>
      <c r="L10" s="179"/>
      <c r="M10" s="179">
        <f>M11</f>
        <v>3</v>
      </c>
      <c r="N10" s="179"/>
      <c r="O10" s="247"/>
      <c r="P10" s="248"/>
    </row>
    <row r="11" spans="1:16" s="253" customFormat="1" ht="113.25" customHeight="1" x14ac:dyDescent="0.25">
      <c r="A11" s="60">
        <v>1</v>
      </c>
      <c r="B11" s="205" t="s">
        <v>146</v>
      </c>
      <c r="C11" s="249">
        <v>2.8</v>
      </c>
      <c r="D11" s="249">
        <v>2.8</v>
      </c>
      <c r="E11" s="65"/>
      <c r="F11" s="250"/>
      <c r="G11" s="249"/>
      <c r="H11" s="130" t="s">
        <v>147</v>
      </c>
      <c r="I11" s="180">
        <f>M11</f>
        <v>3</v>
      </c>
      <c r="J11" s="180"/>
      <c r="K11" s="180"/>
      <c r="L11" s="180"/>
      <c r="M11" s="180">
        <v>3</v>
      </c>
      <c r="N11" s="180"/>
      <c r="O11" s="251" t="s">
        <v>148</v>
      </c>
      <c r="P11" s="252"/>
    </row>
    <row r="12" spans="1:16" ht="15" x14ac:dyDescent="0.25">
      <c r="A12" s="38">
        <f>+A11</f>
        <v>1</v>
      </c>
      <c r="B12" s="39" t="s">
        <v>149</v>
      </c>
      <c r="C12" s="40">
        <f>+C10</f>
        <v>2.8</v>
      </c>
      <c r="D12" s="40">
        <f t="shared" ref="D12:N12" si="0">+D10</f>
        <v>2.8</v>
      </c>
      <c r="E12" s="40">
        <f t="shared" si="0"/>
        <v>0</v>
      </c>
      <c r="F12" s="40">
        <f t="shared" si="0"/>
        <v>0</v>
      </c>
      <c r="G12" s="40">
        <f t="shared" si="0"/>
        <v>0</v>
      </c>
      <c r="H12" s="40">
        <f t="shared" si="0"/>
        <v>0</v>
      </c>
      <c r="I12" s="40">
        <f t="shared" si="0"/>
        <v>3</v>
      </c>
      <c r="J12" s="40">
        <f t="shared" si="0"/>
        <v>0</v>
      </c>
      <c r="K12" s="40">
        <f t="shared" si="0"/>
        <v>0</v>
      </c>
      <c r="L12" s="40">
        <f t="shared" si="0"/>
        <v>0</v>
      </c>
      <c r="M12" s="40">
        <f t="shared" si="0"/>
        <v>3</v>
      </c>
      <c r="N12" s="40">
        <f t="shared" si="0"/>
        <v>0</v>
      </c>
      <c r="O12" s="41"/>
      <c r="P12" s="51"/>
    </row>
    <row r="14" spans="1:16" ht="15" customHeight="1" x14ac:dyDescent="0.25">
      <c r="K14" s="300" t="s">
        <v>214</v>
      </c>
      <c r="L14" s="300"/>
      <c r="M14" s="300"/>
      <c r="N14" s="300"/>
      <c r="O14" s="300"/>
      <c r="P14" s="300"/>
    </row>
  </sheetData>
  <mergeCells count="20">
    <mergeCell ref="A1:E1"/>
    <mergeCell ref="F1:P1"/>
    <mergeCell ref="A2:E2"/>
    <mergeCell ref="F2:P2"/>
    <mergeCell ref="A3:E3"/>
    <mergeCell ref="F3:P3"/>
    <mergeCell ref="K14:P14"/>
    <mergeCell ref="A4:P4"/>
    <mergeCell ref="A5:P5"/>
    <mergeCell ref="A6:P6"/>
    <mergeCell ref="A7:P7"/>
    <mergeCell ref="O8:O9"/>
    <mergeCell ref="P8:P9"/>
    <mergeCell ref="A8:A9"/>
    <mergeCell ref="B8:B9"/>
    <mergeCell ref="C8:C9"/>
    <mergeCell ref="D8:G8"/>
    <mergeCell ref="H8:H9"/>
    <mergeCell ref="I8:I9"/>
    <mergeCell ref="J8:N8"/>
  </mergeCells>
  <printOptions horizontalCentered="1"/>
  <pageMargins left="0.17" right="0.2" top="0.68" bottom="0.64" header="0.118110236220472" footer="0.27559055118110198"/>
  <pageSetup paperSize="9" fitToHeight="100" orientation="landscape" r:id="rId1"/>
  <headerFooter>
    <oddFooter>&amp;L&amp;9Phụ lục &amp;A&amp;R&amp;10&amp;P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15"/>
  <sheetViews>
    <sheetView showZeros="0" topLeftCell="A13" zoomScaleNormal="100" zoomScaleSheetLayoutView="70" workbookViewId="0">
      <selection activeCell="K15" sqref="K15:P15"/>
    </sheetView>
  </sheetViews>
  <sheetFormatPr defaultColWidth="6.875" defaultRowHeight="12.75" x14ac:dyDescent="0.25"/>
  <cols>
    <col min="1" max="1" width="4.375" style="18" customWidth="1"/>
    <col min="2" max="2" width="21.5" style="19" customWidth="1"/>
    <col min="3" max="3" width="8.125" style="18" customWidth="1"/>
    <col min="4" max="4" width="6.625" style="20" bestFit="1" customWidth="1"/>
    <col min="5" max="5" width="5.625" style="20" customWidth="1"/>
    <col min="6" max="6" width="5.25" style="20" customWidth="1"/>
    <col min="7" max="7" width="5.625" style="20" customWidth="1"/>
    <col min="8" max="8" width="10.875" style="18" bestFit="1" customWidth="1"/>
    <col min="9" max="9" width="8.625" style="18" customWidth="1"/>
    <col min="10" max="10" width="5.875" style="18" customWidth="1"/>
    <col min="11" max="11" width="5.625" style="18" customWidth="1"/>
    <col min="12" max="12" width="6.625" style="18" customWidth="1"/>
    <col min="13" max="13" width="5.625" style="18" customWidth="1"/>
    <col min="14" max="14" width="6.25" style="18" customWidth="1"/>
    <col min="15" max="15" width="30.125" style="18" customWidth="1"/>
    <col min="16" max="16" width="5" style="18" customWidth="1"/>
    <col min="17" max="17" width="9.875" style="18" customWidth="1"/>
    <col min="18" max="21" width="6.875" style="18"/>
    <col min="22" max="22" width="10.25" style="18" bestFit="1" customWidth="1"/>
    <col min="23" max="16384" width="6.875" style="18"/>
  </cols>
  <sheetData>
    <row r="1" spans="1:54" s="22" customFormat="1" ht="15.75" customHeight="1" x14ac:dyDescent="0.25">
      <c r="A1" s="302" t="str">
        <f>'1.THD.T'!A1:E1</f>
        <v>ỦY BAN NHÂN DÂN</v>
      </c>
      <c r="B1" s="302"/>
      <c r="C1" s="302"/>
      <c r="D1" s="302"/>
      <c r="E1" s="302"/>
      <c r="F1" s="333" t="str">
        <f>+'1.THD.T'!F1:O1</f>
        <v>CỘNG HÒA XÃ HỘI CHỦ NGHĨA VIỆT NAM</v>
      </c>
      <c r="G1" s="333"/>
      <c r="H1" s="333"/>
      <c r="I1" s="333"/>
      <c r="J1" s="333"/>
      <c r="K1" s="333"/>
      <c r="L1" s="333"/>
      <c r="M1" s="333"/>
      <c r="N1" s="333"/>
      <c r="O1" s="333"/>
      <c r="P1" s="333"/>
    </row>
    <row r="2" spans="1:54" s="22" customFormat="1" ht="15.75" customHeight="1" x14ac:dyDescent="0.25">
      <c r="A2" s="333" t="str">
        <f>'1.THD.T'!A2:E2</f>
        <v>TỈNH HÀ TĨNH</v>
      </c>
      <c r="B2" s="333"/>
      <c r="C2" s="333"/>
      <c r="D2" s="333"/>
      <c r="E2" s="333"/>
      <c r="F2" s="333" t="s">
        <v>21</v>
      </c>
      <c r="G2" s="333"/>
      <c r="H2" s="333"/>
      <c r="I2" s="333"/>
      <c r="J2" s="333"/>
      <c r="K2" s="333"/>
      <c r="L2" s="333"/>
      <c r="M2" s="333"/>
      <c r="N2" s="333"/>
      <c r="O2" s="333"/>
      <c r="P2" s="333"/>
    </row>
    <row r="3" spans="1:54" s="22" customFormat="1" ht="15.75" x14ac:dyDescent="0.25">
      <c r="A3" s="332"/>
      <c r="B3" s="332"/>
      <c r="C3" s="332"/>
      <c r="D3" s="332"/>
      <c r="E3" s="332"/>
      <c r="F3" s="332"/>
      <c r="G3" s="332"/>
      <c r="H3" s="332"/>
      <c r="I3" s="332"/>
      <c r="J3" s="332"/>
      <c r="K3" s="332"/>
      <c r="L3" s="332"/>
      <c r="M3" s="332"/>
      <c r="N3" s="332"/>
      <c r="O3" s="332"/>
      <c r="P3" s="332"/>
    </row>
    <row r="4" spans="1:54" s="23" customFormat="1" ht="15.75" x14ac:dyDescent="0.25">
      <c r="A4" s="339" t="s">
        <v>97</v>
      </c>
      <c r="B4" s="339"/>
      <c r="C4" s="339"/>
      <c r="D4" s="339"/>
      <c r="E4" s="339"/>
      <c r="F4" s="339"/>
      <c r="G4" s="339"/>
      <c r="H4" s="339"/>
      <c r="I4" s="339"/>
      <c r="J4" s="339"/>
      <c r="K4" s="339"/>
      <c r="L4" s="339"/>
      <c r="M4" s="339"/>
      <c r="N4" s="339"/>
      <c r="O4" s="339"/>
      <c r="P4" s="339"/>
    </row>
    <row r="5" spans="1:54" s="23" customFormat="1" ht="20.25" customHeight="1" x14ac:dyDescent="0.25">
      <c r="A5" s="339" t="s">
        <v>91</v>
      </c>
      <c r="B5" s="339"/>
      <c r="C5" s="339"/>
      <c r="D5" s="339"/>
      <c r="E5" s="339"/>
      <c r="F5" s="339"/>
      <c r="G5" s="339"/>
      <c r="H5" s="339"/>
      <c r="I5" s="339"/>
      <c r="J5" s="339"/>
      <c r="K5" s="339"/>
      <c r="L5" s="339"/>
      <c r="M5" s="339"/>
      <c r="N5" s="339"/>
      <c r="O5" s="339"/>
      <c r="P5" s="339"/>
    </row>
    <row r="6" spans="1:54" s="22" customFormat="1" ht="24" customHeight="1" x14ac:dyDescent="0.25">
      <c r="A6" s="331" t="str">
        <f>'1.THD.T'!A5:O5</f>
        <v>(Kèm theo Tờ trình số    .../TTr-UBND ngày ... tháng 4 năm 2024 của Ủy ban nhân dân tỉnh)</v>
      </c>
      <c r="B6" s="331"/>
      <c r="C6" s="331"/>
      <c r="D6" s="331"/>
      <c r="E6" s="331"/>
      <c r="F6" s="331"/>
      <c r="G6" s="331"/>
      <c r="H6" s="331"/>
      <c r="I6" s="331"/>
      <c r="J6" s="331"/>
      <c r="K6" s="331"/>
      <c r="L6" s="331"/>
      <c r="M6" s="331"/>
      <c r="N6" s="331"/>
      <c r="O6" s="331"/>
      <c r="P6" s="331"/>
    </row>
    <row r="7" spans="1:54" s="22" customFormat="1" ht="15.75" x14ac:dyDescent="0.25">
      <c r="A7" s="340"/>
      <c r="B7" s="340"/>
      <c r="C7" s="340"/>
      <c r="D7" s="340"/>
      <c r="E7" s="340"/>
      <c r="F7" s="340"/>
      <c r="G7" s="340"/>
      <c r="H7" s="340"/>
      <c r="I7" s="340"/>
      <c r="J7" s="340"/>
      <c r="K7" s="340"/>
      <c r="L7" s="340"/>
      <c r="M7" s="340"/>
      <c r="N7" s="340"/>
      <c r="O7" s="340"/>
      <c r="P7" s="340"/>
    </row>
    <row r="8" spans="1:54" s="10" customFormat="1" ht="21" customHeight="1" x14ac:dyDescent="0.25">
      <c r="A8" s="346" t="s">
        <v>19</v>
      </c>
      <c r="B8" s="345" t="s">
        <v>36</v>
      </c>
      <c r="C8" s="345" t="s">
        <v>37</v>
      </c>
      <c r="D8" s="345" t="s">
        <v>38</v>
      </c>
      <c r="E8" s="345"/>
      <c r="F8" s="345"/>
      <c r="G8" s="345"/>
      <c r="H8" s="345" t="s">
        <v>39</v>
      </c>
      <c r="I8" s="345" t="s">
        <v>15</v>
      </c>
      <c r="J8" s="345" t="s">
        <v>14</v>
      </c>
      <c r="K8" s="345"/>
      <c r="L8" s="345"/>
      <c r="M8" s="345"/>
      <c r="N8" s="345"/>
      <c r="O8" s="345" t="s">
        <v>40</v>
      </c>
      <c r="P8" s="345" t="s">
        <v>13</v>
      </c>
      <c r="Q8" s="133"/>
    </row>
    <row r="9" spans="1:54" s="10" customFormat="1" ht="62.25" customHeight="1" x14ac:dyDescent="0.25">
      <c r="A9" s="346"/>
      <c r="B9" s="345"/>
      <c r="C9" s="345"/>
      <c r="D9" s="132" t="s">
        <v>12</v>
      </c>
      <c r="E9" s="132" t="s">
        <v>11</v>
      </c>
      <c r="F9" s="132" t="s">
        <v>41</v>
      </c>
      <c r="G9" s="132" t="s">
        <v>20</v>
      </c>
      <c r="H9" s="345"/>
      <c r="I9" s="345"/>
      <c r="J9" s="132" t="s">
        <v>9</v>
      </c>
      <c r="K9" s="132" t="s">
        <v>8</v>
      </c>
      <c r="L9" s="132" t="s">
        <v>42</v>
      </c>
      <c r="M9" s="132" t="s">
        <v>43</v>
      </c>
      <c r="N9" s="132" t="s">
        <v>5</v>
      </c>
      <c r="O9" s="345"/>
      <c r="P9" s="345"/>
      <c r="Q9" s="133"/>
    </row>
    <row r="10" spans="1:54" s="136" customFormat="1" ht="29.25" customHeight="1" x14ac:dyDescent="0.25">
      <c r="A10" s="134">
        <v>-1</v>
      </c>
      <c r="B10" s="134">
        <v>-2</v>
      </c>
      <c r="C10" s="134" t="s">
        <v>44</v>
      </c>
      <c r="D10" s="134">
        <v>-4</v>
      </c>
      <c r="E10" s="134">
        <v>-5</v>
      </c>
      <c r="F10" s="134">
        <v>-6</v>
      </c>
      <c r="G10" s="134">
        <v>-7</v>
      </c>
      <c r="H10" s="134">
        <v>-8</v>
      </c>
      <c r="I10" s="134" t="s">
        <v>84</v>
      </c>
      <c r="J10" s="134">
        <v>-10</v>
      </c>
      <c r="K10" s="134">
        <v>-11</v>
      </c>
      <c r="L10" s="134">
        <v>-12</v>
      </c>
      <c r="M10" s="134">
        <v>-13</v>
      </c>
      <c r="N10" s="134">
        <v>-14</v>
      </c>
      <c r="O10" s="134">
        <v>-15</v>
      </c>
      <c r="P10" s="134">
        <v>-16</v>
      </c>
      <c r="Q10" s="135"/>
    </row>
    <row r="11" spans="1:54" s="124" customFormat="1" ht="24.75" customHeight="1" x14ac:dyDescent="0.2">
      <c r="A11" s="125" t="s">
        <v>104</v>
      </c>
      <c r="B11" s="171" t="s">
        <v>142</v>
      </c>
      <c r="C11" s="122">
        <f>+C12</f>
        <v>0.08</v>
      </c>
      <c r="D11" s="122">
        <f t="shared" ref="D11:N11" si="0">+D12</f>
        <v>7.0000000000000007E-2</v>
      </c>
      <c r="E11" s="122">
        <f t="shared" si="0"/>
        <v>0</v>
      </c>
      <c r="F11" s="122">
        <f t="shared" si="0"/>
        <v>0</v>
      </c>
      <c r="G11" s="122">
        <f t="shared" si="0"/>
        <v>0.01</v>
      </c>
      <c r="H11" s="122"/>
      <c r="I11" s="122">
        <f t="shared" si="0"/>
        <v>2.1999999999999999E-2</v>
      </c>
      <c r="J11" s="122">
        <f t="shared" si="0"/>
        <v>0</v>
      </c>
      <c r="K11" s="122">
        <f t="shared" si="0"/>
        <v>0</v>
      </c>
      <c r="L11" s="122">
        <f t="shared" si="0"/>
        <v>0</v>
      </c>
      <c r="M11" s="122">
        <f t="shared" si="0"/>
        <v>0</v>
      </c>
      <c r="N11" s="122">
        <f t="shared" si="0"/>
        <v>2.1999999999999999E-2</v>
      </c>
      <c r="O11" s="116"/>
      <c r="P11" s="168"/>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row>
    <row r="12" spans="1:54" s="259" customFormat="1" ht="135.75" customHeight="1" x14ac:dyDescent="0.25">
      <c r="A12" s="207">
        <v>1</v>
      </c>
      <c r="B12" s="254" t="s">
        <v>150</v>
      </c>
      <c r="C12" s="255">
        <v>0.08</v>
      </c>
      <c r="D12" s="255">
        <v>7.0000000000000007E-2</v>
      </c>
      <c r="E12" s="255"/>
      <c r="F12" s="255"/>
      <c r="G12" s="255">
        <v>0.01</v>
      </c>
      <c r="H12" s="207" t="s">
        <v>151</v>
      </c>
      <c r="I12" s="256">
        <f>J12+K12+L12+M12+N12</f>
        <v>2.1999999999999999E-2</v>
      </c>
      <c r="J12" s="256"/>
      <c r="K12" s="256"/>
      <c r="L12" s="256"/>
      <c r="M12" s="256"/>
      <c r="N12" s="256">
        <v>2.1999999999999999E-2</v>
      </c>
      <c r="O12" s="260" t="s">
        <v>152</v>
      </c>
      <c r="P12" s="257"/>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258"/>
    </row>
    <row r="13" spans="1:54" s="25" customFormat="1" ht="18.75" customHeight="1" x14ac:dyDescent="0.25">
      <c r="A13" s="42">
        <f>+A12</f>
        <v>1</v>
      </c>
      <c r="B13" s="43" t="s">
        <v>106</v>
      </c>
      <c r="C13" s="167">
        <f>+C11</f>
        <v>0.08</v>
      </c>
      <c r="D13" s="167">
        <f t="shared" ref="D13:N13" si="1">+D11</f>
        <v>7.0000000000000007E-2</v>
      </c>
      <c r="E13" s="167">
        <f t="shared" si="1"/>
        <v>0</v>
      </c>
      <c r="F13" s="167">
        <f t="shared" si="1"/>
        <v>0</v>
      </c>
      <c r="G13" s="167">
        <f t="shared" si="1"/>
        <v>0.01</v>
      </c>
      <c r="H13" s="167">
        <f t="shared" si="1"/>
        <v>0</v>
      </c>
      <c r="I13" s="167">
        <f t="shared" si="1"/>
        <v>2.1999999999999999E-2</v>
      </c>
      <c r="J13" s="167">
        <f t="shared" si="1"/>
        <v>0</v>
      </c>
      <c r="K13" s="167">
        <f t="shared" si="1"/>
        <v>0</v>
      </c>
      <c r="L13" s="167">
        <f t="shared" si="1"/>
        <v>0</v>
      </c>
      <c r="M13" s="167">
        <f t="shared" si="1"/>
        <v>0</v>
      </c>
      <c r="N13" s="167">
        <f t="shared" si="1"/>
        <v>2.1999999999999999E-2</v>
      </c>
      <c r="O13" s="45"/>
      <c r="P13" s="45"/>
    </row>
    <row r="15" spans="1:54" ht="18.75" customHeight="1" x14ac:dyDescent="0.25">
      <c r="K15" s="300" t="s">
        <v>214</v>
      </c>
      <c r="L15" s="300"/>
      <c r="M15" s="300"/>
      <c r="N15" s="300"/>
      <c r="O15" s="300"/>
      <c r="P15" s="300"/>
    </row>
  </sheetData>
  <mergeCells count="20">
    <mergeCell ref="J8:N8"/>
    <mergeCell ref="O8:O9"/>
    <mergeCell ref="P8:P9"/>
    <mergeCell ref="K15:P15"/>
    <mergeCell ref="A4:P4"/>
    <mergeCell ref="A5:P5"/>
    <mergeCell ref="A6:P6"/>
    <mergeCell ref="A7:P7"/>
    <mergeCell ref="A8:A9"/>
    <mergeCell ref="B8:B9"/>
    <mergeCell ref="C8:C9"/>
    <mergeCell ref="D8:G8"/>
    <mergeCell ref="H8:H9"/>
    <mergeCell ref="I8:I9"/>
    <mergeCell ref="A1:E1"/>
    <mergeCell ref="F1:P1"/>
    <mergeCell ref="A2:E2"/>
    <mergeCell ref="F2:P2"/>
    <mergeCell ref="A3:E3"/>
    <mergeCell ref="F3:P3"/>
  </mergeCells>
  <printOptions horizontalCentered="1"/>
  <pageMargins left="0.19" right="0.2" top="0.68" bottom="0.64" header="0.118110236220472" footer="0.27559055118110198"/>
  <pageSetup paperSize="9" scale="95" fitToHeight="100" orientation="landscape" r:id="rId1"/>
  <headerFooter>
    <oddFooter>&amp;L&amp;9Phụ lục &amp;A&amp;R&amp;10&amp;P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7"/>
  <sheetViews>
    <sheetView showZeros="0" topLeftCell="A13" zoomScaleNormal="100" zoomScaleSheetLayoutView="70" workbookViewId="0">
      <selection activeCell="K17" sqref="K17:P17"/>
    </sheetView>
  </sheetViews>
  <sheetFormatPr defaultColWidth="6.875" defaultRowHeight="12.75" x14ac:dyDescent="0.25"/>
  <cols>
    <col min="1" max="1" width="4.375" style="18" customWidth="1"/>
    <col min="2" max="2" width="21.5" style="19" customWidth="1"/>
    <col min="3" max="3" width="8.125" style="18" customWidth="1"/>
    <col min="4" max="4" width="4.375" style="20" bestFit="1" customWidth="1"/>
    <col min="5" max="5" width="4.25" style="20" customWidth="1"/>
    <col min="6" max="6" width="4.125" style="20" customWidth="1"/>
    <col min="7" max="7" width="5.25" style="20" customWidth="1"/>
    <col min="8" max="8" width="9.75" style="18" customWidth="1"/>
    <col min="9" max="9" width="8.625" style="18" customWidth="1"/>
    <col min="10" max="10" width="5.75" style="18" customWidth="1"/>
    <col min="11" max="11" width="4.625" style="18" customWidth="1"/>
    <col min="12" max="12" width="5.875" style="18" customWidth="1"/>
    <col min="13" max="13" width="5.25" style="18" customWidth="1"/>
    <col min="14" max="14" width="5.75" style="18" customWidth="1"/>
    <col min="15" max="15" width="29" style="18" customWidth="1"/>
    <col min="16" max="16" width="6.875" style="18" customWidth="1"/>
    <col min="17" max="16384" width="6.875" style="18"/>
  </cols>
  <sheetData>
    <row r="1" spans="1:16" s="22" customFormat="1" ht="15.75" customHeight="1" x14ac:dyDescent="0.25">
      <c r="A1" s="302" t="str">
        <f>'1.THD.T'!A1:E1</f>
        <v>ỦY BAN NHÂN DÂN</v>
      </c>
      <c r="B1" s="302"/>
      <c r="C1" s="302"/>
      <c r="D1" s="302"/>
      <c r="E1" s="302"/>
      <c r="F1" s="333" t="str">
        <f>+'1.THD.T'!F1:O1</f>
        <v>CỘNG HÒA XÃ HỘI CHỦ NGHĨA VIỆT NAM</v>
      </c>
      <c r="G1" s="333"/>
      <c r="H1" s="333"/>
      <c r="I1" s="333"/>
      <c r="J1" s="333"/>
      <c r="K1" s="333"/>
      <c r="L1" s="333"/>
      <c r="M1" s="333"/>
      <c r="N1" s="333"/>
      <c r="O1" s="333"/>
      <c r="P1" s="333"/>
    </row>
    <row r="2" spans="1:16" s="22" customFormat="1" ht="15.75" customHeight="1" x14ac:dyDescent="0.25">
      <c r="A2" s="333" t="str">
        <f>'1.THD.T'!A2:E2</f>
        <v>TỈNH HÀ TĨNH</v>
      </c>
      <c r="B2" s="333"/>
      <c r="C2" s="333"/>
      <c r="D2" s="333"/>
      <c r="E2" s="333"/>
      <c r="F2" s="333" t="s">
        <v>21</v>
      </c>
      <c r="G2" s="333"/>
      <c r="H2" s="333"/>
      <c r="I2" s="333"/>
      <c r="J2" s="333"/>
      <c r="K2" s="333"/>
      <c r="L2" s="333"/>
      <c r="M2" s="333"/>
      <c r="N2" s="333"/>
      <c r="O2" s="333"/>
      <c r="P2" s="333"/>
    </row>
    <row r="3" spans="1:16" s="22" customFormat="1" ht="15.75" x14ac:dyDescent="0.25">
      <c r="A3" s="332"/>
      <c r="B3" s="332"/>
      <c r="C3" s="332"/>
      <c r="D3" s="332"/>
      <c r="E3" s="332"/>
      <c r="F3" s="332"/>
      <c r="G3" s="332"/>
      <c r="H3" s="332"/>
      <c r="I3" s="332"/>
      <c r="J3" s="332"/>
      <c r="K3" s="332"/>
      <c r="L3" s="332"/>
      <c r="M3" s="332"/>
      <c r="N3" s="332"/>
      <c r="O3" s="332"/>
      <c r="P3" s="332"/>
    </row>
    <row r="4" spans="1:16" s="23" customFormat="1" ht="15.75" x14ac:dyDescent="0.25">
      <c r="A4" s="339" t="s">
        <v>200</v>
      </c>
      <c r="B4" s="339"/>
      <c r="C4" s="339"/>
      <c r="D4" s="339"/>
      <c r="E4" s="339"/>
      <c r="F4" s="339"/>
      <c r="G4" s="339"/>
      <c r="H4" s="339"/>
      <c r="I4" s="339"/>
      <c r="J4" s="339"/>
      <c r="K4" s="339"/>
      <c r="L4" s="339"/>
      <c r="M4" s="339"/>
      <c r="N4" s="339"/>
      <c r="O4" s="339"/>
      <c r="P4" s="339"/>
    </row>
    <row r="5" spans="1:16" s="23" customFormat="1" ht="20.25" customHeight="1" x14ac:dyDescent="0.25">
      <c r="A5" s="339" t="s">
        <v>92</v>
      </c>
      <c r="B5" s="339"/>
      <c r="C5" s="339"/>
      <c r="D5" s="339"/>
      <c r="E5" s="339"/>
      <c r="F5" s="339"/>
      <c r="G5" s="339"/>
      <c r="H5" s="339"/>
      <c r="I5" s="339"/>
      <c r="J5" s="339"/>
      <c r="K5" s="339"/>
      <c r="L5" s="339"/>
      <c r="M5" s="339"/>
      <c r="N5" s="339"/>
      <c r="O5" s="339"/>
      <c r="P5" s="339"/>
    </row>
    <row r="6" spans="1:16" s="22" customFormat="1" ht="24" customHeight="1" x14ac:dyDescent="0.25">
      <c r="A6" s="331" t="str">
        <f>'1.THD.T'!A5:O5</f>
        <v>(Kèm theo Tờ trình số    .../TTr-UBND ngày ... tháng 4 năm 2024 của Ủy ban nhân dân tỉnh)</v>
      </c>
      <c r="B6" s="331"/>
      <c r="C6" s="331"/>
      <c r="D6" s="331"/>
      <c r="E6" s="331"/>
      <c r="F6" s="331"/>
      <c r="G6" s="331"/>
      <c r="H6" s="331"/>
      <c r="I6" s="331"/>
      <c r="J6" s="331"/>
      <c r="K6" s="331"/>
      <c r="L6" s="331"/>
      <c r="M6" s="331"/>
      <c r="N6" s="331"/>
      <c r="O6" s="331"/>
      <c r="P6" s="331"/>
    </row>
    <row r="7" spans="1:16" s="22" customFormat="1" ht="15.75" x14ac:dyDescent="0.25">
      <c r="A7" s="340"/>
      <c r="B7" s="340"/>
      <c r="C7" s="340"/>
      <c r="D7" s="340"/>
      <c r="E7" s="340"/>
      <c r="F7" s="340"/>
      <c r="G7" s="340"/>
      <c r="H7" s="340"/>
      <c r="I7" s="340"/>
      <c r="J7" s="340"/>
      <c r="K7" s="340"/>
      <c r="L7" s="340"/>
      <c r="M7" s="340"/>
      <c r="N7" s="340"/>
      <c r="O7" s="340"/>
      <c r="P7" s="340"/>
    </row>
    <row r="8" spans="1:16" s="137" customFormat="1" ht="21" customHeight="1" x14ac:dyDescent="0.25">
      <c r="A8" s="316" t="s">
        <v>19</v>
      </c>
      <c r="B8" s="314" t="s">
        <v>36</v>
      </c>
      <c r="C8" s="314" t="s">
        <v>37</v>
      </c>
      <c r="D8" s="314" t="s">
        <v>38</v>
      </c>
      <c r="E8" s="314"/>
      <c r="F8" s="314"/>
      <c r="G8" s="314"/>
      <c r="H8" s="314" t="s">
        <v>52</v>
      </c>
      <c r="I8" s="314" t="s">
        <v>15</v>
      </c>
      <c r="J8" s="314" t="s">
        <v>14</v>
      </c>
      <c r="K8" s="314"/>
      <c r="L8" s="314"/>
      <c r="M8" s="314"/>
      <c r="N8" s="314"/>
      <c r="O8" s="314" t="s">
        <v>40</v>
      </c>
      <c r="P8" s="314" t="s">
        <v>13</v>
      </c>
    </row>
    <row r="9" spans="1:16" s="137" customFormat="1" ht="63.75" customHeight="1" x14ac:dyDescent="0.25">
      <c r="A9" s="316"/>
      <c r="B9" s="314"/>
      <c r="C9" s="314"/>
      <c r="D9" s="160" t="s">
        <v>12</v>
      </c>
      <c r="E9" s="160" t="s">
        <v>11</v>
      </c>
      <c r="F9" s="160" t="s">
        <v>41</v>
      </c>
      <c r="G9" s="160" t="s">
        <v>20</v>
      </c>
      <c r="H9" s="314"/>
      <c r="I9" s="314"/>
      <c r="J9" s="160" t="s">
        <v>9</v>
      </c>
      <c r="K9" s="160" t="s">
        <v>8</v>
      </c>
      <c r="L9" s="160" t="s">
        <v>42</v>
      </c>
      <c r="M9" s="160" t="s">
        <v>43</v>
      </c>
      <c r="N9" s="160" t="s">
        <v>5</v>
      </c>
      <c r="O9" s="314"/>
      <c r="P9" s="314"/>
    </row>
    <row r="10" spans="1:16" s="138" customFormat="1" ht="25.5" x14ac:dyDescent="0.25">
      <c r="A10" s="70">
        <v>-1</v>
      </c>
      <c r="B10" s="70">
        <v>-2</v>
      </c>
      <c r="C10" s="70" t="s">
        <v>44</v>
      </c>
      <c r="D10" s="70">
        <v>-4</v>
      </c>
      <c r="E10" s="70">
        <v>-5</v>
      </c>
      <c r="F10" s="70">
        <v>-6</v>
      </c>
      <c r="G10" s="70">
        <v>-7</v>
      </c>
      <c r="H10" s="70">
        <v>-8</v>
      </c>
      <c r="I10" s="70" t="s">
        <v>45</v>
      </c>
      <c r="J10" s="70">
        <v>-10</v>
      </c>
      <c r="K10" s="70">
        <v>-11</v>
      </c>
      <c r="L10" s="70">
        <v>-12</v>
      </c>
      <c r="M10" s="70">
        <v>-13</v>
      </c>
      <c r="N10" s="70">
        <v>-14</v>
      </c>
      <c r="O10" s="70">
        <v>-15</v>
      </c>
      <c r="P10" s="70">
        <v>-16</v>
      </c>
    </row>
    <row r="11" spans="1:16" s="138" customFormat="1" x14ac:dyDescent="0.25">
      <c r="A11" s="271" t="s">
        <v>104</v>
      </c>
      <c r="B11" s="272" t="s">
        <v>170</v>
      </c>
      <c r="C11" s="288">
        <f>C12</f>
        <v>10</v>
      </c>
      <c r="D11" s="288"/>
      <c r="E11" s="288">
        <f>E12</f>
        <v>7</v>
      </c>
      <c r="F11" s="288"/>
      <c r="G11" s="288">
        <f>G12</f>
        <v>3</v>
      </c>
      <c r="H11" s="70"/>
      <c r="I11" s="289">
        <f>+I12</f>
        <v>10</v>
      </c>
      <c r="J11" s="289">
        <f>+J12</f>
        <v>10</v>
      </c>
      <c r="K11" s="70"/>
      <c r="L11" s="70"/>
      <c r="M11" s="70"/>
      <c r="N11" s="70"/>
      <c r="O11" s="70"/>
      <c r="P11" s="70"/>
    </row>
    <row r="12" spans="1:16" s="138" customFormat="1" ht="135" x14ac:dyDescent="0.25">
      <c r="A12" s="273">
        <v>1</v>
      </c>
      <c r="B12" s="274" t="s">
        <v>193</v>
      </c>
      <c r="C12" s="281">
        <v>10</v>
      </c>
      <c r="D12" s="281"/>
      <c r="E12" s="281">
        <v>7</v>
      </c>
      <c r="F12" s="281"/>
      <c r="G12" s="281">
        <v>3</v>
      </c>
      <c r="H12" s="70" t="s">
        <v>194</v>
      </c>
      <c r="I12" s="290">
        <v>10</v>
      </c>
      <c r="J12" s="290">
        <v>10</v>
      </c>
      <c r="K12" s="282"/>
      <c r="L12" s="282"/>
      <c r="M12" s="282"/>
      <c r="N12" s="282"/>
      <c r="O12" s="173" t="s">
        <v>205</v>
      </c>
      <c r="P12" s="70"/>
    </row>
    <row r="13" spans="1:16" s="139" customFormat="1" ht="31.5" customHeight="1" x14ac:dyDescent="0.25">
      <c r="A13" s="275" t="s">
        <v>112</v>
      </c>
      <c r="B13" s="276" t="s">
        <v>142</v>
      </c>
      <c r="C13" s="283">
        <f t="shared" ref="C13:P13" si="0">SUM(C14:C14)</f>
        <v>0.03</v>
      </c>
      <c r="D13" s="283">
        <f t="shared" si="0"/>
        <v>0</v>
      </c>
      <c r="E13" s="283">
        <f t="shared" si="0"/>
        <v>0</v>
      </c>
      <c r="F13" s="283">
        <f t="shared" si="0"/>
        <v>0</v>
      </c>
      <c r="G13" s="283">
        <f t="shared" si="0"/>
        <v>0.03</v>
      </c>
      <c r="H13" s="277">
        <f t="shared" si="0"/>
        <v>0</v>
      </c>
      <c r="I13" s="283">
        <f t="shared" si="0"/>
        <v>0.15</v>
      </c>
      <c r="J13" s="284">
        <f t="shared" si="0"/>
        <v>0</v>
      </c>
      <c r="K13" s="284">
        <f t="shared" si="0"/>
        <v>0</v>
      </c>
      <c r="L13" s="284">
        <f t="shared" si="0"/>
        <v>0</v>
      </c>
      <c r="M13" s="284">
        <f t="shared" si="0"/>
        <v>0</v>
      </c>
      <c r="N13" s="283">
        <f t="shared" si="0"/>
        <v>0.15</v>
      </c>
      <c r="O13" s="278">
        <f t="shared" si="0"/>
        <v>0</v>
      </c>
      <c r="P13" s="277">
        <f t="shared" si="0"/>
        <v>0</v>
      </c>
    </row>
    <row r="14" spans="1:16" s="280" customFormat="1" ht="87" customHeight="1" x14ac:dyDescent="0.25">
      <c r="A14" s="60">
        <v>1</v>
      </c>
      <c r="B14" s="62" t="s">
        <v>195</v>
      </c>
      <c r="C14" s="147">
        <v>0.03</v>
      </c>
      <c r="D14" s="285"/>
      <c r="E14" s="286"/>
      <c r="F14" s="286"/>
      <c r="G14" s="286">
        <v>0.03</v>
      </c>
      <c r="H14" s="279" t="s">
        <v>196</v>
      </c>
      <c r="I14" s="286">
        <v>0.15</v>
      </c>
      <c r="J14" s="287"/>
      <c r="K14" s="286"/>
      <c r="L14" s="286"/>
      <c r="M14" s="286"/>
      <c r="N14" s="286">
        <v>0.15</v>
      </c>
      <c r="O14" s="260" t="s">
        <v>152</v>
      </c>
      <c r="P14" s="117"/>
    </row>
    <row r="15" spans="1:16" s="25" customFormat="1" ht="15" x14ac:dyDescent="0.25">
      <c r="A15" s="175">
        <f>+A14+A12</f>
        <v>2</v>
      </c>
      <c r="B15" s="176" t="s">
        <v>118</v>
      </c>
      <c r="C15" s="177">
        <f>+C13+C11</f>
        <v>10.029999999999999</v>
      </c>
      <c r="D15" s="177">
        <f t="shared" ref="D15:N15" si="1">+D13+D11</f>
        <v>0</v>
      </c>
      <c r="E15" s="177">
        <f t="shared" si="1"/>
        <v>7</v>
      </c>
      <c r="F15" s="177">
        <f t="shared" si="1"/>
        <v>0</v>
      </c>
      <c r="G15" s="177">
        <f t="shared" si="1"/>
        <v>3.03</v>
      </c>
      <c r="H15" s="177">
        <f t="shared" si="1"/>
        <v>0</v>
      </c>
      <c r="I15" s="177">
        <f t="shared" si="1"/>
        <v>10.15</v>
      </c>
      <c r="J15" s="177">
        <f t="shared" si="1"/>
        <v>10</v>
      </c>
      <c r="K15" s="177">
        <f t="shared" si="1"/>
        <v>0</v>
      </c>
      <c r="L15" s="177">
        <f t="shared" si="1"/>
        <v>0</v>
      </c>
      <c r="M15" s="177">
        <f t="shared" si="1"/>
        <v>0</v>
      </c>
      <c r="N15" s="177">
        <f t="shared" si="1"/>
        <v>0.15</v>
      </c>
      <c r="O15" s="178"/>
      <c r="P15" s="178"/>
    </row>
    <row r="17" spans="11:16" ht="18.75" customHeight="1" x14ac:dyDescent="0.25">
      <c r="K17" s="300" t="s">
        <v>214</v>
      </c>
      <c r="L17" s="300"/>
      <c r="M17" s="300"/>
      <c r="N17" s="300"/>
      <c r="O17" s="300"/>
      <c r="P17" s="300"/>
    </row>
  </sheetData>
  <mergeCells count="20">
    <mergeCell ref="A1:E1"/>
    <mergeCell ref="F1:P1"/>
    <mergeCell ref="A2:E2"/>
    <mergeCell ref="F2:P2"/>
    <mergeCell ref="A3:E3"/>
    <mergeCell ref="F3:P3"/>
    <mergeCell ref="K17:P17"/>
    <mergeCell ref="A4:P4"/>
    <mergeCell ref="A5:P5"/>
    <mergeCell ref="A6:P6"/>
    <mergeCell ref="A7:P7"/>
    <mergeCell ref="J8:N8"/>
    <mergeCell ref="O8:O9"/>
    <mergeCell ref="P8:P9"/>
    <mergeCell ref="B8:B9"/>
    <mergeCell ref="C8:C9"/>
    <mergeCell ref="A8:A9"/>
    <mergeCell ref="D8:G8"/>
    <mergeCell ref="H8:H9"/>
    <mergeCell ref="I8:I9"/>
  </mergeCells>
  <printOptions horizontalCentered="1"/>
  <pageMargins left="0.19" right="0.2" top="0.43" bottom="0.39" header="0.118110236220472" footer="0.27559055118110198"/>
  <pageSetup paperSize="9" scale="95" fitToHeight="100" orientation="landscape" r:id="rId1"/>
  <headerFooter>
    <oddFooter>&amp;L&amp;9Phụ lục &amp;A&amp;R&amp;10&amp;P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5"/>
  <sheetViews>
    <sheetView showZeros="0" topLeftCell="A13" zoomScale="85" zoomScaleNormal="85" zoomScaleSheetLayoutView="70" workbookViewId="0">
      <selection activeCell="K15" sqref="K15:P15"/>
    </sheetView>
  </sheetViews>
  <sheetFormatPr defaultColWidth="6.875" defaultRowHeight="12.75" x14ac:dyDescent="0.25"/>
  <cols>
    <col min="1" max="1" width="4.375" style="18" customWidth="1"/>
    <col min="2" max="2" width="23.625" style="19" customWidth="1"/>
    <col min="3" max="3" width="8.125" style="18" customWidth="1"/>
    <col min="4" max="4" width="5.75" style="20" bestFit="1" customWidth="1"/>
    <col min="5" max="5" width="5.125" style="20" bestFit="1" customWidth="1"/>
    <col min="6" max="6" width="5.375" style="20" bestFit="1" customWidth="1"/>
    <col min="7" max="7" width="6.25" style="20" customWidth="1"/>
    <col min="8" max="8" width="9.375" style="18" customWidth="1"/>
    <col min="9" max="9" width="8.625" style="18" customWidth="1"/>
    <col min="10" max="10" width="5.5" style="18" customWidth="1"/>
    <col min="11" max="11" width="4.625" style="18" bestFit="1" customWidth="1"/>
    <col min="12" max="12" width="6.625" style="18" customWidth="1"/>
    <col min="13" max="13" width="5.625" style="18" customWidth="1"/>
    <col min="14" max="14" width="7.25" style="18" customWidth="1"/>
    <col min="15" max="15" width="27.875" style="18" customWidth="1"/>
    <col min="16" max="16" width="7.625" style="18" customWidth="1"/>
    <col min="17" max="19" width="6.875" style="18"/>
    <col min="20" max="20" width="13.875" style="18" customWidth="1"/>
    <col min="21" max="16384" width="6.875" style="18"/>
  </cols>
  <sheetData>
    <row r="1" spans="1:16" s="22" customFormat="1" ht="15.75" customHeight="1" x14ac:dyDescent="0.25">
      <c r="A1" s="302" t="str">
        <f>'1.THD.T'!A1:E1</f>
        <v>ỦY BAN NHÂN DÂN</v>
      </c>
      <c r="B1" s="302"/>
      <c r="C1" s="302"/>
      <c r="D1" s="302"/>
      <c r="E1" s="302"/>
      <c r="F1" s="333" t="str">
        <f>+'1.THD.T'!F1:O1</f>
        <v>CỘNG HÒA XÃ HỘI CHỦ NGHĨA VIỆT NAM</v>
      </c>
      <c r="G1" s="333"/>
      <c r="H1" s="333"/>
      <c r="I1" s="333"/>
      <c r="J1" s="333"/>
      <c r="K1" s="333"/>
      <c r="L1" s="333"/>
      <c r="M1" s="333"/>
      <c r="N1" s="333"/>
      <c r="O1" s="333"/>
      <c r="P1" s="333"/>
    </row>
    <row r="2" spans="1:16" s="22" customFormat="1" ht="15.75" customHeight="1" x14ac:dyDescent="0.25">
      <c r="A2" s="333" t="str">
        <f>'1.THD.T'!A2:E2</f>
        <v>TỈNH HÀ TĨNH</v>
      </c>
      <c r="B2" s="333"/>
      <c r="C2" s="333"/>
      <c r="D2" s="333"/>
      <c r="E2" s="333"/>
      <c r="F2" s="333" t="s">
        <v>21</v>
      </c>
      <c r="G2" s="333"/>
      <c r="H2" s="333"/>
      <c r="I2" s="333"/>
      <c r="J2" s="333"/>
      <c r="K2" s="333"/>
      <c r="L2" s="333"/>
      <c r="M2" s="333"/>
      <c r="N2" s="333"/>
      <c r="O2" s="333"/>
      <c r="P2" s="333"/>
    </row>
    <row r="3" spans="1:16" s="22" customFormat="1" ht="15.75" x14ac:dyDescent="0.25">
      <c r="A3" s="332"/>
      <c r="B3" s="332"/>
      <c r="C3" s="332"/>
      <c r="D3" s="332"/>
      <c r="E3" s="332"/>
      <c r="F3" s="332"/>
      <c r="G3" s="332"/>
      <c r="H3" s="332"/>
      <c r="I3" s="332"/>
      <c r="J3" s="332"/>
      <c r="K3" s="332"/>
      <c r="L3" s="332"/>
      <c r="M3" s="332"/>
      <c r="N3" s="332"/>
      <c r="O3" s="332"/>
      <c r="P3" s="332"/>
    </row>
    <row r="4" spans="1:16" s="22" customFormat="1" ht="15.75" x14ac:dyDescent="0.25">
      <c r="A4" s="330" t="s">
        <v>201</v>
      </c>
      <c r="B4" s="330"/>
      <c r="C4" s="330"/>
      <c r="D4" s="330"/>
      <c r="E4" s="330"/>
      <c r="F4" s="330"/>
      <c r="G4" s="330"/>
      <c r="H4" s="330"/>
      <c r="I4" s="330"/>
      <c r="J4" s="330"/>
      <c r="K4" s="330"/>
      <c r="L4" s="330"/>
      <c r="M4" s="330"/>
      <c r="N4" s="330"/>
      <c r="O4" s="330"/>
      <c r="P4" s="330"/>
    </row>
    <row r="5" spans="1:16" s="22" customFormat="1" ht="20.25" customHeight="1" x14ac:dyDescent="0.25">
      <c r="A5" s="330" t="s">
        <v>93</v>
      </c>
      <c r="B5" s="330"/>
      <c r="C5" s="330"/>
      <c r="D5" s="330"/>
      <c r="E5" s="330"/>
      <c r="F5" s="330"/>
      <c r="G5" s="330"/>
      <c r="H5" s="330"/>
      <c r="I5" s="330"/>
      <c r="J5" s="330"/>
      <c r="K5" s="330"/>
      <c r="L5" s="330"/>
      <c r="M5" s="330"/>
      <c r="N5" s="330"/>
      <c r="O5" s="330"/>
      <c r="P5" s="330"/>
    </row>
    <row r="6" spans="1:16" s="22" customFormat="1" ht="24" customHeight="1" x14ac:dyDescent="0.25">
      <c r="A6" s="331" t="str">
        <f>'1.THD.T'!A5:O5</f>
        <v>(Kèm theo Tờ trình số    .../TTr-UBND ngày ... tháng 4 năm 2024 của Ủy ban nhân dân tỉnh)</v>
      </c>
      <c r="B6" s="331"/>
      <c r="C6" s="331"/>
      <c r="D6" s="331"/>
      <c r="E6" s="331"/>
      <c r="F6" s="331"/>
      <c r="G6" s="331"/>
      <c r="H6" s="331"/>
      <c r="I6" s="331"/>
      <c r="J6" s="331"/>
      <c r="K6" s="331"/>
      <c r="L6" s="331"/>
      <c r="M6" s="331"/>
      <c r="N6" s="331"/>
      <c r="O6" s="331"/>
      <c r="P6" s="331"/>
    </row>
    <row r="7" spans="1:16" s="22" customFormat="1" ht="15.75" x14ac:dyDescent="0.25">
      <c r="A7" s="340"/>
      <c r="B7" s="340"/>
      <c r="C7" s="340"/>
      <c r="D7" s="340"/>
      <c r="E7" s="340"/>
      <c r="F7" s="340"/>
      <c r="G7" s="340"/>
      <c r="H7" s="340"/>
      <c r="I7" s="340"/>
      <c r="J7" s="340"/>
      <c r="K7" s="340"/>
      <c r="L7" s="340"/>
      <c r="M7" s="340"/>
      <c r="N7" s="340"/>
      <c r="O7" s="340"/>
      <c r="P7" s="340"/>
    </row>
    <row r="8" spans="1:16" s="141" customFormat="1" ht="29.25" customHeight="1" x14ac:dyDescent="0.25">
      <c r="A8" s="347" t="s">
        <v>19</v>
      </c>
      <c r="B8" s="348" t="s">
        <v>36</v>
      </c>
      <c r="C8" s="348" t="s">
        <v>37</v>
      </c>
      <c r="D8" s="348" t="s">
        <v>38</v>
      </c>
      <c r="E8" s="348"/>
      <c r="F8" s="348"/>
      <c r="G8" s="348"/>
      <c r="H8" s="348" t="s">
        <v>52</v>
      </c>
      <c r="I8" s="348" t="s">
        <v>15</v>
      </c>
      <c r="J8" s="348" t="s">
        <v>14</v>
      </c>
      <c r="K8" s="348"/>
      <c r="L8" s="348"/>
      <c r="M8" s="348"/>
      <c r="N8" s="348"/>
      <c r="O8" s="348" t="s">
        <v>40</v>
      </c>
      <c r="P8" s="348" t="s">
        <v>13</v>
      </c>
    </row>
    <row r="9" spans="1:16" s="141" customFormat="1" ht="128.25" customHeight="1" x14ac:dyDescent="0.25">
      <c r="A9" s="347"/>
      <c r="B9" s="348"/>
      <c r="C9" s="348"/>
      <c r="D9" s="196" t="s">
        <v>12</v>
      </c>
      <c r="E9" s="196" t="s">
        <v>11</v>
      </c>
      <c r="F9" s="196" t="s">
        <v>41</v>
      </c>
      <c r="G9" s="196" t="s">
        <v>20</v>
      </c>
      <c r="H9" s="348"/>
      <c r="I9" s="348"/>
      <c r="J9" s="195" t="s">
        <v>9</v>
      </c>
      <c r="K9" s="195" t="s">
        <v>8</v>
      </c>
      <c r="L9" s="195" t="s">
        <v>42</v>
      </c>
      <c r="M9" s="195" t="s">
        <v>43</v>
      </c>
      <c r="N9" s="195" t="s">
        <v>5</v>
      </c>
      <c r="O9" s="348"/>
      <c r="P9" s="348"/>
    </row>
    <row r="10" spans="1:16" s="22" customFormat="1" ht="45" x14ac:dyDescent="0.25">
      <c r="A10" s="174">
        <v>-1</v>
      </c>
      <c r="B10" s="174">
        <v>-2</v>
      </c>
      <c r="C10" s="174" t="s">
        <v>44</v>
      </c>
      <c r="D10" s="197">
        <v>-4</v>
      </c>
      <c r="E10" s="174">
        <v>-5</v>
      </c>
      <c r="F10" s="174">
        <v>-6</v>
      </c>
      <c r="G10" s="198">
        <v>-7</v>
      </c>
      <c r="H10" s="174">
        <v>-8</v>
      </c>
      <c r="I10" s="174" t="s">
        <v>45</v>
      </c>
      <c r="J10" s="174">
        <v>-10</v>
      </c>
      <c r="K10" s="174">
        <v>-11</v>
      </c>
      <c r="L10" s="174">
        <v>-12</v>
      </c>
      <c r="M10" s="174">
        <v>-13</v>
      </c>
      <c r="N10" s="174">
        <v>-14</v>
      </c>
      <c r="O10" s="174">
        <v>-15</v>
      </c>
      <c r="P10" s="174">
        <v>-16</v>
      </c>
    </row>
    <row r="11" spans="1:16" s="143" customFormat="1" ht="41.25" customHeight="1" x14ac:dyDescent="0.25">
      <c r="A11" s="199" t="s">
        <v>104</v>
      </c>
      <c r="B11" s="162" t="s">
        <v>105</v>
      </c>
      <c r="C11" s="200">
        <f>+C12</f>
        <v>1.5</v>
      </c>
      <c r="D11" s="200"/>
      <c r="E11" s="200"/>
      <c r="F11" s="200"/>
      <c r="G11" s="200">
        <f>+G12</f>
        <v>1.5</v>
      </c>
      <c r="H11" s="36"/>
      <c r="I11" s="200">
        <f>+I12</f>
        <v>0.7</v>
      </c>
      <c r="J11" s="201"/>
      <c r="K11" s="201">
        <f>+K12</f>
        <v>0.5</v>
      </c>
      <c r="L11" s="201">
        <f>+L12</f>
        <v>0.2</v>
      </c>
      <c r="M11" s="201"/>
      <c r="N11" s="201"/>
      <c r="O11" s="202"/>
      <c r="P11" s="203"/>
    </row>
    <row r="12" spans="1:16" s="144" customFormat="1" ht="123" customHeight="1" x14ac:dyDescent="0.25">
      <c r="A12" s="204">
        <v>1</v>
      </c>
      <c r="B12" s="205" t="s">
        <v>101</v>
      </c>
      <c r="C12" s="206">
        <f>+G12</f>
        <v>1.5</v>
      </c>
      <c r="D12" s="206"/>
      <c r="E12" s="206"/>
      <c r="F12" s="206"/>
      <c r="G12" s="206">
        <v>1.5</v>
      </c>
      <c r="H12" s="207" t="s">
        <v>103</v>
      </c>
      <c r="I12" s="206">
        <f>+K12+L12</f>
        <v>0.7</v>
      </c>
      <c r="J12" s="208"/>
      <c r="K12" s="208">
        <v>0.5</v>
      </c>
      <c r="L12" s="208">
        <v>0.2</v>
      </c>
      <c r="M12" s="208"/>
      <c r="N12" s="208"/>
      <c r="O12" s="209" t="s">
        <v>102</v>
      </c>
      <c r="P12" s="210"/>
    </row>
    <row r="13" spans="1:16" s="155" customFormat="1" ht="29.25" customHeight="1" x14ac:dyDescent="0.25">
      <c r="A13" s="153">
        <f>+A12</f>
        <v>1</v>
      </c>
      <c r="B13" s="37" t="s">
        <v>106</v>
      </c>
      <c r="C13" s="156">
        <f>+C11</f>
        <v>1.5</v>
      </c>
      <c r="D13" s="156">
        <f t="shared" ref="D13:N13" si="0">+D11</f>
        <v>0</v>
      </c>
      <c r="E13" s="156">
        <f t="shared" si="0"/>
        <v>0</v>
      </c>
      <c r="F13" s="156">
        <f t="shared" si="0"/>
        <v>0</v>
      </c>
      <c r="G13" s="156">
        <f t="shared" si="0"/>
        <v>1.5</v>
      </c>
      <c r="H13" s="156">
        <f t="shared" si="0"/>
        <v>0</v>
      </c>
      <c r="I13" s="156">
        <f t="shared" si="0"/>
        <v>0.7</v>
      </c>
      <c r="J13" s="156">
        <f t="shared" si="0"/>
        <v>0</v>
      </c>
      <c r="K13" s="156">
        <f t="shared" si="0"/>
        <v>0.5</v>
      </c>
      <c r="L13" s="156">
        <f t="shared" si="0"/>
        <v>0.2</v>
      </c>
      <c r="M13" s="156">
        <f t="shared" si="0"/>
        <v>0</v>
      </c>
      <c r="N13" s="156">
        <f t="shared" si="0"/>
        <v>0</v>
      </c>
      <c r="O13" s="154"/>
      <c r="P13" s="154"/>
    </row>
    <row r="14" spans="1:16" ht="17.25" customHeight="1" x14ac:dyDescent="0.25">
      <c r="J14" s="20"/>
    </row>
    <row r="15" spans="1:16" ht="18.75" customHeight="1" x14ac:dyDescent="0.25">
      <c r="K15" s="300" t="s">
        <v>214</v>
      </c>
      <c r="L15" s="300"/>
      <c r="M15" s="300"/>
      <c r="N15" s="300"/>
      <c r="O15" s="300"/>
      <c r="P15" s="300"/>
    </row>
  </sheetData>
  <mergeCells count="20">
    <mergeCell ref="K15:P15"/>
    <mergeCell ref="A8:A9"/>
    <mergeCell ref="B8:B9"/>
    <mergeCell ref="C8:C9"/>
    <mergeCell ref="D8:G8"/>
    <mergeCell ref="H8:H9"/>
    <mergeCell ref="I8:I9"/>
    <mergeCell ref="J8:N8"/>
    <mergeCell ref="O8:O9"/>
    <mergeCell ref="P8:P9"/>
    <mergeCell ref="A1:E1"/>
    <mergeCell ref="F1:P1"/>
    <mergeCell ref="A2:E2"/>
    <mergeCell ref="F2:P2"/>
    <mergeCell ref="A3:E3"/>
    <mergeCell ref="A4:P4"/>
    <mergeCell ref="A5:P5"/>
    <mergeCell ref="A6:P6"/>
    <mergeCell ref="A7:P7"/>
    <mergeCell ref="F3:P3"/>
  </mergeCells>
  <printOptions horizontalCentered="1"/>
  <pageMargins left="0.19" right="0.2" top="0.68" bottom="0.64" header="0.118110236220472" footer="0.27559055118110198"/>
  <pageSetup paperSize="9" scale="95" fitToHeight="100" orientation="landscape" r:id="rId1"/>
  <headerFooter>
    <oddFooter>&amp;L&amp;9Phụ lục &amp;A&amp;R&amp;10&amp;P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1"/>
  <sheetViews>
    <sheetView showZeros="0" zoomScaleNormal="100" zoomScaleSheetLayoutView="70" workbookViewId="0">
      <selection activeCell="K21" sqref="K21:P21"/>
    </sheetView>
  </sheetViews>
  <sheetFormatPr defaultColWidth="6.875" defaultRowHeight="12.75" x14ac:dyDescent="0.25"/>
  <cols>
    <col min="1" max="1" width="4.375" style="18" customWidth="1"/>
    <col min="2" max="2" width="18.625" style="19" customWidth="1"/>
    <col min="3" max="3" width="8.125" style="18" customWidth="1"/>
    <col min="4" max="4" width="5.75" style="20" bestFit="1" customWidth="1"/>
    <col min="5" max="5" width="5.125" style="20" bestFit="1" customWidth="1"/>
    <col min="6" max="6" width="5.375" style="20" bestFit="1" customWidth="1"/>
    <col min="7" max="7" width="6.25" style="20" customWidth="1"/>
    <col min="8" max="8" width="14.25" style="18" customWidth="1"/>
    <col min="9" max="9" width="8.625" style="18" customWidth="1"/>
    <col min="10" max="10" width="5.5" style="18" customWidth="1"/>
    <col min="11" max="11" width="5.25" style="18" customWidth="1"/>
    <col min="12" max="12" width="6.625" style="18" customWidth="1"/>
    <col min="13" max="13" width="5.625" style="18" customWidth="1"/>
    <col min="14" max="14" width="6.25" style="18" customWidth="1"/>
    <col min="15" max="15" width="31.25" style="18" customWidth="1"/>
    <col min="16" max="16" width="5.25" style="18" customWidth="1"/>
    <col min="17" max="16384" width="6.875" style="18"/>
  </cols>
  <sheetData>
    <row r="1" spans="1:16" s="22" customFormat="1" ht="15.75" customHeight="1" x14ac:dyDescent="0.25">
      <c r="A1" s="302" t="str">
        <f>'1.THD.T'!A1:E1</f>
        <v>ỦY BAN NHÂN DÂN</v>
      </c>
      <c r="B1" s="302"/>
      <c r="C1" s="302"/>
      <c r="D1" s="302"/>
      <c r="E1" s="302"/>
      <c r="F1" s="333" t="str">
        <f>+'1.THD.T'!F1:O1</f>
        <v>CỘNG HÒA XÃ HỘI CHỦ NGHĨA VIỆT NAM</v>
      </c>
      <c r="G1" s="333"/>
      <c r="H1" s="333"/>
      <c r="I1" s="333"/>
      <c r="J1" s="333"/>
      <c r="K1" s="333"/>
      <c r="L1" s="333"/>
      <c r="M1" s="333"/>
      <c r="N1" s="333"/>
      <c r="O1" s="333"/>
      <c r="P1" s="333"/>
    </row>
    <row r="2" spans="1:16" s="22" customFormat="1" ht="15.75" customHeight="1" x14ac:dyDescent="0.25">
      <c r="A2" s="333" t="str">
        <f>'1.THD.T'!A2:E2</f>
        <v>TỈNH HÀ TĨNH</v>
      </c>
      <c r="B2" s="333"/>
      <c r="C2" s="333"/>
      <c r="D2" s="333"/>
      <c r="E2" s="333"/>
      <c r="F2" s="333" t="s">
        <v>21</v>
      </c>
      <c r="G2" s="333"/>
      <c r="H2" s="333"/>
      <c r="I2" s="333"/>
      <c r="J2" s="333"/>
      <c r="K2" s="333"/>
      <c r="L2" s="333"/>
      <c r="M2" s="333"/>
      <c r="N2" s="333"/>
      <c r="O2" s="333"/>
      <c r="P2" s="333"/>
    </row>
    <row r="3" spans="1:16" s="22" customFormat="1" ht="15.75" x14ac:dyDescent="0.25">
      <c r="A3" s="332"/>
      <c r="B3" s="332"/>
      <c r="C3" s="332"/>
      <c r="D3" s="332"/>
      <c r="E3" s="332"/>
      <c r="F3" s="332"/>
      <c r="G3" s="332"/>
      <c r="H3" s="332"/>
      <c r="I3" s="332"/>
      <c r="J3" s="332"/>
      <c r="K3" s="332"/>
      <c r="L3" s="332"/>
      <c r="M3" s="332"/>
      <c r="N3" s="332"/>
      <c r="O3" s="332"/>
      <c r="P3" s="332"/>
    </row>
    <row r="4" spans="1:16" s="22" customFormat="1" ht="15.75" x14ac:dyDescent="0.25">
      <c r="A4" s="330" t="s">
        <v>204</v>
      </c>
      <c r="B4" s="330"/>
      <c r="C4" s="330"/>
      <c r="D4" s="330"/>
      <c r="E4" s="330"/>
      <c r="F4" s="330"/>
      <c r="G4" s="330"/>
      <c r="H4" s="330"/>
      <c r="I4" s="330"/>
      <c r="J4" s="330"/>
      <c r="K4" s="330"/>
      <c r="L4" s="330"/>
      <c r="M4" s="330"/>
      <c r="N4" s="330"/>
      <c r="O4" s="330"/>
      <c r="P4" s="330"/>
    </row>
    <row r="5" spans="1:16" s="22" customFormat="1" ht="20.25" customHeight="1" x14ac:dyDescent="0.25">
      <c r="A5" s="330" t="s">
        <v>98</v>
      </c>
      <c r="B5" s="330"/>
      <c r="C5" s="330"/>
      <c r="D5" s="330"/>
      <c r="E5" s="330"/>
      <c r="F5" s="330"/>
      <c r="G5" s="330"/>
      <c r="H5" s="330"/>
      <c r="I5" s="330"/>
      <c r="J5" s="330"/>
      <c r="K5" s="330"/>
      <c r="L5" s="330"/>
      <c r="M5" s="330"/>
      <c r="N5" s="330"/>
      <c r="O5" s="330"/>
      <c r="P5" s="330"/>
    </row>
    <row r="6" spans="1:16" s="22" customFormat="1" ht="24" customHeight="1" x14ac:dyDescent="0.25">
      <c r="A6" s="331" t="str">
        <f>'1.THD.T'!A5:O5</f>
        <v>(Kèm theo Tờ trình số    .../TTr-UBND ngày ... tháng 4 năm 2024 của Ủy ban nhân dân tỉnh)</v>
      </c>
      <c r="B6" s="331"/>
      <c r="C6" s="331"/>
      <c r="D6" s="331"/>
      <c r="E6" s="331"/>
      <c r="F6" s="331"/>
      <c r="G6" s="331"/>
      <c r="H6" s="331"/>
      <c r="I6" s="331"/>
      <c r="J6" s="331"/>
      <c r="K6" s="331"/>
      <c r="L6" s="331"/>
      <c r="M6" s="331"/>
      <c r="N6" s="331"/>
      <c r="O6" s="331"/>
      <c r="P6" s="331"/>
    </row>
    <row r="7" spans="1:16" s="22" customFormat="1" ht="15.75" x14ac:dyDescent="0.25">
      <c r="A7" s="340"/>
      <c r="B7" s="340"/>
      <c r="C7" s="340"/>
      <c r="D7" s="340"/>
      <c r="E7" s="340"/>
      <c r="F7" s="340"/>
      <c r="G7" s="340"/>
      <c r="H7" s="340"/>
      <c r="I7" s="340"/>
      <c r="J7" s="340"/>
      <c r="K7" s="340"/>
      <c r="L7" s="340"/>
      <c r="M7" s="340"/>
      <c r="N7" s="340"/>
      <c r="O7" s="340"/>
      <c r="P7" s="340"/>
    </row>
    <row r="8" spans="1:16" s="141" customFormat="1" ht="29.25" customHeight="1" x14ac:dyDescent="0.25">
      <c r="A8" s="350" t="s">
        <v>19</v>
      </c>
      <c r="B8" s="349" t="s">
        <v>36</v>
      </c>
      <c r="C8" s="349" t="s">
        <v>37</v>
      </c>
      <c r="D8" s="349" t="s">
        <v>38</v>
      </c>
      <c r="E8" s="349"/>
      <c r="F8" s="349"/>
      <c r="G8" s="349"/>
      <c r="H8" s="349" t="s">
        <v>52</v>
      </c>
      <c r="I8" s="349" t="s">
        <v>100</v>
      </c>
      <c r="J8" s="349" t="s">
        <v>14</v>
      </c>
      <c r="K8" s="349"/>
      <c r="L8" s="349"/>
      <c r="M8" s="349"/>
      <c r="N8" s="349"/>
      <c r="O8" s="349" t="s">
        <v>40</v>
      </c>
      <c r="P8" s="349" t="s">
        <v>13</v>
      </c>
    </row>
    <row r="9" spans="1:16" s="141" customFormat="1" ht="57" customHeight="1" x14ac:dyDescent="0.25">
      <c r="A9" s="350"/>
      <c r="B9" s="349"/>
      <c r="C9" s="349"/>
      <c r="D9" s="140" t="s">
        <v>12</v>
      </c>
      <c r="E9" s="140" t="s">
        <v>11</v>
      </c>
      <c r="F9" s="140" t="s">
        <v>41</v>
      </c>
      <c r="G9" s="142" t="s">
        <v>20</v>
      </c>
      <c r="H9" s="349"/>
      <c r="I9" s="349"/>
      <c r="J9" s="140" t="s">
        <v>9</v>
      </c>
      <c r="K9" s="140" t="s">
        <v>8</v>
      </c>
      <c r="L9" s="140" t="s">
        <v>7</v>
      </c>
      <c r="M9" s="140" t="s">
        <v>6</v>
      </c>
      <c r="N9" s="195" t="s">
        <v>5</v>
      </c>
      <c r="O9" s="349"/>
      <c r="P9" s="349"/>
    </row>
    <row r="10" spans="1:16" s="22" customFormat="1" ht="45" x14ac:dyDescent="0.25">
      <c r="A10" s="174">
        <v>-1</v>
      </c>
      <c r="B10" s="174">
        <v>-2</v>
      </c>
      <c r="C10" s="174" t="s">
        <v>44</v>
      </c>
      <c r="D10" s="197">
        <v>-4</v>
      </c>
      <c r="E10" s="174">
        <v>-5</v>
      </c>
      <c r="F10" s="174">
        <v>-6</v>
      </c>
      <c r="G10" s="198">
        <v>-7</v>
      </c>
      <c r="H10" s="174">
        <v>-8</v>
      </c>
      <c r="I10" s="174" t="s">
        <v>45</v>
      </c>
      <c r="J10" s="174">
        <v>-10</v>
      </c>
      <c r="K10" s="174">
        <v>-11</v>
      </c>
      <c r="L10" s="174">
        <v>-12</v>
      </c>
      <c r="M10" s="174">
        <v>-13</v>
      </c>
      <c r="N10" s="174">
        <v>-14</v>
      </c>
      <c r="O10" s="174">
        <v>-15</v>
      </c>
      <c r="P10" s="174">
        <v>-16</v>
      </c>
    </row>
    <row r="11" spans="1:16" s="182" customFormat="1" ht="28.5" x14ac:dyDescent="0.25">
      <c r="A11" s="187" t="s">
        <v>104</v>
      </c>
      <c r="B11" s="183" t="s">
        <v>142</v>
      </c>
      <c r="C11" s="194">
        <f>SUM(C12:C16)</f>
        <v>0.19</v>
      </c>
      <c r="D11" s="194">
        <f>SUM(D12:D16)</f>
        <v>0.14000000000000001</v>
      </c>
      <c r="E11" s="194">
        <f>SUM(E12:E16)</f>
        <v>0</v>
      </c>
      <c r="F11" s="194">
        <f>SUM(F12:F16)</f>
        <v>0</v>
      </c>
      <c r="G11" s="194">
        <f>SUM(G12:G16)</f>
        <v>0.05</v>
      </c>
      <c r="H11" s="194"/>
      <c r="I11" s="194">
        <f t="shared" ref="I11:N11" si="0">SUM(I12:I16)</f>
        <v>0.19</v>
      </c>
      <c r="J11" s="194">
        <f t="shared" si="0"/>
        <v>0</v>
      </c>
      <c r="K11" s="194">
        <f t="shared" si="0"/>
        <v>0</v>
      </c>
      <c r="L11" s="194">
        <f t="shared" si="0"/>
        <v>0</v>
      </c>
      <c r="M11" s="194">
        <f t="shared" si="0"/>
        <v>0</v>
      </c>
      <c r="N11" s="194">
        <f t="shared" si="0"/>
        <v>0.19</v>
      </c>
      <c r="O11" s="188"/>
      <c r="P11" s="189"/>
    </row>
    <row r="12" spans="1:16" s="105" customFormat="1" ht="93.75" customHeight="1" x14ac:dyDescent="0.25">
      <c r="A12" s="184">
        <v>1</v>
      </c>
      <c r="B12" s="296" t="s">
        <v>157</v>
      </c>
      <c r="C12" s="297">
        <v>0.04</v>
      </c>
      <c r="D12" s="297">
        <v>0.03</v>
      </c>
      <c r="E12" s="297"/>
      <c r="F12" s="297"/>
      <c r="G12" s="297">
        <v>0.01</v>
      </c>
      <c r="H12" s="298" t="s">
        <v>158</v>
      </c>
      <c r="I12" s="299">
        <v>0.04</v>
      </c>
      <c r="J12" s="299"/>
      <c r="K12" s="299"/>
      <c r="L12" s="299"/>
      <c r="M12" s="299"/>
      <c r="N12" s="299">
        <v>0.04</v>
      </c>
      <c r="O12" s="296" t="s">
        <v>159</v>
      </c>
      <c r="P12" s="192"/>
    </row>
    <row r="13" spans="1:16" s="105" customFormat="1" ht="90" x14ac:dyDescent="0.25">
      <c r="A13" s="184">
        <v>2</v>
      </c>
      <c r="B13" s="296" t="s">
        <v>160</v>
      </c>
      <c r="C13" s="297">
        <v>0.04</v>
      </c>
      <c r="D13" s="297">
        <v>0.03</v>
      </c>
      <c r="E13" s="297"/>
      <c r="F13" s="297"/>
      <c r="G13" s="297">
        <v>0.01</v>
      </c>
      <c r="H13" s="298" t="s">
        <v>158</v>
      </c>
      <c r="I13" s="299">
        <v>0.04</v>
      </c>
      <c r="J13" s="299"/>
      <c r="K13" s="299"/>
      <c r="L13" s="299"/>
      <c r="M13" s="299"/>
      <c r="N13" s="299">
        <v>0.04</v>
      </c>
      <c r="O13" s="296" t="s">
        <v>159</v>
      </c>
      <c r="P13" s="192"/>
    </row>
    <row r="14" spans="1:16" s="105" customFormat="1" ht="90" x14ac:dyDescent="0.25">
      <c r="A14" s="184">
        <v>3</v>
      </c>
      <c r="B14" s="296" t="s">
        <v>161</v>
      </c>
      <c r="C14" s="297">
        <v>0.04</v>
      </c>
      <c r="D14" s="297">
        <v>0.03</v>
      </c>
      <c r="E14" s="297"/>
      <c r="F14" s="297"/>
      <c r="G14" s="297">
        <v>0.01</v>
      </c>
      <c r="H14" s="298" t="s">
        <v>158</v>
      </c>
      <c r="I14" s="299">
        <v>0.04</v>
      </c>
      <c r="J14" s="299"/>
      <c r="K14" s="299"/>
      <c r="L14" s="299"/>
      <c r="M14" s="299"/>
      <c r="N14" s="299">
        <v>0.04</v>
      </c>
      <c r="O14" s="296" t="s">
        <v>159</v>
      </c>
      <c r="P14" s="192"/>
    </row>
    <row r="15" spans="1:16" s="182" customFormat="1" ht="165" x14ac:dyDescent="0.25">
      <c r="A15" s="184">
        <v>4</v>
      </c>
      <c r="B15" s="296" t="s">
        <v>162</v>
      </c>
      <c r="C15" s="297">
        <v>0.03</v>
      </c>
      <c r="D15" s="297">
        <v>0.02</v>
      </c>
      <c r="E15" s="297"/>
      <c r="F15" s="297"/>
      <c r="G15" s="297">
        <v>0.01</v>
      </c>
      <c r="H15" s="298" t="s">
        <v>163</v>
      </c>
      <c r="I15" s="299">
        <v>0.03</v>
      </c>
      <c r="J15" s="299"/>
      <c r="K15" s="299"/>
      <c r="L15" s="299"/>
      <c r="M15" s="299"/>
      <c r="N15" s="299">
        <v>0.03</v>
      </c>
      <c r="O15" s="296" t="s">
        <v>164</v>
      </c>
      <c r="P15" s="192"/>
    </row>
    <row r="16" spans="1:16" s="105" customFormat="1" ht="97.5" customHeight="1" x14ac:dyDescent="0.25">
      <c r="A16" s="184">
        <v>5</v>
      </c>
      <c r="B16" s="296" t="s">
        <v>165</v>
      </c>
      <c r="C16" s="297">
        <v>0.04</v>
      </c>
      <c r="D16" s="297">
        <v>0.03</v>
      </c>
      <c r="E16" s="297"/>
      <c r="F16" s="297"/>
      <c r="G16" s="297">
        <v>0.01</v>
      </c>
      <c r="H16" s="298" t="s">
        <v>163</v>
      </c>
      <c r="I16" s="299">
        <v>0.04</v>
      </c>
      <c r="J16" s="299"/>
      <c r="K16" s="299"/>
      <c r="L16" s="299"/>
      <c r="M16" s="299"/>
      <c r="N16" s="299">
        <v>0.04</v>
      </c>
      <c r="O16" s="296" t="s">
        <v>164</v>
      </c>
      <c r="P16" s="192"/>
    </row>
    <row r="17" spans="1:16" s="182" customFormat="1" ht="28.5" x14ac:dyDescent="0.25">
      <c r="A17" s="187" t="s">
        <v>112</v>
      </c>
      <c r="B17" s="183" t="s">
        <v>166</v>
      </c>
      <c r="C17" s="194">
        <f>C18</f>
        <v>1.1000000000000001</v>
      </c>
      <c r="D17" s="194">
        <f>D18</f>
        <v>1.1000000000000001</v>
      </c>
      <c r="E17" s="194">
        <f>E18</f>
        <v>0</v>
      </c>
      <c r="F17" s="194">
        <f>F18</f>
        <v>0</v>
      </c>
      <c r="G17" s="194">
        <f>G18</f>
        <v>0</v>
      </c>
      <c r="H17" s="194"/>
      <c r="I17" s="194">
        <f t="shared" ref="I17:N17" si="1">I18</f>
        <v>1.7</v>
      </c>
      <c r="J17" s="194">
        <f t="shared" si="1"/>
        <v>0</v>
      </c>
      <c r="K17" s="194">
        <f t="shared" si="1"/>
        <v>0</v>
      </c>
      <c r="L17" s="194">
        <f t="shared" si="1"/>
        <v>0</v>
      </c>
      <c r="M17" s="194">
        <f t="shared" si="1"/>
        <v>0</v>
      </c>
      <c r="N17" s="194">
        <f t="shared" si="1"/>
        <v>1.7</v>
      </c>
      <c r="O17" s="188"/>
      <c r="P17" s="189"/>
    </row>
    <row r="18" spans="1:16" s="105" customFormat="1" ht="90" x14ac:dyDescent="0.25">
      <c r="A18" s="184">
        <v>1</v>
      </c>
      <c r="B18" s="263" t="s">
        <v>167</v>
      </c>
      <c r="C18" s="190">
        <v>1.1000000000000001</v>
      </c>
      <c r="D18" s="193">
        <v>1.1000000000000001</v>
      </c>
      <c r="E18" s="185"/>
      <c r="F18" s="185"/>
      <c r="G18" s="185"/>
      <c r="H18" s="191" t="s">
        <v>168</v>
      </c>
      <c r="I18" s="186">
        <v>1.7</v>
      </c>
      <c r="J18" s="186"/>
      <c r="K18" s="186"/>
      <c r="L18" s="186"/>
      <c r="M18" s="186"/>
      <c r="N18" s="186">
        <v>1.7</v>
      </c>
      <c r="O18" s="154" t="s">
        <v>169</v>
      </c>
      <c r="P18" s="192"/>
    </row>
    <row r="19" spans="1:16" s="155" customFormat="1" ht="21" customHeight="1" x14ac:dyDescent="0.25">
      <c r="A19" s="153">
        <f>+A18+A16</f>
        <v>6</v>
      </c>
      <c r="B19" s="37" t="s">
        <v>95</v>
      </c>
      <c r="C19" s="156">
        <f>+C17+C11</f>
        <v>1.29</v>
      </c>
      <c r="D19" s="156">
        <f t="shared" ref="D19:N19" si="2">+D17+D11</f>
        <v>1.2400000000000002</v>
      </c>
      <c r="E19" s="156">
        <f t="shared" si="2"/>
        <v>0</v>
      </c>
      <c r="F19" s="156">
        <f t="shared" si="2"/>
        <v>0</v>
      </c>
      <c r="G19" s="156">
        <f t="shared" si="2"/>
        <v>0.05</v>
      </c>
      <c r="H19" s="156">
        <f t="shared" si="2"/>
        <v>0</v>
      </c>
      <c r="I19" s="156">
        <f t="shared" si="2"/>
        <v>1.89</v>
      </c>
      <c r="J19" s="156">
        <f t="shared" si="2"/>
        <v>0</v>
      </c>
      <c r="K19" s="156">
        <f t="shared" si="2"/>
        <v>0</v>
      </c>
      <c r="L19" s="156">
        <f t="shared" si="2"/>
        <v>0</v>
      </c>
      <c r="M19" s="156">
        <f t="shared" si="2"/>
        <v>0</v>
      </c>
      <c r="N19" s="156">
        <f t="shared" si="2"/>
        <v>1.89</v>
      </c>
      <c r="O19" s="154"/>
      <c r="P19" s="154"/>
    </row>
    <row r="20" spans="1:16" ht="17.25" customHeight="1" x14ac:dyDescent="0.25">
      <c r="J20" s="20"/>
    </row>
    <row r="21" spans="1:16" ht="18.75" customHeight="1" x14ac:dyDescent="0.25">
      <c r="K21" s="300" t="s">
        <v>214</v>
      </c>
      <c r="L21" s="300"/>
      <c r="M21" s="300"/>
      <c r="N21" s="300"/>
      <c r="O21" s="300"/>
      <c r="P21" s="300"/>
    </row>
  </sheetData>
  <mergeCells count="20">
    <mergeCell ref="J8:N8"/>
    <mergeCell ref="O8:O9"/>
    <mergeCell ref="P8:P9"/>
    <mergeCell ref="K21:P21"/>
    <mergeCell ref="A4:P4"/>
    <mergeCell ref="A5:P5"/>
    <mergeCell ref="A6:P6"/>
    <mergeCell ref="A7:P7"/>
    <mergeCell ref="A8:A9"/>
    <mergeCell ref="B8:B9"/>
    <mergeCell ref="C8:C9"/>
    <mergeCell ref="D8:G8"/>
    <mergeCell ref="H8:H9"/>
    <mergeCell ref="I8:I9"/>
    <mergeCell ref="A1:E1"/>
    <mergeCell ref="F1:P1"/>
    <mergeCell ref="A2:E2"/>
    <mergeCell ref="F2:P2"/>
    <mergeCell ref="A3:E3"/>
    <mergeCell ref="F3:P3"/>
  </mergeCells>
  <printOptions horizontalCentered="1"/>
  <pageMargins left="0.19" right="0.2" top="0.68" bottom="0.64" header="0.118110236220472" footer="0.27559055118110198"/>
  <pageSetup paperSize="9" scale="95" fitToHeight="100" orientation="landscape" r:id="rId1"/>
  <headerFooter>
    <oddFooter>&amp;L&amp;9Phụ lục &amp;A&amp;R&amp;10&amp;P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4" workbookViewId="0">
      <selection activeCell="D11" sqref="D11"/>
    </sheetView>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2"/>
  <sheetViews>
    <sheetView showZeros="0" tabSelected="1" topLeftCell="A7" zoomScaleNormal="100" zoomScaleSheetLayoutView="100" workbookViewId="0">
      <selection activeCell="A5" sqref="A5:O5"/>
    </sheetView>
  </sheetViews>
  <sheetFormatPr defaultRowHeight="27.95" customHeight="1" x14ac:dyDescent="0.25"/>
  <cols>
    <col min="1" max="1" width="4.5" style="1" customWidth="1"/>
    <col min="2" max="2" width="15.25" style="2" bestFit="1" customWidth="1"/>
    <col min="3" max="3" width="7.375" style="6" customWidth="1"/>
    <col min="4" max="4" width="12.625" style="4" bestFit="1" customWidth="1"/>
    <col min="5" max="5" width="8.25" style="4" customWidth="1"/>
    <col min="6" max="6" width="7.625" style="4" customWidth="1"/>
    <col min="7" max="7" width="6.25" style="4" customWidth="1"/>
    <col min="8" max="8" width="8" style="4" customWidth="1"/>
    <col min="9" max="9" width="14.125" style="4" customWidth="1"/>
    <col min="10" max="10" width="6" style="4" bestFit="1" customWidth="1"/>
    <col min="11" max="11" width="7" style="4" bestFit="1" customWidth="1"/>
    <col min="12" max="12" width="8" style="4" customWidth="1"/>
    <col min="13" max="13" width="6.75" style="4" customWidth="1"/>
    <col min="14" max="14" width="7.625" style="4" customWidth="1"/>
    <col min="15" max="15" width="10.375" style="1" customWidth="1"/>
    <col min="16" max="16" width="9" style="1" customWidth="1"/>
    <col min="17" max="16384" width="9" style="1"/>
  </cols>
  <sheetData>
    <row r="1" spans="1:17" s="7" customFormat="1" ht="15.75" customHeight="1" x14ac:dyDescent="0.25">
      <c r="A1" s="302" t="s">
        <v>212</v>
      </c>
      <c r="B1" s="302"/>
      <c r="C1" s="302"/>
      <c r="D1" s="302"/>
      <c r="E1" s="302"/>
      <c r="F1" s="303" t="s">
        <v>144</v>
      </c>
      <c r="G1" s="303"/>
      <c r="H1" s="303"/>
      <c r="I1" s="303"/>
      <c r="J1" s="303"/>
      <c r="K1" s="303"/>
      <c r="L1" s="303"/>
      <c r="M1" s="303"/>
      <c r="N1" s="303"/>
      <c r="O1" s="303"/>
    </row>
    <row r="2" spans="1:17" s="7" customFormat="1" ht="15.75" customHeight="1" x14ac:dyDescent="0.25">
      <c r="A2" s="303" t="s">
        <v>211</v>
      </c>
      <c r="B2" s="303"/>
      <c r="C2" s="303"/>
      <c r="D2" s="303"/>
      <c r="E2" s="303"/>
      <c r="F2" s="303" t="s">
        <v>21</v>
      </c>
      <c r="G2" s="303"/>
      <c r="H2" s="303"/>
      <c r="I2" s="303"/>
      <c r="J2" s="303"/>
      <c r="K2" s="303"/>
      <c r="L2" s="303"/>
      <c r="M2" s="303"/>
      <c r="N2" s="303"/>
      <c r="O2" s="303"/>
    </row>
    <row r="3" spans="1:17" s="7" customFormat="1" ht="10.5" customHeight="1" x14ac:dyDescent="0.25">
      <c r="A3" s="304"/>
      <c r="B3" s="304"/>
      <c r="C3" s="304"/>
      <c r="D3" s="304"/>
      <c r="E3" s="304"/>
      <c r="F3" s="304"/>
      <c r="G3" s="304"/>
      <c r="H3" s="304"/>
      <c r="I3" s="304"/>
      <c r="J3" s="304"/>
      <c r="K3" s="304"/>
      <c r="L3" s="304"/>
      <c r="M3" s="304"/>
      <c r="N3" s="304"/>
      <c r="O3" s="304"/>
    </row>
    <row r="4" spans="1:17" s="7" customFormat="1" ht="15.75" x14ac:dyDescent="0.25">
      <c r="A4" s="305" t="s">
        <v>107</v>
      </c>
      <c r="B4" s="306"/>
      <c r="C4" s="306"/>
      <c r="D4" s="306"/>
      <c r="E4" s="306"/>
      <c r="F4" s="306"/>
      <c r="G4" s="306"/>
      <c r="H4" s="306"/>
      <c r="I4" s="306"/>
      <c r="J4" s="306"/>
      <c r="K4" s="306"/>
      <c r="L4" s="306"/>
      <c r="M4" s="306"/>
      <c r="N4" s="306"/>
      <c r="O4" s="306"/>
    </row>
    <row r="5" spans="1:17" s="7" customFormat="1" ht="15.75" x14ac:dyDescent="0.25">
      <c r="A5" s="301" t="s">
        <v>213</v>
      </c>
      <c r="B5" s="301"/>
      <c r="C5" s="301"/>
      <c r="D5" s="301"/>
      <c r="E5" s="301"/>
      <c r="F5" s="301"/>
      <c r="G5" s="301"/>
      <c r="H5" s="301"/>
      <c r="I5" s="301"/>
      <c r="J5" s="301"/>
      <c r="K5" s="301"/>
      <c r="L5" s="301"/>
      <c r="M5" s="301"/>
      <c r="N5" s="301"/>
      <c r="O5" s="301"/>
    </row>
    <row r="6" spans="1:17" ht="6.75" customHeight="1" x14ac:dyDescent="0.25">
      <c r="A6" s="307"/>
      <c r="B6" s="307"/>
      <c r="C6" s="307"/>
      <c r="D6" s="307"/>
      <c r="E6" s="307"/>
      <c r="F6" s="307"/>
      <c r="G6" s="307"/>
      <c r="H6" s="307"/>
      <c r="I6" s="307"/>
      <c r="J6" s="307"/>
      <c r="K6" s="307"/>
      <c r="L6" s="307"/>
      <c r="M6" s="307"/>
      <c r="N6" s="307"/>
      <c r="O6" s="307"/>
    </row>
    <row r="7" spans="1:17" ht="30" customHeight="1" x14ac:dyDescent="0.25">
      <c r="A7" s="308" t="s">
        <v>19</v>
      </c>
      <c r="B7" s="309" t="s">
        <v>46</v>
      </c>
      <c r="C7" s="310" t="s">
        <v>18</v>
      </c>
      <c r="D7" s="311" t="s">
        <v>17</v>
      </c>
      <c r="E7" s="311" t="s">
        <v>16</v>
      </c>
      <c r="F7" s="311"/>
      <c r="G7" s="311"/>
      <c r="H7" s="311"/>
      <c r="I7" s="311" t="s">
        <v>15</v>
      </c>
      <c r="J7" s="311" t="s">
        <v>14</v>
      </c>
      <c r="K7" s="311"/>
      <c r="L7" s="311"/>
      <c r="M7" s="311"/>
      <c r="N7" s="311"/>
      <c r="O7" s="309" t="s">
        <v>26</v>
      </c>
    </row>
    <row r="8" spans="1:17" ht="30" customHeight="1" x14ac:dyDescent="0.25">
      <c r="A8" s="308"/>
      <c r="B8" s="309"/>
      <c r="C8" s="310"/>
      <c r="D8" s="311"/>
      <c r="E8" s="14" t="s">
        <v>12</v>
      </c>
      <c r="F8" s="14" t="s">
        <v>11</v>
      </c>
      <c r="G8" s="14" t="s">
        <v>10</v>
      </c>
      <c r="H8" s="14" t="s">
        <v>20</v>
      </c>
      <c r="I8" s="311"/>
      <c r="J8" s="14" t="s">
        <v>9</v>
      </c>
      <c r="K8" s="14" t="s">
        <v>8</v>
      </c>
      <c r="L8" s="14" t="s">
        <v>7</v>
      </c>
      <c r="M8" s="14" t="s">
        <v>6</v>
      </c>
      <c r="N8" s="14" t="s">
        <v>5</v>
      </c>
      <c r="O8" s="309"/>
    </row>
    <row r="9" spans="1:17" s="8" customFormat="1" ht="12.75" x14ac:dyDescent="0.25">
      <c r="A9" s="21">
        <v>-1</v>
      </c>
      <c r="B9" s="21">
        <v>-2</v>
      </c>
      <c r="C9" s="21">
        <v>-3</v>
      </c>
      <c r="D9" s="21" t="s">
        <v>4</v>
      </c>
      <c r="E9" s="21">
        <v>-5</v>
      </c>
      <c r="F9" s="21">
        <v>-6</v>
      </c>
      <c r="G9" s="21">
        <v>-7</v>
      </c>
      <c r="H9" s="21">
        <v>-8</v>
      </c>
      <c r="I9" s="21" t="s">
        <v>3</v>
      </c>
      <c r="J9" s="21">
        <v>-10</v>
      </c>
      <c r="K9" s="21">
        <v>-11</v>
      </c>
      <c r="L9" s="21">
        <v>-12</v>
      </c>
      <c r="M9" s="21">
        <v>-13</v>
      </c>
      <c r="N9" s="21">
        <v>-14</v>
      </c>
      <c r="O9" s="21">
        <v>-15</v>
      </c>
      <c r="P9" s="15"/>
    </row>
    <row r="10" spans="1:17" s="3" customFormat="1" ht="21.75" customHeight="1" x14ac:dyDescent="0.25">
      <c r="A10" s="52"/>
      <c r="B10" s="53" t="s">
        <v>0</v>
      </c>
      <c r="C10" s="54">
        <f t="shared" ref="C10:N10" si="0">SUM(C11:C20)</f>
        <v>27</v>
      </c>
      <c r="D10" s="55">
        <f t="shared" si="0"/>
        <v>54.77</v>
      </c>
      <c r="E10" s="55">
        <f t="shared" si="0"/>
        <v>39.350000000000009</v>
      </c>
      <c r="F10" s="55">
        <f t="shared" si="0"/>
        <v>7</v>
      </c>
      <c r="G10" s="55">
        <f t="shared" si="0"/>
        <v>0</v>
      </c>
      <c r="H10" s="55">
        <f t="shared" si="0"/>
        <v>8.42</v>
      </c>
      <c r="I10" s="55">
        <f t="shared" si="0"/>
        <v>56.152000000000001</v>
      </c>
      <c r="J10" s="55">
        <f t="shared" si="0"/>
        <v>10</v>
      </c>
      <c r="K10" s="55">
        <f t="shared" si="0"/>
        <v>10.75</v>
      </c>
      <c r="L10" s="55">
        <f t="shared" si="0"/>
        <v>4.1100000000000003</v>
      </c>
      <c r="M10" s="55">
        <f t="shared" si="0"/>
        <v>4.68</v>
      </c>
      <c r="N10" s="55">
        <f t="shared" si="0"/>
        <v>26.611999999999995</v>
      </c>
      <c r="O10" s="56"/>
    </row>
    <row r="11" spans="1:17" ht="21.75" customHeight="1" x14ac:dyDescent="0.25">
      <c r="A11" s="148">
        <v>1</v>
      </c>
      <c r="B11" s="149" t="s">
        <v>2</v>
      </c>
      <c r="C11" s="150">
        <f>'1.1.TPHT'!A23</f>
        <v>7</v>
      </c>
      <c r="D11" s="151">
        <f>E11+F11+G11+H11</f>
        <v>10.74</v>
      </c>
      <c r="E11" s="151">
        <f>'1.1.TPHT'!D23</f>
        <v>9.82</v>
      </c>
      <c r="F11" s="151"/>
      <c r="G11" s="151"/>
      <c r="H11" s="151">
        <f>'1.1.TPHT'!G23</f>
        <v>0.92</v>
      </c>
      <c r="I11" s="151">
        <f>J11+K11+L11+M11+N11</f>
        <v>21.33</v>
      </c>
      <c r="J11" s="151">
        <f>+'1.1.TPHT'!J23</f>
        <v>0</v>
      </c>
      <c r="K11" s="151">
        <f>+'1.1.TPHT'!K23</f>
        <v>8</v>
      </c>
      <c r="L11" s="151">
        <f>+'1.1.TPHT'!L23</f>
        <v>2.6</v>
      </c>
      <c r="M11" s="151">
        <f>+'1.1.TPHT'!M23</f>
        <v>0.13</v>
      </c>
      <c r="N11" s="151">
        <f>+'1.1.TPHT'!N23</f>
        <v>10.6</v>
      </c>
      <c r="O11" s="152" t="s">
        <v>27</v>
      </c>
      <c r="P11" s="6"/>
      <c r="Q11" s="24"/>
    </row>
    <row r="12" spans="1:17" ht="21.75" customHeight="1" x14ac:dyDescent="0.25">
      <c r="A12" s="148">
        <v>2</v>
      </c>
      <c r="B12" s="149" t="s">
        <v>1</v>
      </c>
      <c r="C12" s="150">
        <f>'1.2.TXHl'!A13</f>
        <v>1</v>
      </c>
      <c r="D12" s="151">
        <f>E12+F12+G12+H12</f>
        <v>0.33</v>
      </c>
      <c r="E12" s="151">
        <f>'1.2.TXHl'!D13</f>
        <v>0.23</v>
      </c>
      <c r="F12" s="151">
        <f>+'1.2.TXHl'!E13</f>
        <v>0</v>
      </c>
      <c r="G12" s="151"/>
      <c r="H12" s="151">
        <f>'1.2.TXHl'!G13</f>
        <v>0.1</v>
      </c>
      <c r="I12" s="151">
        <f>J12+K12+L12+M12+N12</f>
        <v>1</v>
      </c>
      <c r="J12" s="151">
        <f>+'1.2.TXHl'!J13</f>
        <v>0</v>
      </c>
      <c r="K12" s="151">
        <f>+'1.2.TXHl'!K13</f>
        <v>0</v>
      </c>
      <c r="L12" s="151">
        <f>'1.2.TXHl'!L13</f>
        <v>0</v>
      </c>
      <c r="M12" s="151">
        <f>'1.2.TXHl'!M13</f>
        <v>0</v>
      </c>
      <c r="N12" s="151">
        <f>+'1.2.TXHl'!N13</f>
        <v>1</v>
      </c>
      <c r="O12" s="152" t="s">
        <v>28</v>
      </c>
      <c r="P12" s="6"/>
      <c r="Q12" s="24"/>
    </row>
    <row r="13" spans="1:17" ht="21.75" customHeight="1" x14ac:dyDescent="0.25">
      <c r="A13" s="148">
        <v>3</v>
      </c>
      <c r="B13" s="149" t="s">
        <v>22</v>
      </c>
      <c r="C13" s="150">
        <f>'1.3. CX'!A13</f>
        <v>1</v>
      </c>
      <c r="D13" s="151">
        <f>E13+F13+G13+H13</f>
        <v>24.35</v>
      </c>
      <c r="E13" s="151">
        <f>'1.3. CX'!D13</f>
        <v>24.35</v>
      </c>
      <c r="F13" s="151">
        <f>'1.3. CX'!E13</f>
        <v>0</v>
      </c>
      <c r="G13" s="151"/>
      <c r="H13" s="151">
        <f>'1.3. CX'!G13</f>
        <v>0</v>
      </c>
      <c r="I13" s="151">
        <f>J13+K13+L13+M13+N13</f>
        <v>12.95</v>
      </c>
      <c r="J13" s="151">
        <f>+'1.3. CX'!J13</f>
        <v>0</v>
      </c>
      <c r="K13" s="151">
        <f>'1.3. CX'!K13</f>
        <v>0</v>
      </c>
      <c r="L13" s="151">
        <f>+'1.3. CX'!L13</f>
        <v>0</v>
      </c>
      <c r="M13" s="151">
        <f>+'1.3. CX'!M13</f>
        <v>0</v>
      </c>
      <c r="N13" s="151">
        <f>'1.3. CX'!N13</f>
        <v>12.95</v>
      </c>
      <c r="O13" s="152" t="s">
        <v>29</v>
      </c>
      <c r="P13" s="6"/>
      <c r="Q13" s="24"/>
    </row>
    <row r="14" spans="1:17" ht="21.75" customHeight="1" x14ac:dyDescent="0.25">
      <c r="A14" s="148">
        <v>4</v>
      </c>
      <c r="B14" s="149" t="s">
        <v>23</v>
      </c>
      <c r="C14" s="150">
        <f>' 1.4.H Sơn'!A16</f>
        <v>2</v>
      </c>
      <c r="D14" s="151">
        <f t="shared" ref="D14:D20" si="1">SUM(E14:H14)</f>
        <v>1.0899999999999999</v>
      </c>
      <c r="E14" s="151">
        <f>' 1.4.H Sơn'!D16</f>
        <v>0</v>
      </c>
      <c r="F14" s="151">
        <f>' 1.4.H Sơn'!E16</f>
        <v>0</v>
      </c>
      <c r="G14" s="151"/>
      <c r="H14" s="151">
        <f>' 1.4.H Sơn'!G16</f>
        <v>1.0899999999999999</v>
      </c>
      <c r="I14" s="151">
        <f t="shared" ref="I14:I19" si="2">SUM(J14:N14)</f>
        <v>1.31</v>
      </c>
      <c r="J14" s="151">
        <f>' 1.4.H Sơn'!J16</f>
        <v>0</v>
      </c>
      <c r="K14" s="151">
        <f>' 1.4.H Sơn'!K16</f>
        <v>0</v>
      </c>
      <c r="L14" s="151">
        <f>' 1.4.H Sơn'!L16</f>
        <v>1.31</v>
      </c>
      <c r="M14" s="151">
        <f>+' 1.4.H Sơn'!M16</f>
        <v>0</v>
      </c>
      <c r="N14" s="151">
        <f>' 1.4.H Sơn'!N16</f>
        <v>0</v>
      </c>
      <c r="O14" s="152" t="s">
        <v>30</v>
      </c>
      <c r="P14" s="6"/>
      <c r="Q14" s="24"/>
    </row>
    <row r="15" spans="1:17" ht="21.75" customHeight="1" x14ac:dyDescent="0.25">
      <c r="A15" s="148">
        <v>5</v>
      </c>
      <c r="B15" s="149" t="s">
        <v>25</v>
      </c>
      <c r="C15" s="150">
        <f>+'1.5.HKA'!A19</f>
        <v>5</v>
      </c>
      <c r="D15" s="151">
        <f t="shared" si="1"/>
        <v>2.56</v>
      </c>
      <c r="E15" s="151">
        <f>+'1.5.HKA'!D19</f>
        <v>0.84</v>
      </c>
      <c r="F15" s="151"/>
      <c r="G15" s="151"/>
      <c r="H15" s="151">
        <f>+'1.5.HKA'!G19</f>
        <v>1.72</v>
      </c>
      <c r="I15" s="151">
        <f t="shared" si="2"/>
        <v>3.8</v>
      </c>
      <c r="J15" s="151"/>
      <c r="K15" s="151">
        <f>+'1.5.HKA'!K19</f>
        <v>2.25</v>
      </c>
      <c r="L15" s="151">
        <f>+'1.5.HKA'!L19</f>
        <v>0</v>
      </c>
      <c r="M15" s="151">
        <f>+'1.5.HKA'!M19</f>
        <v>1.55</v>
      </c>
      <c r="N15" s="151">
        <f>+'1.5.HKA'!N19</f>
        <v>0</v>
      </c>
      <c r="O15" s="152" t="s">
        <v>31</v>
      </c>
      <c r="P15" s="6"/>
      <c r="Q15" s="24"/>
    </row>
    <row r="16" spans="1:17" ht="21.75" customHeight="1" x14ac:dyDescent="0.25">
      <c r="A16" s="148">
        <v>6</v>
      </c>
      <c r="B16" s="149" t="s">
        <v>24</v>
      </c>
      <c r="C16" s="150">
        <f>+'1.6.C Lộc'!A12</f>
        <v>1</v>
      </c>
      <c r="D16" s="151">
        <f t="shared" si="1"/>
        <v>2.8</v>
      </c>
      <c r="E16" s="151">
        <f>+'1.6.C Lộc'!D12</f>
        <v>2.8</v>
      </c>
      <c r="F16" s="151"/>
      <c r="G16" s="151"/>
      <c r="H16" s="151">
        <f>+'1.6.C Lộc'!G12</f>
        <v>0</v>
      </c>
      <c r="I16" s="151">
        <f t="shared" si="2"/>
        <v>3</v>
      </c>
      <c r="J16" s="151"/>
      <c r="K16" s="151">
        <f>+'1.6.C Lộc'!K12</f>
        <v>0</v>
      </c>
      <c r="L16" s="151">
        <f>+'1.6.C Lộc'!L12</f>
        <v>0</v>
      </c>
      <c r="M16" s="151">
        <f>+'1.6.C Lộc'!M12</f>
        <v>3</v>
      </c>
      <c r="N16" s="151">
        <f>+'1.6.C Lộc'!N12</f>
        <v>0</v>
      </c>
      <c r="O16" s="152" t="s">
        <v>32</v>
      </c>
      <c r="P16" s="6"/>
      <c r="Q16" s="24"/>
    </row>
    <row r="17" spans="1:17" ht="21.75" customHeight="1" x14ac:dyDescent="0.25">
      <c r="A17" s="148">
        <v>7</v>
      </c>
      <c r="B17" s="149" t="s">
        <v>49</v>
      </c>
      <c r="C17" s="150">
        <f>+'1.7.NX'!A13</f>
        <v>1</v>
      </c>
      <c r="D17" s="151">
        <f t="shared" si="1"/>
        <v>0.08</v>
      </c>
      <c r="E17" s="151">
        <f>+'1.7.NX'!D13</f>
        <v>7.0000000000000007E-2</v>
      </c>
      <c r="F17" s="151">
        <f>+'1.7.NX'!E13</f>
        <v>0</v>
      </c>
      <c r="G17" s="151"/>
      <c r="H17" s="151">
        <f>+'1.7.NX'!G13</f>
        <v>0.01</v>
      </c>
      <c r="I17" s="151">
        <f t="shared" si="2"/>
        <v>2.1999999999999999E-2</v>
      </c>
      <c r="J17" s="151"/>
      <c r="K17" s="151"/>
      <c r="L17" s="151">
        <f>+'1.7.NX'!L13</f>
        <v>0</v>
      </c>
      <c r="M17" s="151">
        <f>+'1.7.NX'!M13</f>
        <v>0</v>
      </c>
      <c r="N17" s="151">
        <f>+'1.7.NX'!N13</f>
        <v>2.1999999999999999E-2</v>
      </c>
      <c r="O17" s="152" t="s">
        <v>33</v>
      </c>
      <c r="P17" s="6"/>
      <c r="Q17" s="24"/>
    </row>
    <row r="18" spans="1:17" ht="21.75" customHeight="1" x14ac:dyDescent="0.25">
      <c r="A18" s="148">
        <v>8</v>
      </c>
      <c r="B18" s="149" t="s">
        <v>50</v>
      </c>
      <c r="C18" s="150">
        <f>+'1.8. HK'!A15</f>
        <v>2</v>
      </c>
      <c r="D18" s="151">
        <f t="shared" si="1"/>
        <v>10.029999999999999</v>
      </c>
      <c r="E18" s="151">
        <f>+'1.8. HK'!D15</f>
        <v>0</v>
      </c>
      <c r="F18" s="151">
        <f>+'1.8. HK'!E15</f>
        <v>7</v>
      </c>
      <c r="G18" s="151"/>
      <c r="H18" s="151">
        <f>+'1.8. HK'!G15</f>
        <v>3.03</v>
      </c>
      <c r="I18" s="151">
        <f t="shared" si="2"/>
        <v>10.15</v>
      </c>
      <c r="J18" s="151">
        <f>+'1.8. HK'!J15</f>
        <v>10</v>
      </c>
      <c r="K18" s="151">
        <f>+'1.8. HK'!K15</f>
        <v>0</v>
      </c>
      <c r="L18" s="151">
        <f>+'1.8. HK'!L15</f>
        <v>0</v>
      </c>
      <c r="M18" s="151">
        <f>+'1.8. HK'!M15</f>
        <v>0</v>
      </c>
      <c r="N18" s="151">
        <f>+'1.8. HK'!N15</f>
        <v>0.15</v>
      </c>
      <c r="O18" s="152" t="s">
        <v>34</v>
      </c>
      <c r="P18" s="6"/>
      <c r="Q18" s="24"/>
    </row>
    <row r="19" spans="1:17" ht="21.75" customHeight="1" x14ac:dyDescent="0.25">
      <c r="A19" s="148">
        <v>9</v>
      </c>
      <c r="B19" s="149" t="s">
        <v>94</v>
      </c>
      <c r="C19" s="150">
        <f>+'1.9. VQ'!A13</f>
        <v>1</v>
      </c>
      <c r="D19" s="151">
        <f t="shared" si="1"/>
        <v>1.5</v>
      </c>
      <c r="E19" s="151">
        <f>+'1.9. VQ'!D13</f>
        <v>0</v>
      </c>
      <c r="F19" s="151">
        <f>+'1.9. VQ'!E13</f>
        <v>0</v>
      </c>
      <c r="G19" s="151">
        <f>+'1.9. VQ'!F13</f>
        <v>0</v>
      </c>
      <c r="H19" s="151">
        <f>+'1.9. VQ'!G13</f>
        <v>1.5</v>
      </c>
      <c r="I19" s="151">
        <f t="shared" si="2"/>
        <v>0.7</v>
      </c>
      <c r="J19" s="151">
        <f>+'1.9. VQ'!J13</f>
        <v>0</v>
      </c>
      <c r="K19" s="151">
        <f>+'1.9. VQ'!K13</f>
        <v>0.5</v>
      </c>
      <c r="L19" s="151">
        <f>+'1.9. VQ'!L13</f>
        <v>0.2</v>
      </c>
      <c r="M19" s="151">
        <f>+'1.9. VQ'!M13</f>
        <v>0</v>
      </c>
      <c r="N19" s="151">
        <f>+'1.9. VQ'!N13</f>
        <v>0</v>
      </c>
      <c r="O19" s="152" t="s">
        <v>35</v>
      </c>
      <c r="P19" s="6"/>
      <c r="Q19" s="24"/>
    </row>
    <row r="20" spans="1:17" ht="21.75" customHeight="1" x14ac:dyDescent="0.25">
      <c r="A20" s="148">
        <v>10</v>
      </c>
      <c r="B20" s="149" t="s">
        <v>99</v>
      </c>
      <c r="C20" s="150">
        <f>'1.10. T Hà'!A19</f>
        <v>6</v>
      </c>
      <c r="D20" s="151">
        <f t="shared" si="1"/>
        <v>1.2900000000000003</v>
      </c>
      <c r="E20" s="151">
        <f>+'1.10. T Hà'!D19</f>
        <v>1.2400000000000002</v>
      </c>
      <c r="F20" s="151">
        <f>+'1.10. T Hà'!E19</f>
        <v>0</v>
      </c>
      <c r="G20" s="151">
        <f>+'1.10. T Hà'!F19</f>
        <v>0</v>
      </c>
      <c r="H20" s="151">
        <f>+'1.10. T Hà'!G19</f>
        <v>0.05</v>
      </c>
      <c r="I20" s="151">
        <f>SUM(J20:N20)</f>
        <v>1.89</v>
      </c>
      <c r="J20" s="151">
        <f>+'1.10. T Hà'!J19</f>
        <v>0</v>
      </c>
      <c r="K20" s="151">
        <f>+'1.10. T Hà'!K19</f>
        <v>0</v>
      </c>
      <c r="L20" s="151">
        <f>+'1.10. T Hà'!L19</f>
        <v>0</v>
      </c>
      <c r="M20" s="151">
        <f>+'1.10. T Hà'!M19</f>
        <v>0</v>
      </c>
      <c r="N20" s="151">
        <f>+'1.10. T Hà'!N19</f>
        <v>1.89</v>
      </c>
      <c r="O20" s="152" t="s">
        <v>51</v>
      </c>
      <c r="P20" s="6"/>
      <c r="Q20" s="24"/>
    </row>
    <row r="21" spans="1:17" ht="14.25" customHeight="1" x14ac:dyDescent="0.25">
      <c r="K21" s="35"/>
    </row>
    <row r="22" spans="1:17" ht="24.75" customHeight="1" x14ac:dyDescent="0.25">
      <c r="E22" s="6"/>
      <c r="F22" s="6"/>
      <c r="G22" s="6"/>
      <c r="H22" s="6"/>
      <c r="I22" s="6"/>
      <c r="J22" s="300" t="s">
        <v>214</v>
      </c>
      <c r="K22" s="300"/>
      <c r="L22" s="300"/>
      <c r="M22" s="300"/>
      <c r="N22" s="300"/>
      <c r="O22" s="300"/>
    </row>
  </sheetData>
  <mergeCells count="17">
    <mergeCell ref="J7:N7"/>
    <mergeCell ref="J22:O22"/>
    <mergeCell ref="A5:O5"/>
    <mergeCell ref="A1:E1"/>
    <mergeCell ref="F1:O1"/>
    <mergeCell ref="A2:E2"/>
    <mergeCell ref="F2:O2"/>
    <mergeCell ref="A3:O3"/>
    <mergeCell ref="A4:O4"/>
    <mergeCell ref="A6:O6"/>
    <mergeCell ref="A7:A8"/>
    <mergeCell ref="O7:O8"/>
    <mergeCell ref="B7:B8"/>
    <mergeCell ref="C7:C8"/>
    <mergeCell ref="D7:D8"/>
    <mergeCell ref="E7:H7"/>
    <mergeCell ref="I7:I8"/>
  </mergeCells>
  <printOptions horizontalCentered="1"/>
  <pageMargins left="0.39370078740157499" right="0.32" top="0.69" bottom="0.39370078740157499" header="0.118110236220472" footer="0.27559055118110198"/>
  <pageSetup paperSize="9" fitToHeight="100" orientation="landscape" r:id="rId1"/>
  <headerFooter>
    <oddFooter>&amp;L&amp;"Times New Roman,nghiêng"&amp;9Phụ lục &amp;A&amp;R&amp;10&amp;P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5"/>
  <sheetViews>
    <sheetView showZeros="0" zoomScaleNormal="100" zoomScaleSheetLayoutView="85" workbookViewId="0">
      <selection activeCell="K25" sqref="K25:P25"/>
    </sheetView>
  </sheetViews>
  <sheetFormatPr defaultColWidth="6.875" defaultRowHeight="12.75" x14ac:dyDescent="0.25"/>
  <cols>
    <col min="1" max="1" width="4.375" style="5" customWidth="1"/>
    <col min="2" max="2" width="17.375" style="13" customWidth="1"/>
    <col min="3" max="3" width="8.125" style="5" customWidth="1"/>
    <col min="4" max="4" width="6.625" style="9" bestFit="1" customWidth="1"/>
    <col min="5" max="5" width="5.125" style="9" customWidth="1"/>
    <col min="6" max="6" width="5.25" style="9" customWidth="1"/>
    <col min="7" max="7" width="5.625" style="9" customWidth="1"/>
    <col min="8" max="8" width="6.625" style="5" customWidth="1"/>
    <col min="9" max="9" width="8.75" style="5" customWidth="1"/>
    <col min="10" max="10" width="5.5" style="5" customWidth="1"/>
    <col min="11" max="12" width="6.25" style="5" bestFit="1" customWidth="1"/>
    <col min="13" max="13" width="5.75" style="5" customWidth="1"/>
    <col min="14" max="14" width="6.25" style="5" bestFit="1" customWidth="1"/>
    <col min="15" max="15" width="31.125" style="5" customWidth="1"/>
    <col min="16" max="16" width="4.5" style="5" customWidth="1"/>
    <col min="17" max="16384" width="6.875" style="5"/>
  </cols>
  <sheetData>
    <row r="1" spans="1:16" s="11" customFormat="1" ht="15.75" customHeight="1" x14ac:dyDescent="0.25">
      <c r="A1" s="302" t="str">
        <f>'1.THD.T'!A1:E1</f>
        <v>ỦY BAN NHÂN DÂN</v>
      </c>
      <c r="B1" s="302"/>
      <c r="C1" s="302"/>
      <c r="D1" s="302"/>
      <c r="E1" s="302"/>
      <c r="F1" s="303" t="str">
        <f>+'1.THD.T'!F1:O1</f>
        <v>CỘNG HÒA XÃ HỘI CHỦ NGHĨA VIỆT NAM</v>
      </c>
      <c r="G1" s="303"/>
      <c r="H1" s="303"/>
      <c r="I1" s="303"/>
      <c r="J1" s="303"/>
      <c r="K1" s="303"/>
      <c r="L1" s="303"/>
      <c r="M1" s="303"/>
      <c r="N1" s="303"/>
      <c r="O1" s="303"/>
      <c r="P1" s="303"/>
    </row>
    <row r="2" spans="1:16" s="11" customFormat="1" ht="15.75" customHeight="1" x14ac:dyDescent="0.25">
      <c r="A2" s="303" t="str">
        <f>'1.THD.T'!A2:E2</f>
        <v>TỈNH HÀ TĨNH</v>
      </c>
      <c r="B2" s="303"/>
      <c r="C2" s="303"/>
      <c r="D2" s="303"/>
      <c r="E2" s="303"/>
      <c r="F2" s="303" t="s">
        <v>21</v>
      </c>
      <c r="G2" s="303"/>
      <c r="H2" s="303"/>
      <c r="I2" s="303"/>
      <c r="J2" s="303"/>
      <c r="K2" s="303"/>
      <c r="L2" s="303"/>
      <c r="M2" s="303"/>
      <c r="N2" s="303"/>
      <c r="O2" s="303"/>
      <c r="P2" s="303"/>
    </row>
    <row r="3" spans="1:16" s="11" customFormat="1" ht="15.75" x14ac:dyDescent="0.25">
      <c r="A3" s="313"/>
      <c r="B3" s="313"/>
      <c r="C3" s="313"/>
      <c r="D3" s="313"/>
      <c r="E3" s="313"/>
      <c r="F3" s="313"/>
      <c r="G3" s="313"/>
      <c r="H3" s="313"/>
      <c r="I3" s="313"/>
      <c r="J3" s="313"/>
      <c r="K3" s="313"/>
      <c r="L3" s="313"/>
      <c r="M3" s="313"/>
      <c r="N3" s="313"/>
      <c r="O3" s="313"/>
      <c r="P3" s="313"/>
    </row>
    <row r="4" spans="1:16" s="11" customFormat="1" ht="15.75" x14ac:dyDescent="0.25">
      <c r="A4" s="312" t="s">
        <v>197</v>
      </c>
      <c r="B4" s="312"/>
      <c r="C4" s="312"/>
      <c r="D4" s="312"/>
      <c r="E4" s="312"/>
      <c r="F4" s="312"/>
      <c r="G4" s="312"/>
      <c r="H4" s="312"/>
      <c r="I4" s="312"/>
      <c r="J4" s="312"/>
      <c r="K4" s="312"/>
      <c r="L4" s="312"/>
      <c r="M4" s="312"/>
      <c r="N4" s="312"/>
      <c r="O4" s="312"/>
      <c r="P4" s="312"/>
    </row>
    <row r="5" spans="1:16" s="11" customFormat="1" ht="17.25" customHeight="1" x14ac:dyDescent="0.25">
      <c r="A5" s="312" t="s">
        <v>85</v>
      </c>
      <c r="B5" s="312"/>
      <c r="C5" s="312"/>
      <c r="D5" s="312"/>
      <c r="E5" s="312"/>
      <c r="F5" s="312"/>
      <c r="G5" s="312"/>
      <c r="H5" s="312"/>
      <c r="I5" s="312"/>
      <c r="J5" s="312"/>
      <c r="K5" s="312"/>
      <c r="L5" s="312"/>
      <c r="M5" s="312"/>
      <c r="N5" s="312"/>
      <c r="O5" s="312"/>
      <c r="P5" s="312"/>
    </row>
    <row r="6" spans="1:16" s="11" customFormat="1" ht="18.75" customHeight="1" x14ac:dyDescent="0.25">
      <c r="A6" s="318" t="str">
        <f>'1.THD.T'!A5:O5</f>
        <v>(Kèm theo Tờ trình số    .../TTr-UBND ngày ... tháng 4 năm 2024 của Ủy ban nhân dân tỉnh)</v>
      </c>
      <c r="B6" s="318"/>
      <c r="C6" s="318"/>
      <c r="D6" s="318"/>
      <c r="E6" s="318"/>
      <c r="F6" s="318"/>
      <c r="G6" s="318"/>
      <c r="H6" s="318"/>
      <c r="I6" s="318"/>
      <c r="J6" s="318"/>
      <c r="K6" s="318"/>
      <c r="L6" s="318"/>
      <c r="M6" s="318"/>
      <c r="N6" s="318"/>
      <c r="O6" s="318"/>
      <c r="P6" s="318"/>
    </row>
    <row r="7" spans="1:16" s="11" customFormat="1" ht="15.75" x14ac:dyDescent="0.25">
      <c r="A7" s="317"/>
      <c r="B7" s="317"/>
      <c r="C7" s="317"/>
      <c r="D7" s="317"/>
      <c r="E7" s="317"/>
      <c r="F7" s="317"/>
      <c r="G7" s="317"/>
      <c r="H7" s="317"/>
      <c r="I7" s="317"/>
      <c r="J7" s="317"/>
      <c r="K7" s="317"/>
      <c r="L7" s="317"/>
      <c r="M7" s="317"/>
      <c r="N7" s="317"/>
      <c r="O7" s="317"/>
      <c r="P7" s="317"/>
    </row>
    <row r="8" spans="1:16" s="27" customFormat="1" x14ac:dyDescent="0.25">
      <c r="A8" s="316" t="s">
        <v>19</v>
      </c>
      <c r="B8" s="314" t="s">
        <v>36</v>
      </c>
      <c r="C8" s="315" t="s">
        <v>37</v>
      </c>
      <c r="D8" s="315" t="s">
        <v>38</v>
      </c>
      <c r="E8" s="315"/>
      <c r="F8" s="315"/>
      <c r="G8" s="315"/>
      <c r="H8" s="314" t="s">
        <v>39</v>
      </c>
      <c r="I8" s="315" t="s">
        <v>15</v>
      </c>
      <c r="J8" s="315" t="s">
        <v>14</v>
      </c>
      <c r="K8" s="315"/>
      <c r="L8" s="315"/>
      <c r="M8" s="315"/>
      <c r="N8" s="315"/>
      <c r="O8" s="314" t="s">
        <v>40</v>
      </c>
      <c r="P8" s="314" t="s">
        <v>13</v>
      </c>
    </row>
    <row r="9" spans="1:16" s="27" customFormat="1" ht="75.75" customHeight="1" x14ac:dyDescent="0.25">
      <c r="A9" s="316"/>
      <c r="B9" s="314"/>
      <c r="C9" s="315"/>
      <c r="D9" s="69" t="s">
        <v>12</v>
      </c>
      <c r="E9" s="69" t="s">
        <v>11</v>
      </c>
      <c r="F9" s="69" t="s">
        <v>41</v>
      </c>
      <c r="G9" s="69" t="s">
        <v>20</v>
      </c>
      <c r="H9" s="314"/>
      <c r="I9" s="315"/>
      <c r="J9" s="69" t="s">
        <v>9</v>
      </c>
      <c r="K9" s="69" t="s">
        <v>8</v>
      </c>
      <c r="L9" s="69" t="s">
        <v>42</v>
      </c>
      <c r="M9" s="69" t="s">
        <v>43</v>
      </c>
      <c r="N9" s="69" t="s">
        <v>5</v>
      </c>
      <c r="O9" s="314"/>
      <c r="P9" s="314"/>
    </row>
    <row r="10" spans="1:16" s="29" customFormat="1" ht="30.75" customHeight="1" x14ac:dyDescent="0.25">
      <c r="A10" s="70">
        <v>-1</v>
      </c>
      <c r="B10" s="70">
        <v>-2</v>
      </c>
      <c r="C10" s="71" t="s">
        <v>44</v>
      </c>
      <c r="D10" s="70">
        <v>-4</v>
      </c>
      <c r="E10" s="70">
        <v>-5</v>
      </c>
      <c r="F10" s="70">
        <v>-6</v>
      </c>
      <c r="G10" s="70">
        <v>-7</v>
      </c>
      <c r="H10" s="70">
        <v>-8</v>
      </c>
      <c r="I10" s="71" t="s">
        <v>45</v>
      </c>
      <c r="J10" s="70">
        <v>-10</v>
      </c>
      <c r="K10" s="70">
        <v>-11</v>
      </c>
      <c r="L10" s="70">
        <v>-12</v>
      </c>
      <c r="M10" s="70">
        <v>-13</v>
      </c>
      <c r="N10" s="70">
        <v>-14</v>
      </c>
      <c r="O10" s="70">
        <v>-15</v>
      </c>
      <c r="P10" s="70">
        <v>-16</v>
      </c>
    </row>
    <row r="11" spans="1:16" s="264" customFormat="1" x14ac:dyDescent="0.2">
      <c r="A11" s="75" t="s">
        <v>104</v>
      </c>
      <c r="B11" s="72" t="s">
        <v>170</v>
      </c>
      <c r="C11" s="76">
        <f>SUM(C12:C12)</f>
        <v>0.06</v>
      </c>
      <c r="D11" s="76">
        <f>SUM(D12:D12)</f>
        <v>0.06</v>
      </c>
      <c r="E11" s="76">
        <f>SUM(E12:E12)</f>
        <v>0</v>
      </c>
      <c r="F11" s="76">
        <f>SUM(F12:F12)</f>
        <v>0</v>
      </c>
      <c r="G11" s="76">
        <f>SUM(G12:G12)</f>
        <v>0</v>
      </c>
      <c r="H11" s="76"/>
      <c r="I11" s="76">
        <f t="shared" ref="I11:N11" si="0">SUM(I12:I12)</f>
        <v>0.13</v>
      </c>
      <c r="J11" s="76">
        <f t="shared" si="0"/>
        <v>0</v>
      </c>
      <c r="K11" s="76">
        <f t="shared" si="0"/>
        <v>0</v>
      </c>
      <c r="L11" s="76">
        <f t="shared" si="0"/>
        <v>0</v>
      </c>
      <c r="M11" s="76">
        <f t="shared" si="0"/>
        <v>0.13</v>
      </c>
      <c r="N11" s="76">
        <f t="shared" si="0"/>
        <v>0</v>
      </c>
      <c r="O11" s="73"/>
      <c r="P11" s="73"/>
    </row>
    <row r="12" spans="1:16" s="264" customFormat="1" ht="102" x14ac:dyDescent="0.2">
      <c r="A12" s="77">
        <v>1</v>
      </c>
      <c r="B12" s="181" t="s">
        <v>171</v>
      </c>
      <c r="C12" s="80">
        <f>SUM(D12:G12)</f>
        <v>0.06</v>
      </c>
      <c r="D12" s="265">
        <v>0.06</v>
      </c>
      <c r="E12" s="265"/>
      <c r="F12" s="265"/>
      <c r="G12" s="265"/>
      <c r="H12" s="77" t="s">
        <v>172</v>
      </c>
      <c r="I12" s="78">
        <f>SUM(J12:N12)</f>
        <v>0.13</v>
      </c>
      <c r="J12" s="79"/>
      <c r="K12" s="79"/>
      <c r="L12" s="78"/>
      <c r="M12" s="78">
        <v>0.13</v>
      </c>
      <c r="N12" s="79"/>
      <c r="O12" s="266" t="s">
        <v>173</v>
      </c>
      <c r="P12" s="73"/>
    </row>
    <row r="13" spans="1:16" s="267" customFormat="1" ht="25.5" x14ac:dyDescent="0.25">
      <c r="A13" s="88" t="s">
        <v>112</v>
      </c>
      <c r="B13" s="89" t="s">
        <v>174</v>
      </c>
      <c r="C13" s="90">
        <f>SUM(C14:C15)</f>
        <v>10.050000000000001</v>
      </c>
      <c r="D13" s="90">
        <f t="shared" ref="D13:N13" si="1">SUM(D14:D15)</f>
        <v>9.26</v>
      </c>
      <c r="E13" s="90">
        <f t="shared" si="1"/>
        <v>0</v>
      </c>
      <c r="F13" s="90">
        <f t="shared" si="1"/>
        <v>0</v>
      </c>
      <c r="G13" s="90">
        <f t="shared" si="1"/>
        <v>0.79</v>
      </c>
      <c r="H13" s="90"/>
      <c r="I13" s="90">
        <f t="shared" si="1"/>
        <v>18</v>
      </c>
      <c r="J13" s="90">
        <f t="shared" si="1"/>
        <v>0</v>
      </c>
      <c r="K13" s="90">
        <f t="shared" si="1"/>
        <v>8</v>
      </c>
      <c r="L13" s="90">
        <f t="shared" si="1"/>
        <v>0</v>
      </c>
      <c r="M13" s="90">
        <f t="shared" si="1"/>
        <v>0</v>
      </c>
      <c r="N13" s="90">
        <f t="shared" si="1"/>
        <v>10</v>
      </c>
      <c r="O13" s="88"/>
      <c r="P13" s="91"/>
    </row>
    <row r="14" spans="1:16" s="269" customFormat="1" ht="55.5" customHeight="1" x14ac:dyDescent="0.25">
      <c r="A14" s="82">
        <v>1</v>
      </c>
      <c r="B14" s="92" t="s">
        <v>175</v>
      </c>
      <c r="C14" s="80">
        <f>SUM(D14:G14)</f>
        <v>5.82</v>
      </c>
      <c r="D14" s="80">
        <v>5.55</v>
      </c>
      <c r="E14" s="80"/>
      <c r="F14" s="80"/>
      <c r="G14" s="80">
        <v>0.27</v>
      </c>
      <c r="H14" s="93" t="s">
        <v>176</v>
      </c>
      <c r="I14" s="78">
        <f>SUM(J14:N14)</f>
        <v>10</v>
      </c>
      <c r="J14" s="81"/>
      <c r="K14" s="81"/>
      <c r="L14" s="87"/>
      <c r="M14" s="81"/>
      <c r="N14" s="81">
        <v>10</v>
      </c>
      <c r="O14" s="82" t="s">
        <v>177</v>
      </c>
      <c r="P14" s="83"/>
    </row>
    <row r="15" spans="1:16" s="269" customFormat="1" ht="76.5" x14ac:dyDescent="0.25">
      <c r="A15" s="82">
        <v>2</v>
      </c>
      <c r="B15" s="92" t="s">
        <v>178</v>
      </c>
      <c r="C15" s="80">
        <f>SUM(D15:G15)</f>
        <v>4.2300000000000004</v>
      </c>
      <c r="D15" s="80">
        <v>3.71</v>
      </c>
      <c r="E15" s="80"/>
      <c r="F15" s="80"/>
      <c r="G15" s="80">
        <v>0.52</v>
      </c>
      <c r="H15" s="93" t="s">
        <v>179</v>
      </c>
      <c r="I15" s="78">
        <f>SUM(J15:N15)</f>
        <v>8</v>
      </c>
      <c r="J15" s="81"/>
      <c r="K15" s="81">
        <v>8</v>
      </c>
      <c r="L15" s="87"/>
      <c r="M15" s="81"/>
      <c r="N15" s="81"/>
      <c r="O15" s="268" t="s">
        <v>180</v>
      </c>
      <c r="P15" s="83"/>
    </row>
    <row r="16" spans="1:16" s="267" customFormat="1" x14ac:dyDescent="0.25">
      <c r="A16" s="88" t="s">
        <v>129</v>
      </c>
      <c r="B16" s="89" t="s">
        <v>181</v>
      </c>
      <c r="C16" s="90">
        <f>SUM(C17)</f>
        <v>0.3</v>
      </c>
      <c r="D16" s="90">
        <f t="shared" ref="D16:N16" si="2">SUM(D17)</f>
        <v>0.3</v>
      </c>
      <c r="E16" s="90">
        <f t="shared" si="2"/>
        <v>0</v>
      </c>
      <c r="F16" s="90">
        <f t="shared" si="2"/>
        <v>0</v>
      </c>
      <c r="G16" s="90">
        <f t="shared" si="2"/>
        <v>0</v>
      </c>
      <c r="H16" s="90"/>
      <c r="I16" s="90">
        <f t="shared" si="2"/>
        <v>0.6</v>
      </c>
      <c r="J16" s="90">
        <f t="shared" si="2"/>
        <v>0</v>
      </c>
      <c r="K16" s="90">
        <f t="shared" si="2"/>
        <v>0</v>
      </c>
      <c r="L16" s="90">
        <f t="shared" si="2"/>
        <v>0.6</v>
      </c>
      <c r="M16" s="90">
        <f t="shared" si="2"/>
        <v>0</v>
      </c>
      <c r="N16" s="90">
        <f t="shared" si="2"/>
        <v>0</v>
      </c>
      <c r="O16" s="88"/>
      <c r="P16" s="91"/>
    </row>
    <row r="17" spans="1:16" s="269" customFormat="1" ht="89.25" x14ac:dyDescent="0.25">
      <c r="A17" s="83">
        <v>1</v>
      </c>
      <c r="B17" s="84" t="s">
        <v>182</v>
      </c>
      <c r="C17" s="80">
        <f>SUM(D17:G17)</f>
        <v>0.3</v>
      </c>
      <c r="D17" s="80">
        <v>0.3</v>
      </c>
      <c r="E17" s="80"/>
      <c r="F17" s="80"/>
      <c r="G17" s="80"/>
      <c r="H17" s="94" t="s">
        <v>183</v>
      </c>
      <c r="I17" s="64">
        <f>SUM(J17:N17)</f>
        <v>0.6</v>
      </c>
      <c r="J17" s="64"/>
      <c r="K17" s="64"/>
      <c r="L17" s="64">
        <v>0.6</v>
      </c>
      <c r="M17" s="64"/>
      <c r="N17" s="64"/>
      <c r="O17" s="82" t="s">
        <v>184</v>
      </c>
      <c r="P17" s="83"/>
    </row>
    <row r="18" spans="1:16" s="269" customFormat="1" ht="26.25" customHeight="1" x14ac:dyDescent="0.25">
      <c r="A18" s="88" t="s">
        <v>206</v>
      </c>
      <c r="B18" s="89" t="s">
        <v>142</v>
      </c>
      <c r="C18" s="90">
        <f>SUM(C19:C20)</f>
        <v>0.30000000000000004</v>
      </c>
      <c r="D18" s="90">
        <f t="shared" ref="D18:N18" si="3">SUM(D19:D20)</f>
        <v>0.2</v>
      </c>
      <c r="E18" s="90">
        <f t="shared" si="3"/>
        <v>0</v>
      </c>
      <c r="F18" s="90">
        <f t="shared" si="3"/>
        <v>0</v>
      </c>
      <c r="G18" s="90">
        <f t="shared" si="3"/>
        <v>0.1</v>
      </c>
      <c r="H18" s="90"/>
      <c r="I18" s="90">
        <f t="shared" si="3"/>
        <v>0.6</v>
      </c>
      <c r="J18" s="90">
        <f t="shared" si="3"/>
        <v>0</v>
      </c>
      <c r="K18" s="90">
        <f t="shared" si="3"/>
        <v>0</v>
      </c>
      <c r="L18" s="90">
        <f t="shared" si="3"/>
        <v>0</v>
      </c>
      <c r="M18" s="90">
        <f t="shared" si="3"/>
        <v>0</v>
      </c>
      <c r="N18" s="90">
        <f t="shared" si="3"/>
        <v>0.6</v>
      </c>
      <c r="O18" s="88"/>
      <c r="P18" s="91"/>
    </row>
    <row r="19" spans="1:16" s="269" customFormat="1" ht="143.25" customHeight="1" x14ac:dyDescent="0.25">
      <c r="A19" s="83">
        <v>1</v>
      </c>
      <c r="B19" s="84" t="s">
        <v>185</v>
      </c>
      <c r="C19" s="80">
        <f>SUM(D19:G19)</f>
        <v>0.15000000000000002</v>
      </c>
      <c r="D19" s="80">
        <v>0.1</v>
      </c>
      <c r="E19" s="80"/>
      <c r="F19" s="80"/>
      <c r="G19" s="80">
        <v>0.05</v>
      </c>
      <c r="H19" s="94" t="s">
        <v>186</v>
      </c>
      <c r="I19" s="64">
        <f>SUM(J19:N19)</f>
        <v>0.3</v>
      </c>
      <c r="J19" s="64"/>
      <c r="K19" s="64"/>
      <c r="L19" s="64"/>
      <c r="M19" s="64"/>
      <c r="N19" s="64">
        <v>0.3</v>
      </c>
      <c r="O19" s="268" t="s">
        <v>210</v>
      </c>
      <c r="P19" s="83"/>
    </row>
    <row r="20" spans="1:16" s="269" customFormat="1" ht="140.25" customHeight="1" x14ac:dyDescent="0.25">
      <c r="A20" s="83">
        <v>2</v>
      </c>
      <c r="B20" s="84" t="s">
        <v>187</v>
      </c>
      <c r="C20" s="80">
        <f>SUM(D20:G20)</f>
        <v>0.15000000000000002</v>
      </c>
      <c r="D20" s="80">
        <v>0.1</v>
      </c>
      <c r="E20" s="80"/>
      <c r="F20" s="80"/>
      <c r="G20" s="80">
        <v>0.05</v>
      </c>
      <c r="H20" s="94" t="s">
        <v>188</v>
      </c>
      <c r="I20" s="64">
        <f>SUM(J20:N20)</f>
        <v>0.3</v>
      </c>
      <c r="J20" s="64"/>
      <c r="K20" s="64"/>
      <c r="L20" s="64"/>
      <c r="M20" s="64"/>
      <c r="N20" s="64">
        <v>0.3</v>
      </c>
      <c r="O20" s="268" t="s">
        <v>209</v>
      </c>
      <c r="P20" s="83"/>
    </row>
    <row r="21" spans="1:16" s="270" customFormat="1" ht="18.75" customHeight="1" x14ac:dyDescent="0.25">
      <c r="A21" s="85" t="s">
        <v>207</v>
      </c>
      <c r="B21" s="95" t="s">
        <v>189</v>
      </c>
      <c r="C21" s="96">
        <f>SUM(C22)</f>
        <v>0.03</v>
      </c>
      <c r="D21" s="96">
        <f t="shared" ref="D21:N21" si="4">SUM(D22)</f>
        <v>0</v>
      </c>
      <c r="E21" s="96">
        <f t="shared" si="4"/>
        <v>0</v>
      </c>
      <c r="F21" s="96">
        <f t="shared" si="4"/>
        <v>0</v>
      </c>
      <c r="G21" s="96">
        <f t="shared" si="4"/>
        <v>0.03</v>
      </c>
      <c r="H21" s="96"/>
      <c r="I21" s="96">
        <f t="shared" si="4"/>
        <v>2</v>
      </c>
      <c r="J21" s="96">
        <f t="shared" si="4"/>
        <v>0</v>
      </c>
      <c r="K21" s="96">
        <f t="shared" si="4"/>
        <v>0</v>
      </c>
      <c r="L21" s="96">
        <f t="shared" si="4"/>
        <v>2</v>
      </c>
      <c r="M21" s="96">
        <f t="shared" si="4"/>
        <v>0</v>
      </c>
      <c r="N21" s="96">
        <f t="shared" si="4"/>
        <v>0</v>
      </c>
      <c r="O21" s="86"/>
      <c r="P21" s="86"/>
    </row>
    <row r="22" spans="1:16" s="269" customFormat="1" ht="147.75" customHeight="1" x14ac:dyDescent="0.25">
      <c r="A22" s="83">
        <v>1</v>
      </c>
      <c r="B22" s="84" t="s">
        <v>190</v>
      </c>
      <c r="C22" s="80">
        <f>SUM(D22:G22)</f>
        <v>0.03</v>
      </c>
      <c r="D22" s="80"/>
      <c r="E22" s="80"/>
      <c r="F22" s="80"/>
      <c r="G22" s="80">
        <v>0.03</v>
      </c>
      <c r="H22" s="94" t="s">
        <v>191</v>
      </c>
      <c r="I22" s="64">
        <f>SUM(J22:N22)</f>
        <v>2</v>
      </c>
      <c r="J22" s="64"/>
      <c r="K22" s="64"/>
      <c r="L22" s="64">
        <v>2</v>
      </c>
      <c r="M22" s="64"/>
      <c r="N22" s="64"/>
      <c r="O22" s="268" t="s">
        <v>192</v>
      </c>
      <c r="P22" s="83"/>
    </row>
    <row r="23" spans="1:16" ht="29.25" customHeight="1" x14ac:dyDescent="0.25">
      <c r="A23" s="42">
        <f>+A22+A20+A17+A15+A12</f>
        <v>7</v>
      </c>
      <c r="B23" s="43" t="s">
        <v>208</v>
      </c>
      <c r="C23" s="44">
        <f>+C11+C13+C16+C18+C21</f>
        <v>10.740000000000002</v>
      </c>
      <c r="D23" s="44">
        <f t="shared" ref="D23:N23" si="5">+D11+D13+D16+D18+D21</f>
        <v>9.82</v>
      </c>
      <c r="E23" s="44">
        <f t="shared" si="5"/>
        <v>0</v>
      </c>
      <c r="F23" s="44">
        <f t="shared" si="5"/>
        <v>0</v>
      </c>
      <c r="G23" s="44">
        <f t="shared" si="5"/>
        <v>0.92</v>
      </c>
      <c r="H23" s="44">
        <f t="shared" si="5"/>
        <v>0</v>
      </c>
      <c r="I23" s="44">
        <f t="shared" si="5"/>
        <v>21.330000000000002</v>
      </c>
      <c r="J23" s="44">
        <f t="shared" si="5"/>
        <v>0</v>
      </c>
      <c r="K23" s="44">
        <f t="shared" si="5"/>
        <v>8</v>
      </c>
      <c r="L23" s="44">
        <f t="shared" si="5"/>
        <v>2.6</v>
      </c>
      <c r="M23" s="44">
        <f t="shared" si="5"/>
        <v>0.13</v>
      </c>
      <c r="N23" s="44">
        <f t="shared" si="5"/>
        <v>10.6</v>
      </c>
      <c r="O23" s="45"/>
      <c r="P23" s="45"/>
    </row>
    <row r="25" spans="1:16" ht="24" customHeight="1" x14ac:dyDescent="0.25">
      <c r="K25" s="300" t="s">
        <v>214</v>
      </c>
      <c r="L25" s="300"/>
      <c r="M25" s="300"/>
      <c r="N25" s="300"/>
      <c r="O25" s="300"/>
      <c r="P25" s="300"/>
    </row>
  </sheetData>
  <mergeCells count="20">
    <mergeCell ref="O8:O9"/>
    <mergeCell ref="I8:I9"/>
    <mergeCell ref="K25:P25"/>
    <mergeCell ref="P8:P9"/>
    <mergeCell ref="A5:P5"/>
    <mergeCell ref="B8:B9"/>
    <mergeCell ref="D8:G8"/>
    <mergeCell ref="C8:C9"/>
    <mergeCell ref="H8:H9"/>
    <mergeCell ref="A8:A9"/>
    <mergeCell ref="J8:N8"/>
    <mergeCell ref="A7:P7"/>
    <mergeCell ref="A6:P6"/>
    <mergeCell ref="A4:P4"/>
    <mergeCell ref="F3:P3"/>
    <mergeCell ref="A1:E1"/>
    <mergeCell ref="F1:P1"/>
    <mergeCell ref="A2:E2"/>
    <mergeCell ref="F2:P2"/>
    <mergeCell ref="A3:E3"/>
  </mergeCells>
  <printOptions horizontalCentered="1"/>
  <pageMargins left="0.27559055118110237" right="0.19685039370078741" top="0.6692913385826772" bottom="0.62992125984251968" header="0.11811023622047245" footer="0.27559055118110237"/>
  <pageSetup paperSize="9" fitToHeight="100" orientation="landscape" r:id="rId1"/>
  <headerFooter>
    <oddFooter>&amp;L&amp;9Phụ lục &amp;A&amp;R&amp;10&amp;P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15"/>
  <sheetViews>
    <sheetView showZeros="0" topLeftCell="A10" zoomScaleNormal="100" zoomScaleSheetLayoutView="70" workbookViewId="0">
      <selection activeCell="K15" sqref="K15:P15"/>
    </sheetView>
  </sheetViews>
  <sheetFormatPr defaultColWidth="6.875" defaultRowHeight="12.75" x14ac:dyDescent="0.25"/>
  <cols>
    <col min="1" max="1" width="4.375" style="30" customWidth="1"/>
    <col min="2" max="2" width="19.25" style="31" bestFit="1" customWidth="1"/>
    <col min="3" max="3" width="8.125" style="32" customWidth="1"/>
    <col min="4" max="4" width="5.5" style="33" bestFit="1" customWidth="1"/>
    <col min="5" max="5" width="5.625" style="33" customWidth="1"/>
    <col min="6" max="6" width="5.5" style="33" customWidth="1"/>
    <col min="7" max="7" width="6.125" style="33" customWidth="1"/>
    <col min="8" max="8" width="8.375" style="30" customWidth="1"/>
    <col min="9" max="9" width="8.625" style="30" customWidth="1"/>
    <col min="10" max="10" width="5.5" style="32" customWidth="1"/>
    <col min="11" max="11" width="5.25" style="32" customWidth="1"/>
    <col min="12" max="12" width="5.875" style="32" bestFit="1" customWidth="1"/>
    <col min="13" max="13" width="4.75" style="32" customWidth="1"/>
    <col min="14" max="14" width="5.875" style="32" bestFit="1" customWidth="1"/>
    <col min="15" max="15" width="30.75" style="30" customWidth="1"/>
    <col min="16" max="16" width="4.5" style="30" customWidth="1"/>
    <col min="17" max="16384" width="6.875" style="30"/>
  </cols>
  <sheetData>
    <row r="1" spans="1:54" s="26" customFormat="1" ht="15.75" customHeight="1" x14ac:dyDescent="0.25">
      <c r="A1" s="302" t="str">
        <f>'1.THD.T'!A1:E1</f>
        <v>ỦY BAN NHÂN DÂN</v>
      </c>
      <c r="B1" s="302"/>
      <c r="C1" s="302"/>
      <c r="D1" s="302"/>
      <c r="E1" s="302"/>
      <c r="F1" s="320" t="str">
        <f>+'1.THD.T'!F1:O1</f>
        <v>CỘNG HÒA XÃ HỘI CHỦ NGHĨA VIỆT NAM</v>
      </c>
      <c r="G1" s="320"/>
      <c r="H1" s="320"/>
      <c r="I1" s="320"/>
      <c r="J1" s="320"/>
      <c r="K1" s="320"/>
      <c r="L1" s="320"/>
      <c r="M1" s="320"/>
      <c r="N1" s="320"/>
      <c r="O1" s="320"/>
      <c r="P1" s="320"/>
    </row>
    <row r="2" spans="1:54" s="26" customFormat="1" ht="15.75" customHeight="1" x14ac:dyDescent="0.25">
      <c r="A2" s="321" t="str">
        <f>'1.THD.T'!A2:E2</f>
        <v>TỈNH HÀ TĨNH</v>
      </c>
      <c r="B2" s="321"/>
      <c r="C2" s="321"/>
      <c r="D2" s="321"/>
      <c r="E2" s="321"/>
      <c r="F2" s="320" t="s">
        <v>21</v>
      </c>
      <c r="G2" s="320"/>
      <c r="H2" s="320"/>
      <c r="I2" s="320"/>
      <c r="J2" s="320"/>
      <c r="K2" s="320"/>
      <c r="L2" s="320"/>
      <c r="M2" s="320"/>
      <c r="N2" s="320"/>
      <c r="O2" s="320"/>
      <c r="P2" s="320"/>
    </row>
    <row r="3" spans="1:54" s="26" customFormat="1" ht="15.75" x14ac:dyDescent="0.25">
      <c r="A3" s="322"/>
      <c r="B3" s="322"/>
      <c r="C3" s="322"/>
      <c r="D3" s="322"/>
      <c r="E3" s="322"/>
      <c r="F3" s="322"/>
      <c r="G3" s="322"/>
      <c r="H3" s="322"/>
      <c r="I3" s="322"/>
      <c r="J3" s="322"/>
      <c r="K3" s="322"/>
      <c r="L3" s="322"/>
      <c r="M3" s="322"/>
      <c r="N3" s="322"/>
      <c r="O3" s="322"/>
      <c r="P3" s="322"/>
    </row>
    <row r="4" spans="1:54" s="26" customFormat="1" ht="15.75" customHeight="1" x14ac:dyDescent="0.25">
      <c r="A4" s="312" t="s">
        <v>138</v>
      </c>
      <c r="B4" s="312"/>
      <c r="C4" s="312"/>
      <c r="D4" s="312"/>
      <c r="E4" s="312"/>
      <c r="F4" s="312"/>
      <c r="G4" s="312"/>
      <c r="H4" s="312"/>
      <c r="I4" s="312"/>
      <c r="J4" s="312"/>
      <c r="K4" s="312"/>
      <c r="L4" s="312"/>
      <c r="M4" s="312"/>
      <c r="N4" s="312"/>
      <c r="O4" s="312"/>
      <c r="P4" s="312"/>
    </row>
    <row r="5" spans="1:54" s="26" customFormat="1" ht="18.75" customHeight="1" x14ac:dyDescent="0.25">
      <c r="A5" s="319" t="s">
        <v>86</v>
      </c>
      <c r="B5" s="319"/>
      <c r="C5" s="319"/>
      <c r="D5" s="319"/>
      <c r="E5" s="319"/>
      <c r="F5" s="319"/>
      <c r="G5" s="319"/>
      <c r="H5" s="319"/>
      <c r="I5" s="319"/>
      <c r="J5" s="319"/>
      <c r="K5" s="319"/>
      <c r="L5" s="319"/>
      <c r="M5" s="319"/>
      <c r="N5" s="319"/>
      <c r="O5" s="319"/>
      <c r="P5" s="319"/>
    </row>
    <row r="6" spans="1:54" s="26" customFormat="1" ht="18" customHeight="1" x14ac:dyDescent="0.25">
      <c r="A6" s="324" t="str">
        <f>'1.THD.T'!A5:O5</f>
        <v>(Kèm theo Tờ trình số    .../TTr-UBND ngày ... tháng 4 năm 2024 của Ủy ban nhân dân tỉnh)</v>
      </c>
      <c r="B6" s="324"/>
      <c r="C6" s="324"/>
      <c r="D6" s="324"/>
      <c r="E6" s="324"/>
      <c r="F6" s="324"/>
      <c r="G6" s="324"/>
      <c r="H6" s="324"/>
      <c r="I6" s="324"/>
      <c r="J6" s="324"/>
      <c r="K6" s="324"/>
      <c r="L6" s="324"/>
      <c r="M6" s="324"/>
      <c r="N6" s="324"/>
      <c r="O6" s="324"/>
      <c r="P6" s="324"/>
    </row>
    <row r="7" spans="1:54" s="26" customFormat="1" ht="15.75" x14ac:dyDescent="0.25">
      <c r="A7" s="325"/>
      <c r="B7" s="325"/>
      <c r="C7" s="325"/>
      <c r="D7" s="325"/>
      <c r="E7" s="325"/>
      <c r="F7" s="325"/>
      <c r="G7" s="325"/>
      <c r="H7" s="325"/>
      <c r="I7" s="325"/>
      <c r="J7" s="325"/>
      <c r="K7" s="325"/>
      <c r="L7" s="325"/>
      <c r="M7" s="325"/>
      <c r="N7" s="325"/>
      <c r="O7" s="325"/>
      <c r="P7" s="325"/>
    </row>
    <row r="8" spans="1:54" s="27" customFormat="1" ht="18.75" customHeight="1" x14ac:dyDescent="0.25">
      <c r="A8" s="326" t="s">
        <v>19</v>
      </c>
      <c r="B8" s="323" t="s">
        <v>36</v>
      </c>
      <c r="C8" s="323" t="s">
        <v>37</v>
      </c>
      <c r="D8" s="323" t="s">
        <v>38</v>
      </c>
      <c r="E8" s="323"/>
      <c r="F8" s="323"/>
      <c r="G8" s="323"/>
      <c r="H8" s="323" t="s">
        <v>39</v>
      </c>
      <c r="I8" s="323" t="s">
        <v>15</v>
      </c>
      <c r="J8" s="323" t="s">
        <v>14</v>
      </c>
      <c r="K8" s="323"/>
      <c r="L8" s="323"/>
      <c r="M8" s="323"/>
      <c r="N8" s="323"/>
      <c r="O8" s="323" t="s">
        <v>40</v>
      </c>
      <c r="P8" s="323" t="s">
        <v>13</v>
      </c>
      <c r="Q8" s="97"/>
    </row>
    <row r="9" spans="1:54" s="27" customFormat="1" ht="78.75" customHeight="1" x14ac:dyDescent="0.25">
      <c r="A9" s="326"/>
      <c r="B9" s="323"/>
      <c r="C9" s="323"/>
      <c r="D9" s="67" t="s">
        <v>12</v>
      </c>
      <c r="E9" s="67" t="s">
        <v>11</v>
      </c>
      <c r="F9" s="67" t="s">
        <v>41</v>
      </c>
      <c r="G9" s="67" t="s">
        <v>20</v>
      </c>
      <c r="H9" s="323"/>
      <c r="I9" s="323"/>
      <c r="J9" s="67" t="s">
        <v>9</v>
      </c>
      <c r="K9" s="67" t="s">
        <v>8</v>
      </c>
      <c r="L9" s="67" t="s">
        <v>42</v>
      </c>
      <c r="M9" s="67" t="s">
        <v>43</v>
      </c>
      <c r="N9" s="67" t="s">
        <v>5</v>
      </c>
      <c r="O9" s="323"/>
      <c r="P9" s="323"/>
      <c r="Q9" s="97"/>
    </row>
    <row r="10" spans="1:54" s="29" customFormat="1" ht="24" x14ac:dyDescent="0.25">
      <c r="A10" s="28">
        <v>-1</v>
      </c>
      <c r="B10" s="28">
        <v>-2</v>
      </c>
      <c r="C10" s="34" t="s">
        <v>44</v>
      </c>
      <c r="D10" s="34">
        <v>-4</v>
      </c>
      <c r="E10" s="34">
        <v>-5</v>
      </c>
      <c r="F10" s="34">
        <v>-6</v>
      </c>
      <c r="G10" s="34">
        <v>-7</v>
      </c>
      <c r="H10" s="28">
        <v>-8</v>
      </c>
      <c r="I10" s="28" t="s">
        <v>45</v>
      </c>
      <c r="J10" s="34">
        <v>-10</v>
      </c>
      <c r="K10" s="34">
        <v>-11</v>
      </c>
      <c r="L10" s="34">
        <v>-12</v>
      </c>
      <c r="M10" s="34">
        <v>-13</v>
      </c>
      <c r="N10" s="34">
        <v>-14</v>
      </c>
      <c r="O10" s="28">
        <v>-15</v>
      </c>
      <c r="P10" s="28">
        <v>-16</v>
      </c>
      <c r="Q10" s="98"/>
    </row>
    <row r="11" spans="1:54" s="124" customFormat="1" ht="24.75" customHeight="1" x14ac:dyDescent="0.2">
      <c r="A11" s="125" t="s">
        <v>104</v>
      </c>
      <c r="B11" s="171" t="s">
        <v>142</v>
      </c>
      <c r="C11" s="122">
        <f>C12</f>
        <v>0.33</v>
      </c>
      <c r="D11" s="122">
        <f>D12</f>
        <v>0.23</v>
      </c>
      <c r="E11" s="122">
        <f>E12</f>
        <v>0</v>
      </c>
      <c r="F11" s="122">
        <f>F12</f>
        <v>0</v>
      </c>
      <c r="G11" s="122">
        <f>G12</f>
        <v>0.1</v>
      </c>
      <c r="H11" s="172"/>
      <c r="I11" s="169">
        <f>SUBTOTAL(9,J11:N11)</f>
        <v>1</v>
      </c>
      <c r="J11" s="169">
        <f>J12</f>
        <v>0</v>
      </c>
      <c r="K11" s="169">
        <f>K12</f>
        <v>0</v>
      </c>
      <c r="L11" s="169">
        <f>L12</f>
        <v>0</v>
      </c>
      <c r="M11" s="169">
        <f>M12</f>
        <v>0</v>
      </c>
      <c r="N11" s="169">
        <f>N12</f>
        <v>1</v>
      </c>
      <c r="O11" s="116"/>
      <c r="P11" s="168"/>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row>
    <row r="12" spans="1:54" s="124" customFormat="1" ht="63.75" x14ac:dyDescent="0.2">
      <c r="A12" s="61">
        <v>1</v>
      </c>
      <c r="B12" s="62" t="s">
        <v>139</v>
      </c>
      <c r="C12" s="63">
        <v>0.33</v>
      </c>
      <c r="D12" s="63">
        <v>0.23</v>
      </c>
      <c r="E12" s="63"/>
      <c r="F12" s="63"/>
      <c r="G12" s="63">
        <v>0.1</v>
      </c>
      <c r="H12" s="245" t="s">
        <v>140</v>
      </c>
      <c r="I12" s="170">
        <f>+N12</f>
        <v>1</v>
      </c>
      <c r="J12" s="170"/>
      <c r="K12" s="170"/>
      <c r="L12" s="170"/>
      <c r="M12" s="170"/>
      <c r="N12" s="170">
        <v>1</v>
      </c>
      <c r="O12" s="116" t="s">
        <v>141</v>
      </c>
      <c r="P12" s="116"/>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row>
    <row r="13" spans="1:54" s="166" customFormat="1" ht="15" x14ac:dyDescent="0.25">
      <c r="A13" s="46">
        <f>+A12</f>
        <v>1</v>
      </c>
      <c r="B13" s="47" t="s">
        <v>143</v>
      </c>
      <c r="C13" s="48">
        <f>+C11</f>
        <v>0.33</v>
      </c>
      <c r="D13" s="48">
        <f t="shared" ref="D13:N13" si="0">+D11</f>
        <v>0.23</v>
      </c>
      <c r="E13" s="48">
        <f t="shared" si="0"/>
        <v>0</v>
      </c>
      <c r="F13" s="48">
        <f t="shared" si="0"/>
        <v>0</v>
      </c>
      <c r="G13" s="48">
        <f t="shared" si="0"/>
        <v>0.1</v>
      </c>
      <c r="H13" s="48">
        <f t="shared" si="0"/>
        <v>0</v>
      </c>
      <c r="I13" s="48">
        <f t="shared" si="0"/>
        <v>1</v>
      </c>
      <c r="J13" s="48">
        <f t="shared" si="0"/>
        <v>0</v>
      </c>
      <c r="K13" s="48">
        <f t="shared" si="0"/>
        <v>0</v>
      </c>
      <c r="L13" s="48">
        <f t="shared" si="0"/>
        <v>0</v>
      </c>
      <c r="M13" s="48">
        <f t="shared" si="0"/>
        <v>0</v>
      </c>
      <c r="N13" s="48">
        <f t="shared" si="0"/>
        <v>1</v>
      </c>
      <c r="O13" s="49"/>
      <c r="P13" s="50"/>
    </row>
    <row r="15" spans="1:54" ht="18" customHeight="1" x14ac:dyDescent="0.25">
      <c r="K15" s="300" t="s">
        <v>214</v>
      </c>
      <c r="L15" s="300"/>
      <c r="M15" s="300"/>
      <c r="N15" s="300"/>
      <c r="O15" s="300"/>
      <c r="P15" s="300"/>
    </row>
  </sheetData>
  <mergeCells count="20">
    <mergeCell ref="B8:B9"/>
    <mergeCell ref="J8:N8"/>
    <mergeCell ref="K15:P15"/>
    <mergeCell ref="A6:P6"/>
    <mergeCell ref="O8:O9"/>
    <mergeCell ref="H8:H9"/>
    <mergeCell ref="P8:P9"/>
    <mergeCell ref="A7:P7"/>
    <mergeCell ref="I8:I9"/>
    <mergeCell ref="A8:A9"/>
    <mergeCell ref="C8:C9"/>
    <mergeCell ref="D8:G8"/>
    <mergeCell ref="A5:P5"/>
    <mergeCell ref="A4:P4"/>
    <mergeCell ref="A1:E1"/>
    <mergeCell ref="F1:P1"/>
    <mergeCell ref="A2:E2"/>
    <mergeCell ref="F2:P2"/>
    <mergeCell ref="A3:E3"/>
    <mergeCell ref="F3:P3"/>
  </mergeCells>
  <printOptions horizontalCentered="1"/>
  <pageMargins left="0.26" right="0.2" top="0.68" bottom="0.64" header="0.118110236220472" footer="0.27559055118110198"/>
  <pageSetup paperSize="9" fitToHeight="100" orientation="landscape" r:id="rId1"/>
  <headerFooter>
    <oddFooter>&amp;L&amp;9Phụ lục &amp;A&amp;R&amp;10&amp;P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15"/>
  <sheetViews>
    <sheetView showZeros="0" topLeftCell="A10" zoomScaleNormal="100" zoomScaleSheetLayoutView="70" workbookViewId="0">
      <selection activeCell="K15" sqref="K15:P15"/>
    </sheetView>
  </sheetViews>
  <sheetFormatPr defaultColWidth="6.875" defaultRowHeight="12.75" x14ac:dyDescent="0.25"/>
  <cols>
    <col min="1" max="1" width="4.375" style="5" customWidth="1"/>
    <col min="2" max="2" width="19" style="13" customWidth="1"/>
    <col min="3" max="3" width="7.375" style="5" customWidth="1"/>
    <col min="4" max="4" width="6.5" style="9" customWidth="1"/>
    <col min="5" max="5" width="5.625" style="9" customWidth="1"/>
    <col min="6" max="6" width="5.5" style="9" customWidth="1"/>
    <col min="7" max="7" width="7.375" style="9" customWidth="1"/>
    <col min="8" max="8" width="7.375" style="5" customWidth="1"/>
    <col min="9" max="9" width="9.75" style="5" customWidth="1"/>
    <col min="10" max="10" width="5.25" style="5" customWidth="1"/>
    <col min="11" max="11" width="5.625" style="5" customWidth="1"/>
    <col min="12" max="12" width="6.25" style="5" customWidth="1"/>
    <col min="13" max="13" width="5.875" style="5" customWidth="1"/>
    <col min="14" max="14" width="6.375" style="5" customWidth="1"/>
    <col min="15" max="15" width="28.25" style="5" customWidth="1"/>
    <col min="16" max="16" width="4.25" style="5" customWidth="1"/>
    <col min="17" max="20" width="0" style="5" hidden="1" customWidth="1"/>
    <col min="21" max="16384" width="6.875" style="5"/>
  </cols>
  <sheetData>
    <row r="1" spans="1:27" s="11" customFormat="1" ht="15.75" customHeight="1" x14ac:dyDescent="0.25">
      <c r="A1" s="302" t="str">
        <f>'1.THD.T'!A1:E1</f>
        <v>ỦY BAN NHÂN DÂN</v>
      </c>
      <c r="B1" s="302"/>
      <c r="C1" s="302"/>
      <c r="D1" s="302"/>
      <c r="E1" s="302"/>
      <c r="F1" s="303" t="str">
        <f>+'1.THD.T'!F1:O1</f>
        <v>CỘNG HÒA XÃ HỘI CHỦ NGHĨA VIỆT NAM</v>
      </c>
      <c r="G1" s="303"/>
      <c r="H1" s="303"/>
      <c r="I1" s="303"/>
      <c r="J1" s="303"/>
      <c r="K1" s="303"/>
      <c r="L1" s="303"/>
      <c r="M1" s="303"/>
      <c r="N1" s="303"/>
      <c r="O1" s="303"/>
      <c r="P1" s="303"/>
    </row>
    <row r="2" spans="1:27" s="11" customFormat="1" ht="15.75" customHeight="1" x14ac:dyDescent="0.25">
      <c r="A2" s="303" t="str">
        <f>'1.THD.T'!A2:E2</f>
        <v>TỈNH HÀ TĨNH</v>
      </c>
      <c r="B2" s="303"/>
      <c r="C2" s="303"/>
      <c r="D2" s="303"/>
      <c r="E2" s="303"/>
      <c r="F2" s="303" t="s">
        <v>21</v>
      </c>
      <c r="G2" s="303"/>
      <c r="H2" s="303"/>
      <c r="I2" s="303"/>
      <c r="J2" s="303"/>
      <c r="K2" s="303"/>
      <c r="L2" s="303"/>
      <c r="M2" s="303"/>
      <c r="N2" s="303"/>
      <c r="O2" s="303"/>
      <c r="P2" s="303"/>
    </row>
    <row r="3" spans="1:27" s="11" customFormat="1" ht="15.75" x14ac:dyDescent="0.25">
      <c r="A3" s="313"/>
      <c r="B3" s="313"/>
      <c r="C3" s="313"/>
      <c r="D3" s="313"/>
      <c r="E3" s="313"/>
      <c r="F3" s="313"/>
      <c r="G3" s="313"/>
      <c r="H3" s="313"/>
      <c r="I3" s="313"/>
      <c r="J3" s="313"/>
      <c r="K3" s="313"/>
      <c r="L3" s="313"/>
      <c r="M3" s="313"/>
      <c r="N3" s="313"/>
      <c r="O3" s="313"/>
      <c r="P3" s="313"/>
    </row>
    <row r="4" spans="1:27" s="17" customFormat="1" ht="15.75" x14ac:dyDescent="0.25">
      <c r="A4" s="327" t="s">
        <v>198</v>
      </c>
      <c r="B4" s="327"/>
      <c r="C4" s="327"/>
      <c r="D4" s="327"/>
      <c r="E4" s="327"/>
      <c r="F4" s="327"/>
      <c r="G4" s="327"/>
      <c r="H4" s="327"/>
      <c r="I4" s="327"/>
      <c r="J4" s="327"/>
      <c r="K4" s="327"/>
      <c r="L4" s="327"/>
      <c r="M4" s="327"/>
      <c r="N4" s="327"/>
      <c r="O4" s="327"/>
      <c r="P4" s="327"/>
    </row>
    <row r="5" spans="1:27" s="17" customFormat="1" ht="16.5" customHeight="1" x14ac:dyDescent="0.25">
      <c r="A5" s="327" t="s">
        <v>87</v>
      </c>
      <c r="B5" s="327"/>
      <c r="C5" s="327"/>
      <c r="D5" s="327"/>
      <c r="E5" s="327"/>
      <c r="F5" s="327"/>
      <c r="G5" s="327"/>
      <c r="H5" s="327"/>
      <c r="I5" s="327"/>
      <c r="J5" s="327"/>
      <c r="K5" s="327"/>
      <c r="L5" s="327"/>
      <c r="M5" s="327"/>
      <c r="N5" s="327"/>
      <c r="O5" s="327"/>
      <c r="P5" s="327"/>
    </row>
    <row r="6" spans="1:27" s="11" customFormat="1" ht="20.25" customHeight="1" x14ac:dyDescent="0.25">
      <c r="A6" s="318" t="str">
        <f>'1.THD.T'!A5:O5</f>
        <v>(Kèm theo Tờ trình số    .../TTr-UBND ngày ... tháng 4 năm 2024 của Ủy ban nhân dân tỉnh)</v>
      </c>
      <c r="B6" s="318"/>
      <c r="C6" s="318"/>
      <c r="D6" s="318"/>
      <c r="E6" s="318"/>
      <c r="F6" s="318"/>
      <c r="G6" s="318"/>
      <c r="H6" s="318"/>
      <c r="I6" s="318"/>
      <c r="J6" s="318"/>
      <c r="K6" s="318"/>
      <c r="L6" s="318"/>
      <c r="M6" s="318"/>
      <c r="N6" s="318"/>
      <c r="O6" s="318"/>
      <c r="P6" s="318"/>
    </row>
    <row r="7" spans="1:27" s="11" customFormat="1" ht="15.75" x14ac:dyDescent="0.25">
      <c r="A7" s="317"/>
      <c r="B7" s="317"/>
      <c r="C7" s="317"/>
      <c r="D7" s="317"/>
      <c r="E7" s="317"/>
      <c r="F7" s="317"/>
      <c r="G7" s="317"/>
      <c r="H7" s="317"/>
      <c r="I7" s="317"/>
      <c r="J7" s="317"/>
      <c r="K7" s="317"/>
      <c r="L7" s="317"/>
      <c r="M7" s="317"/>
      <c r="N7" s="317"/>
      <c r="O7" s="317"/>
      <c r="P7" s="317"/>
    </row>
    <row r="8" spans="1:27" s="10" customFormat="1" ht="21" customHeight="1" x14ac:dyDescent="0.25">
      <c r="A8" s="329" t="s">
        <v>19</v>
      </c>
      <c r="B8" s="328" t="s">
        <v>36</v>
      </c>
      <c r="C8" s="328" t="s">
        <v>37</v>
      </c>
      <c r="D8" s="328" t="s">
        <v>38</v>
      </c>
      <c r="E8" s="328"/>
      <c r="F8" s="328"/>
      <c r="G8" s="328"/>
      <c r="H8" s="328" t="s">
        <v>52</v>
      </c>
      <c r="I8" s="328" t="s">
        <v>15</v>
      </c>
      <c r="J8" s="328" t="s">
        <v>14</v>
      </c>
      <c r="K8" s="328"/>
      <c r="L8" s="328"/>
      <c r="M8" s="328"/>
      <c r="N8" s="328"/>
      <c r="O8" s="328" t="s">
        <v>40</v>
      </c>
      <c r="P8" s="328" t="s">
        <v>13</v>
      </c>
      <c r="Q8" s="328" t="s">
        <v>47</v>
      </c>
    </row>
    <row r="9" spans="1:27" s="10" customFormat="1" ht="58.15" customHeight="1" x14ac:dyDescent="0.25">
      <c r="A9" s="329"/>
      <c r="B9" s="328"/>
      <c r="C9" s="328"/>
      <c r="D9" s="12" t="s">
        <v>12</v>
      </c>
      <c r="E9" s="12" t="s">
        <v>11</v>
      </c>
      <c r="F9" s="12" t="s">
        <v>41</v>
      </c>
      <c r="G9" s="12" t="s">
        <v>20</v>
      </c>
      <c r="H9" s="328"/>
      <c r="I9" s="328"/>
      <c r="J9" s="12" t="s">
        <v>9</v>
      </c>
      <c r="K9" s="12" t="s">
        <v>8</v>
      </c>
      <c r="L9" s="12" t="s">
        <v>42</v>
      </c>
      <c r="M9" s="12" t="s">
        <v>43</v>
      </c>
      <c r="N9" s="12" t="s">
        <v>5</v>
      </c>
      <c r="O9" s="328"/>
      <c r="P9" s="328"/>
      <c r="Q9" s="328"/>
      <c r="R9" s="12" t="s">
        <v>48</v>
      </c>
      <c r="S9" s="101"/>
      <c r="T9" s="102"/>
      <c r="U9" s="102"/>
      <c r="V9" s="102"/>
      <c r="W9" s="102"/>
      <c r="X9" s="102"/>
      <c r="Y9" s="102"/>
      <c r="Z9" s="102"/>
      <c r="AA9" s="103"/>
    </row>
    <row r="10" spans="1:27" s="105" customFormat="1" ht="25.5" x14ac:dyDescent="0.25">
      <c r="A10" s="16">
        <v>-1</v>
      </c>
      <c r="B10" s="16">
        <v>-2</v>
      </c>
      <c r="C10" s="16" t="s">
        <v>44</v>
      </c>
      <c r="D10" s="16">
        <v>-4</v>
      </c>
      <c r="E10" s="16">
        <v>-5</v>
      </c>
      <c r="F10" s="16">
        <v>-6</v>
      </c>
      <c r="G10" s="16">
        <v>-7</v>
      </c>
      <c r="H10" s="16">
        <v>-8</v>
      </c>
      <c r="I10" s="16" t="s">
        <v>45</v>
      </c>
      <c r="J10" s="16">
        <v>-10</v>
      </c>
      <c r="K10" s="16">
        <v>-11</v>
      </c>
      <c r="L10" s="16">
        <v>-12</v>
      </c>
      <c r="M10" s="16">
        <v>-13</v>
      </c>
      <c r="N10" s="16">
        <v>-14</v>
      </c>
      <c r="O10" s="16">
        <v>-15</v>
      </c>
      <c r="P10" s="16">
        <v>-16</v>
      </c>
      <c r="Q10" s="104"/>
      <c r="R10" s="5"/>
      <c r="S10" s="5"/>
      <c r="T10" s="5"/>
      <c r="U10" s="5"/>
      <c r="V10" s="5"/>
      <c r="W10" s="5"/>
      <c r="X10" s="5"/>
      <c r="Y10" s="5"/>
      <c r="Z10" s="5"/>
      <c r="AA10" s="5"/>
    </row>
    <row r="11" spans="1:27" s="110" customFormat="1" ht="24" customHeight="1" x14ac:dyDescent="0.2">
      <c r="A11" s="66" t="s">
        <v>104</v>
      </c>
      <c r="B11" s="106" t="s">
        <v>156</v>
      </c>
      <c r="C11" s="291">
        <f>+C12</f>
        <v>24.35</v>
      </c>
      <c r="D11" s="291">
        <f t="shared" ref="D11:N11" si="0">+D12</f>
        <v>24.35</v>
      </c>
      <c r="E11" s="111">
        <f t="shared" si="0"/>
        <v>0</v>
      </c>
      <c r="F11" s="111">
        <f t="shared" si="0"/>
        <v>0</v>
      </c>
      <c r="G11" s="111">
        <f t="shared" si="0"/>
        <v>0</v>
      </c>
      <c r="H11" s="111"/>
      <c r="I11" s="293">
        <f t="shared" si="0"/>
        <v>12.95</v>
      </c>
      <c r="J11" s="293">
        <f t="shared" si="0"/>
        <v>0</v>
      </c>
      <c r="K11" s="293">
        <f t="shared" si="0"/>
        <v>0</v>
      </c>
      <c r="L11" s="293">
        <f t="shared" si="0"/>
        <v>0</v>
      </c>
      <c r="M11" s="293">
        <f t="shared" si="0"/>
        <v>0</v>
      </c>
      <c r="N11" s="293">
        <f t="shared" si="0"/>
        <v>12.95</v>
      </c>
      <c r="O11" s="111"/>
      <c r="P11" s="106"/>
      <c r="Q11" s="107"/>
      <c r="R11" s="108"/>
      <c r="S11" s="108"/>
      <c r="T11" s="108"/>
      <c r="U11" s="109"/>
      <c r="V11" s="109"/>
      <c r="W11" s="109"/>
      <c r="X11" s="109"/>
      <c r="Y11" s="109"/>
      <c r="Z11" s="108"/>
      <c r="AA11" s="108"/>
    </row>
    <row r="12" spans="1:27" s="115" customFormat="1" ht="102" x14ac:dyDescent="0.2">
      <c r="A12" s="261">
        <v>1</v>
      </c>
      <c r="B12" s="62" t="s">
        <v>153</v>
      </c>
      <c r="C12" s="292">
        <v>24.35</v>
      </c>
      <c r="D12" s="292">
        <v>24.35</v>
      </c>
      <c r="E12" s="262">
        <v>0</v>
      </c>
      <c r="F12" s="262">
        <v>0</v>
      </c>
      <c r="G12" s="262">
        <v>0</v>
      </c>
      <c r="H12" s="16" t="s">
        <v>154</v>
      </c>
      <c r="I12" s="294">
        <v>12.95</v>
      </c>
      <c r="J12" s="294"/>
      <c r="K12" s="294"/>
      <c r="L12" s="294"/>
      <c r="M12" s="294"/>
      <c r="N12" s="294">
        <v>12.95</v>
      </c>
      <c r="O12" s="62" t="s">
        <v>155</v>
      </c>
      <c r="P12" s="131"/>
      <c r="Q12" s="112"/>
      <c r="R12" s="113"/>
      <c r="S12" s="114"/>
      <c r="T12" s="113"/>
    </row>
    <row r="13" spans="1:27" ht="15" x14ac:dyDescent="0.25">
      <c r="A13" s="38">
        <v>1</v>
      </c>
      <c r="B13" s="39" t="s">
        <v>149</v>
      </c>
      <c r="C13" s="40">
        <f>+C11</f>
        <v>24.35</v>
      </c>
      <c r="D13" s="40">
        <f t="shared" ref="D13:N13" si="1">+D11</f>
        <v>24.35</v>
      </c>
      <c r="E13" s="40">
        <f t="shared" si="1"/>
        <v>0</v>
      </c>
      <c r="F13" s="40">
        <f t="shared" si="1"/>
        <v>0</v>
      </c>
      <c r="G13" s="40">
        <f t="shared" si="1"/>
        <v>0</v>
      </c>
      <c r="H13" s="40">
        <f t="shared" si="1"/>
        <v>0</v>
      </c>
      <c r="I13" s="295">
        <f t="shared" si="1"/>
        <v>12.95</v>
      </c>
      <c r="J13" s="295">
        <f t="shared" si="1"/>
        <v>0</v>
      </c>
      <c r="K13" s="295">
        <f t="shared" si="1"/>
        <v>0</v>
      </c>
      <c r="L13" s="295">
        <f t="shared" si="1"/>
        <v>0</v>
      </c>
      <c r="M13" s="295">
        <f t="shared" si="1"/>
        <v>0</v>
      </c>
      <c r="N13" s="295">
        <f t="shared" si="1"/>
        <v>12.95</v>
      </c>
      <c r="O13" s="41"/>
      <c r="P13" s="51"/>
    </row>
    <row r="15" spans="1:27" ht="15" customHeight="1" x14ac:dyDescent="0.25">
      <c r="K15" s="300" t="s">
        <v>214</v>
      </c>
      <c r="L15" s="300"/>
      <c r="M15" s="300"/>
      <c r="N15" s="300"/>
      <c r="O15" s="300"/>
      <c r="P15" s="300"/>
    </row>
  </sheetData>
  <mergeCells count="21">
    <mergeCell ref="Q8:Q9"/>
    <mergeCell ref="A8:A9"/>
    <mergeCell ref="B8:B9"/>
    <mergeCell ref="C8:C9"/>
    <mergeCell ref="D8:G8"/>
    <mergeCell ref="H8:H9"/>
    <mergeCell ref="I8:I9"/>
    <mergeCell ref="K15:P15"/>
    <mergeCell ref="A4:P4"/>
    <mergeCell ref="A7:P7"/>
    <mergeCell ref="A5:P5"/>
    <mergeCell ref="A6:P6"/>
    <mergeCell ref="J8:N8"/>
    <mergeCell ref="O8:O9"/>
    <mergeCell ref="P8:P9"/>
    <mergeCell ref="A1:E1"/>
    <mergeCell ref="F1:P1"/>
    <mergeCell ref="A2:E2"/>
    <mergeCell ref="F2:P2"/>
    <mergeCell ref="A3:E3"/>
    <mergeCell ref="F3:P3"/>
  </mergeCells>
  <conditionalFormatting sqref="C11:O11">
    <cfRule type="cellIs" dxfId="2" priority="1" stopIfTrue="1" operator="equal">
      <formula>0</formula>
    </cfRule>
    <cfRule type="cellIs" dxfId="1" priority="2" stopIfTrue="1" operator="equal">
      <formula>0</formula>
    </cfRule>
    <cfRule type="cellIs" dxfId="0" priority="3" stopIfTrue="1" operator="equal">
      <formula>0</formula>
    </cfRule>
  </conditionalFormatting>
  <printOptions horizontalCentered="1"/>
  <pageMargins left="0.17" right="0.2" top="0.68" bottom="0.64" header="0.118110236220472" footer="0.27559055118110198"/>
  <pageSetup paperSize="9" fitToHeight="100" orientation="landscape" r:id="rId1"/>
  <headerFooter>
    <oddFooter>&amp;L&amp;9Phụ lục &amp;A&amp;R&amp;10&amp;P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8"/>
  <sheetViews>
    <sheetView showZeros="0" topLeftCell="A16" zoomScaleNormal="100" zoomScaleSheetLayoutView="70" workbookViewId="0">
      <selection activeCell="K18" sqref="K18:P18"/>
    </sheetView>
  </sheetViews>
  <sheetFormatPr defaultColWidth="6.875" defaultRowHeight="12.75" x14ac:dyDescent="0.25"/>
  <cols>
    <col min="1" max="1" width="4.375" style="18" customWidth="1"/>
    <col min="2" max="2" width="22.875" style="19" customWidth="1"/>
    <col min="3" max="3" width="8.125" style="18" customWidth="1"/>
    <col min="4" max="5" width="4.875" style="20" customWidth="1"/>
    <col min="6" max="7" width="5.375" style="20" customWidth="1"/>
    <col min="8" max="8" width="7.5" style="18" customWidth="1"/>
    <col min="9" max="9" width="8.625" style="18" customWidth="1"/>
    <col min="10" max="10" width="6.375" style="18" customWidth="1"/>
    <col min="11" max="12" width="6.625" style="18" customWidth="1"/>
    <col min="13" max="13" width="5.625" style="18" customWidth="1"/>
    <col min="14" max="14" width="6.125" style="18" customWidth="1"/>
    <col min="15" max="15" width="30.75" style="18" customWidth="1"/>
    <col min="16" max="16" width="5.75" style="18" customWidth="1"/>
    <col min="17" max="16384" width="6.875" style="18"/>
  </cols>
  <sheetData>
    <row r="1" spans="1:16" s="22" customFormat="1" ht="15.75" customHeight="1" x14ac:dyDescent="0.25">
      <c r="A1" s="302" t="str">
        <f>'1.THD.T'!A1:E1</f>
        <v>ỦY BAN NHÂN DÂN</v>
      </c>
      <c r="B1" s="302"/>
      <c r="C1" s="302"/>
      <c r="D1" s="302"/>
      <c r="E1" s="302"/>
      <c r="F1" s="333" t="str">
        <f>+'1.THD.T'!F1:O1</f>
        <v>CỘNG HÒA XÃ HỘI CHỦ NGHĨA VIỆT NAM</v>
      </c>
      <c r="G1" s="333"/>
      <c r="H1" s="333"/>
      <c r="I1" s="333"/>
      <c r="J1" s="333"/>
      <c r="K1" s="333"/>
      <c r="L1" s="333"/>
      <c r="M1" s="333"/>
      <c r="N1" s="333"/>
      <c r="O1" s="333"/>
    </row>
    <row r="2" spans="1:16" s="22" customFormat="1" ht="15.75" customHeight="1" x14ac:dyDescent="0.25">
      <c r="A2" s="333" t="str">
        <f>'1.THD.T'!A2:E2</f>
        <v>TỈNH HÀ TĨNH</v>
      </c>
      <c r="B2" s="333"/>
      <c r="C2" s="333"/>
      <c r="D2" s="333"/>
      <c r="E2" s="333"/>
      <c r="F2" s="333" t="s">
        <v>21</v>
      </c>
      <c r="G2" s="333"/>
      <c r="H2" s="333"/>
      <c r="I2" s="333"/>
      <c r="J2" s="333"/>
      <c r="K2" s="333"/>
      <c r="L2" s="333"/>
      <c r="M2" s="333"/>
      <c r="N2" s="333"/>
      <c r="O2" s="333"/>
    </row>
    <row r="3" spans="1:16" s="22" customFormat="1" ht="15.75" x14ac:dyDescent="0.25">
      <c r="A3" s="332"/>
      <c r="B3" s="332"/>
      <c r="C3" s="332"/>
      <c r="D3" s="332"/>
      <c r="E3" s="332"/>
      <c r="F3" s="332"/>
      <c r="G3" s="332"/>
      <c r="H3" s="332"/>
      <c r="I3" s="332"/>
      <c r="J3" s="332"/>
      <c r="K3" s="332"/>
      <c r="L3" s="332"/>
      <c r="M3" s="332"/>
      <c r="N3" s="332"/>
      <c r="O3" s="332"/>
    </row>
    <row r="4" spans="1:16" s="22" customFormat="1" ht="15.75" x14ac:dyDescent="0.25">
      <c r="A4" s="330" t="s">
        <v>199</v>
      </c>
      <c r="B4" s="330"/>
      <c r="C4" s="330"/>
      <c r="D4" s="330"/>
      <c r="E4" s="330"/>
      <c r="F4" s="330"/>
      <c r="G4" s="330"/>
      <c r="H4" s="330"/>
      <c r="I4" s="330"/>
      <c r="J4" s="330"/>
      <c r="K4" s="330"/>
      <c r="L4" s="330"/>
      <c r="M4" s="330"/>
      <c r="N4" s="330"/>
      <c r="O4" s="330"/>
    </row>
    <row r="5" spans="1:16" s="22" customFormat="1" ht="18" customHeight="1" x14ac:dyDescent="0.25">
      <c r="A5" s="330" t="s">
        <v>88</v>
      </c>
      <c r="B5" s="330"/>
      <c r="C5" s="330"/>
      <c r="D5" s="330"/>
      <c r="E5" s="330"/>
      <c r="F5" s="330"/>
      <c r="G5" s="330"/>
      <c r="H5" s="330"/>
      <c r="I5" s="330"/>
      <c r="J5" s="330"/>
      <c r="K5" s="330"/>
      <c r="L5" s="330"/>
      <c r="M5" s="330"/>
      <c r="N5" s="330"/>
      <c r="O5" s="330"/>
    </row>
    <row r="6" spans="1:16" s="22" customFormat="1" ht="21.75" customHeight="1" x14ac:dyDescent="0.25">
      <c r="A6" s="331" t="str">
        <f>'1.THD.T'!A5:O5</f>
        <v>(Kèm theo Tờ trình số    .../TTr-UBND ngày ... tháng 4 năm 2024 của Ủy ban nhân dân tỉnh)</v>
      </c>
      <c r="B6" s="331"/>
      <c r="C6" s="331"/>
      <c r="D6" s="331"/>
      <c r="E6" s="331"/>
      <c r="F6" s="331"/>
      <c r="G6" s="331"/>
      <c r="H6" s="331"/>
      <c r="I6" s="331"/>
      <c r="J6" s="331"/>
      <c r="K6" s="331"/>
      <c r="L6" s="331"/>
      <c r="M6" s="331"/>
      <c r="N6" s="331"/>
      <c r="O6" s="331"/>
    </row>
    <row r="7" spans="1:16" s="22" customFormat="1" ht="15.75" x14ac:dyDescent="0.25">
      <c r="A7" s="334"/>
      <c r="B7" s="334"/>
      <c r="C7" s="334"/>
      <c r="D7" s="334"/>
      <c r="E7" s="334"/>
      <c r="F7" s="334"/>
      <c r="G7" s="334"/>
      <c r="H7" s="334"/>
      <c r="I7" s="334"/>
      <c r="J7" s="334"/>
      <c r="K7" s="334"/>
      <c r="L7" s="334"/>
      <c r="M7" s="334"/>
      <c r="N7" s="334"/>
      <c r="O7" s="334"/>
    </row>
    <row r="8" spans="1:16" s="22" customFormat="1" ht="15.75" x14ac:dyDescent="0.25">
      <c r="A8" s="68"/>
      <c r="B8" s="68"/>
      <c r="C8" s="68"/>
      <c r="D8" s="68"/>
      <c r="E8" s="68"/>
      <c r="F8" s="68"/>
      <c r="G8" s="68"/>
      <c r="H8" s="68"/>
      <c r="I8" s="68"/>
      <c r="J8" s="68"/>
      <c r="K8" s="68"/>
      <c r="L8" s="68"/>
      <c r="M8" s="68"/>
      <c r="N8" s="68"/>
      <c r="O8" s="68"/>
    </row>
    <row r="9" spans="1:16" s="118" customFormat="1" ht="21" customHeight="1" x14ac:dyDescent="0.2">
      <c r="A9" s="336" t="s">
        <v>53</v>
      </c>
      <c r="B9" s="336" t="s">
        <v>54</v>
      </c>
      <c r="C9" s="335" t="s">
        <v>37</v>
      </c>
      <c r="D9" s="338" t="s">
        <v>38</v>
      </c>
      <c r="E9" s="336"/>
      <c r="F9" s="336"/>
      <c r="G9" s="336"/>
      <c r="H9" s="335" t="s">
        <v>55</v>
      </c>
      <c r="I9" s="337" t="s">
        <v>56</v>
      </c>
      <c r="J9" s="336" t="s">
        <v>57</v>
      </c>
      <c r="K9" s="336"/>
      <c r="L9" s="336"/>
      <c r="M9" s="336"/>
      <c r="N9" s="336"/>
      <c r="O9" s="335" t="s">
        <v>58</v>
      </c>
      <c r="P9" s="335" t="s">
        <v>59</v>
      </c>
    </row>
    <row r="10" spans="1:16" s="118" customFormat="1" ht="65.45" customHeight="1" x14ac:dyDescent="0.2">
      <c r="A10" s="336"/>
      <c r="B10" s="336"/>
      <c r="C10" s="335"/>
      <c r="D10" s="119" t="s">
        <v>60</v>
      </c>
      <c r="E10" s="119" t="s">
        <v>61</v>
      </c>
      <c r="F10" s="119" t="s">
        <v>62</v>
      </c>
      <c r="G10" s="61" t="s">
        <v>63</v>
      </c>
      <c r="H10" s="335"/>
      <c r="I10" s="335"/>
      <c r="J10" s="61" t="s">
        <v>64</v>
      </c>
      <c r="K10" s="61" t="s">
        <v>65</v>
      </c>
      <c r="L10" s="61" t="s">
        <v>66</v>
      </c>
      <c r="M10" s="61" t="s">
        <v>67</v>
      </c>
      <c r="N10" s="61" t="s">
        <v>68</v>
      </c>
      <c r="O10" s="335"/>
      <c r="P10" s="335"/>
    </row>
    <row r="11" spans="1:16" s="121" customFormat="1" ht="32.25" customHeight="1" x14ac:dyDescent="0.2">
      <c r="A11" s="119" t="s">
        <v>69</v>
      </c>
      <c r="B11" s="119" t="s">
        <v>70</v>
      </c>
      <c r="C11" s="61" t="s">
        <v>71</v>
      </c>
      <c r="D11" s="119" t="s">
        <v>72</v>
      </c>
      <c r="E11" s="119" t="s">
        <v>73</v>
      </c>
      <c r="F11" s="119" t="s">
        <v>74</v>
      </c>
      <c r="G11" s="119" t="s">
        <v>75</v>
      </c>
      <c r="H11" s="119" t="s">
        <v>76</v>
      </c>
      <c r="I11" s="120" t="s">
        <v>96</v>
      </c>
      <c r="J11" s="119" t="s">
        <v>77</v>
      </c>
      <c r="K11" s="119" t="s">
        <v>78</v>
      </c>
      <c r="L11" s="119" t="s">
        <v>79</v>
      </c>
      <c r="M11" s="119" t="s">
        <v>80</v>
      </c>
      <c r="N11" s="119" t="s">
        <v>81</v>
      </c>
      <c r="O11" s="119"/>
      <c r="P11" s="119" t="s">
        <v>82</v>
      </c>
    </row>
    <row r="12" spans="1:16" s="146" customFormat="1" ht="27" customHeight="1" x14ac:dyDescent="0.2">
      <c r="A12" s="145" t="s">
        <v>104</v>
      </c>
      <c r="B12" s="211" t="s">
        <v>108</v>
      </c>
      <c r="C12" s="212">
        <f>C13</f>
        <v>0.84</v>
      </c>
      <c r="D12" s="212">
        <f t="shared" ref="D12:N12" si="0">D13</f>
        <v>0</v>
      </c>
      <c r="E12" s="212">
        <f t="shared" si="0"/>
        <v>0</v>
      </c>
      <c r="F12" s="212">
        <f t="shared" si="0"/>
        <v>0</v>
      </c>
      <c r="G12" s="212">
        <f t="shared" si="0"/>
        <v>0.84</v>
      </c>
      <c r="H12" s="213"/>
      <c r="I12" s="212">
        <f t="shared" si="0"/>
        <v>0.96</v>
      </c>
      <c r="J12" s="212">
        <f t="shared" si="0"/>
        <v>0</v>
      </c>
      <c r="K12" s="212">
        <f t="shared" si="0"/>
        <v>0</v>
      </c>
      <c r="L12" s="212">
        <f t="shared" si="0"/>
        <v>0.96</v>
      </c>
      <c r="M12" s="212">
        <f t="shared" si="0"/>
        <v>0</v>
      </c>
      <c r="N12" s="212">
        <f t="shared" si="0"/>
        <v>0</v>
      </c>
      <c r="O12" s="213"/>
      <c r="P12" s="212"/>
    </row>
    <row r="13" spans="1:16" s="146" customFormat="1" ht="63.75" x14ac:dyDescent="0.2">
      <c r="A13" s="214">
        <v>1</v>
      </c>
      <c r="B13" s="215" t="s">
        <v>109</v>
      </c>
      <c r="C13" s="216">
        <f>D13+E13+F13+G13</f>
        <v>0.84</v>
      </c>
      <c r="D13" s="217"/>
      <c r="E13" s="216"/>
      <c r="F13" s="216"/>
      <c r="G13" s="217">
        <v>0.84</v>
      </c>
      <c r="H13" s="218" t="s">
        <v>110</v>
      </c>
      <c r="I13" s="219">
        <f>J13+K13+L13+M13+N13</f>
        <v>0.96</v>
      </c>
      <c r="J13" s="219"/>
      <c r="K13" s="219"/>
      <c r="L13" s="219">
        <v>0.96</v>
      </c>
      <c r="M13" s="219"/>
      <c r="N13" s="219"/>
      <c r="O13" s="220" t="s">
        <v>111</v>
      </c>
      <c r="P13" s="221">
        <v>917</v>
      </c>
    </row>
    <row r="14" spans="1:16" s="146" customFormat="1" ht="22.9" customHeight="1" x14ac:dyDescent="0.2">
      <c r="A14" s="225" t="s">
        <v>112</v>
      </c>
      <c r="B14" s="222" t="s">
        <v>113</v>
      </c>
      <c r="C14" s="223">
        <f>C15</f>
        <v>0.25</v>
      </c>
      <c r="D14" s="223"/>
      <c r="E14" s="223"/>
      <c r="F14" s="223"/>
      <c r="G14" s="223">
        <f>G15</f>
        <v>0.25</v>
      </c>
      <c r="H14" s="223"/>
      <c r="I14" s="223">
        <f>I15</f>
        <v>0.35</v>
      </c>
      <c r="J14" s="223"/>
      <c r="K14" s="223"/>
      <c r="L14" s="223">
        <f>L15</f>
        <v>0.35</v>
      </c>
      <c r="M14" s="223"/>
      <c r="N14" s="223">
        <f>N15</f>
        <v>0</v>
      </c>
      <c r="O14" s="214"/>
      <c r="P14" s="221"/>
    </row>
    <row r="15" spans="1:16" s="146" customFormat="1" ht="51" x14ac:dyDescent="0.2">
      <c r="A15" s="214">
        <v>1</v>
      </c>
      <c r="B15" s="215" t="s">
        <v>114</v>
      </c>
      <c r="C15" s="216">
        <f>D15+E15+F15+G15</f>
        <v>0.25</v>
      </c>
      <c r="D15" s="217"/>
      <c r="E15" s="216"/>
      <c r="F15" s="216"/>
      <c r="G15" s="217">
        <v>0.25</v>
      </c>
      <c r="H15" s="218" t="s">
        <v>115</v>
      </c>
      <c r="I15" s="219">
        <f>J15+K15+L15+M15+N15</f>
        <v>0.35</v>
      </c>
      <c r="J15" s="219"/>
      <c r="K15" s="219"/>
      <c r="L15" s="219">
        <v>0.35</v>
      </c>
      <c r="M15" s="219"/>
      <c r="N15" s="219"/>
      <c r="O15" s="224" t="s">
        <v>116</v>
      </c>
      <c r="P15" s="221" t="s">
        <v>117</v>
      </c>
    </row>
    <row r="16" spans="1:16" s="163" customFormat="1" ht="26.25" customHeight="1" x14ac:dyDescent="0.25">
      <c r="A16" s="36">
        <f>+A15+A13</f>
        <v>2</v>
      </c>
      <c r="B16" s="57" t="s">
        <v>118</v>
      </c>
      <c r="C16" s="58">
        <f t="shared" ref="C16:N16" si="1">+C14+C12</f>
        <v>1.0899999999999999</v>
      </c>
      <c r="D16" s="58">
        <f t="shared" si="1"/>
        <v>0</v>
      </c>
      <c r="E16" s="58">
        <f t="shared" si="1"/>
        <v>0</v>
      </c>
      <c r="F16" s="58">
        <f t="shared" si="1"/>
        <v>0</v>
      </c>
      <c r="G16" s="58">
        <f t="shared" si="1"/>
        <v>1.0899999999999999</v>
      </c>
      <c r="H16" s="58">
        <f t="shared" si="1"/>
        <v>0</v>
      </c>
      <c r="I16" s="58">
        <f t="shared" si="1"/>
        <v>1.31</v>
      </c>
      <c r="J16" s="58">
        <f t="shared" si="1"/>
        <v>0</v>
      </c>
      <c r="K16" s="58">
        <f t="shared" si="1"/>
        <v>0</v>
      </c>
      <c r="L16" s="58">
        <f t="shared" si="1"/>
        <v>1.31</v>
      </c>
      <c r="M16" s="58">
        <f t="shared" si="1"/>
        <v>0</v>
      </c>
      <c r="N16" s="58">
        <f t="shared" si="1"/>
        <v>0</v>
      </c>
      <c r="O16" s="59"/>
      <c r="P16" s="161"/>
    </row>
    <row r="17" spans="1:16" ht="15" x14ac:dyDescent="0.25">
      <c r="A17" s="163"/>
      <c r="B17" s="164"/>
      <c r="C17" s="163"/>
      <c r="D17" s="165"/>
      <c r="E17" s="165"/>
      <c r="F17" s="165"/>
      <c r="G17" s="165"/>
      <c r="H17" s="163"/>
      <c r="I17" s="163"/>
      <c r="J17" s="163"/>
      <c r="K17" s="163"/>
      <c r="L17" s="163"/>
      <c r="M17" s="163"/>
      <c r="N17" s="163"/>
      <c r="O17" s="163"/>
      <c r="P17" s="163"/>
    </row>
    <row r="18" spans="1:16" ht="21" customHeight="1" x14ac:dyDescent="0.25">
      <c r="K18" s="300" t="s">
        <v>214</v>
      </c>
      <c r="L18" s="300"/>
      <c r="M18" s="300"/>
      <c r="N18" s="300"/>
      <c r="O18" s="300"/>
      <c r="P18" s="300"/>
    </row>
  </sheetData>
  <mergeCells count="20">
    <mergeCell ref="K18:P18"/>
    <mergeCell ref="A7:O7"/>
    <mergeCell ref="O9:O10"/>
    <mergeCell ref="P9:P10"/>
    <mergeCell ref="B9:B10"/>
    <mergeCell ref="I9:I10"/>
    <mergeCell ref="A9:A10"/>
    <mergeCell ref="C9:C10"/>
    <mergeCell ref="D9:G9"/>
    <mergeCell ref="H9:H10"/>
    <mergeCell ref="J9:N9"/>
    <mergeCell ref="A5:O5"/>
    <mergeCell ref="A6:O6"/>
    <mergeCell ref="A4:O4"/>
    <mergeCell ref="F3:O3"/>
    <mergeCell ref="A1:E1"/>
    <mergeCell ref="F1:O1"/>
    <mergeCell ref="A2:E2"/>
    <mergeCell ref="F2:O2"/>
    <mergeCell ref="A3:E3"/>
  </mergeCells>
  <printOptions horizontalCentered="1"/>
  <pageMargins left="0.2" right="0.2" top="0.36" bottom="0.3" header="0.118110236220472" footer="0.27559055118110198"/>
  <pageSetup paperSize="9" scale="95" fitToHeight="100" orientation="landscape" r:id="rId1"/>
  <headerFooter>
    <oddFooter>&amp;L&amp;9Phụ lục &amp;A&amp;R&amp;10&amp;P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1"/>
  <sheetViews>
    <sheetView showZeros="0" topLeftCell="A22" zoomScaleNormal="100" zoomScaleSheetLayoutView="70" workbookViewId="0">
      <selection activeCell="K21" sqref="K21:P21"/>
    </sheetView>
  </sheetViews>
  <sheetFormatPr defaultColWidth="6.875" defaultRowHeight="12.75" x14ac:dyDescent="0.25"/>
  <cols>
    <col min="1" max="1" width="4.375" style="18" customWidth="1"/>
    <col min="2" max="2" width="17.75" style="19" customWidth="1"/>
    <col min="3" max="3" width="8.125" style="18" customWidth="1"/>
    <col min="4" max="4" width="6" style="20" customWidth="1"/>
    <col min="5" max="5" width="5" style="20" customWidth="1"/>
    <col min="6" max="6" width="4.875" style="20" customWidth="1"/>
    <col min="7" max="7" width="7" style="20" bestFit="1" customWidth="1"/>
    <col min="8" max="8" width="10.25" style="18" customWidth="1"/>
    <col min="9" max="9" width="8.625" style="18" customWidth="1"/>
    <col min="10" max="10" width="6.25" style="18" customWidth="1"/>
    <col min="11" max="11" width="6.125" style="18" customWidth="1"/>
    <col min="12" max="12" width="6.625" style="18" customWidth="1"/>
    <col min="13" max="13" width="5.625" style="18" customWidth="1"/>
    <col min="14" max="14" width="6" style="18" customWidth="1"/>
    <col min="15" max="15" width="28.5" style="18" customWidth="1"/>
    <col min="16" max="16" width="6.125" style="18" bestFit="1" customWidth="1"/>
    <col min="17" max="17" width="9.875" style="18" customWidth="1"/>
    <col min="18" max="16384" width="6.875" style="18"/>
  </cols>
  <sheetData>
    <row r="1" spans="1:17" s="22" customFormat="1" ht="15.75" customHeight="1" x14ac:dyDescent="0.25">
      <c r="A1" s="302" t="str">
        <f>'1.THD.T'!A1:E1</f>
        <v>ỦY BAN NHÂN DÂN</v>
      </c>
      <c r="B1" s="302"/>
      <c r="C1" s="302"/>
      <c r="D1" s="302"/>
      <c r="E1" s="302"/>
      <c r="F1" s="333" t="str">
        <f>+'1.THD.T'!F1:O1</f>
        <v>CỘNG HÒA XÃ HỘI CHỦ NGHĨA VIỆT NAM</v>
      </c>
      <c r="G1" s="333"/>
      <c r="H1" s="333"/>
      <c r="I1" s="333"/>
      <c r="J1" s="333"/>
      <c r="K1" s="333"/>
      <c r="L1" s="333"/>
      <c r="M1" s="333"/>
      <c r="N1" s="333"/>
      <c r="O1" s="333"/>
      <c r="P1" s="333"/>
    </row>
    <row r="2" spans="1:17" s="22" customFormat="1" ht="15.75" customHeight="1" x14ac:dyDescent="0.25">
      <c r="A2" s="333" t="str">
        <f>'1.THD.T'!A2:E2</f>
        <v>TỈNH HÀ TĨNH</v>
      </c>
      <c r="B2" s="333"/>
      <c r="C2" s="333"/>
      <c r="D2" s="333"/>
      <c r="E2" s="333"/>
      <c r="F2" s="333" t="s">
        <v>21</v>
      </c>
      <c r="G2" s="333"/>
      <c r="H2" s="333"/>
      <c r="I2" s="333"/>
      <c r="J2" s="333"/>
      <c r="K2" s="333"/>
      <c r="L2" s="333"/>
      <c r="M2" s="333"/>
      <c r="N2" s="333"/>
      <c r="O2" s="333"/>
      <c r="P2" s="333"/>
    </row>
    <row r="3" spans="1:17" s="22" customFormat="1" ht="15.75" x14ac:dyDescent="0.25">
      <c r="A3" s="332"/>
      <c r="B3" s="332"/>
      <c r="C3" s="332"/>
      <c r="D3" s="332"/>
      <c r="E3" s="332"/>
      <c r="F3" s="332"/>
      <c r="G3" s="332"/>
      <c r="H3" s="332"/>
      <c r="I3" s="332"/>
      <c r="J3" s="332"/>
      <c r="K3" s="332"/>
      <c r="L3" s="332"/>
      <c r="M3" s="332"/>
      <c r="N3" s="332"/>
      <c r="O3" s="332"/>
      <c r="P3" s="332"/>
    </row>
    <row r="4" spans="1:17" s="23" customFormat="1" ht="15.75" x14ac:dyDescent="0.25">
      <c r="A4" s="339" t="s">
        <v>203</v>
      </c>
      <c r="B4" s="339"/>
      <c r="C4" s="339"/>
      <c r="D4" s="339"/>
      <c r="E4" s="339"/>
      <c r="F4" s="339"/>
      <c r="G4" s="339"/>
      <c r="H4" s="339"/>
      <c r="I4" s="339"/>
      <c r="J4" s="339"/>
      <c r="K4" s="339"/>
      <c r="L4" s="339"/>
      <c r="M4" s="339"/>
      <c r="N4" s="339"/>
      <c r="O4" s="339"/>
      <c r="P4" s="339"/>
    </row>
    <row r="5" spans="1:17" s="23" customFormat="1" ht="20.25" customHeight="1" x14ac:dyDescent="0.25">
      <c r="A5" s="339" t="s">
        <v>89</v>
      </c>
      <c r="B5" s="339"/>
      <c r="C5" s="339"/>
      <c r="D5" s="339"/>
      <c r="E5" s="339"/>
      <c r="F5" s="339"/>
      <c r="G5" s="339"/>
      <c r="H5" s="339"/>
      <c r="I5" s="339"/>
      <c r="J5" s="339"/>
      <c r="K5" s="339"/>
      <c r="L5" s="339"/>
      <c r="M5" s="339"/>
      <c r="N5" s="339"/>
      <c r="O5" s="339"/>
      <c r="P5" s="339"/>
    </row>
    <row r="6" spans="1:17" s="22" customFormat="1" ht="24" customHeight="1" x14ac:dyDescent="0.25">
      <c r="A6" s="331" t="str">
        <f>'1.THD.T'!A5:O5</f>
        <v>(Kèm theo Tờ trình số    .../TTr-UBND ngày ... tháng 4 năm 2024 của Ủy ban nhân dân tỉnh)</v>
      </c>
      <c r="B6" s="331"/>
      <c r="C6" s="331"/>
      <c r="D6" s="331"/>
      <c r="E6" s="331"/>
      <c r="F6" s="331"/>
      <c r="G6" s="331"/>
      <c r="H6" s="331"/>
      <c r="I6" s="331"/>
      <c r="J6" s="331"/>
      <c r="K6" s="331"/>
      <c r="L6" s="331"/>
      <c r="M6" s="331"/>
      <c r="N6" s="331"/>
      <c r="O6" s="331"/>
      <c r="P6" s="331"/>
    </row>
    <row r="7" spans="1:17" s="22" customFormat="1" ht="15.75" customHeight="1" x14ac:dyDescent="0.25">
      <c r="A7" s="340"/>
      <c r="B7" s="340"/>
      <c r="C7" s="340"/>
      <c r="D7" s="340"/>
      <c r="E7" s="340"/>
      <c r="F7" s="340"/>
      <c r="G7" s="340"/>
      <c r="H7" s="340"/>
      <c r="I7" s="340"/>
      <c r="J7" s="340"/>
      <c r="K7" s="340"/>
      <c r="L7" s="340"/>
      <c r="M7" s="340"/>
      <c r="N7" s="340"/>
      <c r="O7" s="340"/>
      <c r="P7" s="340"/>
    </row>
    <row r="8" spans="1:17" s="22" customFormat="1" ht="25.5" customHeight="1" x14ac:dyDescent="0.25">
      <c r="A8" s="342" t="s">
        <v>19</v>
      </c>
      <c r="B8" s="341" t="s">
        <v>36</v>
      </c>
      <c r="C8" s="341" t="s">
        <v>37</v>
      </c>
      <c r="D8" s="341" t="s">
        <v>38</v>
      </c>
      <c r="E8" s="341"/>
      <c r="F8" s="341"/>
      <c r="G8" s="341"/>
      <c r="H8" s="341" t="s">
        <v>83</v>
      </c>
      <c r="I8" s="341" t="s">
        <v>15</v>
      </c>
      <c r="J8" s="341" t="s">
        <v>14</v>
      </c>
      <c r="K8" s="341"/>
      <c r="L8" s="341"/>
      <c r="M8" s="341"/>
      <c r="N8" s="341"/>
      <c r="O8" s="341" t="s">
        <v>40</v>
      </c>
      <c r="P8" s="341" t="s">
        <v>13</v>
      </c>
    </row>
    <row r="9" spans="1:17" s="22" customFormat="1" ht="64.5" customHeight="1" x14ac:dyDescent="0.25">
      <c r="A9" s="342"/>
      <c r="B9" s="341"/>
      <c r="C9" s="341"/>
      <c r="D9" s="126" t="s">
        <v>12</v>
      </c>
      <c r="E9" s="126" t="s">
        <v>11</v>
      </c>
      <c r="F9" s="126" t="s">
        <v>41</v>
      </c>
      <c r="G9" s="126" t="s">
        <v>20</v>
      </c>
      <c r="H9" s="341"/>
      <c r="I9" s="341"/>
      <c r="J9" s="126" t="s">
        <v>9</v>
      </c>
      <c r="K9" s="126" t="s">
        <v>8</v>
      </c>
      <c r="L9" s="126" t="s">
        <v>42</v>
      </c>
      <c r="M9" s="126" t="s">
        <v>43</v>
      </c>
      <c r="N9" s="126" t="s">
        <v>5</v>
      </c>
      <c r="O9" s="341"/>
      <c r="P9" s="341"/>
    </row>
    <row r="10" spans="1:17" s="22" customFormat="1" ht="24" x14ac:dyDescent="0.25">
      <c r="A10" s="127">
        <v>-1</v>
      </c>
      <c r="B10" s="127">
        <v>-2</v>
      </c>
      <c r="C10" s="128" t="s">
        <v>44</v>
      </c>
      <c r="D10" s="128">
        <v>-4</v>
      </c>
      <c r="E10" s="128">
        <v>-5</v>
      </c>
      <c r="F10" s="128">
        <v>-6</v>
      </c>
      <c r="G10" s="128">
        <v>-7</v>
      </c>
      <c r="H10" s="127">
        <v>-8</v>
      </c>
      <c r="I10" s="127" t="s">
        <v>45</v>
      </c>
      <c r="J10" s="128">
        <v>-10</v>
      </c>
      <c r="K10" s="128">
        <v>-11</v>
      </c>
      <c r="L10" s="128">
        <v>-12</v>
      </c>
      <c r="M10" s="128">
        <v>-13</v>
      </c>
      <c r="N10" s="128">
        <v>-14</v>
      </c>
      <c r="O10" s="127">
        <v>-15</v>
      </c>
      <c r="P10" s="127">
        <v>-16</v>
      </c>
    </row>
    <row r="11" spans="1:17" s="74" customFormat="1" ht="21" customHeight="1" x14ac:dyDescent="0.2">
      <c r="A11" s="226" t="s">
        <v>104</v>
      </c>
      <c r="B11" s="227" t="s">
        <v>136</v>
      </c>
      <c r="C11" s="228">
        <f>SUM(C12:C12)</f>
        <v>0.17</v>
      </c>
      <c r="D11" s="228">
        <f>SUM(D12:D12)</f>
        <v>0</v>
      </c>
      <c r="E11" s="228">
        <f>SUM(E12:E12)</f>
        <v>0</v>
      </c>
      <c r="F11" s="228">
        <f>SUM(F12:F12)</f>
        <v>0</v>
      </c>
      <c r="G11" s="228">
        <f>SUM(G12:G12)</f>
        <v>0.17</v>
      </c>
      <c r="H11" s="229"/>
      <c r="I11" s="230">
        <f>SUM(J11:N11)</f>
        <v>0.5</v>
      </c>
      <c r="J11" s="228">
        <f>SUM(J12:J12)</f>
        <v>0</v>
      </c>
      <c r="K11" s="228">
        <f>SUM(K12:K12)</f>
        <v>0.5</v>
      </c>
      <c r="L11" s="228">
        <f>SUM(L12:L12)</f>
        <v>0</v>
      </c>
      <c r="M11" s="228">
        <f>SUM(M12:M12)</f>
        <v>0</v>
      </c>
      <c r="N11" s="228">
        <f>SUM(N12:N12)</f>
        <v>0</v>
      </c>
      <c r="O11" s="231"/>
      <c r="P11" s="158"/>
      <c r="Q11" s="99"/>
    </row>
    <row r="12" spans="1:17" s="74" customFormat="1" ht="108" x14ac:dyDescent="0.2">
      <c r="A12" s="232">
        <v>1</v>
      </c>
      <c r="B12" s="233" t="s">
        <v>119</v>
      </c>
      <c r="C12" s="234">
        <f>SUM(D12:G12)</f>
        <v>0.17</v>
      </c>
      <c r="D12" s="234"/>
      <c r="E12" s="234"/>
      <c r="F12" s="234"/>
      <c r="G12" s="234">
        <v>0.17</v>
      </c>
      <c r="H12" s="235" t="s">
        <v>120</v>
      </c>
      <c r="I12" s="236">
        <f t="shared" ref="I12:I18" si="0">SUM(J12:N12)</f>
        <v>0.5</v>
      </c>
      <c r="J12" s="237"/>
      <c r="K12" s="237">
        <v>0.5</v>
      </c>
      <c r="L12" s="237"/>
      <c r="M12" s="237">
        <f>D12*0.25</f>
        <v>0</v>
      </c>
      <c r="N12" s="237"/>
      <c r="O12" s="238" t="s">
        <v>121</v>
      </c>
      <c r="P12" s="158"/>
      <c r="Q12" s="99"/>
    </row>
    <row r="13" spans="1:17" s="99" customFormat="1" ht="24" x14ac:dyDescent="0.2">
      <c r="A13" s="239" t="s">
        <v>112</v>
      </c>
      <c r="B13" s="240" t="s">
        <v>122</v>
      </c>
      <c r="C13" s="241">
        <f>C14+C15</f>
        <v>0.95000000000000007</v>
      </c>
      <c r="D13" s="241">
        <f t="shared" ref="D13:N13" si="1">D14+D15</f>
        <v>0</v>
      </c>
      <c r="E13" s="241">
        <f t="shared" si="1"/>
        <v>0</v>
      </c>
      <c r="F13" s="241">
        <f t="shared" si="1"/>
        <v>0</v>
      </c>
      <c r="G13" s="241">
        <f t="shared" si="1"/>
        <v>0.95000000000000007</v>
      </c>
      <c r="H13" s="241"/>
      <c r="I13" s="230">
        <f t="shared" si="0"/>
        <v>1.75</v>
      </c>
      <c r="J13" s="241">
        <f t="shared" si="1"/>
        <v>0</v>
      </c>
      <c r="K13" s="241">
        <f>K14+K15</f>
        <v>1.75</v>
      </c>
      <c r="L13" s="241">
        <f>L14+L15</f>
        <v>0</v>
      </c>
      <c r="M13" s="241">
        <f t="shared" si="1"/>
        <v>0</v>
      </c>
      <c r="N13" s="241">
        <f t="shared" si="1"/>
        <v>0</v>
      </c>
      <c r="O13" s="242"/>
      <c r="P13" s="157"/>
    </row>
    <row r="14" spans="1:17" s="100" customFormat="1" ht="120" x14ac:dyDescent="0.2">
      <c r="A14" s="232">
        <v>1</v>
      </c>
      <c r="B14" s="233" t="s">
        <v>123</v>
      </c>
      <c r="C14" s="234">
        <f>SUM(D14:G14)</f>
        <v>0.27</v>
      </c>
      <c r="D14" s="234"/>
      <c r="E14" s="234"/>
      <c r="F14" s="234"/>
      <c r="G14" s="234">
        <v>0.27</v>
      </c>
      <c r="H14" s="243" t="s">
        <v>124</v>
      </c>
      <c r="I14" s="236">
        <f t="shared" si="0"/>
        <v>0.75</v>
      </c>
      <c r="J14" s="237"/>
      <c r="K14" s="237">
        <v>0.75</v>
      </c>
      <c r="L14" s="237"/>
      <c r="M14" s="237"/>
      <c r="N14" s="237"/>
      <c r="O14" s="238" t="s">
        <v>125</v>
      </c>
      <c r="P14" s="159"/>
    </row>
    <row r="15" spans="1:17" s="99" customFormat="1" ht="120" x14ac:dyDescent="0.2">
      <c r="A15" s="232">
        <v>2</v>
      </c>
      <c r="B15" s="233" t="s">
        <v>126</v>
      </c>
      <c r="C15" s="234">
        <f>SUM(D15:G15)</f>
        <v>0.68</v>
      </c>
      <c r="D15" s="234"/>
      <c r="E15" s="234"/>
      <c r="F15" s="234"/>
      <c r="G15" s="234">
        <v>0.68</v>
      </c>
      <c r="H15" s="235" t="s">
        <v>127</v>
      </c>
      <c r="I15" s="236">
        <f t="shared" si="0"/>
        <v>1</v>
      </c>
      <c r="J15" s="237"/>
      <c r="K15" s="237">
        <v>1</v>
      </c>
      <c r="L15" s="237"/>
      <c r="M15" s="237"/>
      <c r="N15" s="237"/>
      <c r="O15" s="238" t="s">
        <v>128</v>
      </c>
      <c r="P15" s="157"/>
    </row>
    <row r="16" spans="1:17" s="99" customFormat="1" x14ac:dyDescent="0.2">
      <c r="A16" s="239" t="s">
        <v>129</v>
      </c>
      <c r="B16" s="240" t="s">
        <v>113</v>
      </c>
      <c r="C16" s="241">
        <f>C17+C18</f>
        <v>1.44</v>
      </c>
      <c r="D16" s="241">
        <f t="shared" ref="D16:N16" si="2">D17+D18</f>
        <v>0.84</v>
      </c>
      <c r="E16" s="241">
        <f t="shared" si="2"/>
        <v>0</v>
      </c>
      <c r="F16" s="241">
        <f t="shared" si="2"/>
        <v>0</v>
      </c>
      <c r="G16" s="241">
        <f t="shared" si="2"/>
        <v>0.6</v>
      </c>
      <c r="H16" s="241"/>
      <c r="I16" s="241">
        <f t="shared" si="2"/>
        <v>1.55</v>
      </c>
      <c r="J16" s="241">
        <f t="shared" si="2"/>
        <v>0</v>
      </c>
      <c r="K16" s="241">
        <f t="shared" si="2"/>
        <v>0</v>
      </c>
      <c r="L16" s="241">
        <f t="shared" si="2"/>
        <v>0</v>
      </c>
      <c r="M16" s="241">
        <f t="shared" si="2"/>
        <v>1.55</v>
      </c>
      <c r="N16" s="241">
        <f t="shared" si="2"/>
        <v>0</v>
      </c>
      <c r="O16" s="242"/>
      <c r="P16" s="157"/>
    </row>
    <row r="17" spans="1:16" s="99" customFormat="1" ht="96" x14ac:dyDescent="0.2">
      <c r="A17" s="232">
        <v>1</v>
      </c>
      <c r="B17" s="233" t="s">
        <v>130</v>
      </c>
      <c r="C17" s="234">
        <f>SUM(D17:G17)</f>
        <v>0.84</v>
      </c>
      <c r="D17" s="234">
        <v>0.84</v>
      </c>
      <c r="E17" s="234"/>
      <c r="F17" s="234"/>
      <c r="G17" s="234"/>
      <c r="H17" s="235" t="s">
        <v>131</v>
      </c>
      <c r="I17" s="236">
        <f t="shared" si="0"/>
        <v>1.25</v>
      </c>
      <c r="J17" s="237"/>
      <c r="K17" s="237"/>
      <c r="L17" s="237"/>
      <c r="M17" s="237">
        <v>1.25</v>
      </c>
      <c r="N17" s="237"/>
      <c r="O17" s="238" t="s">
        <v>132</v>
      </c>
      <c r="P17" s="157"/>
    </row>
    <row r="18" spans="1:16" s="99" customFormat="1" ht="132" x14ac:dyDescent="0.2">
      <c r="A18" s="232">
        <v>2</v>
      </c>
      <c r="B18" s="233" t="s">
        <v>133</v>
      </c>
      <c r="C18" s="234">
        <f>SUM(D18:G18)</f>
        <v>0.6</v>
      </c>
      <c r="D18" s="234"/>
      <c r="E18" s="234"/>
      <c r="F18" s="234"/>
      <c r="G18" s="234">
        <v>0.6</v>
      </c>
      <c r="H18" s="244" t="s">
        <v>134</v>
      </c>
      <c r="I18" s="236">
        <f t="shared" si="0"/>
        <v>0.3</v>
      </c>
      <c r="J18" s="237"/>
      <c r="K18" s="237"/>
      <c r="L18" s="237"/>
      <c r="M18" s="237">
        <v>0.3</v>
      </c>
      <c r="N18" s="237"/>
      <c r="O18" s="238" t="s">
        <v>135</v>
      </c>
      <c r="P18" s="157"/>
    </row>
    <row r="19" spans="1:16" s="25" customFormat="1" ht="21.75" customHeight="1" x14ac:dyDescent="0.25">
      <c r="A19" s="42">
        <f>+A18+A15+A12</f>
        <v>5</v>
      </c>
      <c r="B19" s="43" t="s">
        <v>137</v>
      </c>
      <c r="C19" s="44">
        <f t="shared" ref="C19:N19" si="3">+C16+C13+C11</f>
        <v>2.56</v>
      </c>
      <c r="D19" s="44">
        <f t="shared" si="3"/>
        <v>0.84</v>
      </c>
      <c r="E19" s="44">
        <f t="shared" si="3"/>
        <v>0</v>
      </c>
      <c r="F19" s="44">
        <f t="shared" si="3"/>
        <v>0</v>
      </c>
      <c r="G19" s="44">
        <f t="shared" si="3"/>
        <v>1.72</v>
      </c>
      <c r="H19" s="44">
        <f t="shared" si="3"/>
        <v>0</v>
      </c>
      <c r="I19" s="44">
        <f t="shared" si="3"/>
        <v>3.8</v>
      </c>
      <c r="J19" s="44">
        <f t="shared" si="3"/>
        <v>0</v>
      </c>
      <c r="K19" s="44">
        <f t="shared" si="3"/>
        <v>2.25</v>
      </c>
      <c r="L19" s="44">
        <f t="shared" si="3"/>
        <v>0</v>
      </c>
      <c r="M19" s="44">
        <f t="shared" si="3"/>
        <v>1.55</v>
      </c>
      <c r="N19" s="44">
        <f t="shared" si="3"/>
        <v>0</v>
      </c>
      <c r="O19" s="45"/>
      <c r="P19" s="45"/>
    </row>
    <row r="21" spans="1:16" ht="18.75" customHeight="1" x14ac:dyDescent="0.25">
      <c r="K21" s="300" t="s">
        <v>214</v>
      </c>
      <c r="L21" s="300"/>
      <c r="M21" s="300"/>
      <c r="N21" s="300"/>
      <c r="O21" s="300"/>
      <c r="P21" s="300"/>
    </row>
  </sheetData>
  <mergeCells count="20">
    <mergeCell ref="K21:P21"/>
    <mergeCell ref="A5:P5"/>
    <mergeCell ref="A6:P6"/>
    <mergeCell ref="A4:P4"/>
    <mergeCell ref="A7:P7"/>
    <mergeCell ref="C8:C9"/>
    <mergeCell ref="D8:G8"/>
    <mergeCell ref="H8:H9"/>
    <mergeCell ref="I8:I9"/>
    <mergeCell ref="J8:N8"/>
    <mergeCell ref="O8:O9"/>
    <mergeCell ref="P8:P9"/>
    <mergeCell ref="A8:A9"/>
    <mergeCell ref="B8:B9"/>
    <mergeCell ref="A1:E1"/>
    <mergeCell ref="F1:P1"/>
    <mergeCell ref="A2:E2"/>
    <mergeCell ref="F2:P2"/>
    <mergeCell ref="A3:E3"/>
    <mergeCell ref="F3:P3"/>
  </mergeCells>
  <printOptions horizontalCentered="1"/>
  <pageMargins left="0.19" right="0.2" top="0.68" bottom="0.64" header="0.118110236220472" footer="0.27559055118110198"/>
  <pageSetup paperSize="9" scale="95" fitToHeight="100" orientation="landscape" r:id="rId1"/>
  <headerFooter>
    <oddFooter>&amp;L&amp;9Phụ lục &amp;A&amp;R&amp;10&amp;P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SGV</vt:lpstr>
      <vt:lpstr>1.THD.T</vt:lpstr>
      <vt:lpstr>1.1.TPHT</vt:lpstr>
      <vt:lpstr>1.2.TXHl</vt:lpstr>
      <vt:lpstr>1.3. CX</vt:lpstr>
      <vt:lpstr> 1.4.H Sơn</vt:lpstr>
      <vt:lpstr>1.5.HKA</vt:lpstr>
      <vt:lpstr>1.6.C Lộc</vt:lpstr>
      <vt:lpstr>1.7.NX</vt:lpstr>
      <vt:lpstr>1.8. HK</vt:lpstr>
      <vt:lpstr>1.9. VQ</vt:lpstr>
      <vt:lpstr>1.10. T Hà</vt:lpstr>
      <vt:lpstr>Sheet1</vt:lpstr>
      <vt:lpstr>'1.THD.T'!Print_Titles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TQD</dc:creator>
  <cp:lastModifiedBy>Admin</cp:lastModifiedBy>
  <cp:lastPrinted>2024-04-15T08:25:09Z</cp:lastPrinted>
  <dcterms:created xsi:type="dcterms:W3CDTF">2017-12-11T07:29:45Z</dcterms:created>
  <dcterms:modified xsi:type="dcterms:W3CDTF">2024-04-15T08:25:13Z</dcterms:modified>
</cp:coreProperties>
</file>