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9645" tabRatio="805"/>
  </bookViews>
  <sheets>
    <sheet name="TH -BO SUNG 2018" sheetId="4" r:id="rId1"/>
    <sheet name="1.1.TPHT" sheetId="6" r:id="rId2"/>
    <sheet name="1.2.TXHL" sheetId="7" r:id="rId3"/>
    <sheet name="1.3.TXKA" sheetId="8" r:id="rId4"/>
    <sheet name="1.4.NX" sheetId="9" r:id="rId5"/>
    <sheet name="1.5.TH" sheetId="10" r:id="rId6"/>
    <sheet name="1.6.CX" sheetId="11" r:id="rId7"/>
    <sheet name="1.7.HS" sheetId="12" r:id="rId8"/>
    <sheet name="1.8.DT" sheetId="13" r:id="rId9"/>
    <sheet name="1.9.CL" sheetId="14" r:id="rId10"/>
    <sheet name="1.10.KAH" sheetId="15" r:id="rId11"/>
    <sheet name="1.11.HK" sheetId="16" r:id="rId12"/>
    <sheet name="1.12.VQ" sheetId="17" r:id="rId13"/>
    <sheet name="1.13.LH" sheetId="18" r:id="rId14"/>
    <sheet name="CMD-BO SUNG 2018" sheetId="24" r:id="rId15"/>
    <sheet name="2.1.TPHT" sheetId="25" r:id="rId16"/>
    <sheet name="2.2.TXHL" sheetId="26" r:id="rId17"/>
    <sheet name="2.3.TXKA" sheetId="27" r:id="rId18"/>
    <sheet name="2.4.NX" sheetId="41" r:id="rId19"/>
    <sheet name="2.5.TH" sheetId="29" r:id="rId20"/>
    <sheet name="2.6.CX" sheetId="30" r:id="rId21"/>
    <sheet name="2.7.HS" sheetId="31" r:id="rId22"/>
    <sheet name="2.8.DT" sheetId="32" r:id="rId23"/>
    <sheet name="2.9.CL" sheetId="33" r:id="rId24"/>
    <sheet name="2.10.KAH" sheetId="34" r:id="rId25"/>
    <sheet name="2.11.VQ" sheetId="36" r:id="rId26"/>
    <sheet name="2.12.LH" sheetId="37" r:id="rId27"/>
    <sheet name="3a.VBTTHDND-TH" sheetId="42" r:id="rId28"/>
    <sheet name="3b.VBTTHDND-CMD" sheetId="43" r:id="rId29"/>
  </sheets>
  <definedNames>
    <definedName name="_xlnm._FilterDatabase" localSheetId="1" hidden="1">'1.1.TPHT'!$A$7:$Q$7</definedName>
    <definedName name="_xlnm._FilterDatabase" localSheetId="10" hidden="1">'1.10.KAH'!$A$7:$AZ$14</definedName>
    <definedName name="_xlnm._FilterDatabase" localSheetId="11" hidden="1">'1.11.HK'!$A$7:$P$12</definedName>
    <definedName name="_xlnm._FilterDatabase" localSheetId="12" hidden="1">'1.12.VQ'!$A$7:$P$19</definedName>
    <definedName name="_xlnm._FilterDatabase" localSheetId="13" hidden="1">'1.13.LH'!$A$7:$P$38</definedName>
    <definedName name="_xlnm._FilterDatabase" localSheetId="2" hidden="1">'1.2.TXHL'!$A$7:$Q$28</definedName>
    <definedName name="_xlnm._FilterDatabase" localSheetId="3" hidden="1">'1.3.TXKA'!$A$7:$P$44</definedName>
    <definedName name="_xlnm._FilterDatabase" localSheetId="4" hidden="1">'1.4.NX'!$A$7:$P$20</definedName>
    <definedName name="_xlnm._FilterDatabase" localSheetId="5" hidden="1">'1.5.TH'!$A$7:$Q$45</definedName>
    <definedName name="_xlnm._FilterDatabase" localSheetId="6" hidden="1">'1.6.CX'!$A$7:$AH$51</definedName>
    <definedName name="_xlnm._FilterDatabase" localSheetId="7" hidden="1">'1.7.HS'!$A$7:$AZ$39</definedName>
    <definedName name="_xlnm._FilterDatabase" localSheetId="8" hidden="1">'1.8.DT'!$A$7:$P$42</definedName>
    <definedName name="_xlnm._FilterDatabase" localSheetId="9" hidden="1">'1.9.CL'!$A$7:$R$19</definedName>
    <definedName name="_xlnm._FilterDatabase" localSheetId="15" hidden="1">'2.1.TPHT'!$A$7:$I$26</definedName>
    <definedName name="_xlnm._FilterDatabase" localSheetId="24" hidden="1">'2.10.KAH'!$A$7:$I$20</definedName>
    <definedName name="_xlnm._FilterDatabase" localSheetId="25" hidden="1">'2.11.VQ'!#REF!</definedName>
    <definedName name="_xlnm._FilterDatabase" localSheetId="16" hidden="1">'2.2.TXHL'!$A$7:$I$20</definedName>
    <definedName name="_xlnm._FilterDatabase" localSheetId="17" hidden="1">'2.3.TXKA'!$A$6:$I$23</definedName>
    <definedName name="_xlnm._FilterDatabase" localSheetId="18" hidden="1">'2.4.NX'!$A$7:$J$10</definedName>
    <definedName name="_xlnm._FilterDatabase" localSheetId="19" hidden="1">'2.5.TH'!$G$8:$G$36</definedName>
    <definedName name="_xlnm._FilterDatabase" localSheetId="20" hidden="1">'2.6.CX'!$A$7:$BJ$31</definedName>
    <definedName name="_xlnm._FilterDatabase" localSheetId="21" hidden="1">'2.7.HS'!$A$7:$I$21</definedName>
    <definedName name="_xlnm._FilterDatabase" localSheetId="22" hidden="1">'2.8.DT'!$A$7:$DO$39</definedName>
    <definedName name="_xlnm.Print_Area" localSheetId="1">'1.1.TPHT'!$A$1:$P$39</definedName>
    <definedName name="_xlnm.Print_Area" localSheetId="10">'1.10.KAH'!$A$1:$P$17</definedName>
    <definedName name="_xlnm.Print_Area" localSheetId="11">'1.11.HK'!$A$1:$P$15</definedName>
    <definedName name="_xlnm.Print_Area" localSheetId="12">'1.12.VQ'!$A$1:$P$22</definedName>
    <definedName name="_xlnm.Print_Area" localSheetId="13">'1.13.LH'!$A$1:$P$41</definedName>
    <definedName name="_xlnm.Print_Area" localSheetId="2">'1.2.TXHL'!$A$1:$P$31</definedName>
    <definedName name="_xlnm.Print_Area" localSheetId="3">'1.3.TXKA'!$A$1:$P$47</definedName>
    <definedName name="_xlnm.Print_Area" localSheetId="4">'1.4.NX'!$A$1:$P$24</definedName>
    <definedName name="_xlnm.Print_Area" localSheetId="5">'1.5.TH'!$A$1:$P$48</definedName>
    <definedName name="_xlnm.Print_Area" localSheetId="6">'1.6.CX'!$A$1:$P$55</definedName>
    <definedName name="_xlnm.Print_Area" localSheetId="7">'1.7.HS'!$A$1:$P$42</definedName>
    <definedName name="_xlnm.Print_Area" localSheetId="8">'1.8.DT'!$A$1:$P$45</definedName>
    <definedName name="_xlnm.Print_Area" localSheetId="9">'1.9.CL'!$A$1:$P$27</definedName>
    <definedName name="_xlnm.Print_Area" localSheetId="15">'2.1.TPHT'!$A$1:$I$29</definedName>
    <definedName name="_xlnm.Print_Area" localSheetId="24">'2.10.KAH'!$A$1:$I$23</definedName>
    <definedName name="_xlnm.Print_Area" localSheetId="25">'2.11.VQ'!$A$1:$I$13</definedName>
    <definedName name="_xlnm.Print_Area" localSheetId="26">'2.12.LH'!$A$1:$I$35</definedName>
    <definedName name="_xlnm.Print_Area" localSheetId="16">'2.2.TXHL'!$A$1:$I$24</definedName>
    <definedName name="_xlnm.Print_Area" localSheetId="17">'2.3.TXKA'!$A$1:$I$26</definedName>
    <definedName name="_xlnm.Print_Area" localSheetId="19">'2.5.TH'!$A$1:$I$39</definedName>
    <definedName name="_xlnm.Print_Area" localSheetId="20">'2.6.CX'!$A$1:$I$34</definedName>
    <definedName name="_xlnm.Print_Area" localSheetId="21">'2.7.HS'!$A$1:$I$24</definedName>
    <definedName name="_xlnm.Print_Area" localSheetId="22">'2.8.DT'!$A$1:$I$41</definedName>
    <definedName name="_xlnm.Print_Area" localSheetId="23">'2.9.CL'!$A$1:$I$12</definedName>
    <definedName name="_xlnm.Print_Area" localSheetId="27">'3a.VBTTHDND-TH'!$A$1:$P$28</definedName>
    <definedName name="_xlnm.Print_Area" localSheetId="28">'3b.VBTTHDND-CMD'!$A$1:$I$22</definedName>
    <definedName name="_xlnm.Print_Area" localSheetId="14">'CMD-BO SUNG 2018'!$A$1:$H$24</definedName>
    <definedName name="_xlnm.Print_Area" localSheetId="0">'TH -BO SUNG 2018'!$A$1:$O$23</definedName>
    <definedName name="_xlnm.Print_Titles" localSheetId="1">'1.1.TPHT'!$5:$6</definedName>
    <definedName name="_xlnm.Print_Titles" localSheetId="10">'1.10.KAH'!$5:$6</definedName>
    <definedName name="_xlnm.Print_Titles" localSheetId="11">'1.11.HK'!$5:$6</definedName>
    <definedName name="_xlnm.Print_Titles" localSheetId="12">'1.12.VQ'!$5:$6</definedName>
    <definedName name="_xlnm.Print_Titles" localSheetId="13">'1.13.LH'!$5:$6</definedName>
    <definedName name="_xlnm.Print_Titles" localSheetId="2">'1.2.TXHL'!$5:$6</definedName>
    <definedName name="_xlnm.Print_Titles" localSheetId="3">'1.3.TXKA'!$5:$6</definedName>
    <definedName name="_xlnm.Print_Titles" localSheetId="4">'1.4.NX'!$5:$6</definedName>
    <definedName name="_xlnm.Print_Titles" localSheetId="5">'1.5.TH'!$5:$6</definedName>
    <definedName name="_xlnm.Print_Titles" localSheetId="6">'1.6.CX'!$5:$6</definedName>
    <definedName name="_xlnm.Print_Titles" localSheetId="7">'1.7.HS'!$5:$6</definedName>
    <definedName name="_xlnm.Print_Titles" localSheetId="8">'1.8.DT'!$5:$6</definedName>
    <definedName name="_xlnm.Print_Titles" localSheetId="9">'1.9.CL'!$5:$6</definedName>
    <definedName name="_xlnm.Print_Titles" localSheetId="15">'2.1.TPHT'!$5:$7</definedName>
    <definedName name="_xlnm.Print_Titles" localSheetId="24">'2.10.KAH'!$5:$7</definedName>
    <definedName name="_xlnm.Print_Titles" localSheetId="25">'2.11.VQ'!#REF!</definedName>
    <definedName name="_xlnm.Print_Titles" localSheetId="26">'2.12.LH'!$5:$7</definedName>
    <definedName name="_xlnm.Print_Titles" localSheetId="16">'2.2.TXHL'!$5:$7</definedName>
    <definedName name="_xlnm.Print_Titles" localSheetId="17">'2.3.TXKA'!$4:$6</definedName>
    <definedName name="_xlnm.Print_Titles" localSheetId="19">'2.5.TH'!$5:$7</definedName>
    <definedName name="_xlnm.Print_Titles" localSheetId="20">'2.6.CX'!$5:$7</definedName>
    <definedName name="_xlnm.Print_Titles" localSheetId="21">'2.7.HS'!$5:$7</definedName>
    <definedName name="_xlnm.Print_Titles" localSheetId="22">'2.8.DT'!$5:$7</definedName>
    <definedName name="_xlnm.Print_Titles" localSheetId="27">'3a.VBTTHDND-TH'!$5:$7</definedName>
    <definedName name="_xlnm.Print_Titles" localSheetId="0">'TH -BO SUNG 2018'!$7:$7</definedName>
    <definedName name="_xlnm.Print_Titles">#N/A</definedName>
  </definedNames>
  <calcPr calcId="162913"/>
</workbook>
</file>

<file path=xl/calcChain.xml><?xml version="1.0" encoding="utf-8"?>
<calcChain xmlns="http://schemas.openxmlformats.org/spreadsheetml/2006/main">
  <c r="A20" i="26" l="1"/>
  <c r="A38" i="18"/>
  <c r="A42" i="13"/>
  <c r="D33" i="13"/>
  <c r="E33" i="13"/>
  <c r="F33" i="13"/>
  <c r="G33" i="13"/>
  <c r="H33" i="13"/>
  <c r="J33" i="13"/>
  <c r="K33" i="13"/>
  <c r="L33" i="13"/>
  <c r="M33" i="13"/>
  <c r="N33" i="13"/>
  <c r="A45" i="10"/>
  <c r="D8" i="25"/>
  <c r="E8" i="25"/>
  <c r="F8" i="25"/>
  <c r="C9" i="25"/>
  <c r="A20" i="34"/>
  <c r="D8" i="34"/>
  <c r="E8" i="34"/>
  <c r="F8" i="34"/>
  <c r="C8" i="34"/>
  <c r="C11" i="34"/>
  <c r="C9" i="34"/>
  <c r="D8" i="26" l="1"/>
  <c r="E8" i="26"/>
  <c r="F8" i="26"/>
  <c r="C9" i="26"/>
  <c r="C8" i="26" s="1"/>
  <c r="A26" i="25"/>
  <c r="C10" i="25"/>
  <c r="C8" i="25" s="1"/>
  <c r="D22" i="8"/>
  <c r="E22" i="8"/>
  <c r="F22" i="8"/>
  <c r="G22" i="8"/>
  <c r="H22" i="8"/>
  <c r="J22" i="8"/>
  <c r="K22" i="8"/>
  <c r="L22" i="8"/>
  <c r="M22" i="8"/>
  <c r="N22" i="8"/>
  <c r="D8" i="8"/>
  <c r="E8" i="8"/>
  <c r="F8" i="8"/>
  <c r="G8" i="8"/>
  <c r="H8" i="8"/>
  <c r="J8" i="8"/>
  <c r="K8" i="8"/>
  <c r="L8" i="8"/>
  <c r="M8" i="8"/>
  <c r="N8" i="8"/>
  <c r="D21" i="7"/>
  <c r="E21" i="7"/>
  <c r="F21" i="7"/>
  <c r="G21" i="7"/>
  <c r="H21" i="7"/>
  <c r="J21" i="7"/>
  <c r="K21" i="7"/>
  <c r="L21" i="7"/>
  <c r="M21" i="7"/>
  <c r="N21" i="7"/>
  <c r="C8" i="7"/>
  <c r="D10" i="7"/>
  <c r="E10" i="7"/>
  <c r="F10" i="7"/>
  <c r="G10" i="7"/>
  <c r="J10" i="7"/>
  <c r="K10" i="7"/>
  <c r="L10" i="7"/>
  <c r="M10" i="7"/>
  <c r="N10" i="7"/>
  <c r="J27" i="7"/>
  <c r="I27" i="7" s="1"/>
  <c r="I23" i="7"/>
  <c r="I24" i="7"/>
  <c r="I25" i="7"/>
  <c r="I22" i="7"/>
  <c r="I21" i="7" s="1"/>
  <c r="I20" i="7"/>
  <c r="I18" i="7"/>
  <c r="I12" i="7"/>
  <c r="I13" i="7"/>
  <c r="I14" i="7"/>
  <c r="I15" i="7"/>
  <c r="I16" i="7"/>
  <c r="I11" i="7"/>
  <c r="I10" i="7" s="1"/>
  <c r="I9" i="7"/>
  <c r="A37" i="6"/>
  <c r="A39" i="32"/>
  <c r="D18" i="12"/>
  <c r="E18" i="12"/>
  <c r="F18" i="12"/>
  <c r="G18" i="12"/>
  <c r="H18" i="12"/>
  <c r="J18" i="12"/>
  <c r="K18" i="12"/>
  <c r="L18" i="12"/>
  <c r="M18" i="12"/>
  <c r="N18" i="12"/>
  <c r="C18" i="12"/>
  <c r="C12" i="11"/>
  <c r="I14" i="11"/>
  <c r="I15" i="11"/>
  <c r="I13" i="11"/>
  <c r="D13" i="11"/>
  <c r="E13" i="11"/>
  <c r="F13" i="11"/>
  <c r="G13" i="11"/>
  <c r="H13" i="11"/>
  <c r="J13" i="11"/>
  <c r="K13" i="11"/>
  <c r="L13" i="11"/>
  <c r="M13" i="11"/>
  <c r="N13" i="11"/>
  <c r="I10" i="9"/>
  <c r="I11" i="9"/>
  <c r="I12" i="9"/>
  <c r="I13" i="9"/>
  <c r="I14" i="9"/>
  <c r="I15" i="9"/>
  <c r="I16" i="9"/>
  <c r="I17" i="9"/>
  <c r="I18" i="9"/>
  <c r="I19" i="9"/>
  <c r="I9" i="9"/>
  <c r="C10" i="9"/>
  <c r="C20" i="9" s="1"/>
  <c r="C11" i="9"/>
  <c r="C12" i="9"/>
  <c r="C13" i="9"/>
  <c r="C14" i="9"/>
  <c r="C15" i="9"/>
  <c r="C16" i="9"/>
  <c r="C17" i="9"/>
  <c r="C18" i="9"/>
  <c r="C19" i="9"/>
  <c r="C9" i="9"/>
  <c r="A33" i="37"/>
  <c r="D10" i="37"/>
  <c r="E10" i="37"/>
  <c r="F10" i="37"/>
  <c r="C24" i="37"/>
  <c r="C25" i="37"/>
  <c r="C26" i="37"/>
  <c r="C27" i="37"/>
  <c r="C28" i="37"/>
  <c r="C29" i="37"/>
  <c r="C30" i="37"/>
  <c r="C31" i="37"/>
  <c r="C32" i="37"/>
  <c r="C23" i="37"/>
  <c r="C19" i="37"/>
  <c r="C20" i="37"/>
  <c r="C21" i="37"/>
  <c r="C18" i="37"/>
  <c r="C16" i="37"/>
  <c r="C14" i="37"/>
  <c r="C13" i="37"/>
  <c r="C11" i="37"/>
  <c r="C10" i="37" s="1"/>
  <c r="C9" i="37"/>
  <c r="D10" i="31"/>
  <c r="A21" i="31"/>
  <c r="C11" i="31"/>
  <c r="C10" i="31" s="1"/>
  <c r="E10" i="31"/>
  <c r="F10" i="31"/>
  <c r="C9" i="31"/>
  <c r="D30" i="32"/>
  <c r="E30" i="32"/>
  <c r="F30" i="32"/>
  <c r="C38" i="32"/>
  <c r="C19" i="26"/>
  <c r="C16" i="26"/>
  <c r="C17" i="26"/>
  <c r="C15" i="26"/>
  <c r="C11" i="26"/>
  <c r="D12" i="26"/>
  <c r="E12" i="26"/>
  <c r="F12" i="26"/>
  <c r="C13" i="26"/>
  <c r="C12" i="26" s="1"/>
  <c r="A28" i="7"/>
  <c r="C14" i="7"/>
  <c r="C15" i="7"/>
  <c r="C11" i="7"/>
  <c r="C9" i="7"/>
  <c r="C20" i="24" l="1"/>
  <c r="C18" i="24"/>
  <c r="C15" i="24"/>
  <c r="C9" i="24"/>
  <c r="C19" i="4"/>
  <c r="C18" i="4"/>
  <c r="C17" i="4"/>
  <c r="A20" i="9"/>
  <c r="C12" i="4" s="1"/>
  <c r="A10" i="36"/>
  <c r="C19" i="24" s="1"/>
  <c r="A9" i="33"/>
  <c r="C17" i="24" s="1"/>
  <c r="C16" i="24"/>
  <c r="A15" i="41"/>
  <c r="C12" i="24" s="1"/>
  <c r="C10" i="24"/>
  <c r="D10" i="26"/>
  <c r="E10" i="26"/>
  <c r="F10" i="26"/>
  <c r="C10" i="26"/>
  <c r="D14" i="26"/>
  <c r="E14" i="26"/>
  <c r="F14" i="26"/>
  <c r="C14" i="26"/>
  <c r="D18" i="26"/>
  <c r="D20" i="26" s="1"/>
  <c r="E18" i="26"/>
  <c r="E20" i="26" s="1"/>
  <c r="F18" i="26"/>
  <c r="F20" i="26" s="1"/>
  <c r="C18" i="26"/>
  <c r="C20" i="26" s="1"/>
  <c r="C19" i="25"/>
  <c r="D8" i="31" l="1"/>
  <c r="E8" i="31"/>
  <c r="F8" i="31"/>
  <c r="C30" i="30"/>
  <c r="D25" i="30"/>
  <c r="E25" i="30"/>
  <c r="F25" i="30"/>
  <c r="A31" i="30"/>
  <c r="C14" i="24" s="1"/>
  <c r="A37" i="29"/>
  <c r="C13" i="24" s="1"/>
  <c r="C8" i="41"/>
  <c r="D17" i="29" l="1"/>
  <c r="D37" i="29" s="1"/>
  <c r="E17" i="29"/>
  <c r="C17" i="29"/>
  <c r="C37" i="29" s="1"/>
  <c r="A3" i="4" l="1"/>
  <c r="A3" i="18"/>
  <c r="A3" i="24" s="1"/>
  <c r="A3" i="17"/>
  <c r="A3" i="16"/>
  <c r="A3" i="15"/>
  <c r="A3" i="14"/>
  <c r="A3" i="13"/>
  <c r="A3" i="12"/>
  <c r="A3" i="11"/>
  <c r="A3" i="10"/>
  <c r="A3" i="9"/>
  <c r="A3" i="8"/>
  <c r="A3" i="7"/>
  <c r="A3" i="31" l="1"/>
  <c r="A3" i="29"/>
  <c r="A2" i="27"/>
  <c r="A3" i="25"/>
  <c r="A3" i="32"/>
  <c r="A3" i="33" s="1"/>
  <c r="A3" i="34" s="1"/>
  <c r="A3" i="30"/>
  <c r="A3" i="41"/>
  <c r="A3" i="26"/>
  <c r="A25" i="42"/>
  <c r="D23" i="42"/>
  <c r="E23" i="42"/>
  <c r="F23" i="42"/>
  <c r="G23" i="42"/>
  <c r="J23" i="42"/>
  <c r="K23" i="42"/>
  <c r="L23" i="42"/>
  <c r="M23" i="42"/>
  <c r="N23" i="42"/>
  <c r="D21" i="42"/>
  <c r="E21" i="42"/>
  <c r="F21" i="42"/>
  <c r="G21" i="42"/>
  <c r="J21" i="42"/>
  <c r="K21" i="42"/>
  <c r="L21" i="42"/>
  <c r="M21" i="42"/>
  <c r="N21" i="42"/>
  <c r="D17" i="42"/>
  <c r="E17" i="42"/>
  <c r="F17" i="42"/>
  <c r="G17" i="42"/>
  <c r="J17" i="42"/>
  <c r="K17" i="42"/>
  <c r="L17" i="42"/>
  <c r="M17" i="42"/>
  <c r="N17" i="42"/>
  <c r="D10" i="42"/>
  <c r="E10" i="42"/>
  <c r="F10" i="42"/>
  <c r="G10" i="42"/>
  <c r="J10" i="42"/>
  <c r="K10" i="42"/>
  <c r="L10" i="42"/>
  <c r="M10" i="42"/>
  <c r="N10" i="42"/>
  <c r="D8" i="42"/>
  <c r="E8" i="42"/>
  <c r="F8" i="42"/>
  <c r="G8" i="42"/>
  <c r="J8" i="42"/>
  <c r="K8" i="42"/>
  <c r="L8" i="42"/>
  <c r="M8" i="42"/>
  <c r="N8" i="42"/>
  <c r="I9" i="42"/>
  <c r="I8" i="42" s="1"/>
  <c r="I11" i="42"/>
  <c r="I12" i="42"/>
  <c r="I13" i="42"/>
  <c r="I14" i="42"/>
  <c r="I15" i="42"/>
  <c r="I16" i="42"/>
  <c r="I18" i="42"/>
  <c r="I19" i="42"/>
  <c r="I20" i="42"/>
  <c r="I22" i="42"/>
  <c r="I21" i="42" s="1"/>
  <c r="I24" i="42"/>
  <c r="I23" i="42" s="1"/>
  <c r="C9" i="42"/>
  <c r="C8" i="42" s="1"/>
  <c r="C11" i="42"/>
  <c r="C12" i="42"/>
  <c r="C13" i="42"/>
  <c r="C14" i="42"/>
  <c r="C15" i="42"/>
  <c r="C16" i="42"/>
  <c r="C18" i="42"/>
  <c r="C19" i="42"/>
  <c r="C20" i="42"/>
  <c r="C22" i="42"/>
  <c r="C21" i="42" s="1"/>
  <c r="C24" i="42"/>
  <c r="C23" i="42" s="1"/>
  <c r="A3" i="36" l="1"/>
  <c r="A3" i="37" s="1"/>
  <c r="A3" i="42" s="1"/>
  <c r="A4" i="43" s="1"/>
  <c r="C17" i="42"/>
  <c r="C10" i="42"/>
  <c r="I17" i="42"/>
  <c r="I25" i="42" s="1"/>
  <c r="I10" i="42"/>
  <c r="N25" i="42"/>
  <c r="L25" i="42"/>
  <c r="J25" i="42"/>
  <c r="M25" i="42"/>
  <c r="K25" i="42"/>
  <c r="G25" i="42"/>
  <c r="E25" i="42"/>
  <c r="F25" i="42"/>
  <c r="D25" i="42"/>
  <c r="A20" i="43"/>
  <c r="D17" i="43"/>
  <c r="E17" i="43"/>
  <c r="F17" i="43"/>
  <c r="D15" i="43"/>
  <c r="E15" i="43"/>
  <c r="F15" i="43"/>
  <c r="D12" i="43"/>
  <c r="E12" i="43"/>
  <c r="F12" i="43"/>
  <c r="D9" i="43"/>
  <c r="E9" i="43"/>
  <c r="F9" i="43"/>
  <c r="C10" i="43"/>
  <c r="C11" i="43"/>
  <c r="C13" i="43"/>
  <c r="C14" i="43"/>
  <c r="C16" i="43"/>
  <c r="C15" i="43" s="1"/>
  <c r="C18" i="43"/>
  <c r="C19" i="43"/>
  <c r="C25" i="42" l="1"/>
  <c r="C17" i="43"/>
  <c r="C12" i="43"/>
  <c r="C9" i="43"/>
  <c r="F20" i="43"/>
  <c r="D20" i="43"/>
  <c r="E20" i="43"/>
  <c r="J8" i="12"/>
  <c r="M8" i="12"/>
  <c r="N8" i="12"/>
  <c r="D8" i="12"/>
  <c r="E8" i="12"/>
  <c r="F8" i="12"/>
  <c r="G8" i="12"/>
  <c r="C10" i="12"/>
  <c r="C11" i="12"/>
  <c r="C9" i="12"/>
  <c r="C9" i="4"/>
  <c r="D16" i="25"/>
  <c r="E16" i="25"/>
  <c r="F16" i="25"/>
  <c r="G12" i="24"/>
  <c r="C20" i="43" l="1"/>
  <c r="C8" i="12"/>
  <c r="A39" i="12"/>
  <c r="C15" i="4" s="1"/>
  <c r="A51" i="11"/>
  <c r="C14" i="4" s="1"/>
  <c r="E13" i="24"/>
  <c r="D13" i="24"/>
  <c r="C13" i="4"/>
  <c r="A44" i="8"/>
  <c r="C11" i="4" s="1"/>
  <c r="C10" i="4"/>
  <c r="I21" i="8"/>
  <c r="C21" i="8"/>
  <c r="I20" i="8"/>
  <c r="C20" i="8"/>
  <c r="I19" i="8"/>
  <c r="C19" i="8"/>
  <c r="I18" i="8"/>
  <c r="C18" i="8"/>
  <c r="I17" i="8"/>
  <c r="C17" i="8"/>
  <c r="I16" i="8"/>
  <c r="C16" i="8"/>
  <c r="I15" i="8"/>
  <c r="C15" i="8"/>
  <c r="I14" i="8"/>
  <c r="C14" i="8"/>
  <c r="I13" i="8"/>
  <c r="C13" i="8"/>
  <c r="I12" i="8"/>
  <c r="C12" i="8"/>
  <c r="I11" i="8"/>
  <c r="C11" i="8"/>
  <c r="C10" i="8" s="1"/>
  <c r="N10" i="8"/>
  <c r="M10" i="8"/>
  <c r="L10" i="8"/>
  <c r="K10" i="8"/>
  <c r="J10" i="8"/>
  <c r="G10" i="8"/>
  <c r="F10" i="8"/>
  <c r="E10" i="8"/>
  <c r="D10" i="8"/>
  <c r="I9" i="8"/>
  <c r="I8" i="8" s="1"/>
  <c r="C9" i="8"/>
  <c r="C8" i="8" s="1"/>
  <c r="G24" i="29"/>
  <c r="E24" i="29"/>
  <c r="E22" i="29"/>
  <c r="E20" i="29"/>
  <c r="E15" i="29"/>
  <c r="E12" i="29"/>
  <c r="E8" i="29"/>
  <c r="F22" i="37"/>
  <c r="E22" i="37"/>
  <c r="D22" i="37"/>
  <c r="F17" i="37"/>
  <c r="E17" i="37"/>
  <c r="D17" i="37"/>
  <c r="F15" i="37"/>
  <c r="E15" i="37"/>
  <c r="D15" i="37"/>
  <c r="C15" i="37"/>
  <c r="D12" i="37"/>
  <c r="C12" i="37"/>
  <c r="F8" i="37"/>
  <c r="E8" i="37"/>
  <c r="D8" i="37"/>
  <c r="C8" i="37"/>
  <c r="C21" i="4"/>
  <c r="I17" i="18"/>
  <c r="N18" i="18"/>
  <c r="I18" i="18"/>
  <c r="G18" i="18"/>
  <c r="C18" i="18"/>
  <c r="A19" i="17"/>
  <c r="C20" i="4" s="1"/>
  <c r="H19" i="17"/>
  <c r="D12" i="17"/>
  <c r="E12" i="17"/>
  <c r="E19" i="17" s="1"/>
  <c r="F12" i="17"/>
  <c r="F19" i="17" s="1"/>
  <c r="G12" i="17"/>
  <c r="J12" i="17"/>
  <c r="K12" i="17"/>
  <c r="K19" i="17" s="1"/>
  <c r="L12" i="17"/>
  <c r="L19" i="17" s="1"/>
  <c r="M12" i="17"/>
  <c r="N12" i="17"/>
  <c r="N19" i="17" s="1"/>
  <c r="J10" i="17"/>
  <c r="I10" i="17"/>
  <c r="H12" i="16"/>
  <c r="D17" i="14"/>
  <c r="E17" i="14"/>
  <c r="F17" i="14"/>
  <c r="G17" i="14"/>
  <c r="H17" i="14"/>
  <c r="H24" i="14" s="1"/>
  <c r="I17" i="14"/>
  <c r="J17" i="14"/>
  <c r="K17" i="14"/>
  <c r="L17" i="14"/>
  <c r="M17" i="14"/>
  <c r="N17" i="14"/>
  <c r="C17" i="14"/>
  <c r="D15" i="14"/>
  <c r="E15" i="14"/>
  <c r="F15" i="14"/>
  <c r="G15" i="14"/>
  <c r="I15" i="14"/>
  <c r="J15" i="14"/>
  <c r="K15" i="14"/>
  <c r="L15" i="14"/>
  <c r="M15" i="14"/>
  <c r="N15" i="14"/>
  <c r="C15" i="14"/>
  <c r="D13" i="14"/>
  <c r="E13" i="14"/>
  <c r="F13" i="14"/>
  <c r="G13" i="14"/>
  <c r="I13" i="14"/>
  <c r="J13" i="14"/>
  <c r="K13" i="14"/>
  <c r="L13" i="14"/>
  <c r="M13" i="14"/>
  <c r="N13" i="14"/>
  <c r="C13" i="14"/>
  <c r="D10" i="14"/>
  <c r="E10" i="14"/>
  <c r="F10" i="14"/>
  <c r="G10" i="14"/>
  <c r="I10" i="14"/>
  <c r="J10" i="14"/>
  <c r="K10" i="14"/>
  <c r="L10" i="14"/>
  <c r="M10" i="14"/>
  <c r="N10" i="14"/>
  <c r="C10" i="14"/>
  <c r="D8" i="14"/>
  <c r="E8" i="14"/>
  <c r="F8" i="14"/>
  <c r="G8" i="14"/>
  <c r="I8" i="14"/>
  <c r="J8" i="14"/>
  <c r="K8" i="14"/>
  <c r="L8" i="14"/>
  <c r="M8" i="14"/>
  <c r="N8" i="14"/>
  <c r="C8" i="14"/>
  <c r="D33" i="37" l="1"/>
  <c r="F33" i="37"/>
  <c r="E33" i="37"/>
  <c r="E37" i="29"/>
  <c r="F13" i="24" s="1"/>
  <c r="C17" i="37"/>
  <c r="J19" i="17"/>
  <c r="C24" i="14"/>
  <c r="D17" i="4" s="1"/>
  <c r="M24" i="14"/>
  <c r="M17" i="4" s="1"/>
  <c r="G24" i="14"/>
  <c r="H17" i="4" s="1"/>
  <c r="E24" i="14"/>
  <c r="F17" i="4" s="1"/>
  <c r="K24" i="14"/>
  <c r="K17" i="4" s="1"/>
  <c r="I24" i="14"/>
  <c r="I17" i="4" s="1"/>
  <c r="N24" i="14"/>
  <c r="N17" i="4" s="1"/>
  <c r="J24" i="14"/>
  <c r="J17" i="4" s="1"/>
  <c r="F24" i="14"/>
  <c r="G17" i="4" s="1"/>
  <c r="D24" i="14"/>
  <c r="E17" i="4" s="1"/>
  <c r="L24" i="14"/>
  <c r="L17" i="4" s="1"/>
  <c r="C22" i="37"/>
  <c r="C33" i="37" s="1"/>
  <c r="I10" i="8"/>
  <c r="D35" i="32"/>
  <c r="E35" i="32"/>
  <c r="F35" i="32"/>
  <c r="F37" i="32"/>
  <c r="E37" i="32"/>
  <c r="D37" i="32"/>
  <c r="C37" i="32"/>
  <c r="C36" i="32"/>
  <c r="C35" i="32" s="1"/>
  <c r="C16" i="4"/>
  <c r="C8" i="4" s="1"/>
  <c r="D12" i="31"/>
  <c r="D21" i="31" s="1"/>
  <c r="E12" i="31"/>
  <c r="E21" i="31" s="1"/>
  <c r="F12" i="31"/>
  <c r="F21" i="31" s="1"/>
  <c r="C20" i="31"/>
  <c r="D35" i="12"/>
  <c r="E35" i="12"/>
  <c r="F35" i="12"/>
  <c r="G35" i="12"/>
  <c r="J35" i="12"/>
  <c r="K35" i="12"/>
  <c r="L35" i="12"/>
  <c r="N35" i="12"/>
  <c r="C35" i="12"/>
  <c r="D20" i="12"/>
  <c r="E20" i="12"/>
  <c r="F20" i="12"/>
  <c r="G20" i="12"/>
  <c r="H20" i="12"/>
  <c r="J20" i="12"/>
  <c r="K20" i="12"/>
  <c r="L20" i="12"/>
  <c r="M20" i="12"/>
  <c r="N20" i="12"/>
  <c r="C29" i="12"/>
  <c r="I29" i="12" s="1"/>
  <c r="I28" i="12"/>
  <c r="I27" i="12"/>
  <c r="D12" i="12"/>
  <c r="E12" i="12"/>
  <c r="F12" i="12"/>
  <c r="G12" i="12"/>
  <c r="H12" i="12"/>
  <c r="N12" i="12"/>
  <c r="C12" i="12"/>
  <c r="M17" i="12"/>
  <c r="L17" i="12"/>
  <c r="K17" i="12"/>
  <c r="J17" i="12"/>
  <c r="I17" i="12"/>
  <c r="J16" i="12"/>
  <c r="I16" i="12"/>
  <c r="D10" i="30"/>
  <c r="E10" i="30"/>
  <c r="F10" i="30"/>
  <c r="C24" i="30"/>
  <c r="D18" i="11"/>
  <c r="E18" i="11"/>
  <c r="F18" i="11"/>
  <c r="G18" i="11"/>
  <c r="H18" i="11"/>
  <c r="J18" i="11"/>
  <c r="K18" i="11"/>
  <c r="L18" i="11"/>
  <c r="M18" i="11"/>
  <c r="N18" i="11"/>
  <c r="I10" i="10"/>
  <c r="J10" i="10"/>
  <c r="K10" i="10"/>
  <c r="L10" i="10"/>
  <c r="M10" i="10"/>
  <c r="N10" i="10"/>
  <c r="D19" i="10"/>
  <c r="E19" i="10"/>
  <c r="F19" i="10"/>
  <c r="G19" i="10"/>
  <c r="I19" i="10"/>
  <c r="J19" i="10"/>
  <c r="K19" i="10"/>
  <c r="L19" i="10"/>
  <c r="M19" i="10"/>
  <c r="N19" i="10"/>
  <c r="C19" i="10"/>
  <c r="D15" i="10"/>
  <c r="G15" i="10"/>
  <c r="I15" i="10"/>
  <c r="J15" i="10"/>
  <c r="K15" i="10"/>
  <c r="L15" i="10"/>
  <c r="M15" i="10"/>
  <c r="N15" i="10"/>
  <c r="C15" i="10"/>
  <c r="D12" i="10"/>
  <c r="G12" i="10"/>
  <c r="I12" i="10"/>
  <c r="J12" i="10"/>
  <c r="K12" i="10"/>
  <c r="L12" i="10"/>
  <c r="M12" i="10"/>
  <c r="N12" i="10"/>
  <c r="C12" i="10"/>
  <c r="D10" i="10"/>
  <c r="E10" i="10"/>
  <c r="F10" i="10"/>
  <c r="G10" i="10"/>
  <c r="C10" i="10"/>
  <c r="E8" i="10"/>
  <c r="F8" i="10"/>
  <c r="G8" i="10"/>
  <c r="I8" i="10"/>
  <c r="J8" i="10"/>
  <c r="K8" i="10"/>
  <c r="L8" i="10"/>
  <c r="M8" i="10"/>
  <c r="N8" i="10"/>
  <c r="D8" i="10"/>
  <c r="C8" i="10"/>
  <c r="E13" i="41"/>
  <c r="E15" i="41" s="1"/>
  <c r="F12" i="24" s="1"/>
  <c r="C13" i="41"/>
  <c r="D11" i="41"/>
  <c r="C11" i="41"/>
  <c r="D8" i="41"/>
  <c r="C15" i="41"/>
  <c r="D12" i="24" s="1"/>
  <c r="H20" i="9"/>
  <c r="I20" i="9"/>
  <c r="J20" i="9"/>
  <c r="K20" i="9"/>
  <c r="L20" i="9"/>
  <c r="M20" i="9"/>
  <c r="N20" i="9"/>
  <c r="D7" i="27"/>
  <c r="E7" i="27"/>
  <c r="F7" i="27"/>
  <c r="A23" i="27"/>
  <c r="C11" i="24" s="1"/>
  <c r="D14" i="27"/>
  <c r="E14" i="27"/>
  <c r="F14" i="27"/>
  <c r="C16" i="27"/>
  <c r="I39" i="8"/>
  <c r="C39" i="8"/>
  <c r="I38" i="8"/>
  <c r="C38" i="8"/>
  <c r="I37" i="8"/>
  <c r="C37" i="8"/>
  <c r="I34" i="8"/>
  <c r="C34" i="8"/>
  <c r="H28" i="7"/>
  <c r="F18" i="25"/>
  <c r="E18" i="25"/>
  <c r="D18" i="25"/>
  <c r="C18" i="25"/>
  <c r="H26" i="6"/>
  <c r="J26" i="6"/>
  <c r="K26" i="6"/>
  <c r="L26" i="6"/>
  <c r="M26" i="6"/>
  <c r="N26" i="6"/>
  <c r="I30" i="6"/>
  <c r="I26" i="6" s="1"/>
  <c r="N20" i="6"/>
  <c r="M20" i="6"/>
  <c r="L20" i="6"/>
  <c r="K20" i="6"/>
  <c r="J20" i="6"/>
  <c r="I20" i="6"/>
  <c r="H20" i="6"/>
  <c r="G20" i="6"/>
  <c r="F20" i="6"/>
  <c r="E20" i="6"/>
  <c r="D20" i="6"/>
  <c r="D8" i="6"/>
  <c r="E8" i="6"/>
  <c r="F8" i="6"/>
  <c r="G8" i="6"/>
  <c r="H8" i="6"/>
  <c r="J8" i="6"/>
  <c r="K8" i="6"/>
  <c r="L8" i="6"/>
  <c r="M8" i="6"/>
  <c r="N8" i="6"/>
  <c r="C8" i="6"/>
  <c r="D24" i="25"/>
  <c r="E24" i="25"/>
  <c r="F24" i="25"/>
  <c r="C25" i="25"/>
  <c r="C24" i="25" s="1"/>
  <c r="D19" i="27"/>
  <c r="E19" i="27"/>
  <c r="F19" i="27"/>
  <c r="D12" i="27"/>
  <c r="E12" i="27"/>
  <c r="F12" i="27"/>
  <c r="D42" i="8"/>
  <c r="E42" i="8"/>
  <c r="F42" i="8"/>
  <c r="G42" i="8"/>
  <c r="I42" i="8"/>
  <c r="J42" i="8"/>
  <c r="L42" i="8"/>
  <c r="M42" i="8"/>
  <c r="N42" i="8"/>
  <c r="C43" i="8"/>
  <c r="C42" i="8" s="1"/>
  <c r="D24" i="8"/>
  <c r="E24" i="8"/>
  <c r="F24" i="8"/>
  <c r="G24" i="8"/>
  <c r="H24" i="8"/>
  <c r="J24" i="8"/>
  <c r="K24" i="8"/>
  <c r="L24" i="8"/>
  <c r="M24" i="8"/>
  <c r="N24" i="8"/>
  <c r="I27" i="8"/>
  <c r="I26" i="8"/>
  <c r="I25" i="8"/>
  <c r="C25" i="7"/>
  <c r="G23" i="10"/>
  <c r="G45" i="10" s="1"/>
  <c r="H23" i="10"/>
  <c r="H45" i="10" s="1"/>
  <c r="I23" i="10"/>
  <c r="J23" i="10"/>
  <c r="K23" i="10"/>
  <c r="K45" i="10" s="1"/>
  <c r="L23" i="10"/>
  <c r="M23" i="10"/>
  <c r="N23" i="10"/>
  <c r="D23" i="10"/>
  <c r="D45" i="10" s="1"/>
  <c r="D20" i="18"/>
  <c r="E20" i="18"/>
  <c r="F20" i="18"/>
  <c r="G20" i="18"/>
  <c r="H20" i="18"/>
  <c r="H38" i="18" s="1"/>
  <c r="J20" i="18"/>
  <c r="K20" i="18"/>
  <c r="K38" i="18" s="1"/>
  <c r="L20" i="18"/>
  <c r="L38" i="18" s="1"/>
  <c r="M20" i="18"/>
  <c r="N20" i="18"/>
  <c r="C21" i="18"/>
  <c r="I37" i="18"/>
  <c r="D14" i="18"/>
  <c r="E14" i="18"/>
  <c r="F14" i="18"/>
  <c r="G14" i="18"/>
  <c r="J14" i="18"/>
  <c r="K14" i="18"/>
  <c r="L14" i="18"/>
  <c r="M14" i="18"/>
  <c r="N14" i="18"/>
  <c r="D37" i="12"/>
  <c r="E37" i="12"/>
  <c r="F37" i="12"/>
  <c r="G37" i="12"/>
  <c r="J37" i="12"/>
  <c r="K37" i="12"/>
  <c r="L37" i="12"/>
  <c r="M37" i="12"/>
  <c r="N37" i="12"/>
  <c r="C37" i="12"/>
  <c r="D30" i="12"/>
  <c r="E30" i="12"/>
  <c r="F30" i="12"/>
  <c r="G30" i="12"/>
  <c r="N30" i="12"/>
  <c r="C21" i="12"/>
  <c r="C22" i="12"/>
  <c r="C23" i="12"/>
  <c r="C24" i="12"/>
  <c r="C25" i="12"/>
  <c r="C26" i="12"/>
  <c r="C31" i="12"/>
  <c r="C30" i="12" s="1"/>
  <c r="L13" i="12"/>
  <c r="L12" i="12" s="1"/>
  <c r="K13" i="12"/>
  <c r="J13" i="12"/>
  <c r="L11" i="12"/>
  <c r="L8" i="12" s="1"/>
  <c r="K11" i="12"/>
  <c r="K8" i="12" s="1"/>
  <c r="M36" i="12"/>
  <c r="M35" i="12" s="1"/>
  <c r="M34" i="12"/>
  <c r="L34" i="12"/>
  <c r="K34" i="12"/>
  <c r="J34" i="12"/>
  <c r="M33" i="12"/>
  <c r="L33" i="12"/>
  <c r="K33" i="12"/>
  <c r="M32" i="12"/>
  <c r="L32" i="12"/>
  <c r="K32" i="12"/>
  <c r="J32" i="12"/>
  <c r="F29" i="30"/>
  <c r="E29" i="30"/>
  <c r="D29" i="30"/>
  <c r="C29" i="30"/>
  <c r="C23" i="30"/>
  <c r="C37" i="11"/>
  <c r="C38" i="11"/>
  <c r="C39" i="11"/>
  <c r="D8" i="11"/>
  <c r="E8" i="11"/>
  <c r="F8" i="11"/>
  <c r="G8" i="11"/>
  <c r="J8" i="11"/>
  <c r="K8" i="11"/>
  <c r="L8" i="11"/>
  <c r="M8" i="11"/>
  <c r="N8" i="11"/>
  <c r="D26" i="7"/>
  <c r="E26" i="7"/>
  <c r="F26" i="7"/>
  <c r="G26" i="7"/>
  <c r="I26" i="7"/>
  <c r="J26" i="7"/>
  <c r="K26" i="7"/>
  <c r="L26" i="7"/>
  <c r="N26" i="7"/>
  <c r="D19" i="7"/>
  <c r="E19" i="7"/>
  <c r="F19" i="7"/>
  <c r="G19" i="7"/>
  <c r="I19" i="7"/>
  <c r="J19" i="7"/>
  <c r="K19" i="7"/>
  <c r="L19" i="7"/>
  <c r="M19" i="7"/>
  <c r="N19" i="7"/>
  <c r="D17" i="7"/>
  <c r="E17" i="7"/>
  <c r="F17" i="7"/>
  <c r="G17" i="7"/>
  <c r="I17" i="7"/>
  <c r="J17" i="7"/>
  <c r="K17" i="7"/>
  <c r="L17" i="7"/>
  <c r="M17" i="7"/>
  <c r="N17" i="7"/>
  <c r="D8" i="7"/>
  <c r="E8" i="7"/>
  <c r="F8" i="7"/>
  <c r="G8" i="7"/>
  <c r="I8" i="7"/>
  <c r="J8" i="7"/>
  <c r="K8" i="7"/>
  <c r="L8" i="7"/>
  <c r="M8" i="7"/>
  <c r="N8" i="7"/>
  <c r="C12" i="7"/>
  <c r="C13" i="7"/>
  <c r="C16" i="7"/>
  <c r="C18" i="7"/>
  <c r="C17" i="7" s="1"/>
  <c r="C20" i="7"/>
  <c r="C19" i="7" s="1"/>
  <c r="C22" i="7"/>
  <c r="C23" i="7"/>
  <c r="C24" i="7"/>
  <c r="C27" i="7"/>
  <c r="C26" i="7" s="1"/>
  <c r="D33" i="6"/>
  <c r="E33" i="6"/>
  <c r="F33" i="6"/>
  <c r="G33" i="6"/>
  <c r="I33" i="6"/>
  <c r="J33" i="6"/>
  <c r="K33" i="6"/>
  <c r="L33" i="6"/>
  <c r="M33" i="6"/>
  <c r="N33" i="6"/>
  <c r="C33" i="6"/>
  <c r="D17" i="6"/>
  <c r="E17" i="6"/>
  <c r="F17" i="6"/>
  <c r="G17" i="6"/>
  <c r="I17" i="6"/>
  <c r="J17" i="6"/>
  <c r="K17" i="6"/>
  <c r="L17" i="6"/>
  <c r="M17" i="6"/>
  <c r="N17" i="6"/>
  <c r="C17" i="6"/>
  <c r="D15" i="6"/>
  <c r="E15" i="6"/>
  <c r="F15" i="6"/>
  <c r="G15" i="6"/>
  <c r="I15" i="6"/>
  <c r="J15" i="6"/>
  <c r="K15" i="6"/>
  <c r="L15" i="6"/>
  <c r="M15" i="6"/>
  <c r="N15" i="6"/>
  <c r="C15" i="6"/>
  <c r="J40" i="13"/>
  <c r="K40" i="13"/>
  <c r="L40" i="13"/>
  <c r="M40" i="13"/>
  <c r="N40" i="13"/>
  <c r="J38" i="13"/>
  <c r="K38" i="13"/>
  <c r="L38" i="13"/>
  <c r="M38" i="13"/>
  <c r="N38" i="13"/>
  <c r="J36" i="13"/>
  <c r="K36" i="13"/>
  <c r="L36" i="13"/>
  <c r="M36" i="13"/>
  <c r="N36" i="13"/>
  <c r="H22" i="13"/>
  <c r="J22" i="13"/>
  <c r="K22" i="13"/>
  <c r="L22" i="13"/>
  <c r="M22" i="13"/>
  <c r="N22" i="13"/>
  <c r="J19" i="13"/>
  <c r="K19" i="13"/>
  <c r="L19" i="13"/>
  <c r="M19" i="13"/>
  <c r="N19" i="13"/>
  <c r="H12" i="13"/>
  <c r="J12" i="13"/>
  <c r="K12" i="13"/>
  <c r="L12" i="13"/>
  <c r="M12" i="13"/>
  <c r="N12" i="13"/>
  <c r="J10" i="13"/>
  <c r="K10" i="13"/>
  <c r="L10" i="13"/>
  <c r="M10" i="13"/>
  <c r="N10" i="13"/>
  <c r="H8" i="13"/>
  <c r="J8" i="13"/>
  <c r="K8" i="13"/>
  <c r="L8" i="13"/>
  <c r="M8" i="13"/>
  <c r="N8" i="13"/>
  <c r="I9" i="13"/>
  <c r="I8" i="13" s="1"/>
  <c r="I11" i="13"/>
  <c r="I10" i="13" s="1"/>
  <c r="I13" i="13"/>
  <c r="I14" i="13"/>
  <c r="I15" i="13"/>
  <c r="I16" i="13"/>
  <c r="I17" i="13"/>
  <c r="I18" i="13"/>
  <c r="I20" i="13"/>
  <c r="I21" i="13"/>
  <c r="I23" i="13"/>
  <c r="I24" i="13"/>
  <c r="I25" i="13"/>
  <c r="I26" i="13"/>
  <c r="I27" i="13"/>
  <c r="I28" i="13"/>
  <c r="I29" i="13"/>
  <c r="I30" i="13"/>
  <c r="I31" i="13"/>
  <c r="I32" i="13"/>
  <c r="I35" i="13"/>
  <c r="I33" i="13" s="1"/>
  <c r="I37" i="13"/>
  <c r="I36" i="13" s="1"/>
  <c r="I39" i="13"/>
  <c r="I38" i="13" s="1"/>
  <c r="I41" i="13"/>
  <c r="I40" i="13" s="1"/>
  <c r="D40" i="13"/>
  <c r="E40" i="13"/>
  <c r="F40" i="13"/>
  <c r="G40" i="13"/>
  <c r="D38" i="13"/>
  <c r="E38" i="13"/>
  <c r="F38" i="13"/>
  <c r="G38" i="13"/>
  <c r="D36" i="13"/>
  <c r="E36" i="13"/>
  <c r="F36" i="13"/>
  <c r="G36" i="13"/>
  <c r="D22" i="13"/>
  <c r="E22" i="13"/>
  <c r="F22" i="13"/>
  <c r="G22" i="13"/>
  <c r="D19" i="13"/>
  <c r="E19" i="13"/>
  <c r="F19" i="13"/>
  <c r="G19" i="13"/>
  <c r="D12" i="13"/>
  <c r="E12" i="13"/>
  <c r="F12" i="13"/>
  <c r="G12" i="13"/>
  <c r="D10" i="13"/>
  <c r="E10" i="13"/>
  <c r="F10" i="13"/>
  <c r="G10" i="13"/>
  <c r="D8" i="13"/>
  <c r="E8" i="13"/>
  <c r="F8" i="13"/>
  <c r="G8" i="13"/>
  <c r="C9" i="13"/>
  <c r="C8" i="13" s="1"/>
  <c r="C11" i="13"/>
  <c r="C10" i="13" s="1"/>
  <c r="C13" i="13"/>
  <c r="C14" i="13"/>
  <c r="C15" i="13"/>
  <c r="C16" i="13"/>
  <c r="C17" i="13"/>
  <c r="C18" i="13"/>
  <c r="C20" i="13"/>
  <c r="C21" i="13"/>
  <c r="C23" i="13"/>
  <c r="C24" i="13"/>
  <c r="C25" i="13"/>
  <c r="C26" i="13"/>
  <c r="C27" i="13"/>
  <c r="C28" i="13"/>
  <c r="C29" i="13"/>
  <c r="C30" i="13"/>
  <c r="C31" i="13"/>
  <c r="C32" i="13"/>
  <c r="C35" i="13"/>
  <c r="C33" i="13" s="1"/>
  <c r="C37" i="13"/>
  <c r="C36" i="13" s="1"/>
  <c r="C39" i="13"/>
  <c r="C38" i="13" s="1"/>
  <c r="C41" i="13"/>
  <c r="C40" i="13" s="1"/>
  <c r="D33" i="32"/>
  <c r="E33" i="32"/>
  <c r="F33" i="32"/>
  <c r="D18" i="32"/>
  <c r="E18" i="32"/>
  <c r="F18" i="32"/>
  <c r="D15" i="32"/>
  <c r="E15" i="32"/>
  <c r="F15" i="32"/>
  <c r="D10" i="32"/>
  <c r="E10" i="32"/>
  <c r="F10" i="32"/>
  <c r="D8" i="32"/>
  <c r="E8" i="32"/>
  <c r="F8" i="32"/>
  <c r="C9" i="32"/>
  <c r="C8" i="32" s="1"/>
  <c r="C11" i="32"/>
  <c r="C12" i="32"/>
  <c r="C13" i="32"/>
  <c r="C14" i="32"/>
  <c r="C16" i="32"/>
  <c r="C17" i="32"/>
  <c r="C19" i="32"/>
  <c r="C20" i="32"/>
  <c r="C21" i="32"/>
  <c r="C22" i="32"/>
  <c r="C23" i="32"/>
  <c r="C24" i="32"/>
  <c r="C25" i="32"/>
  <c r="C26" i="32"/>
  <c r="C27" i="32"/>
  <c r="C28" i="32"/>
  <c r="C29" i="32"/>
  <c r="C32" i="32"/>
  <c r="C30" i="32" s="1"/>
  <c r="C34" i="32"/>
  <c r="C33" i="32" s="1"/>
  <c r="C8" i="31"/>
  <c r="C13" i="31"/>
  <c r="C14" i="31"/>
  <c r="C15" i="31"/>
  <c r="C16" i="31"/>
  <c r="C17" i="31"/>
  <c r="D27" i="30"/>
  <c r="E27" i="30"/>
  <c r="F27" i="30"/>
  <c r="D8" i="30"/>
  <c r="E8" i="30"/>
  <c r="F8" i="30"/>
  <c r="C9" i="30"/>
  <c r="C8" i="30" s="1"/>
  <c r="C11" i="30"/>
  <c r="C12" i="30"/>
  <c r="C13" i="30"/>
  <c r="C14" i="30"/>
  <c r="C15" i="30"/>
  <c r="C16" i="30"/>
  <c r="C17" i="30"/>
  <c r="C18" i="30"/>
  <c r="C19" i="30"/>
  <c r="C20" i="30"/>
  <c r="C21" i="30"/>
  <c r="C22" i="30"/>
  <c r="C26" i="30"/>
  <c r="C25" i="30" s="1"/>
  <c r="C28" i="30"/>
  <c r="C27" i="30" s="1"/>
  <c r="F35" i="29"/>
  <c r="F18" i="29"/>
  <c r="F17" i="29" s="1"/>
  <c r="F15" i="29"/>
  <c r="F11" i="29"/>
  <c r="F8" i="29"/>
  <c r="D21" i="27"/>
  <c r="E21" i="27"/>
  <c r="F21" i="27"/>
  <c r="D10" i="27"/>
  <c r="E10" i="27"/>
  <c r="F10" i="27"/>
  <c r="C8" i="27"/>
  <c r="C7" i="27" s="1"/>
  <c r="C11" i="27"/>
  <c r="C10" i="27" s="1"/>
  <c r="C13" i="27"/>
  <c r="C12" i="27" s="1"/>
  <c r="C15" i="27"/>
  <c r="C18" i="27"/>
  <c r="C19" i="27"/>
  <c r="C22" i="27"/>
  <c r="C21" i="27" s="1"/>
  <c r="D22" i="25"/>
  <c r="E22" i="25"/>
  <c r="F22" i="25"/>
  <c r="D20" i="25"/>
  <c r="E20" i="25"/>
  <c r="F20" i="25"/>
  <c r="D11" i="25"/>
  <c r="E11" i="25"/>
  <c r="F11" i="25"/>
  <c r="C12" i="25"/>
  <c r="C13" i="25"/>
  <c r="C14" i="25"/>
  <c r="C15" i="25"/>
  <c r="C17" i="25"/>
  <c r="C16" i="25" s="1"/>
  <c r="C21" i="25"/>
  <c r="C20" i="25" s="1"/>
  <c r="C23" i="25"/>
  <c r="C22" i="25" s="1"/>
  <c r="K20" i="4"/>
  <c r="N20" i="4"/>
  <c r="J20" i="4"/>
  <c r="J46" i="11"/>
  <c r="K46" i="11"/>
  <c r="L46" i="11"/>
  <c r="M46" i="11"/>
  <c r="N46" i="11"/>
  <c r="J44" i="11"/>
  <c r="K44" i="11"/>
  <c r="L44" i="11"/>
  <c r="M44" i="11"/>
  <c r="N44" i="11"/>
  <c r="J41" i="11"/>
  <c r="K41" i="11"/>
  <c r="L41" i="11"/>
  <c r="M41" i="11"/>
  <c r="N41" i="11"/>
  <c r="J16" i="11"/>
  <c r="K16" i="11"/>
  <c r="L16" i="11"/>
  <c r="M16" i="11"/>
  <c r="N16" i="11"/>
  <c r="J11" i="11"/>
  <c r="K11" i="11"/>
  <c r="L11" i="11"/>
  <c r="M11" i="11"/>
  <c r="N11" i="11"/>
  <c r="I9" i="11"/>
  <c r="I10" i="11"/>
  <c r="I12" i="11"/>
  <c r="I11" i="11" s="1"/>
  <c r="I17" i="11"/>
  <c r="I16" i="11" s="1"/>
  <c r="I19" i="11"/>
  <c r="I20" i="11"/>
  <c r="I21" i="11"/>
  <c r="I22" i="11"/>
  <c r="I23" i="11"/>
  <c r="I24" i="11"/>
  <c r="I25" i="11"/>
  <c r="I26" i="11"/>
  <c r="I27" i="11"/>
  <c r="I28" i="11"/>
  <c r="I29" i="11"/>
  <c r="I30" i="11"/>
  <c r="I31" i="11"/>
  <c r="I32" i="11"/>
  <c r="I33" i="11"/>
  <c r="I34" i="11"/>
  <c r="I35" i="11"/>
  <c r="I36" i="11"/>
  <c r="I42" i="11"/>
  <c r="I43" i="11"/>
  <c r="I45" i="11"/>
  <c r="I44" i="11" s="1"/>
  <c r="I47" i="11"/>
  <c r="I48" i="11"/>
  <c r="I49" i="11"/>
  <c r="I50" i="11"/>
  <c r="C9" i="11"/>
  <c r="C10" i="11"/>
  <c r="C14" i="11"/>
  <c r="C13" i="11" s="1"/>
  <c r="C15" i="11"/>
  <c r="C17" i="11"/>
  <c r="C19" i="11"/>
  <c r="C20" i="11"/>
  <c r="C21" i="11"/>
  <c r="C22" i="11"/>
  <c r="C23" i="11"/>
  <c r="C24" i="11"/>
  <c r="C25" i="11"/>
  <c r="C26" i="11"/>
  <c r="C27" i="11"/>
  <c r="C28" i="11"/>
  <c r="C29" i="11"/>
  <c r="C30" i="11"/>
  <c r="C31" i="11"/>
  <c r="C32" i="11"/>
  <c r="C33" i="11"/>
  <c r="C34" i="11"/>
  <c r="C35" i="11"/>
  <c r="C36" i="11"/>
  <c r="C42" i="11"/>
  <c r="C43" i="11"/>
  <c r="C45" i="11"/>
  <c r="C47" i="11"/>
  <c r="C48" i="11"/>
  <c r="C49" i="11"/>
  <c r="C50" i="11"/>
  <c r="K42" i="13" l="1"/>
  <c r="F26" i="25"/>
  <c r="F39" i="32"/>
  <c r="N42" i="13"/>
  <c r="F38" i="18"/>
  <c r="J45" i="10"/>
  <c r="D42" i="13"/>
  <c r="H42" i="13"/>
  <c r="M42" i="13"/>
  <c r="M16" i="4" s="1"/>
  <c r="M37" i="6"/>
  <c r="C21" i="7"/>
  <c r="I28" i="7"/>
  <c r="I10" i="4" s="1"/>
  <c r="N38" i="18"/>
  <c r="J38" i="18"/>
  <c r="E38" i="18"/>
  <c r="F21" i="4" s="1"/>
  <c r="M45" i="10"/>
  <c r="I45" i="10"/>
  <c r="D26" i="25"/>
  <c r="D39" i="32"/>
  <c r="E16" i="24" s="1"/>
  <c r="F42" i="13"/>
  <c r="G16" i="4" s="1"/>
  <c r="E42" i="13"/>
  <c r="F16" i="4" s="1"/>
  <c r="J42" i="13"/>
  <c r="K30" i="12"/>
  <c r="K39" i="12" s="1"/>
  <c r="N45" i="10"/>
  <c r="N13" i="4" s="1"/>
  <c r="E26" i="25"/>
  <c r="G42" i="13"/>
  <c r="L42" i="13"/>
  <c r="C10" i="7"/>
  <c r="L45" i="10"/>
  <c r="C26" i="25"/>
  <c r="H37" i="6"/>
  <c r="E39" i="32"/>
  <c r="D31" i="30"/>
  <c r="F31" i="30"/>
  <c r="F37" i="29"/>
  <c r="G13" i="24" s="1"/>
  <c r="C10" i="30"/>
  <c r="C31" i="30"/>
  <c r="E31" i="30"/>
  <c r="F14" i="24" s="1"/>
  <c r="H39" i="12"/>
  <c r="K28" i="7"/>
  <c r="K10" i="4" s="1"/>
  <c r="F28" i="7"/>
  <c r="F16" i="24"/>
  <c r="F15" i="24"/>
  <c r="G15" i="24"/>
  <c r="E15" i="24"/>
  <c r="J16" i="4"/>
  <c r="E16" i="4"/>
  <c r="C18" i="11"/>
  <c r="I18" i="11"/>
  <c r="L13" i="4"/>
  <c r="J13" i="4"/>
  <c r="J28" i="7"/>
  <c r="J10" i="4" s="1"/>
  <c r="G28" i="7"/>
  <c r="E28" i="7"/>
  <c r="N28" i="7"/>
  <c r="N10" i="4" s="1"/>
  <c r="D28" i="7"/>
  <c r="C12" i="31"/>
  <c r="C21" i="31" s="1"/>
  <c r="K21" i="4"/>
  <c r="D15" i="41"/>
  <c r="E12" i="24" s="1"/>
  <c r="E13" i="4"/>
  <c r="C20" i="12"/>
  <c r="C39" i="12" s="1"/>
  <c r="N21" i="4"/>
  <c r="J21" i="4"/>
  <c r="C11" i="25"/>
  <c r="C15" i="32"/>
  <c r="C39" i="32" s="1"/>
  <c r="C18" i="32"/>
  <c r="C10" i="32"/>
  <c r="G16" i="24"/>
  <c r="L16" i="4"/>
  <c r="H16" i="4"/>
  <c r="N16" i="4"/>
  <c r="M12" i="12"/>
  <c r="K12" i="12"/>
  <c r="L30" i="12"/>
  <c r="M30" i="12"/>
  <c r="J12" i="12"/>
  <c r="J30" i="12"/>
  <c r="M13" i="4"/>
  <c r="E23" i="27"/>
  <c r="F11" i="24" s="1"/>
  <c r="L28" i="7"/>
  <c r="L10" i="4" s="1"/>
  <c r="C14" i="27"/>
  <c r="C23" i="27" s="1"/>
  <c r="F23" i="27"/>
  <c r="G11" i="24" s="1"/>
  <c r="D23" i="27"/>
  <c r="E11" i="24" s="1"/>
  <c r="I19" i="13"/>
  <c r="I12" i="13"/>
  <c r="I22" i="13"/>
  <c r="I42" i="13" s="1"/>
  <c r="C22" i="13"/>
  <c r="C42" i="13" s="1"/>
  <c r="C19" i="13"/>
  <c r="C12" i="13"/>
  <c r="G14" i="24"/>
  <c r="C8" i="11"/>
  <c r="I41" i="11"/>
  <c r="I8" i="11"/>
  <c r="J51" i="11"/>
  <c r="J14" i="4" s="1"/>
  <c r="I46" i="11"/>
  <c r="K16" i="4"/>
  <c r="K51" i="11"/>
  <c r="K14" i="4" s="1"/>
  <c r="L51" i="11"/>
  <c r="L14" i="4" s="1"/>
  <c r="I9" i="18"/>
  <c r="I11" i="18"/>
  <c r="I12" i="18"/>
  <c r="I13" i="18"/>
  <c r="I15" i="18"/>
  <c r="I16" i="18"/>
  <c r="I21" i="18"/>
  <c r="I22" i="18"/>
  <c r="I23" i="18"/>
  <c r="I24" i="18"/>
  <c r="I25" i="18"/>
  <c r="I26" i="18"/>
  <c r="I27" i="18"/>
  <c r="I28" i="18"/>
  <c r="I29" i="18"/>
  <c r="I30" i="18"/>
  <c r="I31" i="18"/>
  <c r="I32" i="18"/>
  <c r="I33" i="18"/>
  <c r="I34" i="18"/>
  <c r="I35" i="18"/>
  <c r="I36" i="18"/>
  <c r="C9" i="18"/>
  <c r="C11" i="18"/>
  <c r="C12" i="18"/>
  <c r="C13" i="18"/>
  <c r="C15" i="18"/>
  <c r="C16" i="18"/>
  <c r="C22" i="18"/>
  <c r="C23" i="18"/>
  <c r="C24" i="18"/>
  <c r="C25" i="18"/>
  <c r="C26" i="18"/>
  <c r="C27" i="18"/>
  <c r="C28" i="18"/>
  <c r="C29" i="18"/>
  <c r="C30" i="18"/>
  <c r="C31" i="18"/>
  <c r="C32" i="18"/>
  <c r="C33" i="18"/>
  <c r="C34" i="18"/>
  <c r="C35" i="18"/>
  <c r="C36" i="18"/>
  <c r="I9" i="17"/>
  <c r="I13" i="17"/>
  <c r="I12" i="17" s="1"/>
  <c r="I16" i="17"/>
  <c r="I18" i="17"/>
  <c r="C9" i="17"/>
  <c r="C13" i="17"/>
  <c r="C12" i="17" s="1"/>
  <c r="C16" i="17"/>
  <c r="C18" i="17"/>
  <c r="D8" i="16"/>
  <c r="D12" i="16" s="1"/>
  <c r="E19" i="4" s="1"/>
  <c r="E8" i="16"/>
  <c r="E12" i="16" s="1"/>
  <c r="F19" i="4" s="1"/>
  <c r="F8" i="16"/>
  <c r="F12" i="16" s="1"/>
  <c r="G19" i="4" s="1"/>
  <c r="G8" i="16"/>
  <c r="G12" i="16" s="1"/>
  <c r="H19" i="4" s="1"/>
  <c r="J8" i="16"/>
  <c r="K8" i="16"/>
  <c r="L8" i="16"/>
  <c r="M8" i="16"/>
  <c r="N8" i="16"/>
  <c r="I9" i="16"/>
  <c r="I10" i="16"/>
  <c r="I11" i="16"/>
  <c r="C9" i="16"/>
  <c r="C10" i="16"/>
  <c r="C11" i="16"/>
  <c r="H14" i="15"/>
  <c r="D12" i="15"/>
  <c r="E12" i="15"/>
  <c r="F12" i="15"/>
  <c r="G12" i="15"/>
  <c r="J12" i="15"/>
  <c r="K12" i="15"/>
  <c r="L12" i="15"/>
  <c r="M12" i="15"/>
  <c r="N12" i="15"/>
  <c r="D10" i="15"/>
  <c r="E10" i="15"/>
  <c r="F10" i="15"/>
  <c r="G10" i="15"/>
  <c r="J10" i="15"/>
  <c r="K10" i="15"/>
  <c r="L10" i="15"/>
  <c r="L14" i="15" s="1"/>
  <c r="L18" i="4" s="1"/>
  <c r="M10" i="15"/>
  <c r="N10" i="15"/>
  <c r="J8" i="15"/>
  <c r="K8" i="15"/>
  <c r="L8" i="15"/>
  <c r="M8" i="15"/>
  <c r="N8" i="15"/>
  <c r="I9" i="15"/>
  <c r="I8" i="15" s="1"/>
  <c r="I11" i="15"/>
  <c r="I10" i="15" s="1"/>
  <c r="I13" i="15"/>
  <c r="I12" i="15" s="1"/>
  <c r="D8" i="15"/>
  <c r="E8" i="15"/>
  <c r="F8" i="15"/>
  <c r="G8" i="15"/>
  <c r="C9" i="15"/>
  <c r="C8" i="15" s="1"/>
  <c r="C11" i="15"/>
  <c r="C10" i="15" s="1"/>
  <c r="C13" i="15"/>
  <c r="C12" i="15" s="1"/>
  <c r="N39" i="12"/>
  <c r="I19" i="12"/>
  <c r="I18" i="12" s="1"/>
  <c r="I21" i="12"/>
  <c r="I22" i="12"/>
  <c r="I23" i="12"/>
  <c r="I24" i="12"/>
  <c r="I25" i="12"/>
  <c r="I26" i="12"/>
  <c r="I31" i="12"/>
  <c r="D39" i="12"/>
  <c r="E39" i="12"/>
  <c r="F39" i="12"/>
  <c r="G39" i="12"/>
  <c r="K13" i="4"/>
  <c r="D40" i="8"/>
  <c r="E40" i="8"/>
  <c r="F40" i="8"/>
  <c r="G40" i="8"/>
  <c r="D36" i="8"/>
  <c r="E36" i="8"/>
  <c r="F36" i="8"/>
  <c r="G36" i="8"/>
  <c r="H36" i="8"/>
  <c r="D31" i="8"/>
  <c r="E31" i="8"/>
  <c r="F31" i="8"/>
  <c r="G31" i="8"/>
  <c r="H31" i="8"/>
  <c r="J31" i="8"/>
  <c r="K31" i="8"/>
  <c r="L31" i="8"/>
  <c r="M31" i="8"/>
  <c r="N31" i="8"/>
  <c r="J36" i="8"/>
  <c r="K36" i="8"/>
  <c r="L36" i="8"/>
  <c r="M36" i="8"/>
  <c r="N36" i="8"/>
  <c r="J40" i="8"/>
  <c r="K40" i="8"/>
  <c r="L40" i="8"/>
  <c r="M40" i="8"/>
  <c r="N40" i="8"/>
  <c r="I23" i="8"/>
  <c r="I22" i="8" s="1"/>
  <c r="I28" i="8"/>
  <c r="I29" i="8"/>
  <c r="I30" i="8"/>
  <c r="I32" i="8"/>
  <c r="I33" i="8"/>
  <c r="I35" i="8"/>
  <c r="I41" i="8"/>
  <c r="I40" i="8" s="1"/>
  <c r="C28" i="8"/>
  <c r="C29" i="8"/>
  <c r="C30" i="8"/>
  <c r="C32" i="8"/>
  <c r="C33" i="8"/>
  <c r="C35" i="8"/>
  <c r="C41" i="8"/>
  <c r="C40" i="8" s="1"/>
  <c r="C23" i="8"/>
  <c r="C22" i="8" s="1"/>
  <c r="G46" i="11"/>
  <c r="F46" i="11"/>
  <c r="E46" i="11"/>
  <c r="D46" i="11"/>
  <c r="G44" i="11"/>
  <c r="F44" i="11"/>
  <c r="E44" i="11"/>
  <c r="D44" i="11"/>
  <c r="G41" i="11"/>
  <c r="F41" i="11"/>
  <c r="E41" i="11"/>
  <c r="D41" i="11"/>
  <c r="G16" i="11"/>
  <c r="F16" i="11"/>
  <c r="E16" i="11"/>
  <c r="D16" i="11"/>
  <c r="G11" i="11"/>
  <c r="F11" i="11"/>
  <c r="E11" i="11"/>
  <c r="D11" i="11"/>
  <c r="G21" i="4"/>
  <c r="F20" i="4"/>
  <c r="G20" i="4"/>
  <c r="H13" i="4"/>
  <c r="J12" i="4"/>
  <c r="K12" i="4"/>
  <c r="L12" i="4"/>
  <c r="M12" i="4"/>
  <c r="N12" i="4"/>
  <c r="E12" i="4"/>
  <c r="F12" i="4"/>
  <c r="G12" i="4"/>
  <c r="L21" i="4"/>
  <c r="M10" i="18"/>
  <c r="I10" i="18" s="1"/>
  <c r="G10" i="18"/>
  <c r="G38" i="18" s="1"/>
  <c r="M8" i="18"/>
  <c r="D8" i="18"/>
  <c r="D38" i="18" s="1"/>
  <c r="J31" i="6"/>
  <c r="J37" i="6" s="1"/>
  <c r="K31" i="6"/>
  <c r="K37" i="6" s="1"/>
  <c r="L31" i="6"/>
  <c r="L37" i="6" s="1"/>
  <c r="M31" i="6"/>
  <c r="N31" i="6"/>
  <c r="N37" i="6" s="1"/>
  <c r="I31" i="6"/>
  <c r="M17" i="17"/>
  <c r="D17" i="17"/>
  <c r="D19" i="17" s="1"/>
  <c r="E20" i="4" s="1"/>
  <c r="M15" i="17"/>
  <c r="I15" i="17" s="1"/>
  <c r="G15" i="17"/>
  <c r="L20" i="4"/>
  <c r="M8" i="17"/>
  <c r="I8" i="17" s="1"/>
  <c r="G8" i="17"/>
  <c r="C8" i="17" s="1"/>
  <c r="F16" i="34"/>
  <c r="E16" i="34"/>
  <c r="D16" i="34"/>
  <c r="C16" i="34"/>
  <c r="C20" i="34" s="1"/>
  <c r="D14" i="34"/>
  <c r="C14" i="34"/>
  <c r="D12" i="34"/>
  <c r="C12" i="34"/>
  <c r="D10" i="34"/>
  <c r="C10" i="34"/>
  <c r="F9" i="33"/>
  <c r="G17" i="24" s="1"/>
  <c r="E9" i="33"/>
  <c r="F17" i="24" s="1"/>
  <c r="D9" i="33"/>
  <c r="E17" i="24" s="1"/>
  <c r="C9" i="33"/>
  <c r="F20" i="34" l="1"/>
  <c r="G18" i="24" s="1"/>
  <c r="F18" i="24"/>
  <c r="E20" i="34"/>
  <c r="C31" i="8"/>
  <c r="M38" i="18"/>
  <c r="M21" i="4" s="1"/>
  <c r="H21" i="4"/>
  <c r="D20" i="34"/>
  <c r="C24" i="8"/>
  <c r="I14" i="15"/>
  <c r="N14" i="15"/>
  <c r="N18" i="4" s="1"/>
  <c r="J14" i="15"/>
  <c r="J18" i="4" s="1"/>
  <c r="C28" i="7"/>
  <c r="D10" i="4" s="1"/>
  <c r="N44" i="8"/>
  <c r="L44" i="8"/>
  <c r="L11" i="4" s="1"/>
  <c r="I20" i="18"/>
  <c r="I14" i="18"/>
  <c r="F14" i="15"/>
  <c r="G18" i="4" s="1"/>
  <c r="D14" i="15"/>
  <c r="M14" i="15"/>
  <c r="M18" i="4" s="1"/>
  <c r="K14" i="15"/>
  <c r="K18" i="4" s="1"/>
  <c r="G14" i="15"/>
  <c r="H18" i="4" s="1"/>
  <c r="E14" i="15"/>
  <c r="F18" i="4" s="1"/>
  <c r="D16" i="4"/>
  <c r="L39" i="12"/>
  <c r="J39" i="12"/>
  <c r="J15" i="4" s="1"/>
  <c r="G44" i="8"/>
  <c r="H11" i="4" s="1"/>
  <c r="M44" i="8"/>
  <c r="M11" i="4" s="1"/>
  <c r="K44" i="8"/>
  <c r="K11" i="4" s="1"/>
  <c r="J44" i="8"/>
  <c r="J11" i="4" s="1"/>
  <c r="E44" i="8"/>
  <c r="F11" i="4" s="1"/>
  <c r="H44" i="8"/>
  <c r="F44" i="8"/>
  <c r="G11" i="4" s="1"/>
  <c r="D44" i="8"/>
  <c r="E11" i="4" s="1"/>
  <c r="C14" i="15"/>
  <c r="D18" i="4" s="1"/>
  <c r="M12" i="16"/>
  <c r="M19" i="4" s="1"/>
  <c r="K12" i="16"/>
  <c r="K19" i="4" s="1"/>
  <c r="I17" i="17"/>
  <c r="I19" i="17" s="1"/>
  <c r="M19" i="17"/>
  <c r="M20" i="4" s="1"/>
  <c r="K9" i="4"/>
  <c r="E21" i="4"/>
  <c r="N12" i="16"/>
  <c r="N19" i="4" s="1"/>
  <c r="L12" i="16"/>
  <c r="L19" i="4" s="1"/>
  <c r="J12" i="16"/>
  <c r="J19" i="4" s="1"/>
  <c r="C17" i="17"/>
  <c r="C20" i="18"/>
  <c r="C14" i="18"/>
  <c r="C10" i="18"/>
  <c r="M39" i="12"/>
  <c r="C15" i="17"/>
  <c r="G19" i="17"/>
  <c r="H20" i="4" s="1"/>
  <c r="J9" i="4"/>
  <c r="I8" i="18"/>
  <c r="C8" i="18"/>
  <c r="C8" i="16"/>
  <c r="C12" i="16" s="1"/>
  <c r="D19" i="4" s="1"/>
  <c r="I8" i="16"/>
  <c r="I12" i="16" s="1"/>
  <c r="I20" i="12"/>
  <c r="M15" i="4"/>
  <c r="G15" i="4"/>
  <c r="E15" i="4"/>
  <c r="N15" i="4"/>
  <c r="L15" i="4"/>
  <c r="F15" i="4"/>
  <c r="N11" i="4"/>
  <c r="M9" i="4"/>
  <c r="L9" i="4"/>
  <c r="I31" i="8"/>
  <c r="I36" i="8"/>
  <c r="I24" i="8"/>
  <c r="C36" i="8"/>
  <c r="K15" i="4"/>
  <c r="H15" i="4"/>
  <c r="E14" i="24"/>
  <c r="D14" i="24" s="1"/>
  <c r="C46" i="11"/>
  <c r="D51" i="11"/>
  <c r="E14" i="4" s="1"/>
  <c r="E51" i="11"/>
  <c r="F14" i="4" s="1"/>
  <c r="C11" i="11"/>
  <c r="C16" i="11"/>
  <c r="C41" i="11"/>
  <c r="C44" i="11"/>
  <c r="F51" i="11"/>
  <c r="G14" i="4" s="1"/>
  <c r="G51" i="11"/>
  <c r="H14" i="4" s="1"/>
  <c r="E20" i="24"/>
  <c r="G20" i="24"/>
  <c r="D15" i="24"/>
  <c r="D16" i="24"/>
  <c r="F20" i="24"/>
  <c r="D11" i="24"/>
  <c r="N9" i="4"/>
  <c r="D17" i="24"/>
  <c r="E18" i="4"/>
  <c r="E18" i="24"/>
  <c r="C43" i="10"/>
  <c r="C23" i="10"/>
  <c r="C21" i="10"/>
  <c r="G20" i="9"/>
  <c r="H12" i="4" s="1"/>
  <c r="D12" i="4"/>
  <c r="G10" i="24"/>
  <c r="F10" i="24"/>
  <c r="E10" i="24"/>
  <c r="G10" i="4"/>
  <c r="F10" i="4"/>
  <c r="E10" i="4"/>
  <c r="H10" i="4"/>
  <c r="G9" i="24"/>
  <c r="G31" i="6"/>
  <c r="G37" i="6" s="1"/>
  <c r="F31" i="6"/>
  <c r="E31" i="6"/>
  <c r="D31" i="6"/>
  <c r="C31" i="6"/>
  <c r="C37" i="6" s="1"/>
  <c r="G26" i="6"/>
  <c r="F26" i="6"/>
  <c r="E26" i="6"/>
  <c r="D26" i="6"/>
  <c r="C26" i="6"/>
  <c r="C20" i="6"/>
  <c r="I12" i="6"/>
  <c r="I8" i="6" s="1"/>
  <c r="I37" i="6" s="1"/>
  <c r="E19" i="24"/>
  <c r="F19" i="24"/>
  <c r="G19" i="24"/>
  <c r="D37" i="6" l="1"/>
  <c r="C45" i="10"/>
  <c r="C38" i="18"/>
  <c r="D21" i="4" s="1"/>
  <c r="E37" i="6"/>
  <c r="F9" i="4" s="1"/>
  <c r="D18" i="24"/>
  <c r="F37" i="6"/>
  <c r="I38" i="18"/>
  <c r="C44" i="8"/>
  <c r="D11" i="4" s="1"/>
  <c r="I44" i="8"/>
  <c r="C19" i="17"/>
  <c r="D20" i="4" s="1"/>
  <c r="G9" i="4"/>
  <c r="D9" i="4"/>
  <c r="D19" i="24"/>
  <c r="C8" i="24"/>
  <c r="D13" i="4"/>
  <c r="I11" i="4"/>
  <c r="H9" i="4"/>
  <c r="D20" i="24"/>
  <c r="C51" i="11"/>
  <c r="D14" i="4" s="1"/>
  <c r="L8" i="4"/>
  <c r="K8" i="4"/>
  <c r="D10" i="24"/>
  <c r="I9" i="4"/>
  <c r="E9" i="24"/>
  <c r="F9" i="24"/>
  <c r="F8" i="24" s="1"/>
  <c r="E9" i="4" l="1"/>
  <c r="D9" i="24"/>
  <c r="G8" i="24" l="1"/>
  <c r="D8" i="24"/>
  <c r="E8" i="24"/>
  <c r="E12" i="10" l="1"/>
  <c r="F12" i="10"/>
  <c r="I12" i="4"/>
  <c r="I20" i="4"/>
  <c r="I18" i="4" l="1"/>
  <c r="I19" i="4"/>
  <c r="I15" i="4" l="1"/>
  <c r="I21" i="4" l="1"/>
  <c r="E8" i="4"/>
  <c r="H8" i="4"/>
  <c r="I16" i="4" l="1"/>
  <c r="J8" i="4" l="1"/>
  <c r="I13" i="4" l="1"/>
  <c r="I51" i="11" l="1"/>
  <c r="M51" i="11"/>
  <c r="M14" i="4" s="1"/>
  <c r="N51" i="11"/>
  <c r="N14" i="4" s="1"/>
  <c r="N8" i="4" s="1"/>
  <c r="I14" i="4" l="1"/>
  <c r="M26" i="7"/>
  <c r="M28" i="7" s="1"/>
  <c r="M10" i="4" s="1"/>
  <c r="I33" i="12"/>
  <c r="I36" i="12"/>
  <c r="I35" i="12" s="1"/>
  <c r="I13" i="12"/>
  <c r="I38" i="12"/>
  <c r="I37" i="12" s="1"/>
  <c r="I34" i="12"/>
  <c r="I32" i="12"/>
  <c r="I8" i="12" l="1"/>
  <c r="I30" i="12"/>
  <c r="I12" i="12"/>
  <c r="M8" i="4"/>
  <c r="I8" i="4" s="1"/>
  <c r="F23" i="10"/>
  <c r="E23" i="10"/>
  <c r="D15" i="4"/>
  <c r="D8" i="4" s="1"/>
  <c r="F13" i="4" l="1"/>
  <c r="F8" i="4" s="1"/>
  <c r="E45" i="10"/>
  <c r="F45" i="10"/>
  <c r="G13" i="4" s="1"/>
  <c r="G8" i="4" s="1"/>
  <c r="I39" i="12"/>
</calcChain>
</file>

<file path=xl/sharedStrings.xml><?xml version="1.0" encoding="utf-8"?>
<sst xmlns="http://schemas.openxmlformats.org/spreadsheetml/2006/main" count="4040" uniqueCount="873">
  <si>
    <t>Tổng cộng</t>
  </si>
  <si>
    <t>Thị xã Kỳ Anh</t>
  </si>
  <si>
    <t>Thị xã Hồng Lĩnh</t>
  </si>
  <si>
    <t>Thành phố Hà Tĩnh</t>
  </si>
  <si>
    <t>(9)=(10)+...+(14)</t>
  </si>
  <si>
    <t>(4)=(5)+....+(8)</t>
  </si>
  <si>
    <t>Doanh nghiệp</t>
  </si>
  <si>
    <t>NS xã</t>
  </si>
  <si>
    <t>NS huyện</t>
  </si>
  <si>
    <t>NS tỉnh</t>
  </si>
  <si>
    <t>NS TW</t>
  </si>
  <si>
    <t>RĐD</t>
  </si>
  <si>
    <t>RPH</t>
  </si>
  <si>
    <t>LUA</t>
  </si>
  <si>
    <t>Ghi chú</t>
  </si>
  <si>
    <t>Nguồn kinh phí thực hiện (tỷ đồng)</t>
  </si>
  <si>
    <t>Khái toán kinh phí thực hiện Bồi thường, GPMB (tỷ đồng)</t>
  </si>
  <si>
    <t>Sử dụng từ các loại đất (ha)</t>
  </si>
  <si>
    <t>Tổng diện tích thu hồi đất (ha)</t>
  </si>
  <si>
    <t>Số dự án cần thu hồi đất</t>
  </si>
  <si>
    <t>Tên huyện</t>
  </si>
  <si>
    <t>STT</t>
  </si>
  <si>
    <t>CỦA TỈNH HÀ TĨNH</t>
  </si>
  <si>
    <t>X</t>
  </si>
  <si>
    <t>Đất khu vui chơi, giải trí công cộng</t>
  </si>
  <si>
    <t>Đất sinh hoạt cộng đồng</t>
  </si>
  <si>
    <t>VIII</t>
  </si>
  <si>
    <t>Xã Thạch Trung</t>
  </si>
  <si>
    <t>VII</t>
  </si>
  <si>
    <t>Đất cơ sở tôn giáo</t>
  </si>
  <si>
    <t>VI</t>
  </si>
  <si>
    <t>Phường Thạch Quý</t>
  </si>
  <si>
    <t>Đất ở tại đô thị</t>
  </si>
  <si>
    <t>IV</t>
  </si>
  <si>
    <t>Quy hoạch xen dắm đất ở</t>
  </si>
  <si>
    <t>Xã Thạch Hạ</t>
  </si>
  <si>
    <t>Xã Thạch Đồng</t>
  </si>
  <si>
    <t>Đất ở tại nông thôn</t>
  </si>
  <si>
    <t>III</t>
  </si>
  <si>
    <t>II</t>
  </si>
  <si>
    <t>Phường Hà Huy Tập</t>
  </si>
  <si>
    <t>Đất công trình năng lượng</t>
  </si>
  <si>
    <t>Xã Thạch Trung, xã Thạch Hạ</t>
  </si>
  <si>
    <t>Đất thuỷ lợi</t>
  </si>
  <si>
    <t>Đường vào trung tâm các xã Thạch Trung- Thạch Hạ</t>
  </si>
  <si>
    <t>Đất giao thông</t>
  </si>
  <si>
    <t>Đất cơ sở thể dục - Thể thao</t>
  </si>
  <si>
    <t>Phường Bắc Hà</t>
  </si>
  <si>
    <t>Đất phát triển hạ tầng</t>
  </si>
  <si>
    <t>I</t>
  </si>
  <si>
    <t>Phường Đại Nài</t>
  </si>
  <si>
    <t>V</t>
  </si>
  <si>
    <t>Xã Thạch Bình</t>
  </si>
  <si>
    <t>Xã Thạch Hưng</t>
  </si>
  <si>
    <t>(9)=(10)+....+.(14)</t>
  </si>
  <si>
    <t>(3)=(4)+(5)+(6)+(7)</t>
  </si>
  <si>
    <t>NS cấp xã</t>
  </si>
  <si>
    <t>Đất khác</t>
  </si>
  <si>
    <t>RDD</t>
  </si>
  <si>
    <t>Ghi 
chú</t>
  </si>
  <si>
    <t xml:space="preserve">
Căn cứ
 pháp lý
</t>
  </si>
  <si>
    <t>Diện tích thu hồi đất (ha)</t>
  </si>
  <si>
    <t xml:space="preserve">Tên công trình, dự án  </t>
  </si>
  <si>
    <t>Kỳ Phương</t>
  </si>
  <si>
    <t>Đất ở nông thôn</t>
  </si>
  <si>
    <t>Xã Cương Gián</t>
  </si>
  <si>
    <t>Xã Xuân Phổ</t>
  </si>
  <si>
    <t>Đất bãi thải, xử lý chất thải</t>
  </si>
  <si>
    <t>Xã Xuân Mỹ</t>
  </si>
  <si>
    <t>Đất xây dựng trụ sở cơ quan</t>
  </si>
  <si>
    <t>Thôn Tân Tiến, xã Thạch Ngọc</t>
  </si>
  <si>
    <t>Thôn Nam Thượng, xã Thạch Đài</t>
  </si>
  <si>
    <t>Thôn Kỳ Phong, xã Thạch Đài</t>
  </si>
  <si>
    <t>Thôn Bắc Thượng, xã Thạch Đài</t>
  </si>
  <si>
    <t>Đất giáo dục</t>
  </si>
  <si>
    <t>Thôn Phúc, xã Thạch Tiến</t>
  </si>
  <si>
    <t>Thôn Liên Hải, xã Thạch Hải</t>
  </si>
  <si>
    <t>Văn bản số 2423/UBND-TNMT ngày 17/10/2017 của UBND huyện Thạch Hà về việc chủ trương thực hiện cấp quyền, đấu giá quyền sử dụng đất ở năm 2018</t>
  </si>
  <si>
    <t>NS cấp huyện</t>
  </si>
  <si>
    <t>Căn cứ pháp lý</t>
  </si>
  <si>
    <t>Đất nghĩa địa, nghĩa trang</t>
  </si>
  <si>
    <t>Thôn Trường Xuân, xã Cẩm Thịnh</t>
  </si>
  <si>
    <t>Thôn Đông Châu, xã Cẩm Bình</t>
  </si>
  <si>
    <t>TT Thiên Cầm</t>
  </si>
  <si>
    <t>Thôn Tân Vĩnh Cần, xã Cẩm Thành</t>
  </si>
  <si>
    <t>Đất cơ sở sản xuất kinh doanh</t>
  </si>
  <si>
    <t>(3)=(4)+...(7)</t>
  </si>
  <si>
    <t>Đất xây dựng cơ sở thể dục thể thao</t>
  </si>
  <si>
    <t>Đất xây dựng cơ sở giáo dục và đào tạo</t>
  </si>
  <si>
    <t>CỦA HUYỆN HƯƠNG SƠN</t>
  </si>
  <si>
    <t>Đức Thanh</t>
  </si>
  <si>
    <t>Đức Lạng</t>
  </si>
  <si>
    <t>Đức Lạc</t>
  </si>
  <si>
    <t>Đức Long</t>
  </si>
  <si>
    <t>Đức Dũng</t>
  </si>
  <si>
    <t>Đức Đồng</t>
  </si>
  <si>
    <t>Liên Minh</t>
  </si>
  <si>
    <t>Đức Yên</t>
  </si>
  <si>
    <t>Đức Lâm</t>
  </si>
  <si>
    <t>Đức Tùng</t>
  </si>
  <si>
    <t>CỦA HUYỆN ĐỨC THỌ</t>
  </si>
  <si>
    <t>CỦA HUYỆN CAN LỘC</t>
  </si>
  <si>
    <t xml:space="preserve">Đất ở nông thôn </t>
  </si>
  <si>
    <t>QH mới Trường mầm non</t>
  </si>
  <si>
    <t>CỦA HUYỆN KỲ ANH</t>
  </si>
  <si>
    <t>Đất làm nghĩa trang, nghĩa địa, nhà tang lễ, nhà hỏa táng</t>
  </si>
  <si>
    <t>Đất xây dựng cơ sở văn hóa</t>
  </si>
  <si>
    <t>CỦA HUYỆN HƯƠNG KHÊ</t>
  </si>
  <si>
    <t>Xã Sơn Thọ</t>
  </si>
  <si>
    <t>Xã Đức Hương</t>
  </si>
  <si>
    <t>Xã Đức Lĩnh</t>
  </si>
  <si>
    <t>QH đường giao thông thôn Bình Phong</t>
  </si>
  <si>
    <t>Xã Hương Minh</t>
  </si>
  <si>
    <t>(9)=(10)+..(14)</t>
  </si>
  <si>
    <t>(3)=(4)+..(7)</t>
  </si>
  <si>
    <t>CỦA HUYỆN VŨ QUANG</t>
  </si>
  <si>
    <t>Thôn Xuân Khánh, 
xã Thạch Bằng</t>
  </si>
  <si>
    <t>Thôn Hồng Lạc,
xã Thạch Châu</t>
  </si>
  <si>
    <t>CỦA HUYỆN LỘC HÀ</t>
  </si>
  <si>
    <t>Huyện Nghi Xuân</t>
  </si>
  <si>
    <t>Huyện Thạch Hà</t>
  </si>
  <si>
    <t>Huyện Cẩm Xuyên</t>
  </si>
  <si>
    <t>Huyện Hương Sơn</t>
  </si>
  <si>
    <t>Huyện Đức Thọ</t>
  </si>
  <si>
    <t>Huyện Can Lộc</t>
  </si>
  <si>
    <t>Huyện Kỳ Anh</t>
  </si>
  <si>
    <t>Huyện Hương Khê</t>
  </si>
  <si>
    <t>Huyện Vũ Quang</t>
  </si>
  <si>
    <t>Huyện Lộc Hà</t>
  </si>
  <si>
    <t>CỦA THỊ XÃ HỒNG LĨNH</t>
  </si>
  <si>
    <t>CỦA THÀNH PHỐ HÀ TĨNH</t>
  </si>
  <si>
    <t>CỦA THỊ XÃ KỲ ANH</t>
  </si>
  <si>
    <t>CỦA HUYỆN NGHI XUÂN</t>
  </si>
  <si>
    <t>CỦA HUYỆN THẠCH HÀ</t>
  </si>
  <si>
    <t>CỦA HUYỆN CẨM XUYÊN</t>
  </si>
  <si>
    <t>Địa điểm 
(Thôn.., xã....)</t>
  </si>
  <si>
    <t>Sử dụng từ loại đất (ha)</t>
  </si>
  <si>
    <t>Phụ lục 1.1.</t>
  </si>
  <si>
    <t>Phụ lục 1.2.</t>
  </si>
  <si>
    <t>Phụ lục 1.3.</t>
  </si>
  <si>
    <t>Phụ lục 1.4.</t>
  </si>
  <si>
    <t>Phụ lục 1.5.</t>
  </si>
  <si>
    <t>Phụ lục 1.6.</t>
  </si>
  <si>
    <t>Phụ lục 1.7.</t>
  </si>
  <si>
    <t>Phụ lục 1.8.</t>
  </si>
  <si>
    <t>Phụ lục 1.9.</t>
  </si>
  <si>
    <t>Phụ lục 1.10.</t>
  </si>
  <si>
    <t>Phụ lục 1.11.</t>
  </si>
  <si>
    <t>Phụ lục 1.12.</t>
  </si>
  <si>
    <t>Phụ lục 1.13.</t>
  </si>
  <si>
    <t xml:space="preserve">
</t>
  </si>
  <si>
    <t>Lộc Hà</t>
  </si>
  <si>
    <t>Vũ Quang</t>
  </si>
  <si>
    <t>Kỳ Anh</t>
  </si>
  <si>
    <t>Can Lộc</t>
  </si>
  <si>
    <t>Đức Thọ</t>
  </si>
  <si>
    <t>Hương Sơn</t>
  </si>
  <si>
    <t>Cẩm Xuyên</t>
  </si>
  <si>
    <t>Thạch Hà</t>
  </si>
  <si>
    <t>Nghi Xuân</t>
  </si>
  <si>
    <t>(4)=(5)+(6)+(7)</t>
  </si>
  <si>
    <t>Tổng diện tích xin chuyển mục đích SDĐ (ha)</t>
  </si>
  <si>
    <t>Tổng công trình, dự án xin chuyển mục đích sử dụng đất</t>
  </si>
  <si>
    <t>Đường quản lý hồ Thạch Trung tuyến D1 phần kéo dài (đường Lê Thiệu Huy từ đường Hạ Hoàng đến KP7 Nguyễn Du)</t>
  </si>
  <si>
    <t>Phường Trần Phú</t>
  </si>
  <si>
    <t>Đất thương mại, dịch vụ</t>
  </si>
  <si>
    <t xml:space="preserve">Địa điểm             </t>
  </si>
  <si>
    <t>Đất nông nghiệp khác</t>
  </si>
  <si>
    <t>Đất thương mại dịch vụ</t>
  </si>
  <si>
    <t>(3)=(4)+(5)+(6)</t>
  </si>
  <si>
    <t xml:space="preserve">Căn cứ pháp lý (QĐ chấp thuận chủ trương hoặc phê duyệt Dự án của cấp có thẩm quyền)
</t>
  </si>
  <si>
    <t>Địa điểm
(Thôn....., xã.....)</t>
  </si>
  <si>
    <t>Sử dụng từ các loại đất</t>
  </si>
  <si>
    <t>Tên công trình, dự án</t>
  </si>
  <si>
    <t>Thôn Quý, xã Thạch Liên</t>
  </si>
  <si>
    <t>Căn cứ pháp lý (QĐ chấp thuận chủ trương hoặc phê duyệt Dự án của cấp có thẩm quyền)</t>
  </si>
  <si>
    <t>Địa điểm
 (đến cấp xã)</t>
  </si>
  <si>
    <t>Thôn Ái Quốc, xã Cẩm Duệ</t>
  </si>
  <si>
    <t>Thôn Vinh Thái, xã Cẩm Bình</t>
  </si>
  <si>
    <t>Khu chăn nuôi tổng hợp</t>
  </si>
  <si>
    <t xml:space="preserve">Tổng </t>
  </si>
  <si>
    <t>Tổng</t>
  </si>
  <si>
    <t xml:space="preserve">
Căn cứ pháp lý
</t>
  </si>
  <si>
    <r>
      <t xml:space="preserve">Tổng diện tích xin chuyển mục đích SDĐ
</t>
    </r>
    <r>
      <rPr>
        <sz val="10"/>
        <rFont val="Times New Roman"/>
        <family val="1"/>
        <charset val="163"/>
      </rPr>
      <t>(ha)</t>
    </r>
  </si>
  <si>
    <t xml:space="preserve">Địa điểm
</t>
  </si>
  <si>
    <t>TT</t>
  </si>
  <si>
    <t>Mở rộng, nâng cấp đường Trung Tiết</t>
  </si>
  <si>
    <t>Nâng cấp đường Lê Duẩn kéo dài (đoạn từ đường Nguyễn Tuấn Thiện đến đường XVNT) - Ban A</t>
  </si>
  <si>
    <t>Đường Nguyễn Công Trứ đoạn từ đường Phan Đình Phùng đến đường HTLO - Ban A</t>
  </si>
  <si>
    <t>Phường Bắc Hà, phường Tân Giang</t>
  </si>
  <si>
    <t>Đường GTNT Quyết Tiến (Từ đường Đồng Môn - Ông Tâm)</t>
  </si>
  <si>
    <t>Xã Thạch Môn</t>
  </si>
  <si>
    <t>Kênh tiêu mương úng phường Thạch Quý</t>
  </si>
  <si>
    <t>Quy hoạch khu thể thao tại thôn Liên Nhật</t>
  </si>
  <si>
    <t>Mở rộng sân thể thao thôn Hoà</t>
  </si>
  <si>
    <t xml:space="preserve">Quy hoạch xen dắm dân cư thôn Liên Nhật </t>
  </si>
  <si>
    <t>Quy hoạch đất ở trường mầm non (Trương Cao)</t>
  </si>
  <si>
    <t>Quy hoạch khu dân cư thôn Hòa</t>
  </si>
  <si>
    <t>Xen dắm dân cư thôn Bình Minh, thôn Tây Nam, Thôn Đông Bắc</t>
  </si>
  <si>
    <t>Hạ tầng khu QH đường nối từ Nguyễn Biên đến Cầu Vồng (Tiếp giáp dự án Nguyễn Trung Thiên -ADB)</t>
  </si>
  <si>
    <t>Phường Tân Giang</t>
  </si>
  <si>
    <t>Đất bãi thải, xử lý rác thải</t>
  </si>
  <si>
    <t>Bãi xử lý bùn nạo vét từ hệ thống thoát nước và đất cát phát sinh trong VSMT - giai đoạn 1</t>
  </si>
  <si>
    <t>Mở rộng nhà văn hoá Đồng Công</t>
  </si>
  <si>
    <t>Công văn số 768/UBND - QLĐT ngày 24/4/2018 của UBND thành phố Hà Tĩnh về việc chủ trương điều chỉnh cục bộ quy hoạch sử dụng đất nông thôn mới xã Thạch Đồng</t>
  </si>
  <si>
    <t>Quy hoạch nhà văn hoá Hoà Bình</t>
  </si>
  <si>
    <t>Công văn số 734/UBND - TCKH ngày 19/4/2018 của UBND thành phố Hà Tĩnh về việc đầu tư xây dựng nhà văn hoá thôn Hoà Bình, xã Thạch Đồng tại vị trí mới</t>
  </si>
  <si>
    <t>Xây dựng đường giao thông nội phường TDP Hầu Đền, tuyến từ đường Nguyễn Khuyến đến nhà bà Nguyễn Thị Tâm, TDP Hầu Đền (tuyến Cống Trộp)</t>
  </si>
  <si>
    <t>Tổ dân phố Hầu Đền, Phường Trung Lương</t>
  </si>
  <si>
    <t>Quyết định số 285/QĐ-UBND ngày 06/3/2018 của UBND thị xã Hồng Lĩnh</t>
  </si>
  <si>
    <t>Xây dựng đường giao thông nội phường TDP La Giang, tuyến từ đường Nguyễn Ngọc Trình đến nhà ông Nguyễn Xuân Liễu, TDP La Giang (tuyến Tràng Tiên)</t>
  </si>
  <si>
    <t>Tổ dân phố La Giang, Phường Trung Lương</t>
  </si>
  <si>
    <t>Quyết định số 520/QĐ-UBND ngày 05/4/2018 của UBND thị xã Hồng Lĩnh</t>
  </si>
  <si>
    <t>Xây dựng đường giao thông nội phường TDP Tân Miếu, tuyến từ đường Nguyễn Tiến Lợi, đến Cầu Bãi Tràn, TDP Tân Miếu (tuyến Hói Mới)</t>
  </si>
  <si>
    <t>Tổ dân phố Tân Miếu, Phường Trung Lương</t>
  </si>
  <si>
    <t>Quy hoạch khu dân cư Đồng Thuận</t>
  </si>
  <si>
    <t>Tổ dân phố Đồng Thuận  phường Đức Thuận</t>
  </si>
  <si>
    <t>Khu dân cư tổ dân phố 6, tổ dân phố 7 Phường Nam Hồng</t>
  </si>
  <si>
    <t>Tổ dân phố 6, tổ dân phố 7 phường Nam Hồng</t>
  </si>
  <si>
    <t>Khu dân cư tổ dân phố 7 Phường Bắc Hồng</t>
  </si>
  <si>
    <t>Tổ dân phố 7 phường Bắc Hồng</t>
  </si>
  <si>
    <t>Quy hoạch đất ở (Thôn 2, Thôn 4, Thôn 7)</t>
  </si>
  <si>
    <t>Quy hoạch đất ở đồng Nhà Cờ (Thôn Trung Vân)</t>
  </si>
  <si>
    <t>Xã Xuân Hải</t>
  </si>
  <si>
    <t>Quy hoạch đất ở nông thôn (Đồng Trông Thôn Trường Mỹ)</t>
  </si>
  <si>
    <t>Văn bản số 177/UBND-KT&amp;HT ngày 07/02/2018 của UBND huyện Nghi Xuân về việc lập quy hoạch chi tiết xen dắm đất ở dân cư tại xã Xuân Mỹ.</t>
  </si>
  <si>
    <t>Quy hoạch đất ở khu dân cư nông thôn mới (Thôn 3)</t>
  </si>
  <si>
    <t>Quy hoạch khu dân cư nông thôn mới khu vực Long Bỏng, thôn Bắc Sơn</t>
  </si>
  <si>
    <t>Đất giáo dục và đào tạo</t>
  </si>
  <si>
    <t>Mở rộng trường Mầm Non xã Thạch Đài</t>
  </si>
  <si>
    <t>Trường mầm non xã Thạch Tân</t>
  </si>
  <si>
    <t>Mở rộng các tuyến đường giao thông, kênh mương thủy lợi phục vụ chỉnh trang đô thị</t>
  </si>
  <si>
    <t>Mở rộng đường giao thông thôn Bắc Thượng</t>
  </si>
  <si>
    <t>Đất ở nông thôn (xen dắm)</t>
  </si>
  <si>
    <t>Mở rộng nghĩa trang Nam Thanh</t>
  </si>
  <si>
    <t>Thôn Bình Tiến, xã Thạch Tân</t>
  </si>
  <si>
    <t>Các tổ dân phố, TT Thạch Hà</t>
  </si>
  <si>
    <t>Thôn Đồng Khánh, xã Thạch Trị</t>
  </si>
  <si>
    <t>Thôn Tân Sơn, xã Bắc Sơn</t>
  </si>
  <si>
    <t>Vùng Công an, xã Bắc Sơn</t>
  </si>
  <si>
    <t>Thôn Hòa Bình, xã Nam Hương</t>
  </si>
  <si>
    <t>Thôn Thống Nhất, xã Nam Hương</t>
  </si>
  <si>
    <t>Thôn Bắc Bình, xã Tượng Sơn</t>
  </si>
  <si>
    <t>Thôn Thống Nhất, xã Thạch Đài</t>
  </si>
  <si>
    <t>Thôn Tùng Sơn, xã Thạch Điền</t>
  </si>
  <si>
    <t>Thôn Nam Lĩnh, xã Thạch Điền</t>
  </si>
  <si>
    <t>Thôn Chị Lưu, Tri Lễ,Thượng Nguyên, xã Thạch Kênh</t>
  </si>
  <si>
    <t>Thôn Hòa Lạc, xã Thạch Lạc</t>
  </si>
  <si>
    <t>Thôn Thanh Sơn, xã Thạch Lạc</t>
  </si>
  <si>
    <t>Thôn Quý Hải, xã Thạch Ngọc</t>
  </si>
  <si>
    <t>Thôn Trửa, xã Thạch Tiến</t>
  </si>
  <si>
    <t>Thanh Giang,
xã Thạch Thanh</t>
  </si>
  <si>
    <t>Thôn Tân Long, xã Việt Xuyên</t>
  </si>
  <si>
    <t>Thanh Châu,
xã Thạch Thanh</t>
  </si>
  <si>
    <t>Quyết định số 4033/QĐ-UBND ngày 19/10/2015 của UBND tỉnh về việc cho phép UBND xã Thạch Đài, huyện Thạch Hà khảo sát, lập quy hoạch mỏ rộng khuôn viên Trường Mầm non xã Thạch Đài.</t>
  </si>
  <si>
    <t>Quyết định số 5691/QĐ-UBND ngày 29/9/2017 của UBND huyện Thạch Hà</t>
  </si>
  <si>
    <t>Chăn nuôi tổng hợp thôn Quý</t>
  </si>
  <si>
    <t>Xây dựng kho thương mại và dịch vụ vận tải của Công ty TNHH Thương mại vận tải Bình Kính</t>
  </si>
  <si>
    <t>Thôn Trung Trinh, xã Việt Xuyên</t>
  </si>
  <si>
    <t>Thôn Gia Ngãi 1, xã Thạch Long</t>
  </si>
  <si>
    <t>Hòa Hợp,
xã Thạch Thanh</t>
  </si>
  <si>
    <t>Quyết định số 583/QĐ-UBND ngày 21/2/2018 của UBND tỉnh về việc chấp thuận chủ trương đầu tư dự án xây dựng nhà văn phòng điều hành, giới thiệu trưng bày sản phẩm Công ty và Tổng kho phân phối thương mại tại xã Thạch Long, huyện Thạch Hà của Công ty TNHH Kim khí Bắc Miền Trung.</t>
  </si>
  <si>
    <t>Quyết định số 2941/QĐ-UBND ngày 13/10/2017 của UBND tỉnh về việc chấp thuận chủ trương đầu tư Dự án Xây dựng kho thương mại và dịch vụ vân tải xã Thạch Thanh, huyện Thạch Hà của Công ty TNHH Thương mại vận tải Bình Kính</t>
  </si>
  <si>
    <t>Xã Gia Hanh</t>
  </si>
  <si>
    <t>Xây dựng tuyến tránh về phía đông đoạn qua Khu di tích lịch sử Nga Ba Đồng Lộc</t>
  </si>
  <si>
    <t>Xã Đồng Lộc, Xuân Lộc</t>
  </si>
  <si>
    <t>Xây dựng công trình thu gom và xử lý nước thải cho cụm dân cư thôn Tân Hương</t>
  </si>
  <si>
    <t>Cầu Tam Đa và đường hai đầu cầu</t>
  </si>
  <si>
    <t>Thôn Tam Long, xã Quang Lộc</t>
  </si>
  <si>
    <t>QH mở rộng trường mầm non xuân Lộc</t>
  </si>
  <si>
    <t>Xóm Văn Cử, xã Xuân Lộc</t>
  </si>
  <si>
    <t>QH Đất ở</t>
  </si>
  <si>
    <t>Thuận Thăng, xã Khánh Lộc</t>
  </si>
  <si>
    <t>Làng Trữa, thôn kim thịnh, xã Kim Lộc</t>
  </si>
  <si>
    <t>Tân Tiến, xã Phú Lộc</t>
  </si>
  <si>
    <t>Làng Ngùi, Đồng Mỹ, Đoài duyệt, Đồng Huề, xã Vượng Lộc</t>
  </si>
  <si>
    <t>Xóm Văn thịnh, Đông Yên, xã Xuân Lộc</t>
  </si>
  <si>
    <t>Khu đô thị hỗn hợp phía bắc đường 46m</t>
  </si>
  <si>
    <t>QH mở rộng trường Mầm Non</t>
  </si>
  <si>
    <t>QH dân cư Hải Hà</t>
  </si>
  <si>
    <t>QH dân Bắc Hà</t>
  </si>
  <si>
    <t>QH khu dân cư Cầu Bàu</t>
  </si>
  <si>
    <t>Trụ sở Ban Quàn lý Khu kinh tế tỉnh Hà Tĩnh</t>
  </si>
  <si>
    <t>Phường Kỳ Phương và Phường Kỳ Liên</t>
  </si>
  <si>
    <t>Xã Kỳ Hưng</t>
  </si>
  <si>
    <t>Thôn Hải Hà - xã Kỳ Hà</t>
  </si>
  <si>
    <t>Thôn Bắc Hà - xã Kỳ Hà</t>
  </si>
  <si>
    <t>Thôn Tân Hà - xã Kỳ Hưng</t>
  </si>
  <si>
    <t>Phường Kỳ Trinh</t>
  </si>
  <si>
    <t>Tuyến đường rộng 46m. Nối QL1A đến QL1B- thuộc khu đô thị kỳ Long, Kỳ Liên, Kỳ Phương 1,1km</t>
  </si>
  <si>
    <t>Đường từ khu tái định cư Kỳ Phương đến nhiệt điện III (Trần Đình Lành)</t>
  </si>
  <si>
    <t>Đường Tây Trinh</t>
  </si>
  <si>
    <t>QH Dân cư Nam Hà</t>
  </si>
  <si>
    <t>QH Dân cư Hải Hà</t>
  </si>
  <si>
    <t>QH khu dân cư cầu Bàu</t>
  </si>
  <si>
    <t>Phường Kỳ Liên</t>
  </si>
  <si>
    <t>TDP Nhân Thắng-phường Kỳ Phương</t>
  </si>
  <si>
    <t>Thôn Nam Hà - xã Kỳ Hà</t>
  </si>
  <si>
    <t>Phường Kỳ Phương</t>
  </si>
  <si>
    <t>Đất Thương mại - dịch vụ vùng Cơn Kéc</t>
  </si>
  <si>
    <t>Thôn Bắc Châu, xã Kỳ Châu</t>
  </si>
  <si>
    <t>Thôn Phúc Môn, xã Kỳ Thượng</t>
  </si>
  <si>
    <t>QH sân bóng xã</t>
  </si>
  <si>
    <t>Thôn Đồng Tiến, xã Kỳ Khang</t>
  </si>
  <si>
    <t>Quyết định số 2636/QĐ-UBND ngày 11/9/2017 của UBND tỉnh Hà Tĩnh về việc cho phép khảo sát địa điểm, lập quy hoạch xây dựng Sân thể thao xã Kỳ Khang, huyện Kỳ Anh</t>
  </si>
  <si>
    <t>QH đất ở vùng đồng cửa Tré</t>
  </si>
  <si>
    <t xml:space="preserve"> Thôn Tân Thắng, xã Kỳ Giang</t>
  </si>
  <si>
    <t>QH dân cư vùng đồng Cửa giếng, vùng Đồng Chùa</t>
  </si>
  <si>
    <t>Thôn Đông Sơn, Kỳ Phong</t>
  </si>
  <si>
    <t>Quy hoạch dân cư vùng Hạ Phòng, thôn Phương Giai</t>
  </si>
  <si>
    <t>Vùng Hạ Phòng, thôn Phương Giai, xã Kỳ Bắc</t>
  </si>
  <si>
    <t xml:space="preserve">Quyết định số 583/QĐ-UBND ngày 25/3/2013 của UBND huyện về việc phê duyệt Quy hoạch hạ tầng kỹ thuật khu xen dắm dân cư, xã Kỳ Bắc, huyện Kỳ Anh  </t>
  </si>
  <si>
    <t>QH mở rộng trường mầm non</t>
  </si>
  <si>
    <t>Thôn Minh Tân, xã Kỳ Hợp</t>
  </si>
  <si>
    <t>Thôn Đông Sơn, xã Kỳ Phong</t>
  </si>
  <si>
    <t>QH Đường Phúc Trạch - Hương Liên (giai đoạn 2)</t>
  </si>
  <si>
    <t>Xã Hương Đô</t>
  </si>
  <si>
    <t>Xã Hương Lâm</t>
  </si>
  <si>
    <t>Xã Hương Liên</t>
  </si>
  <si>
    <t>QH Khu xử lý rác thải huyện</t>
  </si>
  <si>
    <t>Quy hoạch đất ở TDP4 (Bờ Lở)</t>
  </si>
  <si>
    <t>Thị trấn Vũ Quang</t>
  </si>
  <si>
    <t>QH nhà văn hóa thôn Hợp Bình</t>
  </si>
  <si>
    <t>PHỤ LỤC 1.1. TỔNG HỢP DANH MỤC CÁC CÔNG TRÌNH, DỰ ÁN CẦN THU HỒI ĐẤT (BỔ SUNG) NĂM 2018</t>
  </si>
  <si>
    <t>PHỤ LỤC 1.2. TỔNG HỢP DANH MỤC CÁC CÔNG TRÌNH, DỰ ÁN CẦN THU HỒI ĐẤT (BỔ SUNG) NĂM 2018</t>
  </si>
  <si>
    <t>PHỤ LỤC 1.3. TỔNG HỢP DANH MỤC CÁC CÔNG TRÌNH, DỰ ÁN CẦN THU HỒI ĐẤT (BỔ SUNG) NĂM 2018</t>
  </si>
  <si>
    <t>PHỤ LỤC 1.4. TỔNG HỢP DANH MỤC CÁC CÔNG TRÌNH, DỰ ÁN CẦN THU HỒI ĐẤT (BỔ SUNG) NĂM 2018</t>
  </si>
  <si>
    <t>PHỤ LỤC 1.5. TỔNG HỢP DANH MỤC CÁC CÔNG TRÌNH, DỰ ÁN CẦN THU HỒI ĐẤT (BỔ SUNG) NĂM 2018</t>
  </si>
  <si>
    <t>PHỤ LỤC 1.6. TỔNG HỢP DANH MỤC CÁC CÔNG TRÌNH, DỰ ÁN CẦN THU HỒI ĐẤT (BỔ SUNG) NĂM 2018</t>
  </si>
  <si>
    <t>PHỤ LỤC 1.7. TỔNG HỢP DANH MỤC CÁC CÔNG TRÌNH, DỰ ÁN CẦN THU HỒI ĐẤT (BỔ SUNG) NĂM 2018</t>
  </si>
  <si>
    <t>PHỤ LỤC 1.8. TỔNG HỢP DANH MỤC CÁC CÔNG TRÌNH, DỰ ÁN CẦN THU HỒI ĐẤT (BỔ SUNG) NĂM 2018</t>
  </si>
  <si>
    <t>PHỤ LỤC 1.9. TỔNG HỢP DANH MỤC CÁC CÔNG TRÌNH, DỰ ÁN CẦN THU HỒI ĐẤT (BỔ SUNG) NĂM 2018</t>
  </si>
  <si>
    <t>PHỤ LỤC 1.10. TỔNG HỢP DANH MỤC CÁC CÔNG TRÌNH, DỰ ÁN CẦN THU HỒI ĐẤT (BỔ SUNG) NĂM 2018</t>
  </si>
  <si>
    <t>PHỤ LỤC 1.11. TỔNG HỢP DANH MỤC CÁC CÔNG TRÌNH, DỰ ÁN CẦN THU HỒI ĐẤT (BỔ SUNG) NĂM 2018</t>
  </si>
  <si>
    <t>PHỤ LỤC 1.12. TỔNG HỢP DANH MỤC CÁC CÔNG TRÌNH, DỰ ÁN CẦN THU HỒI ĐẤT (BỔ SUNG) NĂM 2018</t>
  </si>
  <si>
    <t>PHỤ LỤC 1.13. TỔNG HỢP DANH MỤC CÁC CÔNG TRÌNH, DỰ ÁN CẦN THU HỒI ĐẤT (BỔ SUNG) NĂM 2018</t>
  </si>
  <si>
    <t>PHỤ LỤC 1. TỔNG HỢP DANH MỤC CÁC CÔNG TRÌNH, DỰ ÁN CẦN THU HỒI ĐẤT (BỔ SUNG) NĂM 2018</t>
  </si>
  <si>
    <t xml:space="preserve"> Phụ lục 2.1.</t>
  </si>
  <si>
    <t xml:space="preserve"> Phụ lục 2.2.</t>
  </si>
  <si>
    <t xml:space="preserve"> Phụ lục 2.3.</t>
  </si>
  <si>
    <t xml:space="preserve"> Phụ lục 2.4.</t>
  </si>
  <si>
    <t xml:space="preserve"> Phụ lục 2.5.</t>
  </si>
  <si>
    <t xml:space="preserve"> Phụ lục 2.6.</t>
  </si>
  <si>
    <t xml:space="preserve"> Phụ lục 2.7.</t>
  </si>
  <si>
    <t xml:space="preserve"> Phụ lục 2.8.</t>
  </si>
  <si>
    <t xml:space="preserve"> Phụ lục 2.9.</t>
  </si>
  <si>
    <t xml:space="preserve"> Phụ lục 2.10.</t>
  </si>
  <si>
    <t xml:space="preserve"> Phụ lục 2.11.</t>
  </si>
  <si>
    <t xml:space="preserve"> Phụ lục 2.12.</t>
  </si>
  <si>
    <t>Đức Thịnh</t>
  </si>
  <si>
    <t>QH mở rộng Trường Mầm Non</t>
  </si>
  <si>
    <t>QH mở rộng đường trục chính xã (Dự án Lram)</t>
  </si>
  <si>
    <t>QH điểm trung chuyển rác thôn Lộc Phúc, Đồng Vịnh, Long Lập</t>
  </si>
  <si>
    <t>QH điểm trung chuyển rác Quang Thịnh, Đò Trai, Trường Thịnh, Đồng Cần, Quang Tiến</t>
  </si>
  <si>
    <t>QH đất ở thôn Ngọc Lâm (2 vị trí)</t>
  </si>
  <si>
    <t>QH đất ở Đồn Thanh Lâm (Đồng Tràng vườn ươm)</t>
  </si>
  <si>
    <t>QH đất ở Đồng Thanh Lâm</t>
  </si>
  <si>
    <t>QH đất ở Hoa Ích Lâm</t>
  </si>
  <si>
    <t>QH đất ở thôn Thịnh Cường</t>
  </si>
  <si>
    <t>QH đất ở Đồng Cửa, Thanh Đình</t>
  </si>
  <si>
    <t>QH đất ở dân cư Truồng Đống, thôn Xóm Mới</t>
  </si>
  <si>
    <t>QH đất ở xen dắm thôn Thịnh Kim</t>
  </si>
  <si>
    <t>QH đất ở thôn Thị Hoà</t>
  </si>
  <si>
    <t>QH đất ở Cơn Mở</t>
  </si>
  <si>
    <t>QH đất ở Chợ Giấy, Đại Tiến</t>
  </si>
  <si>
    <t>QH mở rộng UBND xã</t>
  </si>
  <si>
    <t>QH mở rộng nghĩa trang đồng Vòng, thôn Đại Lợi</t>
  </si>
  <si>
    <t>QH nhà văn hoá Nội Trung</t>
  </si>
  <si>
    <t>Quy hoạch mở rộng đường trục liên thôn (từ Hà Cat - Vĩnh Yên)</t>
  </si>
  <si>
    <t>QH dự án Cầu đường bộ Thọ Tường</t>
  </si>
  <si>
    <t>Khu vui chơi giải trí cho người già, trẻ em</t>
  </si>
  <si>
    <t>Đất cơ sở giáo dục</t>
  </si>
  <si>
    <t>Mở rộng khuôn viên Trường THCS Hồng Tân (sân bóng)</t>
  </si>
  <si>
    <t xml:space="preserve">
Xã Hồng Lộc</t>
  </si>
  <si>
    <t>Đất cơ sở thể dục thể thao</t>
  </si>
  <si>
    <t>Quy hoạch sân thể thao</t>
  </si>
  <si>
    <t>Thôn Sơn Phú,
xã Mai Phụ</t>
  </si>
  <si>
    <t xml:space="preserve">Quy hoạch sân thể thao </t>
  </si>
  <si>
    <t>Thôn Đông Thắng,
xã Mai Phụ</t>
  </si>
  <si>
    <t>Quy hoạch sân thể thao thôn Liên Tiến</t>
  </si>
  <si>
    <t>Thôn Liên Tiến,
xã Mai Phụ</t>
  </si>
  <si>
    <t>Đường giao thông liên thôn Quan Nam - Thượng Phú</t>
  </si>
  <si>
    <t>Các tuyến đường giao thông nội đồng</t>
  </si>
  <si>
    <t>Đất ở nông thôn vùng Phát Lát</t>
  </si>
  <si>
    <t>Thôn Thống Nhất,
xã An Lộc</t>
  </si>
  <si>
    <t>Đất ở nông thôn vùng Lò Than</t>
  </si>
  <si>
    <t>Thôn 6,
xã Bình Lộc</t>
  </si>
  <si>
    <t>Đất ở nông thôn trước cựa Bình phượng TL9</t>
  </si>
  <si>
    <t>Thôn Đồng Sơn,
xã Mai Phụ</t>
  </si>
  <si>
    <t>Đất ở nông thôn vùng Cồn Trúc, Dường Mai,  Cồn Bướm</t>
  </si>
  <si>
    <t>Thôn Thanh Hòa,
xã Phù Lưu</t>
  </si>
  <si>
    <t>Đất ở nông thôn tại  vùng Mụ Bà (đấu giá)</t>
  </si>
  <si>
    <t>Thôn Tân Thượng,
xã Tân Lộc</t>
  </si>
  <si>
    <t xml:space="preserve">Đất ở tại nông thôn vùng Hội quán, cửa ông Tâm </t>
  </si>
  <si>
    <t>Thôn Yên Bình, 
xã Thạch Bằng</t>
  </si>
  <si>
    <t>Đất ở nông thôn vùng Hội quán Tân Xuân cũ, vùng Cồn Hàn</t>
  </si>
  <si>
    <t>Đất ở tại nông thôn vùng Đội Nạp, Lô C13</t>
  </si>
  <si>
    <t>Thôn Xuân Hải, 
xã Thạch Bằng</t>
  </si>
  <si>
    <t xml:space="preserve">Đất ở tại nông thôn vùng Hội quán </t>
  </si>
  <si>
    <t>Thôn Phú Nghĩa, 
xã Thạch Bằng</t>
  </si>
  <si>
    <t>Đất ở nông thôn vùng Đồng Trộp, đồng Nác</t>
  </si>
  <si>
    <t>Đất ở nông thôn cửa anh Viện, cửa bà Hựu</t>
  </si>
  <si>
    <t>Thôn Hữu Ninh,
xã Thạch Mỹ</t>
  </si>
  <si>
    <t>Đất ở nông thôn cửa anh Phúc, anh Trong</t>
  </si>
  <si>
    <t>Thôn Báo Ân,
xã Thạch Mỹ</t>
  </si>
  <si>
    <t>Đất ở nông thôn vùng ngã tư Hội quán xóm 4 cũ (dặm dân, tái định cư)</t>
  </si>
  <si>
    <t>Thôn Quang Trung, 
xã Thịnh Lộc</t>
  </si>
  <si>
    <t>Đất ở nông thôn vùng Sâm</t>
  </si>
  <si>
    <t>Thôn Yên Định, 
xã Thịnh Lộc</t>
  </si>
  <si>
    <t>Đất ở nông thôn vùng Nhà Hàng, Ông Man (đấu giá, dặm dân, tái định cư)</t>
  </si>
  <si>
    <t>Thôn Nam Sơn, 
xã Thịnh Lộc</t>
  </si>
  <si>
    <t xml:space="preserve">Đất ở nông thôn vùng Sâm, Mãi Tượng </t>
  </si>
  <si>
    <t>Thôn Hòa Bình, 
xã Thịnh Lộc</t>
  </si>
  <si>
    <t>Đất nuôi trồng thủy sản</t>
  </si>
  <si>
    <t xml:space="preserve">Quy hoạch đất NTTS </t>
  </si>
  <si>
    <t>Thôn Đông Thắng, 
xã Mai Phụ</t>
  </si>
  <si>
    <t>Khu kinh doanh tổng hợp, lương thực và ngư lưới cụ Hoàng Lưu</t>
  </si>
  <si>
    <t>Thôn Xuân Phượng,
xã Thạch Kim</t>
  </si>
  <si>
    <t>Thôn Yên Bình,
xã Thạch Bằng</t>
  </si>
  <si>
    <t>Thôn Báo Ân, 
xã Thạch Mỹ</t>
  </si>
  <si>
    <t>Đất ở nông thôn đồng Ao</t>
  </si>
  <si>
    <t>Thôn Hà Ân, 
xã Thạch Mỹ</t>
  </si>
  <si>
    <t>Đất thể thao</t>
  </si>
  <si>
    <t>Mở rộng sân vận động trung tâm xã</t>
  </si>
  <si>
    <t>Thôn 4, Sơn Bình</t>
  </si>
  <si>
    <t>Am Thủy, Sơn Thủy</t>
  </si>
  <si>
    <t>QH đất ở nông thôn</t>
  </si>
  <si>
    <t xml:space="preserve">Thôn Vọng Sơn, Sơn Phú </t>
  </si>
  <si>
    <t xml:space="preserve"> Vùng Rú E - thôn 3, Sơn Long</t>
  </si>
  <si>
    <t>Thôn 2, Sơn Long</t>
  </si>
  <si>
    <t>QH đất ở dân cư đồng Cửa Ông</t>
  </si>
  <si>
    <t xml:space="preserve">Thôn 5, Sơn Bình </t>
  </si>
  <si>
    <t>Thanh Uyên, Sơn Bằng</t>
  </si>
  <si>
    <t>Thôn Đại Thịnh, Sơn Thịnh</t>
  </si>
  <si>
    <t>QH nhà văn hóa</t>
  </si>
  <si>
    <t>Đất nghĩa trang nghĩa địa</t>
  </si>
  <si>
    <t>Đường vào khu nghĩa địa</t>
  </si>
  <si>
    <t>TT Tây Sơn</t>
  </si>
  <si>
    <t>Thôn Vọng Sơn, Sơn Phú</t>
  </si>
  <si>
    <t>Thôn 5, Sơn Bình</t>
  </si>
  <si>
    <t>Thôn Đức Thịnh, Sơn Thịnh</t>
  </si>
  <si>
    <t>Thôn Hưng Thịnh, Sơn Thịnh</t>
  </si>
  <si>
    <t>Mở rộng sân vận động xã</t>
  </si>
  <si>
    <t>Nâng cấp mở rộng đường Nguyễn Biên. Đoạn từ QL 8C đến đường Nguyễn Đình Liễn</t>
  </si>
  <si>
    <t>Dự án đường dây và trạm biến áp 110KV Cẩm Hưng</t>
  </si>
  <si>
    <t>Đất cơ sở giáo dục - đào tạo</t>
  </si>
  <si>
    <t>Mở rộng trường Mầm non Lê Duẫn</t>
  </si>
  <si>
    <t xml:space="preserve">Đất ở tại nông thôn </t>
  </si>
  <si>
    <t>Đất ở tại nông thôn (Đấu giá)</t>
  </si>
  <si>
    <t>Dự án đầu tư xây dựng khu dân cư tổ dân phố Trần Phú</t>
  </si>
  <si>
    <t>Quy hoạch Nghĩa trang Cửa Thờ</t>
  </si>
  <si>
    <t xml:space="preserve">Quy hoạch nhà văn hóa </t>
  </si>
  <si>
    <t>Tổ dân phố 8,15 Thị trấn Cẩm Xuyên</t>
  </si>
  <si>
    <t>xã Cẩm Hưng</t>
  </si>
  <si>
    <t>Thôn Quốc Tiến xã Cẩm Duệ</t>
  </si>
  <si>
    <t>Thôn Vinh Lợi, xã Cẩm Bình</t>
  </si>
  <si>
    <t>Thôn Bình Minh, xã Cẩm Bình</t>
  </si>
  <si>
    <t>Thôn Nam Lý, xã Cẩm Bình</t>
  </si>
  <si>
    <t>Thôn 4, xã Cẩm Quang</t>
  </si>
  <si>
    <t xml:space="preserve">Thôn An Sơn (Thôn 10), xã Cẩm Sơn </t>
  </si>
  <si>
    <t>Thôn Lĩnh Sơn (Thôn 7), xã Cẩm Sơn</t>
  </si>
  <si>
    <t>Thôn Đông Mỹ, xã Cẩm Thành</t>
  </si>
  <si>
    <t>Thôn Sơn Trung, xã Cẩm Thịnh</t>
  </si>
  <si>
    <t>Tổ 9, TT Cẩm Xuyên</t>
  </si>
  <si>
    <t>Tổ dân phố 4, TT Cẩm Xuyên</t>
  </si>
  <si>
    <t>Thôn Thống Nhất, xã Cẩm Duệ</t>
  </si>
  <si>
    <t>Quy hoạch sân vận động xã</t>
  </si>
  <si>
    <t>Đường dây 110KW đấu nối vào nhà máy điện Mặt trời tại xã Cẩm Hòa</t>
  </si>
  <si>
    <t>Đất ở tại nông thôn (Xen dắm dân cư)</t>
  </si>
  <si>
    <t>Các xã Cẩm Hưng, Cẩm Thăng, Cẩm Phúc, Cẩm Huy, Cẩm Yên, Cẩm Hòa</t>
  </si>
  <si>
    <t>Thôn Thọ Sơn, An Sơn, Phúc Sơn, Lĩnh Sơn, xã Cẩm Sơn</t>
  </si>
  <si>
    <t>Thôn Đông Bàu, xã Cẩm Thành</t>
  </si>
  <si>
    <t>Thôn Nam Bắc Thành, xã Cẩm Thành</t>
  </si>
  <si>
    <t>Thôn Cẩm Đông, xã Cẩm Hà</t>
  </si>
  <si>
    <t>Trung tâm Thương mại và khu dân cư đô thị Bắc Phố Châu 1</t>
  </si>
  <si>
    <t>Khối 8, TT Phố Châu và thôn Mai Hà, Sơn Trung</t>
  </si>
  <si>
    <t>Trung tâm Thương mại và khu dân cư đô thị Bắc Phố Châu 2</t>
  </si>
  <si>
    <t>Thôn Trung 
Dương, xã Cẩm Dương</t>
  </si>
  <si>
    <t>Đất cụm công nghiệp</t>
  </si>
  <si>
    <t>Thị trấn, Liên Minh, Đức Tùng, Đức Châu, Trường Sơn</t>
  </si>
  <si>
    <t>QH đường giao thông thôn Lai Đồng</t>
  </si>
  <si>
    <t>QH mở rộng đường giao thông  (đường Yên Phú - Thọ Ninh)</t>
  </si>
  <si>
    <t xml:space="preserve">QH mở rộng đường giao thông liên thôn </t>
  </si>
  <si>
    <t>Quy hoạch nhà văn hoá xóm Thanh Phú</t>
  </si>
  <si>
    <t>Đất thủy lợi</t>
  </si>
  <si>
    <t>Đất ở</t>
  </si>
  <si>
    <t>Cầu Liên Lạc</t>
  </si>
  <si>
    <t>Phường Trung Lương</t>
  </si>
  <si>
    <t>Công trình Mương thoát lũ khu dân cư phường Trung Lương</t>
  </si>
  <si>
    <t>Mở rộng Nhà văn hoá tổ dân phố Thuận Hoà</t>
  </si>
  <si>
    <t>Tổ dân phố Thuận Hoà phường Đức Thuận</t>
  </si>
  <si>
    <t>Tờ trình số 48/TTr-UBND ngày 05/4/2018 của UBND phường Đức Thuận</t>
  </si>
  <si>
    <t>Mở rộng trường Mầm non Đậu Liêu</t>
  </si>
  <si>
    <t>Phường Đậu Liêu</t>
  </si>
  <si>
    <t>Quyết định 462/QĐ-UBND, ngày 28/3/2018 của UBND thị xã Hồng Lĩnh</t>
  </si>
  <si>
    <t>Cụm công nghiệp Nam Hồng</t>
  </si>
  <si>
    <t>Phường Nam Hồng, Phường Đậu Liêu</t>
  </si>
  <si>
    <t>thôn 2, 5, 7, 9, 11, 12, xã Cẩm Mỹ</t>
  </si>
  <si>
    <t>thôn 6, thôn 11, Cẩm Mỹ</t>
  </si>
  <si>
    <t>thôn 5, Cẩm Mỹ</t>
  </si>
  <si>
    <t>Đất ở tại đô thị Ven sông Hội</t>
  </si>
  <si>
    <t>thôn 6, thôn 11, xã Cẩm Mỹ</t>
  </si>
  <si>
    <t>Đất trụ sở cơ quan</t>
  </si>
  <si>
    <t>Mở rộng khuôn viên Trạm bảo vệ số 1, Ban quản lý khu bảo tồn thiên nhiên Kẻ Gỗ</t>
  </si>
  <si>
    <t>xã Cẩm Mỹ</t>
  </si>
  <si>
    <t>Thôn Tiến Thịnh, Sơn Thịnh</t>
  </si>
  <si>
    <t>Khu vui chơi thể thao thôn 6</t>
  </si>
  <si>
    <t>Thôn 6, Sơn Bình</t>
  </si>
  <si>
    <t>Mở rộng khu liên hợp thể thao</t>
  </si>
  <si>
    <t>Thôn Mai Hà Sơn Trung</t>
  </si>
  <si>
    <t>Thôn Hồng Thủy xã Sơn Thủy</t>
  </si>
  <si>
    <t>Nhà văn hoá và khu thể thao thôn Tiến Thịnh</t>
  </si>
  <si>
    <t xml:space="preserve">Xây dựng hội quán thôn 5 </t>
  </si>
  <si>
    <t>XD mới nhà hội quán</t>
  </si>
  <si>
    <t>Thôn Bình Sơn, Sơn Hàm</t>
  </si>
  <si>
    <t>Thôn  Hàm Giang Sơn Hàm</t>
  </si>
  <si>
    <t>Đường công vụ của Nhà máy quặng Sericit</t>
  </si>
  <si>
    <t>Sơn Trà</t>
  </si>
  <si>
    <t>Đường giao thông xã Sơn Thịnh</t>
  </si>
  <si>
    <t xml:space="preserve">Mở rộng nghĩa trang </t>
  </si>
  <si>
    <t>Đồng Đẹt, Sơn Mỹ</t>
  </si>
  <si>
    <t>Đấu giá đất</t>
  </si>
  <si>
    <t>Thôn 2, Sơn Trường</t>
  </si>
  <si>
    <t>Thôn 3, Sơn Trường</t>
  </si>
  <si>
    <t>Văn bản số 1331/UBND-TN ngày 28/5/2018 của UBND huyện Đức Thọ. V/v chủ trương đầu tư XD các vùng hạ tầng năm 2018</t>
  </si>
  <si>
    <t xml:space="preserve">QH mở rộng kho dự trữ Hồng Đức </t>
  </si>
  <si>
    <t>Xã Hồng Lộc</t>
  </si>
  <si>
    <t>Đất ở nông thôn tại Khu quy hoạch làng VH DL</t>
  </si>
  <si>
    <t>Đất TMDV tại các lô C1, C2, C3, C8, C12, C25, C47</t>
  </si>
  <si>
    <t>Thôn Phú Nghĩa, Xuân Hòa, Xuân Hải, 
xã Thạch Bằng</t>
  </si>
  <si>
    <t>Đất TMDV tại lô C24</t>
  </si>
  <si>
    <t>Thôn An Lộc, xã Thạch Châu</t>
  </si>
  <si>
    <t>Đường GTNT thôn Sơn Phú</t>
  </si>
  <si>
    <t>Thôn Sơn Phú, 
xã Mai Phụ</t>
  </si>
  <si>
    <t>Đất ở vông thôn tại Khu quy hoạch làng VH DL</t>
  </si>
  <si>
    <t>thôn Đông Hà 1, xã Thạch Long</t>
  </si>
  <si>
    <t>Điều chỉnh khu dân cư TDP 6,7 (Cơn Bùi; Cơn Bứa)</t>
  </si>
  <si>
    <t>TDP 6,7 phường Đậu Liêu</t>
  </si>
  <si>
    <t>Kỳ Thịnh</t>
  </si>
  <si>
    <t>Đường QL 1A đi từ cảng  Sơn Dương giai đoạn 2</t>
  </si>
  <si>
    <t>Kỳ Long</t>
  </si>
  <si>
    <t>Các tuyến đường vào đường trục trung tâm Khu đô thị du lịch Kỳ Nam</t>
  </si>
  <si>
    <t>Kỳ Nam</t>
  </si>
  <si>
    <t>QH dân cư xứ đồng Rộc Bàu</t>
  </si>
  <si>
    <t>TDP Hưng Nhân, Sông Trí</t>
  </si>
  <si>
    <t xml:space="preserve">Đất nghĩa trang, nghĩa địa,
nhà tang lễ, nhà hỏa táng  </t>
  </si>
  <si>
    <t>Mở rộng nghĩa trang Kỳ Hà</t>
  </si>
  <si>
    <t>Kỳ Hà</t>
  </si>
  <si>
    <t>Trụ sở VKS thành phố</t>
  </si>
  <si>
    <t>TDP7 phường Nguyễn Du</t>
  </si>
  <si>
    <t>Thôn Trung Đông, 
xã Cẩm Dương</t>
  </si>
  <si>
    <t>Thôn Trung Tiến, 
xã Cẩm Dương</t>
  </si>
  <si>
    <t>Quy hoạch dân cư TDP 4, TDP 7</t>
  </si>
  <si>
    <t>Đường trục ngang KĐT Kỳ Long - KCN đa ngành (giai đoạn 2)</t>
  </si>
  <si>
    <t>Mở rộng đường Mai Thúc Loan (Đoạn I: Từ đường Phan Đình Phùng - HTLO kéo dài và đoạn II: Ngã ba MTL - Cầu Thạch Đồng</t>
  </si>
  <si>
    <t>Phường Tân Giang, xã Thạch Hưng, xã Thạch Đồng</t>
  </si>
  <si>
    <t>Hạ tầng Nam đường Nguyễn Du</t>
  </si>
  <si>
    <t>Quy hoạch xen dắm xóm Tân Yên</t>
  </si>
  <si>
    <t>Phường Văn Yên</t>
  </si>
  <si>
    <t>Quy hoạch xen dắm dân cư TDP 4, TDP 7</t>
  </si>
  <si>
    <t>Mở rộng Đường Từ Bà Hạnh đến ông Đính</t>
  </si>
  <si>
    <t>TDP Ngọc Sơn, phường Đức Thuận</t>
  </si>
  <si>
    <t xml:space="preserve">QH xen dắm </t>
  </si>
  <si>
    <t>Kỳ Hưng</t>
  </si>
  <si>
    <t>QH dân cư Bàu Đá</t>
  </si>
  <si>
    <t>Dự án XD khu dân cư Nam bờ sông trí</t>
  </si>
  <si>
    <t>Sông Trí</t>
  </si>
  <si>
    <t>Dịch vụ thương mại và giải trí Sơn Dương</t>
  </si>
  <si>
    <t>Quy hoạch đất ở Thôn Trường Thanh</t>
  </si>
  <si>
    <t>Xã Xuân Trường</t>
  </si>
  <si>
    <t>Quy hoạch đất ở Thôn Trường Quý</t>
  </si>
  <si>
    <t>Quy hoạch tái định cư và khu dân cư dự án xây dựng Tuyến đường ven biển Xuân Hội - Thạch Khê - Vũng Áng</t>
  </si>
  <si>
    <t>Đất cơ sở giáo dục và đào tạo</t>
  </si>
  <si>
    <t>Mở rộng trường THPT Nguyễn Công Trứ</t>
  </si>
  <si>
    <t>TT Xuân An</t>
  </si>
  <si>
    <t>Xã Xuân Thành</t>
  </si>
  <si>
    <t>Đường giao thông nông thôn trung tâm xã Thạch Xuân đi thôn Đại Đồng xã Thạch Đài</t>
  </si>
  <si>
    <t>Dự án Củng cố, nâng cấp tuyến đê Hữu Phủ đoạn từ K0+00 đến K10+00, huyện Thạch Hà</t>
  </si>
  <si>
    <t>Thôn Sâm Lộc, xã Tượng Sơn</t>
  </si>
  <si>
    <t>Quyết định số 4020/QĐ-UBND ngày 29/12/2017 của UBND tỉnh Hà Tĩnh về việc phê duyệt điều chỉnh Dự án Củng cố, nâng cấp tuyến đê Hữu Phủ đoạn từ K0+00 đến K10+00, huyện Thạch Hà</t>
  </si>
  <si>
    <t>Điểm lắp đặt lò xử lý chất thải rắn sinh hoạt xã Thạch Trị, xã Thạch Lạc</t>
  </si>
  <si>
    <t>Đài tưởng niệm Liệt sỹ xã Thạch Lưu</t>
  </si>
  <si>
    <t>Thôn Lộc Ân, xã Thạch Lưu</t>
  </si>
  <si>
    <t>Sân vận động thôn Tân Sơn</t>
  </si>
  <si>
    <t>Thôn Tân Sơn, xã Nam Hương</t>
  </si>
  <si>
    <t>Đất ở tại nông thôn (vùng Chợ Mới)</t>
  </si>
  <si>
    <t>Thôn 4, xã Cẩm Huy</t>
  </si>
  <si>
    <t>Cầu Vực Nầm</t>
  </si>
  <si>
    <t>Sơn Ninh, Sơn Châu</t>
  </si>
  <si>
    <t>Đường vào cầu sông con</t>
  </si>
  <si>
    <t>Sơn Quang</t>
  </si>
  <si>
    <t xml:space="preserve">Sơn Quang, Sơn Hàm, Sơn Trường, Sơn Diệm  </t>
  </si>
  <si>
    <t>QH cụm công nghiệp Đức Thọ</t>
  </si>
  <si>
    <t>Thôn Yên Thông, xã Xuân Yên</t>
  </si>
  <si>
    <t>Thôn Trường Thanh, xã Xuân Trường</t>
  </si>
  <si>
    <t>Thôn Đại Đồng, xã Cương Gián</t>
  </si>
  <si>
    <t>Thôn Trung Vân, xã Xuân Hải</t>
  </si>
  <si>
    <t>Thôn Thanh Văn, Thành Yên, xã Xuân Thành</t>
  </si>
  <si>
    <t>Tuyến đường nội vùng khu du lịch Xuân Thành, đoạn từ cầu Đông Hội đến sân Golf xã Xuân Thành.</t>
  </si>
  <si>
    <t>Dự án Ngàn Trươi Cẩm Trang "Bãi vất liệu đất san lấp phục vụ ngàn trươi cẩm Trang"</t>
  </si>
  <si>
    <t xml:space="preserve"> Thôn Tân Hương, xã Tùng Lộc, huyện Can Lộc</t>
  </si>
  <si>
    <t>QH lắp đặt hệ thống đường dây 35KW</t>
  </si>
  <si>
    <t>QH điểm trung chuyển rác thải</t>
  </si>
  <si>
    <t>Đất chợ</t>
  </si>
  <si>
    <t xml:space="preserve">Quy hoạch khu chợ </t>
  </si>
  <si>
    <t xml:space="preserve">Nâng cấp, mở rộng đường giao thông liên xã </t>
  </si>
  <si>
    <t>Dự án Trang trại Kinh tế tổng hợp của HTX Anh Hợi Phát tại Thạch Ngọc</t>
  </si>
  <si>
    <t>Trường mầm non Hoa Hồng của Công ty TNHH Giáo dục Tân Đại Phát Hà Tĩnh</t>
  </si>
  <si>
    <t>Thôn Ngọc Sơn, xã Thạch Ngọc</t>
  </si>
  <si>
    <t>Thị trấn Thạch Hà</t>
  </si>
  <si>
    <t>Thạch Xuân, Thạch Đài</t>
  </si>
  <si>
    <t>Thôn Đông Hà 1, xã Thạch Long</t>
  </si>
  <si>
    <t>Quyết định số 3763/QĐ-UBND ngày 15/5/2018 của UBND huyện Thạch Hà về việc chấp thuận chủ trương đầu tư Mô hình Kinh tế nông nghiệp tổng hợp tại thôn Quý, xã Thạch Liên của hộ Bùi Văn Thuần</t>
  </si>
  <si>
    <t>Quyết định số 3764/QĐ-UBND ngày 15/5/2018 của UBND huyện Thạch Hà về việc chấp thuận chủ trương đầu tư Mô hình Kinh tế nông nghiệp tổng hợp tại thôn Trung Trinh, xã Việt Xuyên của hộ Bùi Văn Thuần</t>
  </si>
  <si>
    <t>Quyết đinh số 3289/QĐ-UBND ngày 06/11/2017 của UBND tỉnh Hà Tĩnh về việc chấp thuận chủ trương đầu tư Dự án Đầu tư xây dựng Trường MN Hoa Hồng, thị trấn Thạch Hà, huyện Thạch Hà</t>
  </si>
  <si>
    <t>Đất khu công nghiệp</t>
  </si>
  <si>
    <t>Nhà máy gia công cơ khí Tráng phủ men kim loại và hóa chất của Công ty TNHH Nam Quốc Đại (Lô đất CN2.4 Khu công nghiệp, dịch phụ phụ trợ phía tây nam đường tránh Quốc lộ 1A)</t>
  </si>
  <si>
    <t>Dự án Khu dịch vụ tổng hợp chế biến thực phẩm Sao Việt</t>
  </si>
  <si>
    <t>Dự án Trung tâm Dịch vụ tổng hợp Kỳ Trinh của Công ty TNHH Thái Mỹ</t>
  </si>
  <si>
    <t>Khu Thương mại dịch vụ Biển Kỳ Nam của Công ty cổ phần Thương mại và dịch vụ Đồng Nghiệp (Lô đất C5 - Quy hoạch Khu đô thị du lịch Kỳ Nam)</t>
  </si>
  <si>
    <t xml:space="preserve">Dự án The Sky Garden của Công ty TNHH Play Vina kết hợp với Công ty cổ phần Krems Hàn Quốc </t>
  </si>
  <si>
    <t xml:space="preserve">Khu du lịch nghĩ dưỡng Phú Nhân Nghĩa của Hợp tác xã dịch vụ tổng hợp và Môi trường Phú Nhân Nghĩa </t>
  </si>
  <si>
    <t xml:space="preserve">Khu Nhà hàng sinh thái tại phường Kỳ Trinh, thị xã Kỳ Anh, tỉnh Hà Tĩnh của Công ty TNHH Hoàng Hà Anh  </t>
  </si>
  <si>
    <t>Khu khách sạn của Công ty cổ phần xây dựng và khai thác khoáng sản Miền Tây</t>
  </si>
  <si>
    <t>Khu Tổ hợp thương mại dịch vụ của Công ty TNHH Trường An Kỳ Anh</t>
  </si>
  <si>
    <t>Hợp tác xã Thắng Lợi (Phân bón, máy móc phục vụ SXNN)</t>
  </si>
  <si>
    <t>Kỳ Liên</t>
  </si>
  <si>
    <t>Kỳ Trinh</t>
  </si>
  <si>
    <t>-</t>
  </si>
  <si>
    <t>Kỳ Phương,
 Kỳ Liên</t>
  </si>
  <si>
    <t>Nằm trong khu chức năng của khu kinh tế</t>
  </si>
  <si>
    <t>QH dân cư</t>
  </si>
  <si>
    <t>Thôn Hưng Phú - xã Kỳ Hưng</t>
  </si>
  <si>
    <t>Mở rộng đường Cao Thắng (đoạn từ Ngô Đức Kế đến đường 3/2)</t>
  </si>
  <si>
    <t xml:space="preserve">Quyết định số 1398/QĐ-UBND, ngày 13/9/2017 của UBND TX Hồng Lĩnh </t>
  </si>
  <si>
    <t>Văn bản số 31/HĐND ngày 25/01/2018</t>
  </si>
  <si>
    <t>Mở rộng tuyến đường nội phường TDP Hầu Đền</t>
  </si>
  <si>
    <t xml:space="preserve">Quyết định số 785/QĐ-UBND, ngày 28/4/2017 của UBND TX Hồng Lĩnh </t>
  </si>
  <si>
    <t>Nâng cấp, mở rộng QL8, đoạn nối QL1 củ với mới (đường Nguyễn Nghiễm)</t>
  </si>
  <si>
    <t>Công văn số 883/BQLDA4-KTTĐ ngày 02/6/2017 của Ban quản lý dự án 4, Tổng cục đường bộ Việt Nam</t>
  </si>
  <si>
    <t>Tiểu công viên, hồ điều hòa Bắc Hồng</t>
  </si>
  <si>
    <t xml:space="preserve">Quyết định số 1912/QĐ-UBND, ngày 17/7/2017 của UBND tỉnh </t>
  </si>
  <si>
    <t>Kênh tục 19-5</t>
  </si>
  <si>
    <t xml:space="preserve">Quyết định số 1232/QĐ-BNN-XD, ngày 9/6/2011 của Bộ NNPTNT </t>
  </si>
  <si>
    <t>Trụ sở Bảo hiểm xã hội thị xã Hồng Lĩnh</t>
  </si>
  <si>
    <t xml:space="preserve">Quyết định số 618/QĐ-BHXH, ngày 29/9/2017 của BHXH Việt Nam </t>
  </si>
  <si>
    <t>Khu dân cư thôn Tân Hòa</t>
  </si>
  <si>
    <t>Dự án Trung tâm nghiên cứu, chọn tạo giống cây trồng và bảo quản, chế biến sản phẩm</t>
  </si>
  <si>
    <t xml:space="preserve">Quyết định số 3478/QĐ-UBND, ngày 01/12/2016 của UBND tỉnh </t>
  </si>
  <si>
    <t>Văn bản số 66/HĐND ngày 19/3/2018</t>
  </si>
  <si>
    <t>Công trình kênh tiêu Thạch Quý</t>
  </si>
  <si>
    <t xml:space="preserve">Quyết định số 647/QĐ-UBND, ngày 05/03/2018 của UBND tỉnh </t>
  </si>
  <si>
    <t>Văn bản số 106/HĐND ngày 18/4/2018</t>
  </si>
  <si>
    <t xml:space="preserve">Đất khu công nghiệp </t>
  </si>
  <si>
    <t>Khu công nghiệp phụ trợ cạnh hồ Mộc Hương</t>
  </si>
  <si>
    <t xml:space="preserve">Quyết định số 2429/QĐ-UBND, ngày 30/8/2016 của UBND tỉnh </t>
  </si>
  <si>
    <t>Dự án đầu tư XD công trình từ đường Khu tái định cư Kỳ Phương đến nhà máy nhiệt điện Vũng Áng III và khu công nghiệp phụ trợ, khu kinh tế Vũng Áng</t>
  </si>
  <si>
    <t xml:space="preserve">Quyết định số 1558/QĐ-UBND, ngày 28/3/2018 của UBND tỉnh </t>
  </si>
  <si>
    <t>Trụ sở làm việc Báo Hà Tĩnh</t>
  </si>
  <si>
    <t xml:space="preserve">Quyết định số2637/QĐ-UBND, ngày 11/9/2017 của UBND tỉnh </t>
  </si>
  <si>
    <t>Tổ hợp du lịch Khách sạn, nhà hàng và vui chơi giải trí biển Lộc Hà</t>
  </si>
  <si>
    <t xml:space="preserve">Quyết định số 1877/QĐ-UBND, ngày 8/7/2016 của UBND tỉnh </t>
  </si>
  <si>
    <t>PHỤ LỤC 3a. THỐNG NHẤT BỔ SUNG DANH MỤC CÔNG TRÌNH, DỰ ÁN CẦN THU HỒI ĐẤT NĂM 2018</t>
  </si>
  <si>
    <t xml:space="preserve">ĐÃ ĐƯỢC THƯỜNG TRỰC HỘI ĐỒNG NHÂN DÂN TỈNH CHẬP THUẬN  </t>
  </si>
  <si>
    <t>PHỤ LỤC 3b. THỐNG NHẤT BỔ SUNG DANH MỤC CÔNG TRÌNH, DỰ ÁN CHUYỂN MỤC ĐÍCH SỬ DỤNG ĐẤT TRỒNG LÚA, ĐẤT RỪNG PHÒNG HỘ, RỪNG ĐẶC DỤNG NĂM 2018</t>
  </si>
  <si>
    <t>Tùng Ảnh</t>
  </si>
  <si>
    <t>Mai long, Mỹ Yên, Xóm Mới, Bình Yên , Dư Nại, xã Xuân Lộc</t>
  </si>
  <si>
    <t>Thôn Tân Mỹ, Tân Duệ, Chu Trinh, Quang Trung, Trung Thành, Ái Quôc, Phú Thượng, Trần Phú, Quốc Tiến, Thống Nhất, xã Cẩm Duệ</t>
  </si>
  <si>
    <t>Thôn Thống Nhất, Quốc Tiến, Ái Quốc, Chu Trinh, Trung Thành, Quang Trung, Phương Trứ, xã Cẩm Duệ</t>
  </si>
  <si>
    <t>Thôn Trung Tiến, Đông Xuân, Nam Xuân, xã Cẩm Hà</t>
  </si>
  <si>
    <t>Thôn Mai Lĩnh, Sơn Hàm</t>
  </si>
  <si>
    <t xml:space="preserve">                                                                                                                                                                                    </t>
  </si>
  <si>
    <t>Công văn số 5972/UBND ngày 1/11/2016 của UBND tỉnh Hà Tĩnh V/v bổ sung CV vào các hạng mục thuộc dự án đô thị loại II</t>
  </si>
  <si>
    <t>xã Cẩm Thành, huyện Cẩm Xuyên</t>
  </si>
  <si>
    <t>Xã Thạch Bằng, huyện Lộc Hà</t>
  </si>
  <si>
    <t>TDP 6 phường Nam Hồng, TX Hồng Lĩnh</t>
  </si>
  <si>
    <t>Phường Nguyễn Du, TP Hà Tĩnh</t>
  </si>
  <si>
    <t>Thôn Tân Hòa, xã Thuận Lộc, TX Hồng Lĩnh</t>
  </si>
  <si>
    <t>Các Thôn: Thuận Sơn, Tân Hòa, Hồng Lam xã Thuận Lộc, TX Hồng Lĩnh</t>
  </si>
  <si>
    <t>Phường Thạch Quý, TP Hà Tĩnh</t>
  </si>
  <si>
    <t>xã Kỳ Hưng, TX Kỳ Anh</t>
  </si>
  <si>
    <t>TDP3 phường Bắc Hồng, TX Hồng Lĩnh</t>
  </si>
  <si>
    <t>TDP Hầu Đền, phường Trung Lương, TX Hồng Lĩnh</t>
  </si>
  <si>
    <t>TDP 7 phường Đậu Liêu, TX Hồng Lĩnh</t>
  </si>
  <si>
    <t>TDP 10 phường Bắc Hồng, TX Hồng Lĩnh</t>
  </si>
  <si>
    <t>TDP 3,4 phường Nam Hồng, TX Hồng Lĩnh</t>
  </si>
  <si>
    <t>Phường Kỳ Phương, TX Hồng Lĩnh</t>
  </si>
  <si>
    <t>TDP7 phường Bắc Hồng, TX Hồng Lĩnh</t>
  </si>
  <si>
    <t xml:space="preserve">                             </t>
  </si>
  <si>
    <t>Văn bản số 6988/UBND-XD1 ngày 06 tháng 11 năm 2017 của UBND tỉnh về việc đầu tư Bãi xử lý bùn nạo vét từ hệ thống thoát nước và đất cát phát sinh trong VSMT - giai đoạn 1</t>
  </si>
  <si>
    <t>Văn bản số 2235/QĐ-UBND-XD ngày 23/4/2018 của UBDN tỉnh Hà Tĩnh về việc đầu tư xây dựng hạ tầng khu dân cư xen dắm tổ dân phố 4 và tổ dân phố 7 phường Hà Huy Tập, thành phố Hà Tĩnh</t>
  </si>
  <si>
    <t>Văn bản số 6988/UBND-XD1 ngày 06 tháng 11 năm 2017 về việc đầu tư Bãi xử lý bùn nạo vét từ hệ thống thoát nước và đất cát phát sinh trong VSMT - giai đoạn 1</t>
  </si>
  <si>
    <t>Văn bản số 2235/UBND-XD ngày 23/4/2018 của UBDN tỉnh Hà Tĩnh về việc đầu tư xây dựng hạ tầng khu dân cư xen dắm tổ dân phố 4 và tổ dân phố 7 phường Hà Huy Tập, thành phố Hà Tĩnh</t>
  </si>
  <si>
    <t>Quyết định số 1442/QĐ-UBND  ngày 16/5/2018 của UBND tỉnh về việc giới thiệu địa điểm khảo sát, lập quy hoạch xây dựng Đài tưởng niệm Liệt sỹ xã Thạch Lưu</t>
  </si>
  <si>
    <t>Công ty TNHH Kim Khí Bắc Miền Trung</t>
  </si>
  <si>
    <t>Quyết định số 195/QĐ-UBND ngày 18/01/2017 của UBND tỉnh Hà Tĩnh về việc phê duyệt Đồ án quy hoạch phân khu xây dựng Khu công nghiệp, dịch vụ phía Tây Nam đường tránh Quốc lộ 1, Khu kinh tế Vũng Áng, tỉnh Hà Tĩnh, tỷ lệ 1/2000</t>
  </si>
  <si>
    <t>Quyết định số 244/QĐ-KKT ngày 06/11/2017 cùa Ban QLKKT tỉnh về chủ trương đầu tư</t>
  </si>
  <si>
    <t>Quyết định số 36/QĐ-KKT ngày 06/02/2018 của Ban QLKKT tỉnh về chủ trương đầu tư</t>
  </si>
  <si>
    <t xml:space="preserve">Quyết định số 2468/QĐ-UBND ngày 23/8/2010 của UBND tỉnh về việc phê duyệt Quy hoạch chi tiết xây dựng Khu đô thị du lịch Kỳ Nam, Khu kinh tế Vũng Áng, huyện Kỳ Anh, tỉnh Hà Tĩnh (Tỷ lệ 1/2000) </t>
  </si>
  <si>
    <t>Quyết định số 2062/QĐ-UBND ngày 07/7/2009 của UBND tỉnh về việc phê duyệt Quy hoạch chi tiết xây dựng Khu đô thị trung tâm Khu kinh tế Vũng Áng, xã Kỳ Trinh, huyện Kỳ Anh, tỉnh Hà Tĩnh, Tỷ lệ 1/2000</t>
  </si>
  <si>
    <t>Quyết định số 183/QĐ-KKT ngày 17/7/2013 của Ban QLKKT tỉnh về việc phê duyệt Quy hoạch Tổng mặt bằng sử dụng đất Khu khách sạn (tỷ lệ 1/500) do Công ty cổ phần Xây dựng và Khai thác khoáng sản Miền Tây</t>
  </si>
  <si>
    <t>Quyết định 918/QĐ-UBND ngày 4/4/2018 của UBND tình về việc phê duyệt nhiệm vụ khảo sát địa hình, lập quy hoạch chi tiết Khu đô thị hỗn hợp phía Bắc đường 46m, phường kỳ Phương, thị xã Kỳ Anh, tỷ lệ 1/500</t>
  </si>
  <si>
    <t>Quyết định 443/QĐ-KKT ngày 28/8/2014 của Ban QLKKT tỉnh về việc phê duyệt Điều chỉnh cục bộ quy hoạch chi tiết Khu đô thị Kỳ Long - Kỳ Liên - Kỳ Phương, Khu kinh tế Vũng Áng, tỷ lệ 1/2000</t>
  </si>
  <si>
    <t>Quyết định 1882/QĐ-UBND  ngày 8/7/216 của UBND tỉnh về việc cho phép khảo sát, lập quy hoạch mở rộng Trường Mậm non xã Kỳ Hưng, thị xã Kỳ Anh</t>
  </si>
  <si>
    <t>Quyết định số 3252/QĐ-UBND ngày 30/10/2014 của UBND tỉnh về việc phê duyệt dự án đầu tư xây dựng Đường trục ngang Khu đô thị Kỳ Long - Khu công nghiệp đa ngành (giai đoạn 2)</t>
  </si>
  <si>
    <t>Quyết định số 3372/QĐ-UBND ngày 30/10/2013 của UBND tỉnh về việc phê duyệt dự án đầu tư xây dựng công trình Đường Quốc lộ 1A đi cảng Sơn Dương (giai đoạn 2) Khu kinh tế Vũng Áng</t>
  </si>
  <si>
    <t>Quyết định số 1558/QĐ-UBND ngày 15/6/2016 của UBND tỉnh về việc phê duyệt điều chỉnh dự án đầu tư xây dựng công trình Đường trục trung tâm Khu đô thị Kỳ Nam, Khu kinh tế Vũng Áng</t>
  </si>
  <si>
    <t>Công văn số 5985/UBND-GT ngày 25/9/2017 của UBND tỉnh về việc chủ trương đầu tư dự án tuyến đường 46m nối QL1A và QL1B thuộc Khu đô thị Kỳ Long - Kỳ Liên - Kỳ Phương, thị xã Kỳ Anh theo hình thức đối tác công tư PPP</t>
  </si>
  <si>
    <t>Quyết định số 3250/QĐ-UBND ngày 30/10/2014 của UBND tỉnh về việc phê duyệt Dự án đầu tư xây dựng công trình Đường từ Khu tái định cư Kỳ Phương đến nhà máy nhiệt điện Vũng Áng III và khu công nghiệp phụ trợ, Khu kinh tế Vũng Áng</t>
  </si>
  <si>
    <t xml:space="preserve">Quyết định số 157/QĐ-UBND ngày 17/01/2017 của UBND thị xã Kỳ Anh về việc phê duyệt chủ trương đầu tư Dự án Đường giao thông từ đường trục ngang Kỳ Trinh - Kỳ Ninh đi TDP Tây Trinh, phường Kỳ Trinh, thị xã Kỳ Anh </t>
  </si>
  <si>
    <t>Tờ trình số 41/TTr-UBND ngày 7/5/2018 của UBND xã Kỳ Hà về việc xin chủ trương khảo sát, lập Quy hoạch xen dắm thôn Nam Hà, Hải Hà và Đồng Hà xã Kỳ Hà</t>
  </si>
  <si>
    <t>Quyết định số 5105/QĐ-UBND ngày 14/12/2017 của UBND thị xã Kỳ Anh về việc thu hồi đất do tự nguyện trả lại đất.</t>
  </si>
  <si>
    <t>Quyết định số 3735/QĐ-UBND ngày 25/9/2017 của UBND thị xã Kỳ Anh về việc phê duyệt Quy hoạch phân lô đất ở Cầu Bàu xã Kỳ Hưng, tỷ lệ 1/500</t>
  </si>
  <si>
    <t>Quyết định số 4218/QĐ-UBND ngày 26/10/2017 của UBND thị xã Kỳ Anh về việc phê duyệt điều chỉnh quy mô Quy hoạch chi tiết xây dựng khu dân cư vùng Bàu Đá xã Kỳ Hoa, tỷ lệ 1/500</t>
  </si>
  <si>
    <t>Tờ trình số 58/TTr-UBND ngày 18/6/2018 của UBND phường Sông Trí về việc xin chủ trương  Quy hoạch dân cư xứ đồng Rộc Bàu</t>
  </si>
  <si>
    <t>Quyết định số 4230/QĐ-UBND ngày 27/10/2017 của UBND thị xã Kỳ Anh về việc phê duyệt báo cáo kinh tế - kỹ thuật đầu tư xây dựng công trình: Xây dựng khu dân cư Nam bờ Sông Trí, TDP Hưng Nhân thị xã Kỳ Anh, tỉnh Hà Tĩnh</t>
  </si>
  <si>
    <t>Văn bản số 669/UBND-QLĐT&amp;KT ngày 14/6/2018 của UBND thị xã Kỳ Anh về việc chấp thuận chủ trương khảo sát, lập quy hoạch chi tiết nghĩa trang tập trung xã Kỳ Hà, thị xã Kỳ Anh</t>
  </si>
  <si>
    <t>Quyết định 918/QĐ-UBND ngày 4/4/2018 của UBND tình về việc phê duyệt nhiệm vụ khảo sát đại hình, lập quy hoạch chi tiết Khu đô thị hỗn hợp phía Bắc đương 46m, phường kỳ Phương, thị xã Kỳ Anh, tỷ lệ 1/500</t>
  </si>
  <si>
    <t>Quyểt định số 915/QĐ-UBND ngày 20/3/2015 của UBND tỉnh về việc phê duyệt Đồ án quy hoạch phân khu xây dựng Khu công nghiệp, dịch vụ phụ trợ phía Tây Nam đường tránh Quốc lộ 1, Khu kinh tế Vũng Áng tỉnh Hà Tĩnh, tỷ lệ 1/2000</t>
  </si>
  <si>
    <t>Quy hoạch chi tiết xen dắm dân cư (tỷ lệ 1/500)</t>
  </si>
  <si>
    <t>Công văn số 51/HĐND ngày 27/02/2017 của HĐND tỉnh Hà Tĩnh về việc quyết định chủ trương đầu tư Dự án Nâng cấp tuyến đường ven biển Xuân Hội - Thạch Khê - Vũng Áng.</t>
  </si>
  <si>
    <t>Quyết định số 920/QĐ-UBND ngày 04/4/2018 của UBND tỉnh Hà Tĩnh về việc chấp thuận chủ trương dự án đầu tư Xây dựng hạ tầng khu dân cư nông thôn mới tại thôn 3, xã Xuân Phổ, huyện Nghi Xuân.</t>
  </si>
  <si>
    <t>Quyết định số 3171/QĐ-UBND ngày 30/10/2017 của UBND tỉnh Hà Tĩnh về việc phê duyệt Báo cáo nghiên cứu khả thi đầu tư xây dựng công trình Tuyến đường nội vùng Khu du lịch Xuân Thành, đoạn từ cầu Đông Hội đến sân Golf, xã Xuân Thành, huyện Nghi Xuân.</t>
  </si>
  <si>
    <t>Quyết định số 1091/QĐ-UBND ngày 12/4/2018 của UBND tỉnh Hà Tĩnh về việc cho phép Trường THPT Nguyễn Công Trứ khảo sát , lập quy hoạch mở rộng khuôn viên tại thị trấn Xuân An, huyện Nghi Xuân.</t>
  </si>
  <si>
    <t>Quyết định số 1643/QĐ-UBND ngày 19/6/2017 của UBND tỉnh về việc chấp thuận chủ trương đầu tư Dự án "Trang trại Kinh tế tổng hợp" tại xã Thạch Ngọc, huyện Thạch Hà, tỉnh Hà Tĩnh.</t>
  </si>
  <si>
    <t>Tờ trình số 122/TTr-UBND, ngày 21/5/2018 của UBND thị xã Hồng Lĩnh</t>
  </si>
  <si>
    <t>Quyết định 1221/QĐ-UBND ngày 26/7/2017 của UBND thị xã Hồng Lĩnh V/v phê duyệt chủ trương ĐT XDCT chỉnh trang đô thị TDP Ngọc Sơn, phường Đức Thuận.</t>
  </si>
  <si>
    <t>Quyết định 1315/QĐ-UBND, ngày 07/5/2018 của UBND Tỉnh Hà Tĩnh V/v Phe duyệt báo cáo kinh tế - kỹ thuật đầu tư xây dựng công trình: Cầu Liên Lạc, thị xã Hồng Lĩnh.</t>
  </si>
  <si>
    <t>Văn bản số 2754/UBND-XD ngày 16/5/2018 của UBND tỉnh</t>
  </si>
  <si>
    <t>Công văn 2745/UBND-NL2 ngày 16/5/2018 của UBND tỉnh về việc điều chỉnh GCN đầu tư Dự án khai thác và Ché biến Sericit tại mỏ Sericit khu Sơn Bình, huyện Hương Sơn của Công ty Cổ phần đầu tư Vạn Xuân Hà Tĩnh</t>
  </si>
  <si>
    <t>Quyết định số 745/QĐ-UBND ngày 21/5/2011 của UBND tỉnh về việc phê duyệt  dự án đầu tư xây dựng công trình Đường vào trung tâm xã Sơn Quang, huyện Hương Sơn.</t>
  </si>
  <si>
    <t>Quyết định số 405/QĐ-EVNNPC ngày 09/3/2018 của Tổng công ty Điện lực miền Bắc về việc giao danh mục kế hoạch đầu tư xây dựng năm 2018 cho Công ty Điện lực Hà Tĩnh.</t>
  </si>
  <si>
    <t>CV số 482/UBND-TNMT ngày 23/5/2018 về chủ trương đầu tư xây dựng các vùng hạ tầng đất ở năm 2018</t>
  </si>
  <si>
    <t>Văn bản số 2394/UBND-GT1 ngày 02/5/2018 của UBND tỉnh. V/v khảo sát, lập báo cáo đề xuất chủ trương đầu tư xây dựng cầu Thọ Tường bắc qua Sông La, huyện Đức Thọ</t>
  </si>
  <si>
    <t>Quyết định số 11517/QĐ-UBND ngày 18/11/2016 của UBND huyện Đức Thọ. V/v phê duyệt chủ trương đầu tư XD Công trình. Đường giao thông thôn Lai Đồng - xã Đức Đồng - huyện Đức Thọ</t>
  </si>
  <si>
    <t>Quyết định số 12357/QĐ-UBND ngày 30/12/2016 của UBND huyện Đức Thọ. V/v phê duyệt chủ trương đầu tư XD Công trình đường giao thông nội vùng xã Liên Minh - huyện Đức Thọ</t>
  </si>
  <si>
    <t>Quyết định số 4544 QĐ/UBND ngày 23/6/2015 của UBND huyện Đức Thọ. V/v phê duyệt quy hoạch chi tiết đất ở dân cư, xã Đức Long - huyện Đức Thọ - tỉnh Hà Tĩnh</t>
  </si>
  <si>
    <t>QĐ số 1060/QĐ-UBND ngày 02/4/2008 của UBND huyện Đức Thọ. V/v phê duyệt quy hoạch chi tiết đất ở tái định cư, xã Đức Thanh - huyện Đức Thọ - tỉnh Hà Tĩnh</t>
  </si>
  <si>
    <t>QĐ số 2284/QĐ-UBND ngày 31/3/2016 của UBND huyện Đức Thọ. V/v phê duyệt quy hoạch chi tiết đất ở dân cư năm 2016. Xã Đức Thanh - huyện Đức Thọ - tỉnh Hà Tĩnh</t>
  </si>
  <si>
    <t>QĐ số 4287/QĐ-UBND ngày 17/7/2017 của UBND huyện Đức Thọ. V/v phê duyệt quy hoạch tổng mặt bằng sử dụng đất nghĩa trang Đại Lợi - xã Đức Thanh - huyện Đức Thọ - tỉnh Hà Tĩnh</t>
  </si>
  <si>
    <t>Công văn 2083/UBND-GT1 ngày 17/4/2018 của UBND tỉnh Hà Tĩnh về việc giao thực hiện công tác bồi thường, GPMB dự án xây dựng tuyến tránh về phía đông đoạn qua Khu di tích lịch sử Nga Ba Đồng Lộc</t>
  </si>
  <si>
    <t>Công văn 947/UBND-TH1 ngày 26/2/2018 của UBND tỉnh Hà Tĩnh về việc thống nhất danh mục các hoạt động xây dựng thuộc tiểu dự án " phân tích, đánh giá và đề xuất các giải pháp giảm thiểu ô nhiễm môi trường nước sông Nghèn theo hướng Tăng trưởng xanh"</t>
  </si>
  <si>
    <t>Bản đồ quy hoạch chi tiết mở rộng tổng mặt bằng sử dụng đất trường Mầm non xã Kỳ Hợp được UBND tỉnh phê duyệt ngày 27/6/2017</t>
  </si>
  <si>
    <t>Quyết định  số 1302/QĐ-UBND ngày 15/5/2017 của UBND tỉnh Hà Tĩnh về việc giới thiệu địa điểm khảo sát lập QH xây dựng cơ sở 2 của  Trường mầm non xã Kỳ Thượng, huyện Kỳ Anh</t>
  </si>
  <si>
    <t>Quyết định 5439/QĐ-UBND ngày 31/10/2017 của UBND huyện  về việc phê duyệt QH khu dân cư vùng đồng cửa Tré thôn Tân Thắng, xã Kỳ Giang, huyện Kỳ Anh</t>
  </si>
  <si>
    <t>Quyết định số 3110/QĐ-UBND ngày 23/10/2017 của UBND tỉnh Hà Tĩnh về việc phê duyệt thiết kế bản vẽ thi công và dự toán công trình.</t>
  </si>
  <si>
    <t>Quyết định số 405/QĐ-EVNNPC ngày 09/3/2018 của Tổng Công ty Điện lực Miền Bắc về việc giao danh mục kế hoạch đầu tư xây dựng năm 2018 cho Công ty Điện lực Hà Tĩnh.</t>
  </si>
  <si>
    <t>Quyết định số 3316/QĐ-UBND ngày 27/10/2017 của UBND huyện Lộc Hà V/v Báo cáo kinh tế - kỹ thuật xây dựng công trình đường giao thông Quan Nam - Thượng Phú xã Hồng Lộc, huyện Lộc Hà.</t>
  </si>
  <si>
    <t>Quyết định số 1194/QĐ-UBND ngày 8/3/2018 của UBND huyện Lộc Hà V/v ban hành Kế hoạch làm đường giao thông, rãnh thoát nước trên hệ thống đường giao thông và kiên cố hóa kênh mương nội đồng năm 2018 trên địa bàn huyện.</t>
  </si>
  <si>
    <t>Văn bản số 04/HĐND ngày 17/02/2017 của HĐND huyện Lộc Hà V/v cho ý kiến về phần vốn ngân sách của dự án Đường giao thông liên xã kết hợp vào khu chăn nuôi tập trung xã Hồng Lộc, huyện Lộc Hà, tỉnh Hà Tĩnh.</t>
  </si>
  <si>
    <t xml:space="preserve">Văn bản số 2693/UBND-KT ngày 15/5/2018 của UBND tỉnh V/v điều chỉnh quy hoạch chuyển đổi mô hình quản lý và ĐTXD các chợ tại huyện Lộc Hà. </t>
  </si>
  <si>
    <t>Quyết định số 1291/QĐ-UBND ngày 19/5/2016 của UBND huyện Lộc Hà V/v phê duyệt Quy hoạch chi tiết đất ở xã An Lộc năm 2016.</t>
  </si>
  <si>
    <t>Văn bản số 335/UBND-KTHT ngày 19/3/2018 của UBND huyện Lộc Hà V/v khảo sát lập quy hoạch chi tiết đất ở xã Tân Lộc, huyện Lộc Hà, tỉnh Hà Tĩnh.</t>
  </si>
  <si>
    <t>Quyết định số 1898/QĐ-UBND ngày 20/7/2016 của UBND huyện Lộc Hà V/v phê duyệt Quy hoạch chi tiết phân lô đất ở và Quyết định số 4433/QĐ-UBND ngày 20/11/2013 của UBND huyện Lộc Hà V/v phê duyệt Quy hoạch chi tiết phân lô đất ở để giao đất ở cho các hộ, gia đình cá nhân xã Thạch Bằng năm 2013.</t>
  </si>
  <si>
    <t>Quyết định số 4433/QĐ-UBND ngày 20/11/2013 của UBND huyện Lộc Hà V/v phê duyệt Quy hoạch chi tiết phân lô đất ở để giao đất ở cho các hộ, gia đình cá nhân xã Thạch Bằng năm 2013 và Quyết định số 897/QĐ-UBND ngày 5/02/2018 của UBND huyện Lộc Hà V/v phê duyệt điều chỉnh cục bộ Quy hoạch chi tiết xã Thạch Bằng, huyện Lộc Hà, tỉnh Hà Tĩnh.</t>
  </si>
  <si>
    <t>Quyết định số 3428/QĐ - UBND ngày 31/10/2017 của UBND huyện Lộc Hà V/v phê duyệt Quy hoạch phân lô khu C13 phục vụ cấp đổi đất ở cho các hộ dân có đất ở nhưng không phù hợp với Quy hoạch chi tiết trung tâm hành chính huyện và Quy hoạch du lịch biển Lộc Hà.</t>
  </si>
  <si>
    <t>Công văn số 1297/CV-UBND ngày 28/10/2015 của UBND huyện Lộc Hà V/v cho chủ trương, khảo sát lập Quy hoạch phân lô chi tiết đất ở vùng hội quán thôn Phú Nghĩa, xã thạch Bằng, huyện Lộc Hà, tỉnh Hà Tĩnh.</t>
  </si>
  <si>
    <t>Văn bản số 642/UBND-KTHT ngày17/5/2018 của UBND huyện Lộc Hà V/v khảo sát lập quy hoạch chi tiết đất ở xã Thạch Mỹ, huyện Lộc Hà, tỉnh Hà Tĩnh.</t>
  </si>
  <si>
    <t>Quyết định số 3775/QĐ-UBND ngày 7/12/2017 của UBND huyện Lộc Hà V/v phê duyệt điều chỉnh, bổ sung Quy hoach xây dựng nông thôn mới xã Thịnh Lộc, huyện Lộc Hà, tỉnh Hà Tĩnh.</t>
  </si>
  <si>
    <t>Quyết định số 3968/QĐ-UBND ngày 28/12/2017 của UBND tỉnh Hà Tĩnh V/v phê duyệt điều chỉnh đề cương nhiệm vụ, dự án khảo sát địa hình, lập quy hoạch chi tiết xây dựng Làng du lịch cộng đồng thôn Nam Sơn, xã Thịnh Lộc, huyện Lộc Hà, tỉnh Hà Tĩnh, tỷ lệ 1/500.</t>
  </si>
  <si>
    <t>Quyết định số 1314/QĐ-UBND ngày13/03/2018 của UBND huyện Lộc Hà V/v chấp thuận chủ trương đầu tư dự án Nuôi trồng thủy sản nước ngọt tại vùng hồi Loan, thôn Đông Thắng, xã Mai Phụ, huyện Lộc Hà, tỉnh Hà Tĩnh.</t>
  </si>
  <si>
    <t>Quyết định số 2168/QĐ-UBND ngày 04/8/2008 của UBND tỉnh V/v phê duyệt quy hoạch chi tiết 1/2.000 xây dựng khu Trung tâm Huyện lỵ huyện lộc Hà.</t>
  </si>
  <si>
    <t>Quyết định số 3486/QĐ-UBND ngày 6/11/2017 của UBND huyện Lộc Hà V/v chấp thuận chủ trương đầu tư xây dựng khu kinh doanh tổng hợp, lương thực và ngư lưới cụ Hoàng Lưu của nhà đầu tư Nguyễn Thị Hoạt tại thôn Xuân Phượng xã thạch Kim, huyện Lộc Hà, tỉnh Hà Tĩnh.</t>
  </si>
  <si>
    <t xml:space="preserve">Quyết định số 3166/QĐ-UBND ngày 04/10/2017 của UBND huyện Lộc Hà V/v phê duyệt chủ trương đầu tư dự án Xây dựng đường giao thông thôn Sơn Phú, xã Mai Phụ, huyện lộc Hà, tỉnh Hà Tĩnh. </t>
  </si>
  <si>
    <t>Quyết định số 1898/QĐ-UBND ngày 20/7/2016 của UBND huyện Lộc Hà V/v phê duyệt Quy hoạch chi tiết phân lô đất ở và Quyết định số: 4433/QĐ-UBND ngày 20/11/2013 của UBND huyện Lộc Hà V/v phê duyệt Quy hoạch chi tiết phân lô đất ở để giao đất ở cho các hộ, gia đình cá nhân xã Thạch Bằng năm 2013.</t>
  </si>
  <si>
    <t>Quyết định số 657/QĐ-UBND ngày 27/3/2017 của UBND huyện Lộc Hà V/v phê duyệt Quy hoạch chi tiết đất ở nông thôn xã Thạch Mỹ năm 2017.</t>
  </si>
  <si>
    <t>Quyết định số 851/QĐ-UBND, ngày 02/4/2018 của UBND Tỉnh V/v phê duyệt chủ trương đầu tư các công trình khắc phục thiệt hại do mưa lũ năm 2017 trên địa bàn thị xã Hồng Lĩnh.</t>
  </si>
  <si>
    <t>Quyết đinh 825/QĐ-UBND ngày 26/3/2018 của UBND tỉnh Hà Tĩnh về việc phê duyệt kế hoạch lựa chọn nhà thầu xây dựng công trình kênh tiêu Thạch Quý, thành phố Hà Tĩnh thuộc dự án Quản lý nguồn nước tổng hợp và phát triển đô thị trong mối liên hệ với biến đổi khí hậu tại Hà Tĩnh</t>
  </si>
  <si>
    <t>Bản đồ Quy hoạch tổng mặt bằng sử dụng đất được UBND TP phê duyệt ngày 28/9/2017, phê duyệt dự án sân thể thao thôn Hoà</t>
  </si>
  <si>
    <t>Bản đồ quy hoạch tổng mặt bằng sử dụng đất được UBND thành phố phê duyệt ngày 20/03/2018, phê duyệt quy hoạch chi tiết khu thể thao thôn và xen dắm dân cư thôn Liên Nhật - Xã Thạch Hạ</t>
  </si>
  <si>
    <t>Quyết định số 951/QĐ-UBND ngày 10/04/2014 của UBND tỉnh Hà Tĩnh, về việc cho phép cắt xẻ, nắn chỉnh tuyến đê Đồng Môn để xây dựng tuyến đường vào trung tâm xã Thạch Trung - Thạch Hạ, thành phố Hà Tĩnh.</t>
  </si>
  <si>
    <t>Quyết đinh 152/QĐ-UBND ngày 31/10/2017 của UBND thành phố Hà Tĩnh về việc thu hồi đất để thực hiện dự án: Xây dựng trụ sở viện kiểm sát nhân dân thành phố</t>
  </si>
  <si>
    <t>Quyết định số 2273/QĐ-UBND ngày 09/9/2013 của UBND tỉnh</t>
  </si>
  <si>
    <t>Quyết định số 1562/QĐ-UBND ngày 11/4/2018 của UBND huyện Cẩm Xuyên về việc phê duyệt quy hoạch phân lô đất ở dân cư các thôn xã Cẩm Bình, huyện Cẩm Xuyên</t>
  </si>
  <si>
    <t>Quyết định số 2271/QĐ -UBND ngày 14/6/2017 của UBND huyện Cẩm Xuyên về việc phê duyệt quy hoạch phân lô đất ở dân cư vùng gần trường Đại học Hà Tĩh, thôn Bình Minh, xã Cẩm Bình, huyện Cẩm Xuyên</t>
  </si>
  <si>
    <t>Quyết định số 1562/QĐ -UBND ngày 11/4/2018 của UBND huyện Cẩm Xuyên về việc phê duyệt quy hoạch phân lô đất ở dân cư các thôn xã Cẩm Bình, huyện Cẩm Xuyên</t>
  </si>
  <si>
    <t>Quyết định số 1562/QĐ - UBND ngày 11/4/2018 của UBND huyện Cẩm Xuyên về việc phê duyệt quy hoạch phân lô đất ở dân cư các thôn xã Cẩm Bình, huyện Cẩm Xuyên</t>
  </si>
  <si>
    <t xml:space="preserve">Quyết định số 5167/QĐ-UBND ngày 13 /10/2016 của UBND huyện; QĐ số 7465/QĐ-UBND ngày 14 /08/2015 của UBND huyện, QĐ số 1182 QĐ-UBND ngày 13 /04/2017 của UBND huyện </t>
  </si>
  <si>
    <t xml:space="preserve">Quyết định số 5167/QĐ-UBND ngày 13 /10/2016 của UBND huyện; QĐ số 7465/QĐ-UBND ngày 14 /08/2015 của UBND huyện; QĐ số 1182 QĐ-UBND ngày 13 /04/2017 của UBND huyện </t>
  </si>
  <si>
    <t>Quyết định số 210/QĐ-UBND củaUBND huyện Cẩm Xuyên ngày 11/01/2017 về việc phê duyệt quy hoạch phân lô đất ở dân cư thôn 3, thôn 4, thôn 5, thôn 6, thôn 7, thôn 9, thôn 10, xã Cẩm Quang</t>
  </si>
  <si>
    <t>Quyết định số 1984/QĐ-UBND huyện Cẩm Xuyên ngày 8/5/2018 về việc phê duyệt quy hoạch phân lô đất ở dân cư thôn An Sơn và thôn Lĩnh Sơn, xã Cẩm Sơn</t>
  </si>
  <si>
    <t>Quyết định số 3574/QĐ - UBND ngày 20/9/2017 của UBND huyện Cẩm Xuyên về việc phê duyệt quy hoạch phân lô đất ở dân cư thôn Hưng Mỹ, thôn Đông Mỹ, thôn Tân Vĩnh Cần, thôn Đông Nam Lộ, xã Cẩm Thành</t>
  </si>
  <si>
    <t xml:space="preserve">Quyết định số 1009/QĐ -UBND  ngày 05/02/2015 của UBND huyện Cẩm Xuyên về việc phê duyệt quy hoạch chi tiết mặt bằng sử dụng đất phân lô đất ở dân cư các thôn xã Cẩm Thành </t>
  </si>
  <si>
    <t>Quyết định số 6588/QĐ -UBND của UBND huyện Cẩm Xuyên ngày 23/10/2014 về việc phê duyệt quy hoạch chi tiết mặt bằng sử dụng đất phân lô đất ở dân cư các thôn xã Cẩm Thịnh</t>
  </si>
  <si>
    <t>Quyết định số 2333/QĐ-UBND ngày 29/5/2018 của UBND huyện Cẩm Xuyên về việc phê duyệt quy hoạch phân lô đất ở dân cư thôn 5, thôn 6, thôn Mỹ Trung, thôn Mỹ Lâm, thôn Mỹ Sơn, xã Cẩm Mỹ</t>
  </si>
  <si>
    <t>Quyết định số 7799/QĐ-UBND của UBND huyện Cẩm Xuyên ngày 21/9/2015 về việc phê duyệt quy hoạch chi tiết mặt bằng phân lô đất ở dân cư các TDP 9, TDP 13, TDP 16 Thị trấn Cẩm Xuyên, huyện Cẩm Xuyên.</t>
  </si>
  <si>
    <t>Quyết định số 2271/QĐ - UBND ngày 14/6/2017 của UBND huyện Cẩm Xuyên về việc phê duyệt quy hoạch phân lô đất ở dân cư vùng gần trường Đại học Hà Tĩh, thôn Bình Minh, xã Cẩm Bình, huyện Cẩm Xuyên</t>
  </si>
  <si>
    <t xml:space="preserve"> Quyết định số 2335/QĐ-UBND của UBND huyện Cẩm Xuyên ngày 29/5/2018 về việc phê duyệt quy hoạch phân lô đất ở dân cư thôn Cẩm Đông, thôn Trung Tiến, thôn Xuân Hạ, thôn Hoa Xuân, thôn Đông Xuân, Nam Xuân, xã Cẩm Hà</t>
  </si>
  <si>
    <t>Quyết định số 7736/QĐ -UBND của UBND huyện Cẩm Xuyên ngày 17/12/2014 về việc chấp thuận chủ trương đầu tư, cho phép khảo sát thực hiện dự án xây dựng trang trại chăn nuôi tổng hợp tại thôn Sơn Trung, xã Cẩm Thịnh của ông Nguyễn Đình Dũng</t>
  </si>
  <si>
    <t>Quyết định số 1953/QĐ-UBND ngày 13/7/2017 của UBND tỉnh về việc cho phép khảo sát, lập quy hoạch mở rộng khuôn viên Trạm bảo vệ số 1, Ban Quản lý khu bản tồn thiên nhiên Kẽ Gỗ, tại xã Cẩm Mỹ</t>
  </si>
  <si>
    <t>Công văn số 613/UBND-TNMT  V/v khảo sát quy hoạch khu dân cư TDP Đồng Thuận, Phường Đức Thuận.</t>
  </si>
  <si>
    <t>Công văn số 613/UBND-TNMT V/v khảo sát quy hoạch khu dân cư TDP Đồng Thuận, Phường Đức Thuận.</t>
  </si>
  <si>
    <t>CV số 413/UBND-TNMT ngày 12/3/2018 của UBND thành phố Hà Tĩnh</t>
  </si>
  <si>
    <t>Quyết đinh 1074/QĐ-UBND ngày 19/06/2017 của UBND thành phố Hà Tĩnh</t>
  </si>
  <si>
    <t xml:space="preserve">Quyết định số 1057/QĐ-UBND ngày 9/4/2018 của UBND tỉnh Hà Tĩnh </t>
  </si>
  <si>
    <t>Công văn số 409/UBND-TNMT ngày 20/04/2018 của UBND TX Hồng Lĩnh V/v xin đính chính địa điểm khu dân cư TDP6, TDP7 phường Đậu Liêu thị xã Hồng Lĩnh trong Nghị quyết số 71/NQ-HĐND ngày 13/12/2018 của HĐND tỉnh</t>
  </si>
  <si>
    <r>
      <t>Văn bản số 4460/UBND-XD</t>
    </r>
    <r>
      <rPr>
        <vertAlign val="subscript"/>
        <sz val="10"/>
        <rFont val="Times New Roman"/>
        <family val="1"/>
        <charset val="163"/>
      </rPr>
      <t>1</t>
    </r>
    <r>
      <rPr>
        <vertAlign val="superscript"/>
        <sz val="10"/>
        <rFont val="Times New Roman"/>
        <family val="1"/>
        <charset val="163"/>
      </rPr>
      <t xml:space="preserve"> </t>
    </r>
    <r>
      <rPr>
        <sz val="10"/>
        <rFont val="Times New Roman"/>
        <family val="1"/>
        <charset val="163"/>
      </rPr>
      <t>ngày 18/7/2017 của UBND tỉnh</t>
    </r>
  </si>
  <si>
    <t>Quyết định số 210/QĐ-UBND  ngày 11/01/2017 của UBND huyện Cẩm Xuyên về việc phê duyệt quy hoạch phân lô đất ở dân cư thôn 3, thôn 4, thôn 5, thôn 6, thôn 7, thôn 9, thôn 10, xã Cẩm Quang</t>
  </si>
  <si>
    <t>Quyết định số 1984/QĐ-UBND  ngày 8/5/2018 của UBND huyện Cẩm Xuyên về việc phê duyệt quy hoạch phân lô đất ở dân cư thôn An Sơn và thôn Lĩnh Sơn, xã Cẩm Sơn</t>
  </si>
  <si>
    <t>Quyết định số 1984/QĐ-UBND ngày 8/5/2018 của UBND huyện Cẩm Xuyên về việc phê duyệt quy hoạch phân lô đất ở dân cư thôn An Sơn và thôn Lĩnh Sơn, xã Cẩm Sơn</t>
  </si>
  <si>
    <t>Quyết định số 221/QĐ- UBND ngày 11/01/2012 của UBND huyện Cẩm Xuyên về việc phê duyệt quy hoạch xen ghép dân cư xã Cẩm Thành</t>
  </si>
  <si>
    <t>Quyết định số 6588/QĐ -UBND  ngày 23/10/2014 của UBND huyện Cẩm Xuyên về việc phê duyệt quy hoạch chi tiết mặt bằng sử dụng đất phân lô đất ở dân cư các thôn xã Cẩm Thịnh</t>
  </si>
  <si>
    <t>Quyết định số 2335/QĐ-UBND  ngày 29/5/2018 của UBND huyện Cẩm Xuyên về việc phê duyệt quy hoạch phân lô đất ở dân cư thôn Cẩm Đông, thôn Trung Tiến, thôn Xuân Hạ, thôn Hoa Xuân, thôn Đông Xuân, Nam Xuân, xã Cẩm Hà</t>
  </si>
  <si>
    <t>Quyết định số 3240/QĐ-UBND  ngày 17/5/2016 của UBND huyện Cẩm Xuyên về việc phê duyệt quy hoạch phân lô đất ở dân cư các thôn 1, thôn 3, thôn 4, thôn 5, thôn 6, thôn 7, xã Cẩm Huy</t>
  </si>
  <si>
    <t>Quyết định số 7799/QĐ-UBND  ngày 21/9/2015 của UBND huyện Cẩm Xuyên về việc phê duyệt quy hoạch chi tiết mặt bằng phân lô đất ở dân cư các TDP 9, TDP 13, TDP 16 Thị trấn Cẩm Xuyên, huyện Cẩm Xuyên.</t>
  </si>
  <si>
    <t>Công văn số 482/UBND-TNMT ngày 23/5/2018 của UBND huyện Hương Sơn về chủ trương đầu tư xây dựng các vùng hạ tầng đất ở năm 2018</t>
  </si>
  <si>
    <t>QH 3 điểm trung chuyển rác thải</t>
  </si>
  <si>
    <t>Quyết định số 3471/QĐ-UBND ngày 14/11/2014 của UBND tỉnh Hà Tĩnh về việc thành lập cụm công nghiệp huyện Đức Thọ</t>
  </si>
  <si>
    <t>Văn bản số 1331/UBND-TN ngày 28/5/2018 của UBND huyện Đức Thọ về việc chủ trương đầu tư XD các vùng hạ tầng năm 2018</t>
  </si>
  <si>
    <t>Văn bản số 2394/UBND-GT1 ngày 02/5/2018 của UBND tỉnh về việc khảo sát, lập báo cáo đề xuất chủ trương đầu tư xây dựng cầu Thọ Tường bắc qua Sông La, huyện Đức Thọ</t>
  </si>
  <si>
    <t>Quyết định số 12350/QĐ-UBND ngày 30/12/2016 của UBND huyện Đức Thọ về việc phê duyệt chủ trương đầu tư XD Công trình đường giao thông liên thôn  xã Đức Thanh - huyện Đức Thọ</t>
  </si>
  <si>
    <t>Quyết định số 11517/QĐ-UBND ngày 18/11/2016 của UBND huyện Đức Thọ về việc phê duyệt chủ trương đầu tư XD Công trình đường giao thông thôn Lai Đồng - xã Đức Đồng - huyện Đức Thọ</t>
  </si>
  <si>
    <t>Quyết định số 12357/QĐ-UBND ngày 30/12/2016 của UBND huyện Đức Thọ về việc phê duyệt chủ trương đầu tư XD Công trình đường giao thông nội vùng xã Liên Minh - huyện Đức Thọ</t>
  </si>
  <si>
    <t>Quyết định số 4544 QĐ/UBND ngày 23/6/2015 của UBND huyện Đức Thọ về việc phê duyệt quy hoạch chi tiết đất ở dân cư, xã Đức Long - huyện Đức Thọ - tỉnh Hà Tĩnh</t>
  </si>
  <si>
    <t>Quyết định số 1060/QĐ-UBND ngày 02/4/2008 của UBND huyện Đức Thọ về việc phê duyệt quy hoạch chi tiết đất ở tái định cư, xã Đức Thanh - huyện Đức Thọ - tỉnh Hà Tĩnh</t>
  </si>
  <si>
    <t>QĐ số 2284/QĐ-UBND ngày 31/3/2016 của UBND huyện Đức Thọ về việc phê duyệt quy hoạch chi tiết đất ở dân cư năm 2016 xã Đức Thanh - huyện Đức Thọ - tỉnh Hà Tĩnh</t>
  </si>
  <si>
    <t>QĐ số 4287/QĐ-UBND ngày 17/7/2017 của UBND huyện Đức Thọ về việc phê duyệt quy hoạch tổng mặt bằng sử dụng đất nghĩa trang Đại Lợi - xã Đức Thanh</t>
  </si>
  <si>
    <t>Công văn 1832/UBND-NL  ngày 9/4/2018  của UBND tỉnh Hà Tĩnh về việc thủ tục khai thác bãi vật liệu đất đắp Dự án Hệ Thống thủy lợi Ngàn trươi Cẩm Trang (giai đoạn 2)</t>
  </si>
  <si>
    <t>Quyết định 3515/QĐ-UBND ngày 29/11/2017 của UBND tỉnh Hà Tĩnh về việc phê duyệt chủ trương  đầu tư dự án Cầu Tam Đa và đường hai đầu cầu thuộc tuyến đường liên huyện Thạch Hà - Can Lộc</t>
  </si>
  <si>
    <t>Quyết định số 2636/QĐ-UBND ngày 11/9/2017 của UBND tỉnh Hà Tĩnh về việc cho phép khảo sát địa điểm, lập quy hoạch xây dựng sân thể thao xã Kỳ Khang, huyện Kỳ Anh</t>
  </si>
  <si>
    <t>Quyết định 2037/QĐ-UBND ngày 15/5/2018 của UBND huyện về việc phê duyệt quy hoạch Khu dân cư vùng đồng Cửa Giếng, thôn Đông Sơn, xã Kỳ Phong, huyện Kỳ Anh và Quyết định số 2038/QĐ-UBND của UBND huyện ngày 15/5/2018 về việc phê duyệt quy hoạch Khu dân cư vùng Đồng Chùa, thôn Đông Sơn, xã Kỳ Phong, huyện Kỳ Anh</t>
  </si>
  <si>
    <t>Văn bản số 642/UBND-KTHT ngày 17/5/2018 của UBND huyện Lộc Hà V/v khảo sát lập quy hoạch chi tiết đất ở xã Thạch Mỹ, huyện Lộc Hà, tỉnh Hà Tĩnh.</t>
  </si>
  <si>
    <t>Văn bản số 2754/UBND-XD ngày 16/5/2018 của UBND tỉnh Hà Tĩnh</t>
  </si>
  <si>
    <t>Bản đồ Quy hoạch tổng mặt bằng sử dụng đất được UBND tỉnh phê duyệt ngày 08/2/2018, Quyết định số 3855/QĐ-UBND ngày 22/12/2017 của UBND tỉnh Hà Tĩnh về việc chấp thuận chủ trương đầu tư Dự án Khu thương mại dịch vụ tổng hợp tại xã Kỳ Châu, huyện Kỳ Anh của Công ty TNHH Xuất Nhập khẩu Kỳ Anh</t>
  </si>
  <si>
    <t>Thôn Trung Tiến, Đông Xuân, Nam Xuân xã Cẩm Hà</t>
  </si>
  <si>
    <t>Đất thương mại, dịch vụ (trong khu chức năng của KKT)</t>
  </si>
  <si>
    <t>Đất giáo dục đào tạo</t>
  </si>
  <si>
    <t>Công trình chỉnh trang đô thị Tổ dân phố Thuận Hòa, phường Đức Thuận (tuyến từ Nhà văn hóa TDP Thuận Hòa đến đường Thống Nhất)</t>
  </si>
  <si>
    <t xml:space="preserve"> phường Đức Thuận</t>
  </si>
  <si>
    <t>Quyết định số 512/QĐ-UBND ngày 05/4/2018 của UBND thị xã Hồng Lĩnh V/v phê duyệt chủ trương ĐT.</t>
  </si>
  <si>
    <t>Tổ hợp kinh doanh thương mại dịch vụ tổng hợp ETC</t>
  </si>
  <si>
    <t>Yên Hồ</t>
  </si>
  <si>
    <t>Quyết định số 3728/QĐ-UBND ngày 13/11/2017 của UBND tỉnh về việc chấp thuận chủ trương đầu tư</t>
  </si>
  <si>
    <t>Đất quốc phòng</t>
  </si>
  <si>
    <t>Nhà đón tiếp khách nước ngoài</t>
  </si>
  <si>
    <t>Xã Sơn Kim 1</t>
  </si>
  <si>
    <t>Quyết định số 2794/QĐ-BTL ngày 17/8/2018 của Bộ tư lệnh Bộ đội Biên phòng.</t>
  </si>
  <si>
    <t>Mở rộng đồn biên phòng 164</t>
  </si>
  <si>
    <t>Xã Thạch Bằng</t>
  </si>
  <si>
    <t>Quyết định số 4035/QĐ-BTL ngày 29/11/2014 của Bộ tư lệnh bộ đội Biên phòng.</t>
  </si>
  <si>
    <t>Khu dân cư NTM Song Long</t>
  </si>
  <si>
    <t>Mở rộng Trường Quân sự tỉnh</t>
  </si>
  <si>
    <t>Phường Thạch Linh</t>
  </si>
  <si>
    <t>Quyết định số 2013/QĐ-UBND ngày 19/7/2016 của UBND tỉnh Hà Tĩnh, về việc phê duyệt điều chỉnh dự án</t>
  </si>
  <si>
    <t>Phường Nam Hồng</t>
  </si>
  <si>
    <t>Quyết định số 1251/QĐ-BTL ngày 10/8/2015 của Bộ tư lệnh Quân khu 4 về việc phê duyệt dự án đầu tư</t>
  </si>
  <si>
    <t>Doanh trại Ban chỉ huy quân sự TX Hồng Lĩnh</t>
  </si>
  <si>
    <t>Doanh trại Ban chỉ huy quân sự huyện Kỳ Anh</t>
  </si>
  <si>
    <t>Xã Kỳ Đồng</t>
  </si>
  <si>
    <t>Quyết định  số 1252/QĐ-BTL ngày 10/8/2015 của Bộ Tư lệnh quân khu 4</t>
  </si>
  <si>
    <t>Mở rộng Trụ sở Bộ chỉ huy Quân sự tỉnh</t>
  </si>
  <si>
    <t>Phường Nguyễn Du</t>
  </si>
  <si>
    <t>Quyết định số 1916/QĐ-UBND ngày 25/5/2018 của Bộ quốc phòng về việc phê duyệt dự án</t>
  </si>
  <si>
    <t>Xây dựng chùa Vĩnh Phúc và Trung tâm phật giáo thị xã Kỳ Anh</t>
  </si>
  <si>
    <t>Công văn số 91/UBND-XD1 -m ngày 02/5/2018 của UBND tỉnh về việc đầu tư xây dựng Chùa Vĩnh Phúc tại phường Kỳ Phương, thị xã Kỳ Anh</t>
  </si>
  <si>
    <t>Quyết định số 3209/QĐ-UBND ngày 31/10/2017 của UBND tỉnh Hà Tĩnh về việc chấp thuận chủ trương đầu tư Dự án Xây dựng khu dân cư nông thôn mới Long Bỏng, thôn Bắc Sơn, xã Cương Gián, huyện Nghi Xuân; Quyết định số 458/QĐ-UBND ngày 02/02/2018 của UBND tỉnh Hà Tĩnh về việc chấp thuận chủ trương đầu tư Dự án xây dựng hạ tầng khu dân cư đô thị Đông Dương tại xã Cương Gián, huyện Nghi Xuân.</t>
  </si>
  <si>
    <t xml:space="preserve">PHỤ LỤC 2.4. DANH MỤC CÔNG TRÌNH, DỰ ÁN CHUYỂN MỤC ĐÍCH SỬ DỤNG ĐẤT TRỒNG LÚA, ĐẤT RỪNG PHÒNG HỘ, RỪNG 
</t>
  </si>
  <si>
    <t>ĐẶC DỤNG (BỔ SUNG) NĂM 2018 CỦA HUYỆN NGHI XUÂN</t>
  </si>
  <si>
    <t>(Kèm theo Tờ trình số 218/TTr-UBND  ngày 09/7/2018 của UBND tỉnh)</t>
  </si>
  <si>
    <t>ỦY BAN NHÂN DÂN TỈNH</t>
  </si>
  <si>
    <t>PHỤ LỤC 2.3. DANH MỤC CÔNG TRÌNH, DỰ ÁN CHUYỂN MỤC ĐÍCH SỬ DỤNG ĐẤT TRỒNG LÚA, ĐẤT RỪNG PHÒNG HỘ, RỪNG ĐẶC DỤNG (BỔ SUNG) NĂM 2018 CỦA THỊ XÃ KỲ ANH</t>
  </si>
  <si>
    <t>PHỤ LỤC 2.2. DANH MỤC CÔNG TRÌNH, DỰ ÁN CHUYỂN MỤC ĐÍCH SỬ DỤNG ĐẤT TRỒNG LÚA, ĐẤT RỪNG PHÒNG HỘ, RỪNG ĐẶC DỤNG (BỔ SUNG)  NĂM 2018 CỦA THỊ XÃ HỒNG LĨNH</t>
  </si>
  <si>
    <t>PHỤ LỤC 2.1. DANH MỤC CÔNG TRÌNH, DỰ ÁN CHUYỂN MỤC ĐÍCH SỬ DỤNG ĐẤT TRỒNG LÚA, ĐẤT RỪNG PHÒNG HỘ, RỪNG ĐẶC DỤNG (BỔ SUNG) NĂM 2018 CỦA THÀNH PHỐ HÀ TĨNH</t>
  </si>
  <si>
    <t>PHỤ LỤC 2. TỔNG HỢP DANH MỤC CÔNG TRÌNH, DỰ ÁN CHUYỂN MỤC ĐÍCH SỬ DỤNG ĐẤT TRỒNG LÚA, ĐẤT RỪNG PHÒNG HỘ, RỪNG ĐẶC DỤNG  (BỔ SUNG) NĂM 2018 CỦA TỈNH HÀ TĨNH</t>
  </si>
  <si>
    <t>PHỤ LỤC 2.5. DANH MỤC CÔNG TRÌNH, DỰ ÁN CHUYỂN MỤC ĐÍCH SỬ DỤNG ĐẤT TRỒNG LÚA, ĐẤT RỪNG PHÒNG HỘ, RỪNG ĐẶC DỤNG (BỔ SUNG) NĂM 2018 CỦA HUYỆN THẠCH HÀ</t>
  </si>
  <si>
    <t>PHỤ LỤC 2.6. DANH MỤC CÔNG TRÌNH, DỰ ÁN CHUYỂN MỤC ĐÍCH SỬ DỤNG ĐẤT TRỒNG LÚA, ĐẤT RỪNG PHÒNG HỘ, RỪNG ĐẶC DỤNG (BỔ SUNG)  NĂM 2018 CỦA HUYỆN CẨM XUYÊN</t>
  </si>
  <si>
    <t>PHỤ LỤC 2.7. DANH MỤC CÔNG TRÌNH, DỰ ÁN CHUYỂN MỤC ĐÍCH SỬ DỤNG ĐẤT TRỒNG LÚA, ĐẤT RỪNG PHÒNG HỘ, RỪNG ĐẶC DỤNG (BỔ SUNG) NĂM 2018 CỦA HUYỆN HƯƠNG SƠN</t>
  </si>
  <si>
    <t>PHỤ LỤC 2.8. DANH MỤC CÔNG TRÌNH, DỰ ÁN CHUYỂN MỤC ĐÍCH SỬ DỤNG ĐẤT TRỒNG LÚA, ĐẤT RỪNG PHÒNG HỘ, RỪNG ĐẶC DỤNG (BỔ SUNG) NĂM 2018 CỦA HUYỆN ĐỨC THỌ</t>
  </si>
  <si>
    <t>PHỤ LỤC 2.9. DANH MỤC CÔNG TRÌNH, DỰ ÁN CHUYỂN MỤC ĐÍCH SỬ DỤNG ĐẤT TRỒNG LÚA, ĐẤT RỪNG PHÒNG HỘ, RỪNG ĐẶC DỤNG (BỔ SUNG)  NĂM 2018 CỦA HUYỆN CAN LỘC</t>
  </si>
  <si>
    <t>PHỤ LỤC 2.10. DANH MỤC CÔNG TRÌNH, DỰ ÁN CHUYỂN MỤC ĐÍCH SỬ DỤNG ĐẤT TRỒNG LÚA, ĐẤT RỪNG PHÒNG HỘ, RỪNG ĐẶC DỤNG (BỔ SUNG) NĂM 2018 CỦA HUYỆN KỲ ANH</t>
  </si>
  <si>
    <t>PHỤ LỤC 2.11. DANH MỤC CÔNG TRÌNH, DỰ ÁN CHUYỂN MỤC ĐÍCH SỬ DỤNG ĐẤT TRỒNG LÚA, ĐẤT RỪNG PHÒNG HỘ, RỪNG ĐẶC DỤNG (BỔ SUNG) NĂM 2018 CỦA HUYỆN VŨ QUANG</t>
  </si>
  <si>
    <t xml:space="preserve"> </t>
  </si>
  <si>
    <t>PHỤ LỤC 2.12. DANH MỤC CÔNG TRÌNH, DỰ ÁN CHUYỂN MỤC ĐÍCH SỬ DỤNG ĐẤT TRỒNG LÚA, ĐẤT RỪNG PHÒNG HỘ, RỪNG ĐẶC DỤNG (BỔ SUNG) NĂM 2018 CỦA HUYỆN LỘC HÀ</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</si>
</sst>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_(&quot;$&quot;* \(#,##0.00\);_(&quot;$&quot;* &quot;-&quot;??_);_(@_)"/>
    <numFmt numFmtId="43" formatCode="_(* #,##0.00_);_(* \(#,##0.00\);_(* &quot;-&quot;??_);_(@_)"/>
    <numFmt numFmtId="164" formatCode="#,##0\ &quot;₫&quot;;\-#,##0\ &quot;₫&quot;"/>
    <numFmt numFmtId="165" formatCode="0_);\(0\)"/>
    <numFmt numFmtId="166" formatCode="0.0000"/>
    <numFmt numFmtId="167" formatCode="0.000"/>
    <numFmt numFmtId="168" formatCode="0.00_);\(0.00\)"/>
    <numFmt numFmtId="169" formatCode="0.0"/>
    <numFmt numFmtId="170" formatCode="0.000_);\(0.000\)"/>
    <numFmt numFmtId="171" formatCode="0.0_);\(0.0\)"/>
    <numFmt numFmtId="172" formatCode="0.00;[Red]0.00"/>
    <numFmt numFmtId="173" formatCode="0.0;[Red]0.0"/>
    <numFmt numFmtId="174" formatCode="_(* #,##0.00_);_(* \(#,##0.00\);_(* &quot;-&quot;&quot;?&quot;&quot;?&quot;_);_(@_)"/>
    <numFmt numFmtId="175" formatCode="_-* #,##0.00_-;\-* #,##0.00_-;_-* &quot;-&quot;??_-;_-@_-"/>
    <numFmt numFmtId="176" formatCode="#,##0.000"/>
  </numFmts>
  <fonts count="56" x14ac:knownFonts="1">
    <font>
      <sz val="12"/>
      <color theme="1"/>
      <name val="Times New Roman"/>
      <family val="2"/>
      <charset val="163"/>
    </font>
    <font>
      <sz val="10"/>
      <name val="Arial"/>
      <family val="2"/>
    </font>
    <font>
      <b/>
      <sz val="10"/>
      <name val="Times New Roman"/>
      <family val="1"/>
    </font>
    <font>
      <sz val="10"/>
      <name val="Arial"/>
      <family val="2"/>
    </font>
    <font>
      <sz val="10"/>
      <name val="Times New Roman"/>
      <family val="1"/>
    </font>
    <font>
      <b/>
      <sz val="12"/>
      <color indexed="8"/>
      <name val=".VnBook-Antiqua"/>
      <family val="2"/>
    </font>
    <font>
      <sz val="10"/>
      <name val="Arial"/>
      <family val="2"/>
      <charset val="163"/>
    </font>
    <font>
      <b/>
      <sz val="12"/>
      <name val="Arial"/>
      <family val="2"/>
    </font>
    <font>
      <sz val="12"/>
      <name val=".VnArial"/>
      <family val="2"/>
    </font>
    <font>
      <b/>
      <sz val="12"/>
      <name val="Times New Roman"/>
      <family val="1"/>
      <charset val="163"/>
    </font>
    <font>
      <sz val="10"/>
      <name val="Times New Roman"/>
      <family val="1"/>
      <charset val="163"/>
    </font>
    <font>
      <i/>
      <sz val="12"/>
      <name val="Times New Roman"/>
      <family val="1"/>
      <charset val="163"/>
    </font>
    <font>
      <b/>
      <sz val="10"/>
      <name val="Times New Roman"/>
      <family val="1"/>
      <charset val="163"/>
    </font>
    <font>
      <sz val="12"/>
      <name val="Times New Roman"/>
      <family val="1"/>
      <charset val="163"/>
    </font>
    <font>
      <i/>
      <sz val="10"/>
      <name val="Times New Roman"/>
      <family val="1"/>
      <charset val="163"/>
    </font>
    <font>
      <i/>
      <sz val="8"/>
      <name val="Times New Roman"/>
      <family val="1"/>
      <charset val="163"/>
    </font>
    <font>
      <sz val="10"/>
      <color theme="1"/>
      <name val="Times New Roman"/>
      <family val="1"/>
    </font>
    <font>
      <sz val="10"/>
      <color indexed="8"/>
      <name val="Times New Roman"/>
      <family val="1"/>
    </font>
    <font>
      <b/>
      <sz val="10"/>
      <color indexed="8"/>
      <name val="Times New Roman"/>
      <family val="1"/>
    </font>
    <font>
      <sz val="10"/>
      <color rgb="FFFF0000"/>
      <name val="Times New Roman"/>
      <family val="1"/>
    </font>
    <font>
      <b/>
      <sz val="10"/>
      <color rgb="FFFF0000"/>
      <name val="Times New Roman"/>
      <family val="1"/>
    </font>
    <font>
      <b/>
      <sz val="10"/>
      <color theme="1"/>
      <name val="Times New Roman"/>
      <family val="1"/>
    </font>
    <font>
      <i/>
      <sz val="10"/>
      <name val="Times New Roman"/>
      <family val="1"/>
    </font>
    <font>
      <b/>
      <sz val="10"/>
      <color indexed="8"/>
      <name val="Times New Roman"/>
      <family val="1"/>
      <charset val="163"/>
    </font>
    <font>
      <sz val="10"/>
      <color theme="1"/>
      <name val="Times New Roman"/>
      <family val="1"/>
      <charset val="163"/>
    </font>
    <font>
      <sz val="10"/>
      <color rgb="FF000000"/>
      <name val="Times New Roman"/>
      <family val="1"/>
      <charset val="163"/>
    </font>
    <font>
      <sz val="10"/>
      <color rgb="FFFF0000"/>
      <name val="Times New Roman"/>
      <family val="1"/>
      <charset val="163"/>
    </font>
    <font>
      <i/>
      <sz val="10"/>
      <color theme="1"/>
      <name val="Times New Roman"/>
      <family val="1"/>
    </font>
    <font>
      <sz val="10"/>
      <color indexed="8"/>
      <name val="Times New Roman"/>
      <family val="1"/>
      <charset val="163"/>
    </font>
    <font>
      <b/>
      <sz val="10"/>
      <color theme="1"/>
      <name val="Times New Roman"/>
      <family val="1"/>
      <charset val="163"/>
    </font>
    <font>
      <sz val="12"/>
      <name val="Times New Roman"/>
      <family val="1"/>
    </font>
    <font>
      <sz val="12"/>
      <color indexed="10"/>
      <name val="Times New Roman"/>
      <family val="1"/>
    </font>
    <font>
      <b/>
      <sz val="8"/>
      <name val="Times New Roman"/>
      <family val="1"/>
    </font>
    <font>
      <sz val="14"/>
      <color rgb="FFFF0000"/>
      <name val="Times New Roman"/>
      <family val="1"/>
      <charset val="163"/>
    </font>
    <font>
      <sz val="8"/>
      <color rgb="FFFF0000"/>
      <name val="Arial"/>
      <family val="2"/>
    </font>
    <font>
      <sz val="14"/>
      <name val="Times New Roman"/>
      <family val="1"/>
    </font>
    <font>
      <b/>
      <sz val="12"/>
      <name val="Times New Roman"/>
      <family val="1"/>
    </font>
    <font>
      <b/>
      <sz val="14"/>
      <name val="Times New Roman"/>
      <family val="1"/>
    </font>
    <font>
      <sz val="14"/>
      <color rgb="FFFF0000"/>
      <name val="Times New Roman"/>
      <family val="1"/>
    </font>
    <font>
      <sz val="14"/>
      <color theme="1"/>
      <name val="Times New Roman"/>
      <family val="1"/>
    </font>
    <font>
      <b/>
      <sz val="8"/>
      <color theme="1"/>
      <name val="Times New Roman"/>
      <family val="1"/>
    </font>
    <font>
      <i/>
      <sz val="8"/>
      <color theme="1"/>
      <name val="Times New Roman"/>
      <family val="1"/>
    </font>
    <font>
      <b/>
      <i/>
      <sz val="10"/>
      <name val="Times New Roman"/>
      <family val="1"/>
    </font>
    <font>
      <b/>
      <i/>
      <sz val="8"/>
      <name val="Times New Roman"/>
      <family val="1"/>
    </font>
    <font>
      <sz val="12"/>
      <color theme="1"/>
      <name val="Times New Roman"/>
      <family val="1"/>
    </font>
    <font>
      <sz val="10"/>
      <color rgb="FF000000"/>
      <name val="Times New Roman"/>
      <family val="1"/>
    </font>
    <font>
      <b/>
      <sz val="12"/>
      <color theme="1"/>
      <name val="Times New Roman"/>
      <family val="1"/>
    </font>
    <font>
      <sz val="8"/>
      <color theme="1"/>
      <name val="Times New Roman"/>
      <family val="1"/>
    </font>
    <font>
      <sz val="8"/>
      <name val="Times New Roman"/>
      <family val="1"/>
    </font>
    <font>
      <sz val="12"/>
      <color theme="1"/>
      <name val="Times New Roman"/>
      <family val="1"/>
      <charset val="163"/>
    </font>
    <font>
      <sz val="8"/>
      <name val="Times New Roman"/>
      <family val="1"/>
      <charset val="163"/>
    </font>
    <font>
      <b/>
      <i/>
      <sz val="10"/>
      <name val="Times New Roman"/>
      <family val="1"/>
      <charset val="163"/>
    </font>
    <font>
      <vertAlign val="subscript"/>
      <sz val="10"/>
      <name val="Times New Roman"/>
      <family val="1"/>
      <charset val="163"/>
    </font>
    <font>
      <vertAlign val="superscript"/>
      <sz val="10"/>
      <name val="Times New Roman"/>
      <family val="1"/>
      <charset val="163"/>
    </font>
    <font>
      <b/>
      <sz val="8"/>
      <name val="Times New Roman"/>
      <family val="1"/>
      <charset val="163"/>
    </font>
    <font>
      <b/>
      <sz val="13"/>
      <name val="Times New Roman"/>
      <family val="1"/>
      <charset val="163"/>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s>
  <cellStyleXfs count="89">
    <xf numFmtId="0" fontId="0" fillId="0" borderId="0"/>
    <xf numFmtId="0" fontId="1" fillId="0" borderId="0"/>
    <xf numFmtId="43" fontId="3" fillId="0" borderId="0" applyFont="0" applyFill="0" applyBorder="0" applyAlignment="0" applyProtection="0"/>
    <xf numFmtId="43" fontId="5" fillId="0" borderId="0" applyFont="0" applyFill="0" applyBorder="0" applyAlignment="0" applyProtection="0"/>
    <xf numFmtId="164" fontId="6"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7" fillId="0" borderId="2" applyNumberFormat="0" applyAlignment="0" applyProtection="0">
      <alignment horizontal="left" vertical="center"/>
    </xf>
    <xf numFmtId="0" fontId="7" fillId="0" borderId="3">
      <alignment horizontal="left" vertical="center"/>
    </xf>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3" fillId="0" borderId="0"/>
    <xf numFmtId="0" fontId="6" fillId="0" borderId="0"/>
    <xf numFmtId="0" fontId="6" fillId="0" borderId="0"/>
    <xf numFmtId="0" fontId="6" fillId="0" borderId="0"/>
    <xf numFmtId="0" fontId="8" fillId="0" borderId="0"/>
    <xf numFmtId="0" fontId="3" fillId="0" borderId="0"/>
    <xf numFmtId="0" fontId="6"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6" fillId="0" borderId="0"/>
    <xf numFmtId="0" fontId="6" fillId="0" borderId="0"/>
    <xf numFmtId="0" fontId="6" fillId="0" borderId="0"/>
    <xf numFmtId="0" fontId="6"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3" fillId="0" borderId="0"/>
    <xf numFmtId="0" fontId="8" fillId="0" borderId="0"/>
    <xf numFmtId="44" fontId="3" fillId="0" borderId="0" applyFont="0" applyFill="0" applyBorder="0" applyAlignment="0" applyProtection="0"/>
    <xf numFmtId="0" fontId="6" fillId="0" borderId="0"/>
    <xf numFmtId="0" fontId="3" fillId="0" borderId="0"/>
    <xf numFmtId="0" fontId="6" fillId="0" borderId="0"/>
    <xf numFmtId="0" fontId="6" fillId="0" borderId="0"/>
    <xf numFmtId="0" fontId="6" fillId="0" borderId="0"/>
    <xf numFmtId="0" fontId="3" fillId="0" borderId="0"/>
    <xf numFmtId="0" fontId="6" fillId="0" borderId="0"/>
    <xf numFmtId="0" fontId="6" fillId="0" borderId="0"/>
    <xf numFmtId="43" fontId="6" fillId="0" borderId="0" applyFont="0" applyFill="0" applyBorder="0" applyAlignment="0" applyProtection="0"/>
    <xf numFmtId="0" fontId="3" fillId="0" borderId="0"/>
    <xf numFmtId="0" fontId="8" fillId="0" borderId="0"/>
    <xf numFmtId="0" fontId="8" fillId="0" borderId="0"/>
    <xf numFmtId="0" fontId="6" fillId="0" borderId="0"/>
    <xf numFmtId="0" fontId="3" fillId="0" borderId="0"/>
    <xf numFmtId="0" fontId="3" fillId="0" borderId="0"/>
    <xf numFmtId="0" fontId="3" fillId="0" borderId="0"/>
  </cellStyleXfs>
  <cellXfs count="976">
    <xf numFmtId="0" fontId="0" fillId="0" borderId="0" xfId="0"/>
    <xf numFmtId="0" fontId="10" fillId="0" borderId="0" xfId="1" applyFont="1" applyFill="1" applyAlignment="1">
      <alignment horizontal="center" vertical="center"/>
    </xf>
    <xf numFmtId="0" fontId="10" fillId="0" borderId="0" xfId="1" applyFont="1" applyFill="1" applyAlignment="1">
      <alignment horizontal="left" vertical="center"/>
    </xf>
    <xf numFmtId="0" fontId="12" fillId="0" borderId="0" xfId="1" applyFont="1" applyFill="1" applyAlignment="1">
      <alignment horizontal="center" vertical="center"/>
    </xf>
    <xf numFmtId="2" fontId="10" fillId="0" borderId="0" xfId="1" applyNumberFormat="1" applyFont="1" applyFill="1" applyAlignment="1">
      <alignment horizontal="center" vertical="center"/>
    </xf>
    <xf numFmtId="1" fontId="12" fillId="0" borderId="1" xfId="1" applyNumberFormat="1" applyFont="1" applyFill="1" applyBorder="1" applyAlignment="1">
      <alignment horizontal="center" vertical="center"/>
    </xf>
    <xf numFmtId="0" fontId="10" fillId="0" borderId="0" xfId="1" applyFont="1" applyFill="1" applyAlignment="1">
      <alignment horizontal="center" vertical="center" wrapText="1"/>
    </xf>
    <xf numFmtId="0" fontId="10" fillId="0" borderId="0" xfId="1" applyFont="1" applyFill="1" applyAlignment="1">
      <alignment horizontal="left" vertical="center" wrapText="1"/>
    </xf>
    <xf numFmtId="0" fontId="10" fillId="0" borderId="0" xfId="1" applyFont="1" applyFill="1" applyBorder="1" applyAlignment="1">
      <alignment horizontal="center" vertical="center"/>
    </xf>
    <xf numFmtId="0" fontId="13" fillId="0" borderId="0" xfId="22" applyFont="1" applyFill="1" applyAlignment="1">
      <alignment horizontal="center" vertical="center" wrapText="1"/>
    </xf>
    <xf numFmtId="0" fontId="10" fillId="0" borderId="1" xfId="42" applyFont="1" applyFill="1" applyBorder="1" applyAlignment="1">
      <alignment horizontal="left" vertical="center" wrapText="1"/>
    </xf>
    <xf numFmtId="1" fontId="10" fillId="0" borderId="0" xfId="1" applyNumberFormat="1" applyFont="1" applyFill="1" applyAlignment="1">
      <alignment horizontal="center" vertical="center"/>
    </xf>
    <xf numFmtId="0" fontId="10" fillId="0" borderId="0" xfId="1" applyFont="1" applyFill="1" applyBorder="1" applyAlignment="1">
      <alignment horizontal="left" vertical="center"/>
    </xf>
    <xf numFmtId="0" fontId="10" fillId="0" borderId="0" xfId="22" applyFont="1" applyFill="1" applyAlignment="1">
      <alignment horizontal="center" vertical="center" wrapText="1"/>
    </xf>
    <xf numFmtId="0" fontId="10" fillId="0" borderId="0" xfId="22" applyFont="1" applyFill="1" applyAlignment="1">
      <alignment horizontal="left" vertical="center" wrapText="1"/>
    </xf>
    <xf numFmtId="0" fontId="10" fillId="0" borderId="0" xfId="22" applyFont="1" applyFill="1" applyBorder="1" applyAlignment="1">
      <alignment horizontal="center" vertical="center" wrapText="1"/>
    </xf>
    <xf numFmtId="0" fontId="13" fillId="0" borderId="0" xfId="1" applyFont="1" applyFill="1" applyAlignment="1">
      <alignment horizontal="center" vertical="center"/>
    </xf>
    <xf numFmtId="0" fontId="13" fillId="0" borderId="0" xfId="1" applyFont="1" applyFill="1" applyBorder="1" applyAlignment="1">
      <alignment horizontal="center" vertical="center"/>
    </xf>
    <xf numFmtId="2" fontId="13" fillId="0" borderId="0" xfId="1" applyNumberFormat="1" applyFont="1" applyFill="1" applyAlignment="1">
      <alignment horizontal="center" vertical="center"/>
    </xf>
    <xf numFmtId="0" fontId="11" fillId="0" borderId="0" xfId="1" applyFont="1" applyFill="1" applyBorder="1" applyAlignment="1">
      <alignment horizontal="left" vertical="center" wrapText="1"/>
    </xf>
    <xf numFmtId="0" fontId="10" fillId="0" borderId="10" xfId="1" applyFont="1" applyFill="1" applyBorder="1" applyAlignment="1">
      <alignment horizontal="center" vertical="center" wrapText="1"/>
    </xf>
    <xf numFmtId="0" fontId="10" fillId="0" borderId="10" xfId="1" applyFont="1" applyFill="1" applyBorder="1" applyAlignment="1">
      <alignment horizontal="left" vertical="center" wrapText="1"/>
    </xf>
    <xf numFmtId="0" fontId="10" fillId="0" borderId="8" xfId="1" applyFont="1" applyFill="1" applyBorder="1" applyAlignment="1">
      <alignment horizontal="center" vertical="center" wrapText="1"/>
    </xf>
    <xf numFmtId="0" fontId="10" fillId="0" borderId="8" xfId="1" applyFont="1" applyFill="1" applyBorder="1" applyAlignment="1">
      <alignment horizontal="left" vertical="center" wrapText="1"/>
    </xf>
    <xf numFmtId="1" fontId="10" fillId="0" borderId="8" xfId="1" applyNumberFormat="1" applyFont="1" applyFill="1" applyBorder="1" applyAlignment="1">
      <alignment horizontal="center" vertical="center" wrapText="1"/>
    </xf>
    <xf numFmtId="2" fontId="10" fillId="0" borderId="8" xfId="1" applyNumberFormat="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0" borderId="11" xfId="1" applyFont="1" applyFill="1" applyBorder="1" applyAlignment="1">
      <alignment horizontal="left" vertical="center" wrapText="1"/>
    </xf>
    <xf numFmtId="1" fontId="10" fillId="0" borderId="11" xfId="1" applyNumberFormat="1" applyFont="1" applyFill="1" applyBorder="1" applyAlignment="1">
      <alignment horizontal="center" vertical="center" wrapText="1"/>
    </xf>
    <xf numFmtId="2" fontId="10" fillId="0" borderId="11" xfId="1" applyNumberFormat="1" applyFont="1" applyFill="1" applyBorder="1" applyAlignment="1">
      <alignment horizontal="center" vertical="center" wrapText="1"/>
    </xf>
    <xf numFmtId="1" fontId="10" fillId="0" borderId="10" xfId="1" applyNumberFormat="1" applyFont="1" applyFill="1" applyBorder="1" applyAlignment="1">
      <alignment horizontal="center" vertical="center"/>
    </xf>
    <xf numFmtId="1" fontId="10" fillId="0" borderId="8" xfId="1" applyNumberFormat="1" applyFont="1" applyFill="1" applyBorder="1" applyAlignment="1">
      <alignment horizontal="center" vertical="center"/>
    </xf>
    <xf numFmtId="2" fontId="10" fillId="0" borderId="8" xfId="1" applyNumberFormat="1" applyFont="1" applyFill="1" applyBorder="1" applyAlignment="1">
      <alignment horizontal="center" vertical="center"/>
    </xf>
    <xf numFmtId="2" fontId="10" fillId="0" borderId="8" xfId="22" applyNumberFormat="1" applyFont="1" applyFill="1" applyBorder="1" applyAlignment="1">
      <alignment horizontal="center" vertical="center"/>
    </xf>
    <xf numFmtId="168" fontId="10" fillId="0" borderId="10" xfId="1" applyNumberFormat="1" applyFont="1" applyFill="1" applyBorder="1" applyAlignment="1">
      <alignment horizontal="center" vertical="center"/>
    </xf>
    <xf numFmtId="4" fontId="10" fillId="0" borderId="10" xfId="1" applyNumberFormat="1" applyFont="1" applyFill="1" applyBorder="1" applyAlignment="1">
      <alignment horizontal="center" vertical="center" wrapText="1"/>
    </xf>
    <xf numFmtId="167" fontId="10" fillId="0" borderId="8" xfId="1" applyNumberFormat="1" applyFont="1" applyFill="1" applyBorder="1" applyAlignment="1">
      <alignment horizontal="center" vertical="center" wrapText="1"/>
    </xf>
    <xf numFmtId="166" fontId="10" fillId="0" borderId="8" xfId="1" applyNumberFormat="1" applyFont="1" applyFill="1" applyBorder="1" applyAlignment="1">
      <alignment horizontal="center" vertical="center" wrapText="1"/>
    </xf>
    <xf numFmtId="2" fontId="13" fillId="0" borderId="0" xfId="1" applyNumberFormat="1" applyFont="1" applyFill="1" applyAlignment="1">
      <alignment horizontal="center" vertical="center" wrapText="1"/>
    </xf>
    <xf numFmtId="0" fontId="15" fillId="0" borderId="0" xfId="1" applyFont="1" applyFill="1" applyAlignment="1">
      <alignment horizontal="center" vertical="center" wrapText="1"/>
    </xf>
    <xf numFmtId="0" fontId="15" fillId="0" borderId="0" xfId="1" applyFont="1" applyFill="1" applyAlignment="1">
      <alignment horizontal="center" vertical="center"/>
    </xf>
    <xf numFmtId="0" fontId="10" fillId="0" borderId="1" xfId="9" applyFont="1" applyFill="1" applyBorder="1" applyAlignment="1">
      <alignment horizontal="center" vertical="center" wrapText="1"/>
    </xf>
    <xf numFmtId="0" fontId="15" fillId="0" borderId="0" xfId="22" applyFont="1" applyFill="1" applyAlignment="1">
      <alignment horizontal="center" vertical="center" wrapText="1"/>
    </xf>
    <xf numFmtId="2" fontId="10" fillId="0" borderId="0" xfId="1" applyNumberFormat="1" applyFont="1" applyFill="1" applyAlignment="1">
      <alignment horizontal="center" vertical="center" wrapText="1"/>
    </xf>
    <xf numFmtId="0" fontId="12" fillId="0" borderId="0" xfId="1" applyFont="1" applyFill="1" applyAlignment="1">
      <alignment horizontal="center" vertical="center" wrapText="1"/>
    </xf>
    <xf numFmtId="2" fontId="12" fillId="0" borderId="0" xfId="1" applyNumberFormat="1" applyFont="1" applyFill="1" applyAlignment="1">
      <alignment horizontal="center" vertical="center" wrapText="1"/>
    </xf>
    <xf numFmtId="172" fontId="10" fillId="0" borderId="0" xfId="1" applyNumberFormat="1" applyFont="1" applyFill="1" applyBorder="1" applyAlignment="1">
      <alignment horizontal="center" vertical="center"/>
    </xf>
    <xf numFmtId="0" fontId="9" fillId="0" borderId="0" xfId="1" applyFont="1" applyFill="1" applyBorder="1" applyAlignment="1">
      <alignment horizontal="center" vertical="center" wrapText="1"/>
    </xf>
    <xf numFmtId="0" fontId="13" fillId="0" borderId="0" xfId="1" applyFont="1" applyFill="1" applyAlignment="1">
      <alignment horizontal="center" vertical="center" wrapText="1"/>
    </xf>
    <xf numFmtId="0" fontId="11" fillId="0" borderId="0" xfId="1" applyFont="1" applyFill="1" applyBorder="1" applyAlignment="1">
      <alignment horizontal="center" vertical="center" wrapText="1"/>
    </xf>
    <xf numFmtId="2" fontId="10" fillId="0" borderId="8" xfId="22" applyNumberFormat="1" applyFont="1" applyFill="1" applyBorder="1" applyAlignment="1">
      <alignment horizontal="center" vertical="center" wrapText="1"/>
    </xf>
    <xf numFmtId="166" fontId="10" fillId="0" borderId="11" xfId="1" applyNumberFormat="1" applyFont="1" applyFill="1" applyBorder="1" applyAlignment="1">
      <alignment horizontal="center" vertical="center" wrapText="1"/>
    </xf>
    <xf numFmtId="0" fontId="12" fillId="0" borderId="0" xfId="0" applyFont="1" applyFill="1" applyAlignment="1">
      <alignment vertical="center" wrapText="1"/>
    </xf>
    <xf numFmtId="0" fontId="10" fillId="0" borderId="0" xfId="0" applyFont="1" applyFill="1" applyAlignment="1">
      <alignment vertical="center"/>
    </xf>
    <xf numFmtId="0" fontId="10" fillId="0" borderId="0" xfId="0" applyFont="1" applyFill="1" applyAlignment="1">
      <alignment vertical="center" wrapText="1"/>
    </xf>
    <xf numFmtId="0" fontId="10" fillId="0" borderId="0" xfId="21" applyFont="1" applyFill="1" applyAlignment="1">
      <alignment horizontal="center" vertical="center"/>
    </xf>
    <xf numFmtId="0" fontId="10" fillId="0" borderId="0" xfId="1" applyNumberFormat="1" applyFont="1" applyFill="1" applyBorder="1" applyAlignment="1">
      <alignment horizontal="center" vertical="center" wrapText="1"/>
    </xf>
    <xf numFmtId="0" fontId="12" fillId="0" borderId="0" xfId="9" applyFont="1" applyFill="1" applyAlignment="1">
      <alignment horizontal="center" vertical="center"/>
    </xf>
    <xf numFmtId="0" fontId="13" fillId="0" borderId="0" xfId="21" applyFont="1" applyFill="1" applyAlignment="1">
      <alignment horizontal="center" vertical="center"/>
    </xf>
    <xf numFmtId="0" fontId="10" fillId="0" borderId="0" xfId="21" applyFont="1" applyFill="1" applyAlignment="1">
      <alignment horizontal="left" vertical="center"/>
    </xf>
    <xf numFmtId="0" fontId="13" fillId="0" borderId="0" xfId="1" applyNumberFormat="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0" fillId="0" borderId="0" xfId="1" applyNumberFormat="1" applyFont="1" applyFill="1" applyBorder="1" applyAlignment="1">
      <alignment horizontal="left" vertical="center" wrapText="1"/>
    </xf>
    <xf numFmtId="4" fontId="10" fillId="0" borderId="0" xfId="1" applyNumberFormat="1" applyFont="1" applyFill="1" applyBorder="1" applyAlignment="1">
      <alignment horizontal="center" vertical="center" wrapText="1"/>
    </xf>
    <xf numFmtId="0" fontId="10" fillId="0" borderId="0" xfId="9" applyFont="1" applyFill="1" applyAlignment="1">
      <alignment vertical="center"/>
    </xf>
    <xf numFmtId="0" fontId="10" fillId="0" borderId="0" xfId="9" applyFont="1" applyFill="1" applyAlignment="1">
      <alignment horizontal="center" vertical="center"/>
    </xf>
    <xf numFmtId="0" fontId="10" fillId="0" borderId="0" xfId="9" applyFont="1" applyFill="1" applyAlignment="1">
      <alignment horizontal="left" vertical="center"/>
    </xf>
    <xf numFmtId="0" fontId="10" fillId="0" borderId="0" xfId="9" applyFont="1" applyFill="1" applyBorder="1" applyAlignment="1">
      <alignment vertical="center"/>
    </xf>
    <xf numFmtId="0" fontId="10" fillId="0" borderId="0" xfId="9" applyFont="1" applyFill="1" applyBorder="1" applyAlignment="1">
      <alignment horizontal="center" vertical="center"/>
    </xf>
    <xf numFmtId="0" fontId="10" fillId="0" borderId="0" xfId="9" applyFont="1" applyFill="1" applyBorder="1" applyAlignment="1">
      <alignment horizontal="left" vertical="center"/>
    </xf>
    <xf numFmtId="4" fontId="12" fillId="0" borderId="0" xfId="9" applyNumberFormat="1" applyFont="1" applyFill="1" applyBorder="1" applyAlignment="1">
      <alignment vertical="center"/>
    </xf>
    <xf numFmtId="4" fontId="12" fillId="0" borderId="0" xfId="9" applyNumberFormat="1" applyFont="1" applyFill="1" applyBorder="1" applyAlignment="1">
      <alignment horizontal="center" vertical="center"/>
    </xf>
    <xf numFmtId="0" fontId="12" fillId="0" borderId="0" xfId="9" applyFont="1" applyFill="1" applyBorder="1" applyAlignment="1">
      <alignment horizontal="center" vertical="center"/>
    </xf>
    <xf numFmtId="1" fontId="12" fillId="0" borderId="0" xfId="9" applyNumberFormat="1" applyFont="1" applyFill="1" applyBorder="1" applyAlignment="1">
      <alignment horizontal="center" vertical="center"/>
    </xf>
    <xf numFmtId="4" fontId="10" fillId="0" borderId="0" xfId="9" applyNumberFormat="1" applyFont="1" applyFill="1" applyBorder="1" applyAlignment="1">
      <alignment horizontal="center" vertical="center"/>
    </xf>
    <xf numFmtId="0" fontId="10" fillId="0" borderId="0" xfId="9" applyFont="1" applyFill="1" applyBorder="1" applyAlignment="1">
      <alignment horizontal="left" vertical="center" wrapText="1"/>
    </xf>
    <xf numFmtId="1" fontId="10" fillId="0" borderId="0" xfId="9" applyNumberFormat="1" applyFont="1" applyFill="1" applyBorder="1" applyAlignment="1">
      <alignment horizontal="center" vertical="center"/>
    </xf>
    <xf numFmtId="4" fontId="10" fillId="0" borderId="0" xfId="9" applyNumberFormat="1" applyFont="1" applyFill="1" applyBorder="1" applyAlignment="1">
      <alignment horizontal="center" vertical="center" wrapText="1"/>
    </xf>
    <xf numFmtId="0" fontId="10" fillId="0" borderId="0" xfId="9" applyFont="1" applyFill="1" applyBorder="1" applyAlignment="1">
      <alignment horizontal="center" vertical="center" wrapText="1"/>
    </xf>
    <xf numFmtId="0" fontId="10" fillId="0" borderId="0" xfId="9" applyFont="1" applyFill="1" applyBorder="1" applyAlignment="1">
      <alignment vertical="center" wrapText="1"/>
    </xf>
    <xf numFmtId="0" fontId="12" fillId="0" borderId="0" xfId="9" applyFont="1" applyFill="1" applyAlignment="1">
      <alignment vertical="center"/>
    </xf>
    <xf numFmtId="2" fontId="10" fillId="0" borderId="0" xfId="9" applyNumberFormat="1" applyFont="1" applyFill="1" applyAlignment="1">
      <alignment horizontal="center" vertical="center"/>
    </xf>
    <xf numFmtId="2" fontId="12" fillId="0" borderId="0" xfId="9" applyNumberFormat="1" applyFont="1" applyFill="1" applyAlignment="1">
      <alignment vertical="center"/>
    </xf>
    <xf numFmtId="1" fontId="10" fillId="0" borderId="11" xfId="9" applyNumberFormat="1" applyFont="1" applyFill="1" applyBorder="1" applyAlignment="1">
      <alignment horizontal="center" vertical="center" wrapText="1"/>
    </xf>
    <xf numFmtId="2" fontId="10" fillId="0" borderId="11" xfId="9" applyNumberFormat="1" applyFont="1" applyFill="1" applyBorder="1" applyAlignment="1">
      <alignment horizontal="center" vertical="center" wrapText="1"/>
    </xf>
    <xf numFmtId="0" fontId="10" fillId="0" borderId="11" xfId="9" applyFont="1" applyFill="1" applyBorder="1" applyAlignment="1">
      <alignment horizontal="left" vertical="center" wrapText="1" indent="3"/>
    </xf>
    <xf numFmtId="1" fontId="10" fillId="0" borderId="8" xfId="9" applyNumberFormat="1" applyFont="1" applyFill="1" applyBorder="1" applyAlignment="1">
      <alignment horizontal="center" vertical="center" wrapText="1"/>
    </xf>
    <xf numFmtId="2" fontId="10" fillId="0" borderId="8" xfId="9" applyNumberFormat="1" applyFont="1" applyFill="1" applyBorder="1" applyAlignment="1">
      <alignment horizontal="center" vertical="center" wrapText="1"/>
    </xf>
    <xf numFmtId="0" fontId="10" fillId="0" borderId="8" xfId="9" applyFont="1" applyFill="1" applyBorder="1" applyAlignment="1">
      <alignment horizontal="left" vertical="center" wrapText="1" indent="3"/>
    </xf>
    <xf numFmtId="0" fontId="10" fillId="0" borderId="8" xfId="9" applyFont="1" applyFill="1" applyBorder="1" applyAlignment="1">
      <alignment horizontal="center" vertical="center" wrapText="1"/>
    </xf>
    <xf numFmtId="1" fontId="10" fillId="0" borderId="10" xfId="9" applyNumberFormat="1" applyFont="1" applyFill="1" applyBorder="1" applyAlignment="1">
      <alignment horizontal="center" vertical="center" wrapText="1"/>
    </xf>
    <xf numFmtId="2" fontId="10" fillId="0" borderId="10" xfId="9" applyNumberFormat="1" applyFont="1" applyFill="1" applyBorder="1" applyAlignment="1">
      <alignment horizontal="center" vertical="center" wrapText="1"/>
    </xf>
    <xf numFmtId="0" fontId="10" fillId="0" borderId="10" xfId="9" applyFont="1" applyFill="1" applyBorder="1" applyAlignment="1">
      <alignment horizontal="left" vertical="center" wrapText="1" indent="3"/>
    </xf>
    <xf numFmtId="0" fontId="10" fillId="0" borderId="10" xfId="9" applyFont="1" applyFill="1" applyBorder="1" applyAlignment="1">
      <alignment horizontal="center" vertical="center" wrapText="1"/>
    </xf>
    <xf numFmtId="0" fontId="10" fillId="2" borderId="0" xfId="9" applyFont="1" applyFill="1" applyAlignment="1">
      <alignment horizontal="center" vertical="center"/>
    </xf>
    <xf numFmtId="2" fontId="12" fillId="2" borderId="0" xfId="9" applyNumberFormat="1" applyFont="1" applyFill="1" applyAlignment="1">
      <alignment vertical="center"/>
    </xf>
    <xf numFmtId="0" fontId="10" fillId="2" borderId="0" xfId="9" applyFont="1" applyFill="1" applyAlignment="1">
      <alignment vertical="center"/>
    </xf>
    <xf numFmtId="0" fontId="14" fillId="0" borderId="0" xfId="9" applyFont="1" applyFill="1" applyBorder="1" applyAlignment="1">
      <alignment vertical="center"/>
    </xf>
    <xf numFmtId="0" fontId="10" fillId="0" borderId="9" xfId="9" applyFont="1" applyFill="1" applyBorder="1" applyAlignment="1">
      <alignment vertical="center"/>
    </xf>
    <xf numFmtId="0" fontId="10" fillId="0" borderId="0" xfId="9" applyFont="1" applyFill="1" applyAlignment="1">
      <alignment vertical="center" wrapText="1"/>
    </xf>
    <xf numFmtId="168" fontId="12" fillId="0" borderId="1" xfId="9" applyNumberFormat="1" applyFont="1" applyFill="1" applyBorder="1" applyAlignment="1">
      <alignment horizontal="center" vertical="center" wrapText="1"/>
    </xf>
    <xf numFmtId="165" fontId="12" fillId="0" borderId="1" xfId="9" applyNumberFormat="1" applyFont="1" applyFill="1" applyBorder="1" applyAlignment="1">
      <alignment horizontal="center" vertical="center" wrapText="1"/>
    </xf>
    <xf numFmtId="168" fontId="10" fillId="0" borderId="1" xfId="9" applyNumberFormat="1" applyFont="1" applyFill="1" applyBorder="1" applyAlignment="1">
      <alignment horizontal="center" vertical="center" wrapText="1"/>
    </xf>
    <xf numFmtId="165" fontId="10" fillId="0" borderId="1" xfId="9" applyNumberFormat="1" applyFont="1" applyFill="1" applyBorder="1" applyAlignment="1">
      <alignment horizontal="center" vertical="center" wrapText="1"/>
    </xf>
    <xf numFmtId="165" fontId="10" fillId="0" borderId="1" xfId="9" applyNumberFormat="1" applyFont="1" applyFill="1" applyBorder="1" applyAlignment="1">
      <alignment horizontal="left" vertical="center" wrapText="1"/>
    </xf>
    <xf numFmtId="0" fontId="12" fillId="0" borderId="1" xfId="9" applyFont="1" applyFill="1" applyBorder="1" applyAlignment="1">
      <alignment horizontal="left" vertical="center" wrapText="1"/>
    </xf>
    <xf numFmtId="0" fontId="12" fillId="0" borderId="1" xfId="9" applyFont="1" applyFill="1" applyBorder="1" applyAlignment="1">
      <alignment horizontal="center" vertical="center" wrapText="1"/>
    </xf>
    <xf numFmtId="0" fontId="10" fillId="0" borderId="0" xfId="9" applyNumberFormat="1" applyFont="1" applyFill="1" applyBorder="1" applyAlignment="1">
      <alignment vertical="center"/>
    </xf>
    <xf numFmtId="0" fontId="10" fillId="0" borderId="0" xfId="9" applyNumberFormat="1" applyFont="1" applyFill="1" applyBorder="1" applyAlignment="1">
      <alignment horizontal="left" vertical="center"/>
    </xf>
    <xf numFmtId="0" fontId="10" fillId="0" borderId="0" xfId="9" applyNumberFormat="1" applyFont="1" applyFill="1" applyBorder="1" applyAlignment="1">
      <alignment horizontal="center" vertical="center"/>
    </xf>
    <xf numFmtId="0" fontId="10" fillId="0" borderId="0" xfId="9" applyFont="1" applyFill="1" applyAlignment="1">
      <alignment horizontal="right" vertical="center"/>
    </xf>
    <xf numFmtId="165" fontId="4" fillId="3" borderId="1" xfId="0" applyNumberFormat="1" applyFont="1" applyFill="1" applyBorder="1" applyAlignment="1">
      <alignment horizontal="left" vertical="center" wrapText="1"/>
    </xf>
    <xf numFmtId="165"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16" fillId="3" borderId="1" xfId="0" applyNumberFormat="1" applyFont="1" applyFill="1" applyBorder="1" applyAlignment="1">
      <alignment horizontal="center" vertical="center" wrapText="1"/>
    </xf>
    <xf numFmtId="4" fontId="17" fillId="3" borderId="1" xfId="0" applyNumberFormat="1" applyFont="1" applyFill="1" applyBorder="1" applyAlignment="1">
      <alignment horizontal="center" vertical="center"/>
    </xf>
    <xf numFmtId="4" fontId="17" fillId="3" borderId="1" xfId="0" quotePrefix="1" applyNumberFormat="1" applyFont="1" applyFill="1" applyBorder="1" applyAlignment="1">
      <alignment horizontal="center"/>
    </xf>
    <xf numFmtId="4" fontId="17" fillId="3" borderId="1" xfId="0" quotePrefix="1" applyNumberFormat="1" applyFont="1" applyFill="1" applyBorder="1" applyAlignment="1">
      <alignment horizontal="center" vertical="center"/>
    </xf>
    <xf numFmtId="2" fontId="17" fillId="0" borderId="1" xfId="0" applyNumberFormat="1" applyFont="1" applyBorder="1" applyAlignment="1">
      <alignment horizontal="center" vertical="center"/>
    </xf>
    <xf numFmtId="165" fontId="4" fillId="0" borderId="1" xfId="0" applyNumberFormat="1" applyFont="1" applyFill="1" applyBorder="1" applyAlignment="1">
      <alignment horizontal="center" vertical="center" wrapText="1"/>
    </xf>
    <xf numFmtId="165" fontId="4" fillId="0" borderId="1" xfId="82" applyNumberFormat="1" applyFont="1" applyFill="1" applyBorder="1" applyAlignment="1">
      <alignment horizontal="left" vertical="center" wrapText="1"/>
    </xf>
    <xf numFmtId="168" fontId="4" fillId="0" borderId="1" xfId="0" applyNumberFormat="1" applyFont="1" applyFill="1" applyBorder="1" applyAlignment="1">
      <alignment horizontal="center" vertical="center" wrapText="1"/>
    </xf>
    <xf numFmtId="0" fontId="3" fillId="0" borderId="1" xfId="0" applyFont="1" applyFill="1" applyBorder="1"/>
    <xf numFmtId="165" fontId="2" fillId="0" borderId="1" xfId="0" applyNumberFormat="1" applyFont="1" applyBorder="1" applyAlignment="1">
      <alignment horizontal="left" vertical="center" wrapText="1"/>
    </xf>
    <xf numFmtId="168" fontId="2" fillId="0" borderId="1" xfId="0" applyNumberFormat="1" applyFont="1" applyBorder="1" applyAlignment="1">
      <alignment horizontal="right" vertical="center" wrapText="1"/>
    </xf>
    <xf numFmtId="168" fontId="4" fillId="0" borderId="1" xfId="0" applyNumberFormat="1" applyFont="1" applyBorder="1" applyAlignment="1">
      <alignment horizontal="right" vertical="center" wrapText="1"/>
    </xf>
    <xf numFmtId="168" fontId="4" fillId="0" borderId="1" xfId="0" applyNumberFormat="1" applyFont="1" applyBorder="1" applyAlignment="1">
      <alignment horizontal="center" vertical="center" wrapText="1"/>
    </xf>
    <xf numFmtId="165" fontId="4" fillId="0" borderId="1" xfId="0" applyNumberFormat="1" applyFont="1" applyBorder="1" applyAlignment="1">
      <alignment horizontal="right" vertical="center" wrapText="1"/>
    </xf>
    <xf numFmtId="165" fontId="2" fillId="0" borderId="1" xfId="0" applyNumberFormat="1" applyFont="1" applyBorder="1" applyAlignment="1">
      <alignment horizontal="center" vertical="center" wrapText="1"/>
    </xf>
    <xf numFmtId="0" fontId="4" fillId="0" borderId="1" xfId="0" applyFont="1" applyFill="1" applyBorder="1" applyAlignment="1">
      <alignment horizontal="left" vertical="center" wrapText="1"/>
    </xf>
    <xf numFmtId="165" fontId="2" fillId="0" borderId="1" xfId="0" applyNumberFormat="1" applyFont="1" applyBorder="1" applyAlignment="1">
      <alignment horizontal="right" vertical="center" wrapText="1"/>
    </xf>
    <xf numFmtId="168" fontId="4" fillId="0" borderId="1" xfId="0" applyNumberFormat="1" applyFont="1" applyFill="1" applyBorder="1" applyAlignment="1">
      <alignment horizontal="right" vertical="center" wrapText="1"/>
    </xf>
    <xf numFmtId="168" fontId="2" fillId="0" borderId="1" xfId="0" applyNumberFormat="1" applyFont="1" applyFill="1" applyBorder="1" applyAlignment="1">
      <alignment horizontal="right" vertical="center" wrapText="1"/>
    </xf>
    <xf numFmtId="165" fontId="4" fillId="0" borderId="1" xfId="15" applyNumberFormat="1" applyFont="1" applyFill="1" applyBorder="1" applyAlignment="1">
      <alignment horizontal="left" vertical="center" wrapText="1"/>
    </xf>
    <xf numFmtId="165" fontId="2" fillId="0" borderId="1" xfId="15" applyNumberFormat="1" applyFont="1" applyFill="1" applyBorder="1" applyAlignment="1">
      <alignment horizontal="left" vertical="center" wrapText="1"/>
    </xf>
    <xf numFmtId="168" fontId="2" fillId="0" borderId="1" xfId="0" applyNumberFormat="1" applyFont="1" applyBorder="1" applyAlignment="1">
      <alignment horizontal="left" vertical="center" wrapText="1"/>
    </xf>
    <xf numFmtId="2" fontId="4" fillId="0" borderId="1" xfId="15" applyNumberFormat="1" applyFont="1" applyFill="1" applyBorder="1" applyAlignment="1">
      <alignment wrapText="1"/>
    </xf>
    <xf numFmtId="0" fontId="19" fillId="0" borderId="0" xfId="0" applyFont="1" applyFill="1" applyAlignment="1">
      <alignment vertical="center" wrapText="1"/>
    </xf>
    <xf numFmtId="165" fontId="2" fillId="3" borderId="1" xfId="0" applyNumberFormat="1" applyFont="1" applyFill="1" applyBorder="1" applyAlignment="1">
      <alignment horizontal="left" vertical="center" wrapText="1"/>
    </xf>
    <xf numFmtId="168" fontId="4" fillId="3" borderId="1" xfId="0" applyNumberFormat="1" applyFont="1" applyFill="1" applyBorder="1" applyAlignment="1">
      <alignment horizontal="center" vertical="center" wrapText="1"/>
    </xf>
    <xf numFmtId="170" fontId="4"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168" fontId="10" fillId="0" borderId="8" xfId="1" applyNumberFormat="1" applyFont="1" applyFill="1" applyBorder="1" applyAlignment="1">
      <alignment horizontal="center" vertical="center"/>
    </xf>
    <xf numFmtId="168" fontId="10" fillId="0" borderId="11" xfId="1" applyNumberFormat="1" applyFont="1" applyFill="1" applyBorder="1" applyAlignment="1">
      <alignment horizontal="center" vertical="center"/>
    </xf>
    <xf numFmtId="0" fontId="19" fillId="0" borderId="0" xfId="1" applyFont="1" applyFill="1" applyAlignment="1">
      <alignment horizontal="center" vertical="center" wrapText="1"/>
    </xf>
    <xf numFmtId="0" fontId="21" fillId="0" borderId="1" xfId="0" applyFont="1" applyFill="1" applyBorder="1" applyAlignment="1">
      <alignment vertical="center" wrapText="1"/>
    </xf>
    <xf numFmtId="0" fontId="16" fillId="0" borderId="1" xfId="0" applyFont="1" applyFill="1" applyBorder="1" applyAlignment="1">
      <alignment vertical="center" wrapText="1"/>
    </xf>
    <xf numFmtId="165" fontId="21" fillId="0" borderId="1" xfId="0"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2" fontId="21"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42" applyFont="1" applyFill="1" applyBorder="1" applyAlignment="1">
      <alignment horizontal="left" vertical="center" wrapText="1"/>
    </xf>
    <xf numFmtId="0" fontId="16"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protection hidden="1"/>
    </xf>
    <xf numFmtId="168" fontId="21" fillId="0" borderId="1" xfId="0" applyNumberFormat="1" applyFont="1" applyFill="1" applyBorder="1" applyAlignment="1">
      <alignment horizontal="center" vertical="center" wrapText="1"/>
    </xf>
    <xf numFmtId="0" fontId="21" fillId="0" borderId="1" xfId="42" applyFont="1" applyFill="1" applyBorder="1" applyAlignment="1">
      <alignment horizontal="left" vertical="center" wrapText="1"/>
    </xf>
    <xf numFmtId="0" fontId="4" fillId="0" borderId="1" xfId="0" applyFont="1" applyFill="1" applyBorder="1" applyAlignment="1">
      <alignment horizontal="center" wrapText="1"/>
    </xf>
    <xf numFmtId="0" fontId="2" fillId="0" borderId="1" xfId="0" applyFont="1" applyFill="1" applyBorder="1" applyAlignment="1" applyProtection="1">
      <alignment horizontal="left" vertical="center" wrapText="1"/>
      <protection hidden="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165" fontId="21" fillId="0" borderId="1" xfId="11" applyNumberFormat="1" applyFont="1" applyFill="1" applyBorder="1" applyAlignment="1">
      <alignment horizontal="center" vertical="center" wrapText="1"/>
    </xf>
    <xf numFmtId="0" fontId="16" fillId="0" borderId="1" xfId="1" applyFont="1" applyFill="1" applyBorder="1" applyAlignment="1">
      <alignment horizontal="center" vertical="center"/>
    </xf>
    <xf numFmtId="0" fontId="16" fillId="0" borderId="1" xfId="11" applyFont="1" applyFill="1" applyBorder="1" applyAlignment="1">
      <alignment horizontal="center" vertical="center" wrapText="1"/>
    </xf>
    <xf numFmtId="165" fontId="21" fillId="0" borderId="1" xfId="0" applyNumberFormat="1" applyFont="1" applyBorder="1" applyAlignment="1">
      <alignment horizontal="center" vertical="center" wrapText="1"/>
    </xf>
    <xf numFmtId="165" fontId="21" fillId="0" borderId="1" xfId="0" applyNumberFormat="1" applyFont="1" applyBorder="1" applyAlignment="1">
      <alignment horizontal="left" vertical="center" wrapText="1"/>
    </xf>
    <xf numFmtId="168" fontId="21" fillId="0" borderId="1" xfId="0" applyNumberFormat="1" applyFont="1" applyBorder="1" applyAlignment="1">
      <alignment horizontal="center" vertical="center" wrapText="1"/>
    </xf>
    <xf numFmtId="171" fontId="21" fillId="0" borderId="1" xfId="0" applyNumberFormat="1" applyFont="1" applyBorder="1" applyAlignment="1">
      <alignment horizontal="center" vertical="center" wrapText="1"/>
    </xf>
    <xf numFmtId="165" fontId="16" fillId="0" borderId="1" xfId="0" applyNumberFormat="1" applyFont="1" applyBorder="1" applyAlignment="1">
      <alignment horizontal="center" vertical="center" wrapText="1"/>
    </xf>
    <xf numFmtId="165" fontId="16" fillId="0" borderId="1" xfId="0" applyNumberFormat="1" applyFont="1" applyBorder="1" applyAlignment="1">
      <alignment horizontal="left" vertical="center" wrapText="1"/>
    </xf>
    <xf numFmtId="168" fontId="16" fillId="0" borderId="1" xfId="0" applyNumberFormat="1" applyFont="1" applyBorder="1" applyAlignment="1">
      <alignment horizontal="center" vertical="center" wrapText="1"/>
    </xf>
    <xf numFmtId="168" fontId="16" fillId="0" borderId="1" xfId="0" applyNumberFormat="1" applyFont="1" applyFill="1" applyBorder="1" applyAlignment="1">
      <alignment horizontal="center" vertical="center" wrapText="1"/>
    </xf>
    <xf numFmtId="168" fontId="16" fillId="0" borderId="1" xfId="0" applyNumberFormat="1" applyFont="1" applyFill="1" applyBorder="1" applyAlignment="1">
      <alignment horizontal="center" vertical="center"/>
    </xf>
    <xf numFmtId="0" fontId="16" fillId="0" borderId="1" xfId="0" applyFont="1" applyFill="1" applyBorder="1" applyAlignment="1">
      <alignment horizontal="left" vertical="center"/>
    </xf>
    <xf numFmtId="168" fontId="16" fillId="0" borderId="1" xfId="0" applyNumberFormat="1" applyFont="1" applyBorder="1" applyAlignment="1">
      <alignment horizontal="center" vertical="center"/>
    </xf>
    <xf numFmtId="168" fontId="16" fillId="0" borderId="1" xfId="0" quotePrefix="1" applyNumberFormat="1" applyFont="1" applyBorder="1" applyAlignment="1">
      <alignment horizontal="center" vertical="center"/>
    </xf>
    <xf numFmtId="168" fontId="21" fillId="0" borderId="1" xfId="0" applyNumberFormat="1" applyFont="1" applyFill="1" applyBorder="1" applyAlignment="1">
      <alignment horizontal="center" vertical="center"/>
    </xf>
    <xf numFmtId="0" fontId="21" fillId="0" borderId="1" xfId="0" applyFont="1" applyFill="1" applyBorder="1" applyAlignment="1">
      <alignment horizontal="left" vertical="center" wrapText="1"/>
    </xf>
    <xf numFmtId="0" fontId="16" fillId="0" borderId="1" xfId="0" applyFont="1" applyBorder="1"/>
    <xf numFmtId="0" fontId="21" fillId="0" borderId="1" xfId="0" applyFont="1" applyFill="1" applyBorder="1" applyAlignment="1">
      <alignment horizontal="left" vertical="center"/>
    </xf>
    <xf numFmtId="168" fontId="21" fillId="0" borderId="1" xfId="0" quotePrefix="1" applyNumberFormat="1" applyFont="1" applyBorder="1" applyAlignment="1">
      <alignment horizontal="center" vertical="center"/>
    </xf>
    <xf numFmtId="2" fontId="21"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65" fontId="21" fillId="0" borderId="1" xfId="0" applyNumberFormat="1" applyFont="1" applyFill="1" applyBorder="1" applyAlignment="1">
      <alignment horizontal="center" vertical="center"/>
    </xf>
    <xf numFmtId="165" fontId="2" fillId="0" borderId="1" xfId="1" applyNumberFormat="1" applyFont="1" applyFill="1" applyBorder="1" applyAlignment="1">
      <alignment horizontal="center" vertical="center" wrapText="1"/>
    </xf>
    <xf numFmtId="0" fontId="2" fillId="0" borderId="0" xfId="1" applyFont="1" applyFill="1" applyAlignment="1">
      <alignment horizontal="center" vertical="center"/>
    </xf>
    <xf numFmtId="0" fontId="2" fillId="0" borderId="0" xfId="0" applyFont="1" applyFill="1" applyAlignment="1">
      <alignment vertical="center" wrapText="1"/>
    </xf>
    <xf numFmtId="1" fontId="2" fillId="0" borderId="1" xfId="1" applyNumberFormat="1" applyFont="1" applyFill="1" applyBorder="1" applyAlignment="1">
      <alignment horizontal="center" vertical="center" wrapText="1"/>
    </xf>
    <xf numFmtId="2" fontId="2" fillId="0" borderId="0" xfId="1" applyNumberFormat="1" applyFont="1" applyFill="1" applyAlignment="1">
      <alignment horizontal="center" vertical="center"/>
    </xf>
    <xf numFmtId="0" fontId="2" fillId="0" borderId="0" xfId="1" applyFont="1" applyFill="1" applyAlignment="1">
      <alignment horizontal="center" vertical="center" wrapText="1"/>
    </xf>
    <xf numFmtId="2" fontId="4" fillId="0" borderId="1" xfId="1" applyNumberFormat="1" applyFont="1" applyFill="1" applyBorder="1" applyAlignment="1">
      <alignment horizontal="center" vertical="center" wrapText="1"/>
    </xf>
    <xf numFmtId="0" fontId="20" fillId="0" borderId="0" xfId="1" applyFont="1" applyFill="1" applyAlignment="1">
      <alignment horizontal="center" vertical="center"/>
    </xf>
    <xf numFmtId="0" fontId="20" fillId="0" borderId="0" xfId="0" applyFont="1" applyFill="1" applyAlignment="1">
      <alignment vertical="center" wrapText="1"/>
    </xf>
    <xf numFmtId="0" fontId="2" fillId="0" borderId="0" xfId="1" applyNumberFormat="1" applyFont="1" applyFill="1" applyBorder="1" applyAlignment="1">
      <alignment horizontal="center" vertical="center" wrapText="1"/>
    </xf>
    <xf numFmtId="168" fontId="4" fillId="0" borderId="1" xfId="82" applyNumberFormat="1" applyFont="1" applyFill="1" applyBorder="1" applyAlignment="1">
      <alignment horizontal="left" vertical="center" wrapText="1"/>
    </xf>
    <xf numFmtId="0" fontId="4" fillId="0" borderId="1" xfId="0" applyFont="1" applyFill="1" applyBorder="1"/>
    <xf numFmtId="0" fontId="4" fillId="0" borderId="1" xfId="82" applyFont="1" applyFill="1" applyBorder="1" applyAlignment="1">
      <alignment horizontal="left" vertical="top" wrapText="1"/>
    </xf>
    <xf numFmtId="168" fontId="17" fillId="0" borderId="1" xfId="0" applyNumberFormat="1" applyFont="1" applyFill="1" applyBorder="1" applyAlignment="1">
      <alignment horizontal="center" vertical="center"/>
    </xf>
    <xf numFmtId="0" fontId="2" fillId="0" borderId="0" xfId="21" applyFont="1" applyFill="1" applyAlignment="1">
      <alignment horizontal="center" vertical="center"/>
    </xf>
    <xf numFmtId="0" fontId="21" fillId="0" borderId="0" xfId="1" applyFont="1" applyFill="1" applyAlignment="1">
      <alignment horizontal="center" vertical="center"/>
    </xf>
    <xf numFmtId="0" fontId="21" fillId="0" borderId="0" xfId="0" applyFont="1" applyFill="1" applyAlignment="1">
      <alignment vertical="center" wrapText="1"/>
    </xf>
    <xf numFmtId="0" fontId="16" fillId="0" borderId="0" xfId="1" applyFont="1" applyFill="1" applyAlignment="1">
      <alignment horizontal="center" vertical="center"/>
    </xf>
    <xf numFmtId="0" fontId="16" fillId="0" borderId="0" xfId="0" applyFont="1" applyFill="1" applyAlignment="1">
      <alignment vertical="center" wrapText="1"/>
    </xf>
    <xf numFmtId="0" fontId="10" fillId="0" borderId="0" xfId="9" applyFont="1" applyFill="1" applyAlignment="1">
      <alignment horizontal="center" vertical="center"/>
    </xf>
    <xf numFmtId="165" fontId="22" fillId="0" borderId="1" xfId="1" applyNumberFormat="1" applyFont="1" applyFill="1" applyBorder="1" applyAlignment="1">
      <alignment horizontal="center" vertical="center" wrapText="1"/>
    </xf>
    <xf numFmtId="0" fontId="2" fillId="0" borderId="0" xfId="9" applyFont="1" applyFill="1" applyAlignment="1">
      <alignment vertical="center"/>
    </xf>
    <xf numFmtId="0" fontId="2" fillId="0" borderId="0" xfId="9" applyFont="1" applyFill="1" applyAlignment="1">
      <alignment vertical="center" wrapText="1"/>
    </xf>
    <xf numFmtId="165" fontId="12"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165" fontId="10" fillId="0" borderId="1" xfId="0" applyNumberFormat="1" applyFont="1" applyFill="1" applyBorder="1" applyAlignment="1">
      <alignment horizontal="center" vertical="center" wrapText="1"/>
    </xf>
    <xf numFmtId="0" fontId="10" fillId="0" borderId="1" xfId="42" applyFont="1" applyFill="1" applyBorder="1" applyAlignment="1">
      <alignment vertical="center" wrapText="1"/>
    </xf>
    <xf numFmtId="2" fontId="10" fillId="0" borderId="1" xfId="0" applyNumberFormat="1" applyFont="1" applyFill="1" applyBorder="1" applyAlignment="1">
      <alignment horizontal="justify" vertical="center" wrapText="1"/>
    </xf>
    <xf numFmtId="0" fontId="12" fillId="0" borderId="1" xfId="0" applyFont="1" applyFill="1" applyBorder="1" applyAlignment="1">
      <alignment horizontal="left" vertical="center" wrapText="1"/>
    </xf>
    <xf numFmtId="0" fontId="10" fillId="0" borderId="1" xfId="0" applyFont="1" applyFill="1" applyBorder="1"/>
    <xf numFmtId="0" fontId="12" fillId="0" borderId="1" xfId="0" applyFont="1" applyFill="1" applyBorder="1"/>
    <xf numFmtId="0" fontId="10" fillId="0" borderId="1" xfId="0" applyFont="1" applyFill="1" applyBorder="1" applyAlignment="1">
      <alignment vertical="center" wrapText="1"/>
    </xf>
    <xf numFmtId="0" fontId="12" fillId="0" borderId="1" xfId="0" applyFont="1" applyFill="1" applyBorder="1" applyAlignment="1">
      <alignment vertical="center" wrapText="1"/>
    </xf>
    <xf numFmtId="168" fontId="10"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2" fillId="0" borderId="0" xfId="9" applyFont="1" applyFill="1" applyAlignment="1">
      <alignment horizontal="center" vertical="center"/>
    </xf>
    <xf numFmtId="0" fontId="12" fillId="0" borderId="1" xfId="0" applyFont="1" applyFill="1" applyBorder="1" applyAlignment="1">
      <alignment horizontal="center" vertical="center" wrapText="1"/>
    </xf>
    <xf numFmtId="2" fontId="12" fillId="0" borderId="1" xfId="0" applyNumberFormat="1" applyFont="1" applyFill="1" applyBorder="1" applyAlignment="1">
      <alignment horizontal="center" vertical="center"/>
    </xf>
    <xf numFmtId="0" fontId="24"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2" fillId="0" borderId="0" xfId="9" applyFont="1" applyFill="1" applyBorder="1" applyAlignment="1">
      <alignment vertical="center"/>
    </xf>
    <xf numFmtId="165" fontId="21" fillId="0" borderId="1" xfId="0" applyNumberFormat="1" applyFont="1" applyFill="1" applyBorder="1" applyAlignment="1">
      <alignment vertical="center" wrapText="1"/>
    </xf>
    <xf numFmtId="0" fontId="2" fillId="0" borderId="0" xfId="9" applyNumberFormat="1" applyFont="1" applyFill="1" applyBorder="1" applyAlignment="1">
      <alignment vertical="center"/>
    </xf>
    <xf numFmtId="0" fontId="2" fillId="0" borderId="1" xfId="0" applyFont="1" applyFill="1" applyBorder="1" applyAlignment="1">
      <alignment horizontal="left" vertical="center" wrapText="1"/>
    </xf>
    <xf numFmtId="165" fontId="10" fillId="0" borderId="1" xfId="82" applyNumberFormat="1" applyFont="1" applyFill="1" applyBorder="1" applyAlignment="1">
      <alignment horizontal="left" vertical="center" wrapText="1"/>
    </xf>
    <xf numFmtId="0" fontId="10" fillId="0" borderId="1" xfId="48" applyFont="1" applyFill="1" applyBorder="1" applyAlignment="1">
      <alignment vertical="center" wrapText="1"/>
    </xf>
    <xf numFmtId="49" fontId="2" fillId="0" borderId="1" xfId="1" applyNumberFormat="1" applyFont="1" applyFill="1" applyBorder="1" applyAlignment="1">
      <alignment horizontal="center" vertical="center" wrapText="1"/>
    </xf>
    <xf numFmtId="0" fontId="2" fillId="0" borderId="1" xfId="1" applyFont="1" applyFill="1" applyBorder="1" applyAlignment="1">
      <alignment horizontal="left" vertical="center" wrapText="1"/>
    </xf>
    <xf numFmtId="165" fontId="10" fillId="0" borderId="1" xfId="82" applyNumberFormat="1" applyFont="1" applyFill="1" applyBorder="1" applyAlignment="1">
      <alignment vertical="center" wrapText="1"/>
    </xf>
    <xf numFmtId="165" fontId="10" fillId="0" borderId="1" xfId="82" applyNumberFormat="1" applyFont="1" applyFill="1" applyBorder="1" applyAlignment="1">
      <alignment horizontal="center" vertical="center" wrapText="1"/>
    </xf>
    <xf numFmtId="0" fontId="12" fillId="0" borderId="1" xfId="83" applyFont="1" applyFill="1" applyBorder="1" applyAlignment="1">
      <alignment vertical="center" wrapText="1"/>
    </xf>
    <xf numFmtId="168" fontId="10" fillId="0" borderId="1" xfId="82" applyNumberFormat="1" applyFont="1" applyFill="1" applyBorder="1" applyAlignment="1">
      <alignment horizontal="center" vertical="center" wrapText="1"/>
    </xf>
    <xf numFmtId="165" fontId="2" fillId="0" borderId="1" xfId="84" applyNumberFormat="1" applyFont="1" applyFill="1" applyBorder="1" applyAlignment="1">
      <alignment horizontal="center" vertical="center" wrapText="1"/>
    </xf>
    <xf numFmtId="165" fontId="12" fillId="0" borderId="1" xfId="84" applyNumberFormat="1" applyFont="1" applyFill="1" applyBorder="1" applyAlignment="1">
      <alignment vertical="center" wrapText="1"/>
    </xf>
    <xf numFmtId="165" fontId="12" fillId="0" borderId="1" xfId="0" applyNumberFormat="1" applyFont="1" applyFill="1" applyBorder="1" applyAlignment="1">
      <alignment horizontal="center" vertical="center"/>
    </xf>
    <xf numFmtId="168" fontId="2" fillId="0" borderId="1" xfId="82" applyNumberFormat="1" applyFont="1" applyFill="1" applyBorder="1" applyAlignment="1">
      <alignment horizontal="center" vertical="center" wrapText="1"/>
    </xf>
    <xf numFmtId="0" fontId="9" fillId="0" borderId="0" xfId="1" applyFont="1" applyFill="1" applyAlignment="1">
      <alignment horizontal="center" vertical="center"/>
    </xf>
    <xf numFmtId="0" fontId="9" fillId="0" borderId="0" xfId="1" applyFont="1" applyFill="1" applyAlignment="1">
      <alignment horizontal="center" vertical="center" wrapText="1"/>
    </xf>
    <xf numFmtId="2" fontId="12" fillId="0" borderId="0" xfId="1" applyNumberFormat="1" applyFont="1" applyFill="1" applyAlignment="1">
      <alignment horizontal="center" vertical="center"/>
    </xf>
    <xf numFmtId="0" fontId="10" fillId="0" borderId="0" xfId="9" applyFont="1" applyFill="1" applyAlignment="1">
      <alignment horizontal="center" vertical="center"/>
    </xf>
    <xf numFmtId="1" fontId="12" fillId="0" borderId="1" xfId="9" applyNumberFormat="1" applyFont="1" applyFill="1" applyBorder="1" applyAlignment="1">
      <alignment horizontal="center" vertical="center"/>
    </xf>
    <xf numFmtId="0" fontId="12" fillId="0" borderId="1" xfId="9" applyFont="1" applyFill="1" applyBorder="1" applyAlignment="1">
      <alignment horizontal="center" vertical="center"/>
    </xf>
    <xf numFmtId="1" fontId="12" fillId="0" borderId="1" xfId="9" applyNumberFormat="1" applyFont="1" applyFill="1" applyBorder="1" applyAlignment="1">
      <alignment horizontal="center" vertical="center" wrapText="1"/>
    </xf>
    <xf numFmtId="2" fontId="12" fillId="0" borderId="1" xfId="1" applyNumberFormat="1" applyFont="1" applyFill="1" applyBorder="1" applyAlignment="1">
      <alignment horizontal="center" vertical="center" wrapText="1"/>
    </xf>
    <xf numFmtId="0" fontId="12" fillId="0" borderId="1" xfId="1" applyFont="1" applyFill="1" applyBorder="1" applyAlignment="1">
      <alignment horizontal="center" vertical="center"/>
    </xf>
    <xf numFmtId="0" fontId="12" fillId="0" borderId="1" xfId="1" applyFont="1" applyFill="1" applyBorder="1" applyAlignment="1">
      <alignment horizontal="left" vertical="center"/>
    </xf>
    <xf numFmtId="2" fontId="12" fillId="0" borderId="1" xfId="1"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vertical="center" wrapText="1"/>
    </xf>
    <xf numFmtId="1" fontId="4" fillId="0" borderId="1" xfId="0" applyNumberFormat="1" applyFont="1" applyFill="1" applyBorder="1" applyAlignment="1">
      <alignment horizontal="left" vertical="center" wrapText="1"/>
    </xf>
    <xf numFmtId="2" fontId="18" fillId="0" borderId="1" xfId="0" applyNumberFormat="1" applyFont="1" applyFill="1" applyBorder="1" applyAlignment="1">
      <alignment horizontal="center" vertical="center"/>
    </xf>
    <xf numFmtId="165" fontId="4" fillId="0" borderId="1" xfId="1" applyNumberFormat="1" applyFont="1" applyFill="1" applyBorder="1" applyAlignment="1">
      <alignment horizontal="left" vertical="center" wrapText="1"/>
    </xf>
    <xf numFmtId="165" fontId="4" fillId="0" borderId="1" xfId="1" applyNumberFormat="1" applyFont="1" applyFill="1" applyBorder="1" applyAlignment="1">
      <alignment horizontal="center" vertical="center" wrapText="1"/>
    </xf>
    <xf numFmtId="0" fontId="9" fillId="0" borderId="0" xfId="22" applyFont="1" applyFill="1" applyAlignment="1">
      <alignment horizontal="center" vertical="center" wrapText="1"/>
    </xf>
    <xf numFmtId="0" fontId="12" fillId="0" borderId="0" xfId="22" applyFont="1" applyFill="1" applyAlignment="1">
      <alignment horizontal="center" vertical="center" wrapText="1"/>
    </xf>
    <xf numFmtId="2" fontId="16" fillId="0" borderId="1" xfId="0" applyNumberFormat="1" applyFont="1" applyFill="1" applyBorder="1" applyAlignment="1">
      <alignment horizontal="center" vertical="center" wrapText="1"/>
    </xf>
    <xf numFmtId="2" fontId="21" fillId="0" borderId="1" xfId="0" applyNumberFormat="1" applyFont="1" applyFill="1" applyBorder="1" applyAlignment="1">
      <alignment vertical="center" wrapText="1"/>
    </xf>
    <xf numFmtId="165" fontId="19" fillId="0" borderId="1" xfId="0" applyNumberFormat="1" applyFont="1" applyFill="1" applyBorder="1" applyAlignment="1">
      <alignment horizontal="center" vertical="center" wrapText="1"/>
    </xf>
    <xf numFmtId="0" fontId="9" fillId="0" borderId="0" xfId="1" applyNumberFormat="1" applyFont="1" applyFill="1" applyBorder="1" applyAlignment="1">
      <alignment horizontal="center" vertical="center" wrapText="1"/>
    </xf>
    <xf numFmtId="0" fontId="12" fillId="0" borderId="0" xfId="1"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2" fontId="9" fillId="0" borderId="0" xfId="1" applyNumberFormat="1" applyFont="1" applyFill="1" applyAlignment="1">
      <alignment horizontal="center" vertical="center" wrapText="1"/>
    </xf>
    <xf numFmtId="168" fontId="2" fillId="0" borderId="1" xfId="1" applyNumberFormat="1" applyFont="1" applyFill="1" applyBorder="1" applyAlignment="1">
      <alignment horizontal="right" vertical="center" wrapText="1"/>
    </xf>
    <xf numFmtId="165" fontId="4" fillId="0" borderId="1" xfId="0" applyNumberFormat="1" applyFont="1" applyFill="1" applyBorder="1" applyAlignment="1">
      <alignment vertical="center" wrapText="1"/>
    </xf>
    <xf numFmtId="168" fontId="4" fillId="0" borderId="1" xfId="82" applyNumberFormat="1" applyFont="1" applyFill="1" applyBorder="1" applyAlignment="1">
      <alignment vertical="center" wrapText="1"/>
    </xf>
    <xf numFmtId="165" fontId="4" fillId="0" borderId="1" xfId="82" applyNumberFormat="1" applyFont="1" applyFill="1" applyBorder="1" applyAlignment="1">
      <alignment vertical="center" wrapText="1"/>
    </xf>
    <xf numFmtId="49" fontId="2" fillId="4" borderId="1" xfId="1" applyNumberFormat="1" applyFont="1" applyFill="1" applyBorder="1" applyAlignment="1">
      <alignment horizontal="center" vertical="center" wrapText="1"/>
    </xf>
    <xf numFmtId="0" fontId="2" fillId="0" borderId="1" xfId="83" applyFont="1" applyFill="1" applyBorder="1" applyAlignment="1">
      <alignment vertical="center" wrapText="1"/>
    </xf>
    <xf numFmtId="168" fontId="2" fillId="4" borderId="1" xfId="1" applyNumberFormat="1" applyFont="1" applyFill="1" applyBorder="1" applyAlignment="1">
      <alignment horizontal="right" vertical="center" wrapText="1"/>
    </xf>
    <xf numFmtId="165" fontId="2" fillId="0" borderId="1" xfId="0" applyNumberFormat="1" applyFont="1" applyFill="1" applyBorder="1" applyAlignment="1">
      <alignment vertical="center" wrapText="1"/>
    </xf>
    <xf numFmtId="168" fontId="4" fillId="0" borderId="1" xfId="0" applyNumberFormat="1" applyFont="1" applyFill="1" applyBorder="1" applyAlignment="1">
      <alignment vertical="center" wrapText="1"/>
    </xf>
    <xf numFmtId="165" fontId="2" fillId="0" borderId="1" xfId="84" applyNumberFormat="1" applyFont="1" applyFill="1" applyBorder="1" applyAlignment="1">
      <alignment vertical="center" wrapText="1"/>
    </xf>
    <xf numFmtId="2" fontId="18" fillId="0" borderId="1" xfId="0" applyNumberFormat="1" applyFont="1" applyFill="1" applyBorder="1" applyAlignment="1">
      <alignment horizontal="right" vertical="center"/>
    </xf>
    <xf numFmtId="4" fontId="2" fillId="0" borderId="1" xfId="0" applyNumberFormat="1" applyFont="1" applyFill="1" applyBorder="1" applyAlignment="1">
      <alignment horizontal="left" vertical="center"/>
    </xf>
    <xf numFmtId="2" fontId="4" fillId="0" borderId="1" xfId="0" applyNumberFormat="1" applyFont="1" applyBorder="1" applyAlignment="1">
      <alignment horizontal="center"/>
    </xf>
    <xf numFmtId="168" fontId="2" fillId="0" borderId="1" xfId="1" applyNumberFormat="1" applyFont="1" applyFill="1" applyBorder="1" applyAlignment="1">
      <alignment horizontal="center" vertical="center" wrapText="1"/>
    </xf>
    <xf numFmtId="168" fontId="4" fillId="4" borderId="1" xfId="1" applyNumberFormat="1" applyFont="1" applyFill="1" applyBorder="1" applyAlignment="1">
      <alignment horizontal="center" vertical="center" wrapText="1"/>
    </xf>
    <xf numFmtId="168" fontId="4" fillId="0" borderId="1" xfId="82" applyNumberFormat="1" applyFont="1" applyFill="1" applyBorder="1" applyAlignment="1">
      <alignment horizontal="center" vertical="center" wrapText="1"/>
    </xf>
    <xf numFmtId="168" fontId="2" fillId="4" borderId="1" xfId="1" applyNumberFormat="1" applyFont="1" applyFill="1" applyBorder="1" applyAlignment="1">
      <alignment horizontal="center" vertical="center" wrapText="1"/>
    </xf>
    <xf numFmtId="16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xf>
    <xf numFmtId="168" fontId="2" fillId="0" borderId="1" xfId="0" applyNumberFormat="1" applyFont="1" applyBorder="1" applyAlignment="1">
      <alignment horizontal="center" vertical="center" wrapText="1"/>
    </xf>
    <xf numFmtId="0" fontId="9" fillId="0" borderId="0" xfId="21" applyFont="1" applyFill="1" applyAlignment="1">
      <alignment horizontal="center" vertical="center"/>
    </xf>
    <xf numFmtId="0" fontId="12" fillId="0" borderId="0" xfId="21" applyFont="1" applyFill="1" applyAlignment="1">
      <alignment horizontal="center" vertical="center"/>
    </xf>
    <xf numFmtId="2" fontId="18" fillId="0" borderId="1" xfId="0" applyNumberFormat="1" applyFont="1" applyFill="1" applyBorder="1" applyAlignment="1">
      <alignment horizontal="right" vertical="center" wrapText="1"/>
    </xf>
    <xf numFmtId="2" fontId="4" fillId="0" borderId="1" xfId="0" applyNumberFormat="1" applyFont="1" applyFill="1" applyBorder="1" applyAlignment="1">
      <alignment vertical="center" wrapText="1"/>
    </xf>
    <xf numFmtId="174" fontId="4" fillId="0" borderId="1" xfId="0" applyNumberFormat="1" applyFont="1" applyFill="1" applyBorder="1" applyAlignment="1" applyProtection="1">
      <alignment horizontal="center" vertical="center" wrapText="1"/>
      <protection hidden="1"/>
    </xf>
    <xf numFmtId="165" fontId="2" fillId="0" borderId="1" xfId="82" applyNumberFormat="1" applyFont="1" applyFill="1" applyBorder="1" applyAlignment="1">
      <alignment horizontal="left" vertical="center" wrapText="1"/>
    </xf>
    <xf numFmtId="174" fontId="2" fillId="0" borderId="1" xfId="0" applyNumberFormat="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4" fillId="0" borderId="1" xfId="0" applyFont="1" applyBorder="1" applyAlignment="1">
      <alignment horizontal="center" wrapText="1"/>
    </xf>
    <xf numFmtId="0" fontId="4" fillId="0" borderId="1" xfId="0" applyFont="1" applyBorder="1" applyAlignment="1">
      <alignment wrapText="1"/>
    </xf>
    <xf numFmtId="0" fontId="2" fillId="0" borderId="1" xfId="0" applyFont="1" applyFill="1" applyBorder="1" applyAlignment="1">
      <alignment vertical="center" wrapText="1"/>
    </xf>
    <xf numFmtId="2" fontId="4" fillId="0" borderId="1" xfId="0" applyNumberFormat="1" applyFont="1" applyFill="1" applyBorder="1" applyAlignment="1">
      <alignment wrapText="1"/>
    </xf>
    <xf numFmtId="2" fontId="4" fillId="0" borderId="1" xfId="0" applyNumberFormat="1" applyFont="1" applyBorder="1" applyAlignment="1">
      <alignment vertical="center" wrapText="1"/>
    </xf>
    <xf numFmtId="2" fontId="4" fillId="0" borderId="1" xfId="0" applyNumberFormat="1" applyFont="1" applyBorder="1" applyAlignment="1">
      <alignment horizontal="center" vertical="center" wrapText="1"/>
    </xf>
    <xf numFmtId="173" fontId="4" fillId="0" borderId="1" xfId="0" applyNumberFormat="1" applyFont="1" applyFill="1" applyBorder="1" applyAlignment="1">
      <alignment horizontal="left" vertical="center" wrapText="1"/>
    </xf>
    <xf numFmtId="174" fontId="21" fillId="0" borderId="1" xfId="0" applyNumberFormat="1" applyFont="1" applyFill="1" applyBorder="1" applyAlignment="1" applyProtection="1">
      <alignment horizontal="center" vertical="center" wrapText="1"/>
      <protection hidden="1"/>
    </xf>
    <xf numFmtId="165" fontId="16" fillId="0" borderId="1" xfId="82" applyNumberFormat="1" applyFont="1" applyFill="1" applyBorder="1" applyAlignment="1">
      <alignment horizontal="left" vertical="center" wrapText="1"/>
    </xf>
    <xf numFmtId="174" fontId="16" fillId="0" borderId="1" xfId="0" applyNumberFormat="1" applyFont="1" applyFill="1" applyBorder="1" applyAlignment="1" applyProtection="1">
      <alignment horizontal="center" vertical="center" wrapText="1"/>
      <protection hidden="1"/>
    </xf>
    <xf numFmtId="0" fontId="2" fillId="0" borderId="1" xfId="0" applyFont="1" applyBorder="1" applyAlignment="1">
      <alignment horizontal="center"/>
    </xf>
    <xf numFmtId="165" fontId="12"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justify" vertical="center" wrapText="1"/>
    </xf>
    <xf numFmtId="49" fontId="23" fillId="0" borderId="1" xfId="0" applyNumberFormat="1" applyFont="1" applyFill="1" applyBorder="1" applyAlignment="1" applyProtection="1">
      <alignment horizontal="center" vertical="center" wrapText="1"/>
    </xf>
    <xf numFmtId="1" fontId="10" fillId="0" borderId="1" xfId="0" applyNumberFormat="1" applyFont="1" applyFill="1" applyBorder="1" applyAlignment="1">
      <alignment vertical="center" wrapText="1"/>
    </xf>
    <xf numFmtId="2" fontId="24" fillId="0" borderId="1" xfId="0" applyNumberFormat="1" applyFont="1" applyBorder="1" applyAlignment="1">
      <alignment horizontal="center" vertical="center"/>
    </xf>
    <xf numFmtId="0" fontId="12" fillId="0" borderId="1" xfId="0" applyFont="1" applyFill="1" applyBorder="1" applyAlignment="1" applyProtection="1">
      <alignment horizontal="left" vertical="center" wrapText="1"/>
      <protection hidden="1"/>
    </xf>
    <xf numFmtId="1" fontId="12" fillId="0" borderId="1" xfId="0" applyNumberFormat="1" applyFont="1" applyFill="1" applyBorder="1" applyAlignment="1">
      <alignment vertical="center" wrapText="1"/>
    </xf>
    <xf numFmtId="0" fontId="25" fillId="0" borderId="1" xfId="0" applyFont="1" applyFill="1" applyBorder="1" applyAlignment="1">
      <alignment vertical="center" wrapText="1"/>
    </xf>
    <xf numFmtId="165" fontId="10" fillId="3" borderId="1" xfId="0" applyNumberFormat="1" applyFont="1" applyFill="1" applyBorder="1" applyAlignment="1">
      <alignment horizontal="left" vertical="center" wrapText="1"/>
    </xf>
    <xf numFmtId="165" fontId="10" fillId="3" borderId="1" xfId="0" applyNumberFormat="1" applyFont="1" applyFill="1" applyBorder="1" applyAlignment="1">
      <alignment horizontal="center" vertical="center" wrapText="1"/>
    </xf>
    <xf numFmtId="4" fontId="28" fillId="3" borderId="1" xfId="0" applyNumberFormat="1" applyFont="1" applyFill="1" applyBorder="1" applyAlignment="1">
      <alignment horizontal="center" vertical="center"/>
    </xf>
    <xf numFmtId="165" fontId="12" fillId="3" borderId="1" xfId="0" applyNumberFormat="1" applyFont="1" applyFill="1" applyBorder="1" applyAlignment="1">
      <alignment horizontal="center" vertical="center" wrapText="1"/>
    </xf>
    <xf numFmtId="0" fontId="10" fillId="3" borderId="1" xfId="0" applyFont="1" applyFill="1" applyBorder="1" applyAlignment="1">
      <alignment vertical="center" wrapText="1"/>
    </xf>
    <xf numFmtId="165" fontId="24" fillId="0" borderId="1" xfId="0" applyNumberFormat="1" applyFont="1" applyFill="1" applyBorder="1" applyAlignment="1">
      <alignment horizontal="center" vertical="center" wrapText="1"/>
    </xf>
    <xf numFmtId="172" fontId="12" fillId="0" borderId="1" xfId="9" applyNumberFormat="1" applyFont="1" applyFill="1" applyBorder="1" applyAlignment="1">
      <alignment horizontal="center" vertical="center"/>
    </xf>
    <xf numFmtId="172" fontId="10" fillId="0" borderId="1" xfId="9" applyNumberFormat="1" applyFont="1" applyFill="1" applyBorder="1" applyAlignment="1">
      <alignment horizontal="center" vertical="center"/>
    </xf>
    <xf numFmtId="172" fontId="10" fillId="0" borderId="1" xfId="10" applyNumberFormat="1" applyFont="1" applyFill="1" applyBorder="1" applyAlignment="1">
      <alignment horizontal="center" vertical="center" wrapText="1"/>
    </xf>
    <xf numFmtId="0" fontId="10" fillId="0" borderId="1" xfId="0" applyFont="1" applyFill="1" applyBorder="1" applyAlignment="1">
      <alignment horizontal="left" wrapText="1"/>
    </xf>
    <xf numFmtId="172" fontId="10" fillId="0" borderId="1" xfId="9" applyNumberFormat="1" applyFont="1" applyFill="1" applyBorder="1" applyAlignment="1">
      <alignment horizontal="center" vertical="center" wrapText="1"/>
    </xf>
    <xf numFmtId="2" fontId="12" fillId="0" borderId="1" xfId="85" applyNumberFormat="1" applyFont="1" applyFill="1" applyBorder="1" applyAlignment="1">
      <alignment horizontal="left" vertical="center" wrapText="1"/>
    </xf>
    <xf numFmtId="172" fontId="10" fillId="0" borderId="1" xfId="0" applyNumberFormat="1" applyFont="1" applyFill="1" applyBorder="1" applyAlignment="1">
      <alignment horizontal="center" vertical="center"/>
    </xf>
    <xf numFmtId="0" fontId="10" fillId="0" borderId="1" xfId="10" applyFont="1" applyFill="1" applyBorder="1" applyAlignment="1">
      <alignment horizontal="left" wrapText="1"/>
    </xf>
    <xf numFmtId="0" fontId="10" fillId="0" borderId="1" xfId="86" applyFont="1" applyFill="1" applyBorder="1" applyAlignment="1">
      <alignment horizontal="left" vertical="center" wrapText="1"/>
    </xf>
    <xf numFmtId="0" fontId="29" fillId="0" borderId="1" xfId="9" applyFont="1" applyFill="1" applyBorder="1" applyAlignment="1">
      <alignment horizontal="center" vertical="center"/>
    </xf>
    <xf numFmtId="0" fontId="10" fillId="0" borderId="1" xfId="0" applyFont="1" applyFill="1" applyBorder="1" applyAlignment="1">
      <alignment wrapText="1"/>
    </xf>
    <xf numFmtId="0" fontId="12" fillId="0" borderId="1" xfId="9" applyFont="1" applyFill="1" applyBorder="1" applyAlignment="1">
      <alignment horizontal="left" vertical="center"/>
    </xf>
    <xf numFmtId="172" fontId="10" fillId="0" borderId="1" xfId="10" applyNumberFormat="1" applyFont="1" applyFill="1" applyBorder="1" applyAlignment="1">
      <alignment horizontal="center"/>
    </xf>
    <xf numFmtId="2" fontId="12" fillId="0" borderId="1" xfId="42" applyNumberFormat="1" applyFont="1" applyFill="1" applyBorder="1" applyAlignment="1">
      <alignment horizontal="left" vertical="center"/>
    </xf>
    <xf numFmtId="172" fontId="12" fillId="0" borderId="1" xfId="42" applyNumberFormat="1" applyFont="1" applyFill="1" applyBorder="1" applyAlignment="1">
      <alignment horizontal="center" vertical="center"/>
    </xf>
    <xf numFmtId="2" fontId="12" fillId="0" borderId="1" xfId="42" applyNumberFormat="1" applyFont="1" applyFill="1" applyBorder="1" applyAlignment="1">
      <alignment horizontal="center" vertical="center" wrapText="1"/>
    </xf>
    <xf numFmtId="2" fontId="12" fillId="0" borderId="1" xfId="42" applyNumberFormat="1" applyFont="1" applyFill="1" applyBorder="1" applyAlignment="1">
      <alignment horizontal="center" vertical="center"/>
    </xf>
    <xf numFmtId="168" fontId="2" fillId="3" borderId="1" xfId="0" applyNumberFormat="1" applyFont="1" applyFill="1" applyBorder="1" applyAlignment="1">
      <alignment horizontal="center" vertical="center" wrapText="1"/>
    </xf>
    <xf numFmtId="0" fontId="19" fillId="0" borderId="0" xfId="1" applyFont="1" applyFill="1" applyAlignment="1">
      <alignment horizontal="center" vertical="center"/>
    </xf>
    <xf numFmtId="2" fontId="12" fillId="0" borderId="0" xfId="1" applyNumberFormat="1" applyFont="1" applyFill="1" applyAlignment="1">
      <alignment horizontal="center" vertical="center"/>
    </xf>
    <xf numFmtId="0" fontId="31" fillId="0" borderId="0" xfId="0" applyFont="1"/>
    <xf numFmtId="2" fontId="32" fillId="0" borderId="0" xfId="1" applyNumberFormat="1" applyFont="1" applyFill="1" applyAlignment="1">
      <alignment horizontal="center" vertical="center"/>
    </xf>
    <xf numFmtId="0" fontId="32" fillId="0" borderId="0" xfId="1" applyFont="1" applyFill="1" applyAlignment="1">
      <alignment horizontal="center" vertical="center"/>
    </xf>
    <xf numFmtId="2" fontId="26" fillId="0" borderId="0" xfId="1" applyNumberFormat="1" applyFont="1" applyFill="1" applyAlignment="1">
      <alignment horizontal="center" vertical="center"/>
    </xf>
    <xf numFmtId="0" fontId="26" fillId="0" borderId="0" xfId="1" applyFont="1" applyFill="1" applyAlignment="1">
      <alignment horizontal="center" vertical="center"/>
    </xf>
    <xf numFmtId="0" fontId="26" fillId="0" borderId="0" xfId="0" applyFont="1" applyFill="1" applyAlignment="1">
      <alignment vertical="center" wrapText="1"/>
    </xf>
    <xf numFmtId="2" fontId="19" fillId="0" borderId="0" xfId="1" applyNumberFormat="1" applyFont="1" applyFill="1" applyAlignment="1">
      <alignment horizontal="center" vertical="center"/>
    </xf>
    <xf numFmtId="0" fontId="33" fillId="0" borderId="0" xfId="0" applyFont="1" applyFill="1"/>
    <xf numFmtId="0" fontId="34" fillId="0" borderId="0" xfId="82" applyFont="1" applyFill="1"/>
    <xf numFmtId="165" fontId="12" fillId="0" borderId="1" xfId="42" applyNumberFormat="1" applyFont="1" applyFill="1" applyBorder="1" applyAlignment="1">
      <alignment horizontal="center" vertical="center"/>
    </xf>
    <xf numFmtId="165" fontId="21" fillId="3" borderId="1" xfId="0" applyNumberFormat="1" applyFont="1" applyFill="1" applyBorder="1" applyAlignment="1">
      <alignment horizontal="center" vertical="center" wrapText="1"/>
    </xf>
    <xf numFmtId="165" fontId="21" fillId="3" borderId="1" xfId="0" applyNumberFormat="1" applyFont="1" applyFill="1" applyBorder="1" applyAlignment="1">
      <alignment horizontal="left" vertical="center" wrapText="1"/>
    </xf>
    <xf numFmtId="168" fontId="21" fillId="3" borderId="1" xfId="0" applyNumberFormat="1" applyFont="1" applyFill="1" applyBorder="1" applyAlignment="1">
      <alignment horizontal="center" vertical="center" wrapText="1"/>
    </xf>
    <xf numFmtId="165" fontId="21" fillId="0" borderId="1" xfId="1" applyNumberFormat="1" applyFont="1" applyFill="1" applyBorder="1" applyAlignment="1">
      <alignment horizontal="center" vertical="center" wrapText="1"/>
    </xf>
    <xf numFmtId="0" fontId="21" fillId="0" borderId="0" xfId="1" applyNumberFormat="1" applyFont="1" applyFill="1" applyBorder="1" applyAlignment="1">
      <alignment horizontal="center" vertical="center" wrapText="1"/>
    </xf>
    <xf numFmtId="165" fontId="16" fillId="3" borderId="1" xfId="0" applyNumberFormat="1" applyFont="1" applyFill="1" applyBorder="1" applyAlignment="1">
      <alignment horizontal="center" vertical="center" wrapText="1"/>
    </xf>
    <xf numFmtId="165" fontId="16" fillId="3" borderId="1" xfId="0" applyNumberFormat="1" applyFont="1" applyFill="1" applyBorder="1" applyAlignment="1">
      <alignment horizontal="left" vertical="center" wrapText="1"/>
    </xf>
    <xf numFmtId="168" fontId="16" fillId="3" borderId="1" xfId="0" applyNumberFormat="1" applyFont="1" applyFill="1" applyBorder="1" applyAlignment="1">
      <alignment horizontal="center" vertical="center" wrapText="1"/>
    </xf>
    <xf numFmtId="168" fontId="21" fillId="0" borderId="1" xfId="1" applyNumberFormat="1" applyFont="1" applyFill="1" applyBorder="1" applyAlignment="1">
      <alignment horizontal="center" vertical="center" wrapText="1"/>
    </xf>
    <xf numFmtId="168" fontId="16" fillId="0" borderId="1" xfId="10" applyNumberFormat="1" applyFont="1" applyFill="1" applyBorder="1" applyAlignment="1">
      <alignment horizontal="left" vertical="center" wrapText="1"/>
    </xf>
    <xf numFmtId="165" fontId="21" fillId="0" borderId="1" xfId="10" applyNumberFormat="1" applyFont="1" applyFill="1" applyBorder="1" applyAlignment="1">
      <alignment horizontal="left" vertical="center" wrapText="1"/>
    </xf>
    <xf numFmtId="0" fontId="21" fillId="0" borderId="1" xfId="0" applyNumberFormat="1" applyFont="1" applyFill="1" applyBorder="1" applyAlignment="1">
      <alignment horizontal="center" vertical="center" wrapText="1"/>
    </xf>
    <xf numFmtId="0" fontId="16" fillId="0" borderId="1" xfId="0" quotePrefix="1" applyNumberFormat="1" applyFont="1" applyFill="1" applyBorder="1" applyAlignment="1">
      <alignment horizontal="center" vertical="center" wrapText="1"/>
    </xf>
    <xf numFmtId="165" fontId="16" fillId="0" borderId="1" xfId="1" applyNumberFormat="1" applyFont="1" applyFill="1" applyBorder="1" applyAlignment="1">
      <alignment horizontal="center" vertical="center" wrapText="1"/>
    </xf>
    <xf numFmtId="2" fontId="16" fillId="0" borderId="1" xfId="0" quotePrefix="1" applyNumberFormat="1" applyFont="1" applyFill="1" applyBorder="1" applyAlignment="1">
      <alignment horizontal="center" vertical="center" wrapText="1"/>
    </xf>
    <xf numFmtId="2" fontId="16" fillId="0" borderId="1" xfId="10" quotePrefix="1" applyNumberFormat="1" applyFont="1" applyFill="1" applyBorder="1" applyAlignment="1">
      <alignment horizontal="center" vertical="center" wrapText="1"/>
    </xf>
    <xf numFmtId="0" fontId="24" fillId="0" borderId="0" xfId="1" applyFont="1" applyFill="1" applyAlignment="1">
      <alignment horizontal="center" vertical="center"/>
    </xf>
    <xf numFmtId="0" fontId="24" fillId="0" borderId="0" xfId="1" applyFont="1" applyFill="1" applyAlignment="1">
      <alignment horizontal="left" vertical="center"/>
    </xf>
    <xf numFmtId="165" fontId="16" fillId="0" borderId="1" xfId="82" applyNumberFormat="1" applyFont="1" applyBorder="1" applyAlignment="1">
      <alignment horizontal="left" vertical="center" wrapText="1"/>
    </xf>
    <xf numFmtId="0" fontId="16" fillId="0" borderId="1" xfId="0" applyFont="1" applyBorder="1" applyAlignment="1">
      <alignment horizontal="center" vertical="center" wrapText="1"/>
    </xf>
    <xf numFmtId="0" fontId="16" fillId="0" borderId="0" xfId="9" applyFont="1" applyFill="1" applyAlignment="1">
      <alignment vertical="center"/>
    </xf>
    <xf numFmtId="0" fontId="16" fillId="0" borderId="0" xfId="9" applyFont="1" applyFill="1" applyAlignment="1">
      <alignment vertical="center" wrapText="1"/>
    </xf>
    <xf numFmtId="1" fontId="2" fillId="0" borderId="1" xfId="0" applyNumberFormat="1" applyFont="1" applyFill="1" applyBorder="1" applyAlignment="1">
      <alignment horizontal="left" vertical="center" wrapText="1"/>
    </xf>
    <xf numFmtId="0" fontId="4" fillId="0" borderId="1" xfId="20" applyFont="1" applyFill="1" applyBorder="1" applyAlignment="1">
      <alignment horizontal="left" vertical="center" wrapText="1"/>
    </xf>
    <xf numFmtId="1" fontId="10" fillId="3" borderId="1" xfId="0" applyNumberFormat="1" applyFont="1" applyFill="1" applyBorder="1" applyAlignment="1">
      <alignment vertical="center" wrapText="1"/>
    </xf>
    <xf numFmtId="1" fontId="10" fillId="3" borderId="1" xfId="0" applyNumberFormat="1" applyFont="1" applyFill="1" applyBorder="1" applyAlignment="1">
      <alignment horizontal="center" vertical="center" wrapText="1"/>
    </xf>
    <xf numFmtId="0" fontId="10" fillId="0" borderId="1" xfId="0" applyFont="1" applyFill="1" applyBorder="1" applyAlignment="1">
      <alignment horizontal="center"/>
    </xf>
    <xf numFmtId="165" fontId="24" fillId="0" borderId="1" xfId="0" applyNumberFormat="1" applyFont="1" applyBorder="1" applyAlignment="1">
      <alignment horizontal="left" vertical="center" wrapText="1"/>
    </xf>
    <xf numFmtId="2" fontId="24" fillId="0" borderId="1" xfId="0" applyNumberFormat="1" applyFont="1" applyFill="1" applyBorder="1" applyAlignment="1">
      <alignment horizontal="justify" vertical="center" wrapText="1"/>
    </xf>
    <xf numFmtId="0" fontId="24" fillId="0" borderId="1" xfId="0" applyFont="1" applyFill="1" applyBorder="1"/>
    <xf numFmtId="165" fontId="29" fillId="0" borderId="1" xfId="0" applyNumberFormat="1" applyFont="1" applyFill="1" applyBorder="1" applyAlignment="1">
      <alignment horizontal="center" vertical="center" wrapText="1"/>
    </xf>
    <xf numFmtId="165" fontId="16" fillId="0" borderId="1" xfId="0" applyNumberFormat="1" applyFont="1" applyBorder="1" applyAlignment="1">
      <alignment vertical="center" wrapText="1"/>
    </xf>
    <xf numFmtId="165" fontId="27" fillId="0" borderId="1" xfId="1" applyNumberFormat="1" applyFont="1" applyFill="1" applyBorder="1" applyAlignment="1">
      <alignment horizontal="center" vertical="center" wrapText="1"/>
    </xf>
    <xf numFmtId="168" fontId="16" fillId="0" borderId="1" xfId="82" applyNumberFormat="1" applyFont="1" applyFill="1" applyBorder="1" applyAlignment="1">
      <alignment horizontal="center" vertical="center" wrapText="1"/>
    </xf>
    <xf numFmtId="1" fontId="16" fillId="0" borderId="1" xfId="82" applyNumberFormat="1" applyFont="1" applyFill="1" applyBorder="1" applyAlignment="1">
      <alignment horizontal="center" vertical="center" wrapText="1"/>
    </xf>
    <xf numFmtId="165" fontId="16"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2" fontId="4" fillId="0" borderId="1" xfId="3" applyNumberFormat="1" applyFont="1" applyFill="1" applyBorder="1" applyAlignment="1">
      <alignment horizontal="center" vertical="center" wrapText="1"/>
    </xf>
    <xf numFmtId="2" fontId="2" fillId="0" borderId="1" xfId="0" applyNumberFormat="1"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0" fontId="4" fillId="0" borderId="1" xfId="0" applyFont="1" applyBorder="1" applyAlignment="1">
      <alignment horizontal="center" vertical="center" wrapText="1"/>
    </xf>
    <xf numFmtId="0" fontId="12" fillId="0" borderId="1" xfId="0" applyFont="1" applyFill="1" applyBorder="1" applyAlignment="1">
      <alignment horizontal="center" vertical="center"/>
    </xf>
    <xf numFmtId="0" fontId="10" fillId="0" borderId="1" xfId="9" applyFont="1" applyFill="1" applyBorder="1" applyAlignment="1">
      <alignment horizontal="left" wrapText="1"/>
    </xf>
    <xf numFmtId="165" fontId="10" fillId="0" borderId="1" xfId="10" applyNumberFormat="1" applyFont="1" applyFill="1" applyBorder="1" applyAlignment="1">
      <alignment horizontal="left" vertical="center" wrapText="1"/>
    </xf>
    <xf numFmtId="165" fontId="16" fillId="0" borderId="1" xfId="10" applyNumberFormat="1" applyFont="1" applyFill="1" applyBorder="1" applyAlignment="1">
      <alignment horizontal="left" vertical="center" wrapText="1"/>
    </xf>
    <xf numFmtId="165" fontId="20" fillId="0" borderId="1" xfId="1" applyNumberFormat="1" applyFont="1" applyFill="1" applyBorder="1" applyAlignment="1">
      <alignment horizontal="center" vertical="center" wrapText="1"/>
    </xf>
    <xf numFmtId="0" fontId="26" fillId="0" borderId="0" xfId="9" applyFont="1" applyFill="1" applyAlignment="1">
      <alignment vertical="center"/>
    </xf>
    <xf numFmtId="0" fontId="26" fillId="0" borderId="0" xfId="9" applyFont="1" applyFill="1" applyAlignment="1">
      <alignment vertical="center" wrapText="1"/>
    </xf>
    <xf numFmtId="49" fontId="16" fillId="0" borderId="1" xfId="0" applyNumberFormat="1" applyFont="1" applyFill="1" applyBorder="1" applyAlignment="1">
      <alignment horizontal="center" vertical="center" wrapText="1"/>
    </xf>
    <xf numFmtId="0" fontId="16" fillId="0" borderId="0" xfId="0" applyFont="1"/>
    <xf numFmtId="49" fontId="16" fillId="0" borderId="1" xfId="0" applyNumberFormat="1" applyFont="1" applyBorder="1" applyAlignment="1">
      <alignment horizontal="center" vertical="center" wrapText="1"/>
    </xf>
    <xf numFmtId="0" fontId="4" fillId="0" borderId="0" xfId="0" applyFont="1" applyFill="1" applyAlignment="1">
      <alignment vertical="center" wrapText="1"/>
    </xf>
    <xf numFmtId="2" fontId="4" fillId="0" borderId="1" xfId="0" applyNumberFormat="1" applyFont="1" applyFill="1" applyBorder="1" applyAlignment="1">
      <alignment horizontal="right" vertical="center" wrapText="1"/>
    </xf>
    <xf numFmtId="0" fontId="4" fillId="0" borderId="1" xfId="0" applyFont="1" applyFill="1" applyBorder="1" applyAlignment="1">
      <alignment horizontal="right" vertical="center"/>
    </xf>
    <xf numFmtId="2" fontId="4" fillId="0" borderId="1" xfId="0" applyNumberFormat="1" applyFont="1" applyFill="1" applyBorder="1" applyAlignment="1">
      <alignment horizontal="right" vertical="center"/>
    </xf>
    <xf numFmtId="2" fontId="4" fillId="3" borderId="1" xfId="0" applyNumberFormat="1" applyFont="1" applyFill="1" applyBorder="1" applyAlignment="1">
      <alignment horizontal="right" vertical="center"/>
    </xf>
    <xf numFmtId="1" fontId="4" fillId="3" borderId="1" xfId="0" applyNumberFormat="1" applyFont="1" applyFill="1" applyBorder="1" applyAlignment="1">
      <alignment horizontal="center" vertical="center" wrapText="1"/>
    </xf>
    <xf numFmtId="2" fontId="4" fillId="0" borderId="0" xfId="1" applyNumberFormat="1" applyFont="1" applyFill="1" applyAlignment="1">
      <alignment horizontal="center" vertical="center"/>
    </xf>
    <xf numFmtId="0" fontId="4" fillId="0" borderId="0" xfId="1" applyFont="1" applyFill="1" applyAlignment="1">
      <alignment horizontal="center" vertical="center"/>
    </xf>
    <xf numFmtId="1" fontId="4" fillId="3" borderId="1" xfId="0" applyNumberFormat="1" applyFont="1" applyFill="1" applyBorder="1" applyAlignment="1">
      <alignment horizontal="left" vertical="center" wrapText="1"/>
    </xf>
    <xf numFmtId="1" fontId="10" fillId="3" borderId="1" xfId="0" applyNumberFormat="1" applyFont="1" applyFill="1" applyBorder="1" applyAlignment="1">
      <alignment horizontal="left" vertical="center" wrapText="1"/>
    </xf>
    <xf numFmtId="2" fontId="10" fillId="3" borderId="1" xfId="0" applyNumberFormat="1" applyFont="1" applyFill="1" applyBorder="1" applyAlignment="1">
      <alignment vertical="center" wrapText="1"/>
    </xf>
    <xf numFmtId="0" fontId="10" fillId="3" borderId="1" xfId="0" applyFont="1" applyFill="1" applyBorder="1"/>
    <xf numFmtId="0" fontId="4" fillId="3" borderId="0" xfId="0" applyFont="1" applyFill="1"/>
    <xf numFmtId="0" fontId="35" fillId="3" borderId="0" xfId="0" applyFont="1" applyFill="1"/>
    <xf numFmtId="0" fontId="35" fillId="0" borderId="0" xfId="0" applyFont="1"/>
    <xf numFmtId="0" fontId="21" fillId="3" borderId="1" xfId="0" applyFont="1" applyFill="1" applyBorder="1" applyAlignment="1">
      <alignment horizontal="left" vertical="center" wrapText="1"/>
    </xf>
    <xf numFmtId="0" fontId="29" fillId="3" borderId="1" xfId="0" applyFont="1" applyFill="1" applyBorder="1" applyAlignment="1">
      <alignment horizontal="left" vertical="center" wrapText="1"/>
    </xf>
    <xf numFmtId="0" fontId="29" fillId="3" borderId="1" xfId="88" applyFont="1" applyFill="1" applyBorder="1" applyAlignment="1">
      <alignment horizontal="left" vertical="center" wrapText="1"/>
    </xf>
    <xf numFmtId="4" fontId="23" fillId="3" borderId="1" xfId="0" applyNumberFormat="1" applyFont="1" applyFill="1" applyBorder="1" applyAlignment="1">
      <alignment horizontal="center" vertical="center"/>
    </xf>
    <xf numFmtId="0" fontId="32" fillId="0" borderId="0" xfId="22" applyFont="1" applyFill="1" applyAlignment="1">
      <alignment horizontal="center" vertical="center" wrapText="1"/>
    </xf>
    <xf numFmtId="0" fontId="32" fillId="0" borderId="0" xfId="1" applyFont="1" applyFill="1" applyAlignment="1">
      <alignment horizontal="center" vertical="center" wrapText="1"/>
    </xf>
    <xf numFmtId="49" fontId="21" fillId="3" borderId="1" xfId="22" applyNumberFormat="1" applyFont="1" applyFill="1" applyBorder="1" applyAlignment="1">
      <alignment horizontal="center" vertical="center" wrapText="1"/>
    </xf>
    <xf numFmtId="0" fontId="21" fillId="3" borderId="1" xfId="22" applyFont="1" applyFill="1" applyBorder="1" applyAlignment="1">
      <alignment horizontal="left" vertical="center" wrapText="1"/>
    </xf>
    <xf numFmtId="2" fontId="21" fillId="3" borderId="1" xfId="22" applyNumberFormat="1" applyFont="1" applyFill="1" applyBorder="1" applyAlignment="1">
      <alignment horizontal="center" vertical="center" wrapText="1"/>
    </xf>
    <xf numFmtId="168" fontId="21" fillId="0" borderId="1" xfId="22" applyNumberFormat="1" applyFont="1" applyFill="1" applyBorder="1" applyAlignment="1">
      <alignment horizontal="center" vertical="center" wrapText="1"/>
    </xf>
    <xf numFmtId="2" fontId="21" fillId="3" borderId="1" xfId="22" applyNumberFormat="1" applyFont="1" applyFill="1" applyBorder="1" applyAlignment="1">
      <alignment horizontal="left" vertical="center" wrapText="1"/>
    </xf>
    <xf numFmtId="2" fontId="21" fillId="0" borderId="1" xfId="22" applyNumberFormat="1" applyFont="1" applyFill="1" applyBorder="1" applyAlignment="1">
      <alignment horizontal="center" vertical="center" wrapText="1"/>
    </xf>
    <xf numFmtId="0" fontId="21" fillId="0" borderId="0" xfId="22" applyFont="1" applyFill="1" applyAlignment="1">
      <alignment horizontal="center" vertical="center" wrapText="1"/>
    </xf>
    <xf numFmtId="0" fontId="21" fillId="0" borderId="0" xfId="1" applyFont="1" applyFill="1" applyAlignment="1">
      <alignment horizontal="center" vertical="center" wrapText="1"/>
    </xf>
    <xf numFmtId="0" fontId="16" fillId="3" borderId="1" xfId="22" applyFont="1" applyFill="1" applyBorder="1" applyAlignment="1">
      <alignment horizontal="left" vertical="center" wrapText="1"/>
    </xf>
    <xf numFmtId="4" fontId="16" fillId="3" borderId="1" xfId="22" applyNumberFormat="1" applyFont="1" applyFill="1" applyBorder="1" applyAlignment="1">
      <alignment horizontal="center" vertical="center" wrapText="1"/>
    </xf>
    <xf numFmtId="2" fontId="16" fillId="0" borderId="1" xfId="22" applyNumberFormat="1" applyFont="1" applyFill="1" applyBorder="1" applyAlignment="1">
      <alignment horizontal="center" vertical="center" wrapText="1"/>
    </xf>
    <xf numFmtId="168" fontId="16" fillId="0" borderId="1" xfId="22" applyNumberFormat="1" applyFont="1" applyFill="1" applyBorder="1" applyAlignment="1">
      <alignment horizontal="center" vertical="center" wrapText="1"/>
    </xf>
    <xf numFmtId="0" fontId="16" fillId="0" borderId="0" xfId="22" applyFont="1" applyFill="1" applyAlignment="1">
      <alignment horizontal="center" vertical="center" wrapText="1"/>
    </xf>
    <xf numFmtId="0" fontId="16" fillId="0" borderId="0" xfId="1" applyFont="1" applyFill="1" applyAlignment="1">
      <alignment horizontal="center" vertical="center" wrapText="1"/>
    </xf>
    <xf numFmtId="0" fontId="16" fillId="0" borderId="1" xfId="22" applyFont="1" applyFill="1" applyBorder="1" applyAlignment="1">
      <alignment horizontal="center" vertical="center" wrapText="1"/>
    </xf>
    <xf numFmtId="0" fontId="21" fillId="3" borderId="1" xfId="22" applyFont="1" applyFill="1" applyBorder="1" applyAlignment="1">
      <alignment horizontal="center" vertical="center" wrapText="1"/>
    </xf>
    <xf numFmtId="4" fontId="21" fillId="3" borderId="1" xfId="22" applyNumberFormat="1" applyFont="1" applyFill="1" applyBorder="1" applyAlignment="1">
      <alignment horizontal="center" vertical="center" wrapText="1"/>
    </xf>
    <xf numFmtId="4" fontId="21" fillId="3" borderId="1" xfId="22" applyNumberFormat="1" applyFont="1" applyFill="1" applyBorder="1" applyAlignment="1">
      <alignment horizontal="left" vertical="center" wrapText="1"/>
    </xf>
    <xf numFmtId="0" fontId="16" fillId="3" borderId="1" xfId="0" applyFont="1" applyFill="1" applyBorder="1" applyAlignment="1">
      <alignment horizontal="left" vertical="center" wrapText="1"/>
    </xf>
    <xf numFmtId="0" fontId="16" fillId="3" borderId="1" xfId="0" applyFont="1" applyFill="1" applyBorder="1" applyAlignment="1">
      <alignment vertical="center" wrapText="1"/>
    </xf>
    <xf numFmtId="165" fontId="16" fillId="3" borderId="1" xfId="82" applyNumberFormat="1" applyFont="1" applyFill="1" applyBorder="1" applyAlignment="1">
      <alignment horizontal="left" vertical="center" wrapText="1"/>
    </xf>
    <xf numFmtId="2" fontId="16" fillId="3" borderId="1" xfId="22" applyNumberFormat="1" applyFont="1" applyFill="1" applyBorder="1" applyAlignment="1">
      <alignment horizontal="center" vertical="center" wrapText="1"/>
    </xf>
    <xf numFmtId="2" fontId="16" fillId="0" borderId="1" xfId="1" applyNumberFormat="1" applyFont="1" applyFill="1" applyBorder="1" applyAlignment="1">
      <alignment horizontal="center" vertical="center" wrapText="1"/>
    </xf>
    <xf numFmtId="2" fontId="16" fillId="0" borderId="0" xfId="1" applyNumberFormat="1" applyFont="1" applyFill="1" applyAlignment="1">
      <alignment horizontal="center" vertical="center"/>
    </xf>
    <xf numFmtId="165" fontId="16" fillId="3" borderId="1" xfId="70" applyNumberFormat="1" applyFont="1" applyFill="1" applyBorder="1" applyAlignment="1">
      <alignment horizontal="left" vertical="center" wrapText="1"/>
    </xf>
    <xf numFmtId="165" fontId="16" fillId="3" borderId="1" xfId="10" applyNumberFormat="1" applyFont="1" applyFill="1" applyBorder="1" applyAlignment="1">
      <alignment horizontal="left" vertical="center" wrapText="1"/>
    </xf>
    <xf numFmtId="0" fontId="16" fillId="0" borderId="0" xfId="22" applyFont="1" applyFill="1" applyAlignment="1">
      <alignment horizontal="left" vertical="center" wrapText="1"/>
    </xf>
    <xf numFmtId="0" fontId="16" fillId="0" borderId="0" xfId="22" applyFont="1" applyFill="1" applyBorder="1" applyAlignment="1">
      <alignment horizontal="center" vertical="center" wrapText="1"/>
    </xf>
    <xf numFmtId="165" fontId="21" fillId="3" borderId="1" xfId="22" applyNumberFormat="1" applyFont="1" applyFill="1" applyBorder="1" applyAlignment="1">
      <alignment horizontal="center" vertical="center" wrapText="1"/>
    </xf>
    <xf numFmtId="168" fontId="4" fillId="0" borderId="1" xfId="1" applyNumberFormat="1" applyFont="1" applyFill="1" applyBorder="1" applyAlignment="1">
      <alignment horizontal="center" vertical="center" wrapText="1"/>
    </xf>
    <xf numFmtId="0" fontId="10" fillId="0" borderId="1" xfId="42" applyFont="1" applyFill="1" applyBorder="1" applyAlignment="1">
      <alignment horizontal="center" vertical="center" wrapText="1"/>
    </xf>
    <xf numFmtId="0" fontId="4" fillId="3" borderId="0" xfId="0" applyFont="1" applyFill="1" applyAlignment="1">
      <alignment horizontal="left" vertical="center" wrapText="1"/>
    </xf>
    <xf numFmtId="168" fontId="2" fillId="0" borderId="1" xfId="0" applyNumberFormat="1" applyFont="1" applyFill="1" applyBorder="1" applyAlignment="1">
      <alignment horizontal="center" vertical="center" wrapText="1"/>
    </xf>
    <xf numFmtId="0" fontId="4" fillId="0" borderId="1" xfId="82" applyFont="1" applyFill="1" applyBorder="1" applyAlignment="1">
      <alignment horizontal="center" vertical="center" wrapText="1"/>
    </xf>
    <xf numFmtId="168" fontId="18" fillId="0" borderId="1" xfId="0" applyNumberFormat="1" applyFont="1" applyFill="1" applyBorder="1" applyAlignment="1">
      <alignment horizontal="center" vertical="center"/>
    </xf>
    <xf numFmtId="168" fontId="18" fillId="0" borderId="1" xfId="0" quotePrefix="1" applyNumberFormat="1" applyFont="1" applyFill="1" applyBorder="1" applyAlignment="1">
      <alignment horizontal="center"/>
    </xf>
    <xf numFmtId="4" fontId="4" fillId="0" borderId="1" xfId="82" applyNumberFormat="1" applyFont="1" applyFill="1" applyBorder="1" applyAlignment="1">
      <alignment horizontal="center" vertical="center" wrapText="1"/>
    </xf>
    <xf numFmtId="2" fontId="2" fillId="0" borderId="0" xfId="1" applyNumberFormat="1" applyFont="1" applyFill="1" applyAlignment="1">
      <alignment horizontal="center" vertical="center" wrapText="1"/>
    </xf>
    <xf numFmtId="0" fontId="37" fillId="0" borderId="0" xfId="0" applyFont="1"/>
    <xf numFmtId="165" fontId="4" fillId="0" borderId="1" xfId="0" applyNumberFormat="1" applyFont="1" applyFill="1" applyBorder="1" applyAlignment="1">
      <alignment horizontal="right" vertical="center" wrapText="1"/>
    </xf>
    <xf numFmtId="165" fontId="4" fillId="0" borderId="1" xfId="0" applyNumberFormat="1" applyFont="1" applyFill="1" applyBorder="1" applyAlignment="1">
      <alignment horizontal="left" vertical="center" wrapText="1"/>
    </xf>
    <xf numFmtId="0" fontId="35" fillId="0" borderId="0" xfId="0" applyFont="1" applyFill="1"/>
    <xf numFmtId="168" fontId="19" fillId="0" borderId="1" xfId="0" applyNumberFormat="1" applyFont="1" applyFill="1" applyBorder="1" applyAlignment="1">
      <alignment horizontal="right" vertical="center" wrapText="1"/>
    </xf>
    <xf numFmtId="165" fontId="19" fillId="0" borderId="1" xfId="0" applyNumberFormat="1" applyFont="1" applyFill="1" applyBorder="1" applyAlignment="1">
      <alignment horizontal="right" vertical="center" wrapText="1"/>
    </xf>
    <xf numFmtId="0" fontId="38" fillId="0" borderId="0" xfId="0" applyFont="1" applyFill="1"/>
    <xf numFmtId="165" fontId="2" fillId="0" borderId="1" xfId="0" applyNumberFormat="1" applyFont="1" applyFill="1" applyBorder="1" applyAlignment="1">
      <alignment horizontal="center" vertical="center"/>
    </xf>
    <xf numFmtId="0" fontId="2" fillId="0" borderId="1" xfId="0" applyFont="1" applyFill="1" applyBorder="1" applyAlignment="1">
      <alignment horizontal="center" wrapText="1"/>
    </xf>
    <xf numFmtId="165" fontId="4" fillId="0" borderId="0" xfId="0" applyNumberFormat="1" applyFont="1" applyFill="1" applyBorder="1" applyAlignment="1">
      <alignment horizontal="left" vertical="center" wrapText="1"/>
    </xf>
    <xf numFmtId="0" fontId="19" fillId="0" borderId="0" xfId="0" applyFont="1" applyFill="1" applyAlignment="1">
      <alignment horizontal="center" vertical="center"/>
    </xf>
    <xf numFmtId="0" fontId="2" fillId="0" borderId="1" xfId="22" applyFont="1" applyFill="1" applyBorder="1" applyAlignment="1">
      <alignment horizontal="center" vertical="center"/>
    </xf>
    <xf numFmtId="0" fontId="2" fillId="0" borderId="1" xfId="14" applyFont="1" applyFill="1" applyBorder="1" applyAlignment="1">
      <alignment horizontal="left" vertical="center" wrapText="1"/>
    </xf>
    <xf numFmtId="2"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vertical="center" wrapText="1"/>
    </xf>
    <xf numFmtId="0" fontId="39" fillId="0" borderId="0" xfId="0" applyFont="1" applyFill="1"/>
    <xf numFmtId="2" fontId="40" fillId="0" borderId="0" xfId="1" applyNumberFormat="1" applyFont="1" applyFill="1" applyAlignment="1">
      <alignment horizontal="center" vertical="center"/>
    </xf>
    <xf numFmtId="0" fontId="40" fillId="0" borderId="0" xfId="1" applyFont="1" applyFill="1" applyAlignment="1">
      <alignment horizontal="center" vertical="center"/>
    </xf>
    <xf numFmtId="4" fontId="16" fillId="0" borderId="1" xfId="82" applyNumberFormat="1" applyFont="1" applyFill="1" applyBorder="1" applyAlignment="1">
      <alignment horizontal="left" vertical="center" wrapText="1"/>
    </xf>
    <xf numFmtId="0" fontId="16" fillId="0" borderId="0" xfId="0" applyFont="1" applyFill="1"/>
    <xf numFmtId="2" fontId="21" fillId="0" borderId="0" xfId="1" applyNumberFormat="1" applyFont="1" applyFill="1" applyAlignment="1">
      <alignment horizontal="center" vertical="center"/>
    </xf>
    <xf numFmtId="0" fontId="0" fillId="0" borderId="0" xfId="0" applyFill="1"/>
    <xf numFmtId="1" fontId="10" fillId="0" borderId="1" xfId="0" applyNumberFormat="1" applyFont="1" applyFill="1" applyBorder="1" applyAlignment="1">
      <alignment horizontal="left" vertical="center" wrapText="1"/>
    </xf>
    <xf numFmtId="2" fontId="10" fillId="0" borderId="1" xfId="0" applyNumberFormat="1" applyFont="1" applyFill="1" applyBorder="1" applyAlignment="1">
      <alignment vertical="center" wrapText="1"/>
    </xf>
    <xf numFmtId="2" fontId="24" fillId="0" borderId="1" xfId="0" applyNumberFormat="1" applyFont="1" applyFill="1" applyBorder="1" applyAlignment="1">
      <alignment vertical="center" wrapText="1"/>
    </xf>
    <xf numFmtId="0" fontId="24" fillId="0" borderId="0" xfId="9" applyFont="1" applyFill="1" applyAlignment="1">
      <alignment vertical="center"/>
    </xf>
    <xf numFmtId="0" fontId="24" fillId="0" borderId="0" xfId="9" applyFont="1" applyFill="1" applyAlignment="1">
      <alignment vertical="center" wrapText="1"/>
    </xf>
    <xf numFmtId="4" fontId="29" fillId="3" borderId="1" xfId="0" applyNumberFormat="1" applyFont="1" applyFill="1" applyBorder="1" applyAlignment="1">
      <alignment horizontal="center" vertical="center" wrapText="1"/>
    </xf>
    <xf numFmtId="165" fontId="29" fillId="3" borderId="1" xfId="0" applyNumberFormat="1" applyFont="1" applyFill="1" applyBorder="1" applyAlignment="1">
      <alignment horizontal="center" vertical="center" wrapText="1"/>
    </xf>
    <xf numFmtId="165" fontId="29" fillId="3" borderId="1" xfId="0" applyNumberFormat="1" applyFont="1" applyFill="1" applyBorder="1" applyAlignment="1">
      <alignment horizontal="left" vertical="center" wrapText="1"/>
    </xf>
    <xf numFmtId="165" fontId="24" fillId="3" borderId="1" xfId="0" applyNumberFormat="1" applyFont="1" applyFill="1" applyBorder="1" applyAlignment="1">
      <alignment horizontal="left" vertical="center" wrapText="1"/>
    </xf>
    <xf numFmtId="4" fontId="24" fillId="3" borderId="1" xfId="0" applyNumberFormat="1" applyFont="1" applyFill="1" applyBorder="1" applyAlignment="1">
      <alignment horizontal="center" vertical="center" wrapText="1"/>
    </xf>
    <xf numFmtId="165" fontId="24" fillId="3" borderId="1" xfId="0" applyNumberFormat="1" applyFont="1" applyFill="1" applyBorder="1" applyAlignment="1">
      <alignment horizontal="center" vertical="center" wrapText="1"/>
    </xf>
    <xf numFmtId="4" fontId="24" fillId="3" borderId="1" xfId="0" applyNumberFormat="1" applyFont="1" applyFill="1" applyBorder="1" applyAlignment="1">
      <alignment horizontal="center" vertical="center"/>
    </xf>
    <xf numFmtId="0" fontId="24" fillId="3" borderId="1" xfId="0" applyFont="1" applyFill="1" applyBorder="1" applyAlignment="1">
      <alignment horizontal="left" vertical="center" wrapText="1"/>
    </xf>
    <xf numFmtId="168" fontId="16" fillId="0" borderId="1" xfId="1" applyNumberFormat="1" applyFont="1" applyFill="1" applyBorder="1" applyAlignment="1">
      <alignment horizontal="center" vertical="center" wrapText="1"/>
    </xf>
    <xf numFmtId="0" fontId="41" fillId="0" borderId="0" xfId="22" applyFont="1" applyFill="1" applyAlignment="1">
      <alignment horizontal="center" vertical="center" wrapText="1"/>
    </xf>
    <xf numFmtId="0" fontId="41" fillId="0" borderId="0" xfId="1" applyFont="1" applyFill="1" applyAlignment="1">
      <alignment horizontal="center" vertical="center" wrapText="1"/>
    </xf>
    <xf numFmtId="165" fontId="42" fillId="0" borderId="1" xfId="1" applyNumberFormat="1" applyFont="1" applyFill="1" applyBorder="1" applyAlignment="1">
      <alignment horizontal="center" vertical="center" wrapText="1"/>
    </xf>
    <xf numFmtId="0" fontId="43" fillId="0" borderId="0" xfId="22" applyFont="1" applyFill="1" applyAlignment="1">
      <alignment horizontal="center" vertical="center" wrapText="1"/>
    </xf>
    <xf numFmtId="0" fontId="43" fillId="0" borderId="0" xfId="1" applyFont="1" applyFill="1" applyAlignment="1">
      <alignment horizontal="center" vertical="center" wrapText="1"/>
    </xf>
    <xf numFmtId="168" fontId="21" fillId="0" borderId="1" xfId="9" applyNumberFormat="1" applyFont="1" applyFill="1" applyBorder="1" applyAlignment="1">
      <alignment horizontal="center" vertical="center" wrapText="1"/>
    </xf>
    <xf numFmtId="0" fontId="21" fillId="0" borderId="0" xfId="9" applyFont="1" applyFill="1" applyAlignment="1">
      <alignment vertical="center"/>
    </xf>
    <xf numFmtId="0" fontId="21" fillId="0" borderId="0" xfId="9" applyFont="1" applyFill="1" applyAlignment="1">
      <alignment vertical="center" wrapText="1"/>
    </xf>
    <xf numFmtId="168" fontId="16" fillId="0" borderId="1" xfId="9" applyNumberFormat="1" applyFont="1" applyFill="1" applyBorder="1" applyAlignment="1">
      <alignment horizontal="center" vertical="center" wrapText="1"/>
    </xf>
    <xf numFmtId="0" fontId="16" fillId="0" borderId="0" xfId="9" applyFont="1" applyFill="1" applyAlignment="1">
      <alignment horizontal="left" vertical="center"/>
    </xf>
    <xf numFmtId="0" fontId="16" fillId="0" borderId="0" xfId="9" applyFont="1" applyFill="1" applyAlignment="1">
      <alignment horizontal="center" vertical="center"/>
    </xf>
    <xf numFmtId="0" fontId="24" fillId="0" borderId="8" xfId="1" applyFont="1" applyFill="1" applyBorder="1" applyAlignment="1">
      <alignment horizontal="center" vertical="center" wrapText="1"/>
    </xf>
    <xf numFmtId="0" fontId="24" fillId="0" borderId="8" xfId="1" applyFont="1" applyFill="1" applyBorder="1" applyAlignment="1">
      <alignment horizontal="left" vertical="center" wrapText="1"/>
    </xf>
    <xf numFmtId="1" fontId="24" fillId="0" borderId="8" xfId="1" applyNumberFormat="1" applyFont="1" applyFill="1" applyBorder="1" applyAlignment="1">
      <alignment horizontal="center" vertical="center" wrapText="1"/>
    </xf>
    <xf numFmtId="2" fontId="24" fillId="0" borderId="8" xfId="1" applyNumberFormat="1" applyFont="1" applyFill="1" applyBorder="1" applyAlignment="1">
      <alignment horizontal="center" vertical="center"/>
    </xf>
    <xf numFmtId="168" fontId="24" fillId="0" borderId="8" xfId="1" applyNumberFormat="1" applyFont="1" applyFill="1" applyBorder="1" applyAlignment="1">
      <alignment horizontal="center" vertical="center"/>
    </xf>
    <xf numFmtId="167" fontId="24" fillId="0" borderId="8" xfId="1" applyNumberFormat="1" applyFont="1" applyFill="1" applyBorder="1" applyAlignment="1">
      <alignment horizontal="center" vertical="center" wrapText="1"/>
    </xf>
    <xf numFmtId="2" fontId="24" fillId="0" borderId="0" xfId="1" applyNumberFormat="1" applyFont="1" applyFill="1" applyAlignment="1">
      <alignment horizontal="center" vertical="center"/>
    </xf>
    <xf numFmtId="0" fontId="21" fillId="0" borderId="1" xfId="22" applyFont="1" applyFill="1" applyBorder="1" applyAlignment="1">
      <alignment horizontal="center" vertical="center" wrapText="1"/>
    </xf>
    <xf numFmtId="0" fontId="2" fillId="0" borderId="1" xfId="22" applyFont="1" applyFill="1" applyBorder="1" applyAlignment="1">
      <alignment horizontal="center" vertical="center" wrapText="1"/>
    </xf>
    <xf numFmtId="165" fontId="4" fillId="0" borderId="1" xfId="0" applyNumberFormat="1" applyFont="1" applyBorder="1" applyAlignment="1">
      <alignment horizontal="center" vertical="center" wrapText="1"/>
    </xf>
    <xf numFmtId="165" fontId="4" fillId="0" borderId="1" xfId="0" applyNumberFormat="1" applyFont="1" applyBorder="1" applyAlignment="1">
      <alignment horizontal="left" vertical="center" wrapText="1"/>
    </xf>
    <xf numFmtId="165" fontId="2" fillId="0" borderId="1" xfId="0" applyNumberFormat="1" applyFont="1" applyFill="1" applyBorder="1" applyAlignment="1">
      <alignment horizontal="center" vertical="center" wrapText="1"/>
    </xf>
    <xf numFmtId="0" fontId="12" fillId="0" borderId="1" xfId="9" applyFont="1" applyFill="1" applyBorder="1" applyAlignment="1">
      <alignment horizontal="center" vertical="center" wrapText="1"/>
    </xf>
    <xf numFmtId="2" fontId="12" fillId="0" borderId="1" xfId="9" applyNumberFormat="1" applyFont="1" applyFill="1" applyBorder="1" applyAlignment="1">
      <alignment horizontal="center" vertical="center" wrapText="1"/>
    </xf>
    <xf numFmtId="0" fontId="16" fillId="3" borderId="1" xfId="22" applyFont="1" applyFill="1" applyBorder="1" applyAlignment="1">
      <alignment horizontal="center" vertical="center" wrapText="1"/>
    </xf>
    <xf numFmtId="0" fontId="12" fillId="0" borderId="1" xfId="22" applyFont="1" applyFill="1" applyBorder="1" applyAlignment="1">
      <alignment horizontal="center" vertical="center" wrapText="1"/>
    </xf>
    <xf numFmtId="2" fontId="12" fillId="0" borderId="1" xfId="0" applyNumberFormat="1" applyFont="1" applyBorder="1" applyAlignment="1">
      <alignment horizontal="center" vertical="center" wrapText="1"/>
    </xf>
    <xf numFmtId="165" fontId="12" fillId="0" borderId="1" xfId="0" applyNumberFormat="1" applyFont="1" applyBorder="1" applyAlignment="1">
      <alignment horizontal="left" vertical="center" wrapText="1"/>
    </xf>
    <xf numFmtId="169" fontId="2" fillId="0" borderId="1" xfId="0" applyNumberFormat="1" applyFont="1" applyFill="1" applyBorder="1" applyAlignment="1">
      <alignment horizontal="right" vertical="center" wrapText="1"/>
    </xf>
    <xf numFmtId="2" fontId="2" fillId="3" borderId="1" xfId="0" applyNumberFormat="1" applyFont="1" applyFill="1" applyBorder="1" applyAlignment="1">
      <alignment horizontal="right" vertical="center" wrapText="1"/>
    </xf>
    <xf numFmtId="0" fontId="2" fillId="0" borderId="1" xfId="0" applyFont="1" applyFill="1" applyBorder="1" applyAlignment="1">
      <alignment horizontal="left"/>
    </xf>
    <xf numFmtId="1" fontId="4" fillId="0" borderId="1" xfId="0" applyNumberFormat="1" applyFont="1" applyFill="1" applyBorder="1" applyAlignment="1">
      <alignment horizontal="right" vertical="center" wrapText="1"/>
    </xf>
    <xf numFmtId="0" fontId="4" fillId="0" borderId="1" xfId="3" applyNumberFormat="1" applyFont="1" applyFill="1" applyBorder="1" applyAlignment="1">
      <alignment horizontal="left" vertical="center" wrapText="1"/>
    </xf>
    <xf numFmtId="0" fontId="4" fillId="0" borderId="1" xfId="3" applyNumberFormat="1" applyFont="1" applyFill="1" applyBorder="1" applyAlignment="1">
      <alignment horizontal="center" vertical="center" wrapText="1"/>
    </xf>
    <xf numFmtId="1" fontId="2" fillId="0" borderId="1" xfId="0" applyNumberFormat="1" applyFont="1" applyFill="1" applyBorder="1" applyAlignment="1">
      <alignment horizontal="right" vertical="center" wrapText="1"/>
    </xf>
    <xf numFmtId="0" fontId="2" fillId="0" borderId="1" xfId="3" applyNumberFormat="1" applyFont="1" applyFill="1" applyBorder="1" applyAlignment="1">
      <alignment horizontal="left" vertical="center" wrapText="1"/>
    </xf>
    <xf numFmtId="0" fontId="45" fillId="0" borderId="1" xfId="0" applyFont="1" applyFill="1" applyBorder="1" applyAlignment="1">
      <alignment horizontal="left" vertical="center" wrapText="1"/>
    </xf>
    <xf numFmtId="0" fontId="45" fillId="0" borderId="1" xfId="0" applyFont="1" applyFill="1" applyBorder="1" applyAlignment="1">
      <alignment horizontal="center" vertical="center" wrapText="1"/>
    </xf>
    <xf numFmtId="2" fontId="45" fillId="3" borderId="1" xfId="0" applyNumberFormat="1" applyFont="1" applyFill="1" applyBorder="1" applyAlignment="1">
      <alignment horizontal="right" vertical="center" wrapText="1"/>
    </xf>
    <xf numFmtId="43" fontId="45" fillId="3" borderId="1" xfId="2" applyFont="1" applyFill="1" applyBorder="1" applyAlignment="1">
      <alignment horizontal="right" vertical="center" wrapText="1"/>
    </xf>
    <xf numFmtId="2" fontId="4" fillId="3" borderId="1" xfId="0" applyNumberFormat="1" applyFont="1" applyFill="1" applyBorder="1" applyAlignment="1">
      <alignment horizontal="right" vertical="center" wrapText="1"/>
    </xf>
    <xf numFmtId="0" fontId="4" fillId="3" borderId="1" xfId="0" applyFont="1" applyFill="1" applyBorder="1" applyAlignment="1">
      <alignment horizontal="right" vertical="center"/>
    </xf>
    <xf numFmtId="2" fontId="16" fillId="0" borderId="1" xfId="0" applyNumberFormat="1" applyFont="1" applyFill="1" applyBorder="1" applyAlignment="1">
      <alignment horizontal="right"/>
    </xf>
    <xf numFmtId="176" fontId="18" fillId="0" borderId="1" xfId="0" applyNumberFormat="1" applyFont="1" applyBorder="1" applyAlignment="1">
      <alignment horizontal="center"/>
    </xf>
    <xf numFmtId="0" fontId="2" fillId="3" borderId="1" xfId="0" applyFont="1" applyFill="1" applyBorder="1" applyAlignment="1" applyProtection="1">
      <alignment horizontal="left" vertical="center" wrapText="1"/>
      <protection hidden="1"/>
    </xf>
    <xf numFmtId="165" fontId="4" fillId="3" borderId="1" xfId="82" applyNumberFormat="1" applyFont="1" applyFill="1" applyBorder="1" applyAlignment="1">
      <alignment horizontal="left" vertical="center" wrapText="1"/>
    </xf>
    <xf numFmtId="0" fontId="21" fillId="3" borderId="1" xfId="14" applyFont="1" applyFill="1" applyBorder="1" applyAlignment="1">
      <alignment horizontal="left" vertical="center" wrapText="1"/>
    </xf>
    <xf numFmtId="0" fontId="4" fillId="3" borderId="1" xfId="0" applyFont="1" applyFill="1" applyBorder="1" applyAlignment="1">
      <alignment horizontal="left" vertical="center" wrapText="1"/>
    </xf>
    <xf numFmtId="176" fontId="18" fillId="0" borderId="1" xfId="0" applyNumberFormat="1" applyFont="1" applyFill="1" applyBorder="1" applyAlignment="1">
      <alignment horizontal="center"/>
    </xf>
    <xf numFmtId="43" fontId="2" fillId="0" borderId="1" xfId="0" applyNumberFormat="1" applyFont="1" applyFill="1" applyBorder="1" applyAlignment="1" applyProtection="1">
      <alignment horizontal="left" vertical="center" wrapText="1"/>
      <protection locked="0"/>
    </xf>
    <xf numFmtId="0" fontId="2" fillId="0" borderId="1" xfId="82" applyFont="1" applyFill="1" applyBorder="1" applyAlignment="1">
      <alignment horizontal="left" vertical="top" wrapText="1"/>
    </xf>
    <xf numFmtId="2" fontId="4" fillId="0" borderId="1" xfId="0" applyNumberFormat="1" applyFont="1" applyFill="1" applyBorder="1" applyAlignment="1">
      <alignment horizontal="center"/>
    </xf>
    <xf numFmtId="0" fontId="4" fillId="0" borderId="1" xfId="1" applyFont="1" applyFill="1" applyBorder="1" applyAlignment="1">
      <alignment horizontal="center" vertical="center"/>
    </xf>
    <xf numFmtId="165" fontId="10" fillId="0" borderId="1" xfId="0" applyNumberFormat="1" applyFont="1" applyFill="1" applyBorder="1" applyAlignment="1">
      <alignment horizontal="left" vertical="center" wrapText="1"/>
    </xf>
    <xf numFmtId="2" fontId="29" fillId="0" borderId="1" xfId="0" applyNumberFormat="1" applyFont="1" applyFill="1" applyBorder="1" applyAlignment="1">
      <alignment horizontal="justify" vertical="center" wrapText="1"/>
    </xf>
    <xf numFmtId="49" fontId="29" fillId="0" borderId="1" xfId="22" applyNumberFormat="1" applyFont="1" applyFill="1" applyBorder="1" applyAlignment="1">
      <alignment horizontal="center" vertical="center" wrapText="1"/>
    </xf>
    <xf numFmtId="168" fontId="29" fillId="0" borderId="1" xfId="9" applyNumberFormat="1" applyFont="1" applyFill="1" applyBorder="1" applyAlignment="1">
      <alignment horizontal="center" vertical="center" wrapText="1"/>
    </xf>
    <xf numFmtId="2" fontId="29" fillId="3" borderId="1" xfId="0" applyNumberFormat="1" applyFont="1" applyFill="1" applyBorder="1" applyAlignment="1">
      <alignment vertical="center" wrapText="1"/>
    </xf>
    <xf numFmtId="0" fontId="29" fillId="3" borderId="1" xfId="0" applyFont="1" applyFill="1" applyBorder="1" applyAlignment="1">
      <alignment vertical="center" wrapText="1"/>
    </xf>
    <xf numFmtId="165" fontId="29" fillId="0" borderId="1" xfId="9" applyNumberFormat="1" applyFont="1" applyFill="1" applyBorder="1" applyAlignment="1">
      <alignment horizontal="center" vertical="center" wrapText="1"/>
    </xf>
    <xf numFmtId="0" fontId="24" fillId="0" borderId="1" xfId="22" applyFont="1" applyFill="1" applyBorder="1" applyAlignment="1">
      <alignment horizontal="center" vertical="center" wrapText="1"/>
    </xf>
    <xf numFmtId="165" fontId="24" fillId="3" borderId="1" xfId="82" applyNumberFormat="1" applyFont="1" applyFill="1" applyBorder="1" applyAlignment="1">
      <alignment vertical="center" wrapText="1"/>
    </xf>
    <xf numFmtId="168" fontId="24" fillId="0" borderId="1" xfId="9" applyNumberFormat="1" applyFont="1" applyFill="1" applyBorder="1" applyAlignment="1">
      <alignment horizontal="center" vertical="center" wrapText="1"/>
    </xf>
    <xf numFmtId="168" fontId="24" fillId="0" borderId="1" xfId="22" applyNumberFormat="1" applyFont="1" applyFill="1" applyBorder="1" applyAlignment="1">
      <alignment horizontal="center" vertical="center" wrapText="1"/>
    </xf>
    <xf numFmtId="4" fontId="24" fillId="3" borderId="1" xfId="22" applyNumberFormat="1" applyFont="1" applyFill="1" applyBorder="1" applyAlignment="1">
      <alignment vertical="center" wrapText="1"/>
    </xf>
    <xf numFmtId="0" fontId="24" fillId="3" borderId="1" xfId="22" applyFont="1" applyFill="1" applyBorder="1" applyAlignment="1">
      <alignment horizontal="center" vertical="center" wrapText="1"/>
    </xf>
    <xf numFmtId="0" fontId="24" fillId="3" borderId="1" xfId="22" applyFont="1" applyFill="1" applyBorder="1" applyAlignment="1">
      <alignment vertical="center" wrapText="1"/>
    </xf>
    <xf numFmtId="2" fontId="24" fillId="0" borderId="1" xfId="22" applyNumberFormat="1" applyFont="1" applyFill="1" applyBorder="1" applyAlignment="1">
      <alignment horizontal="center" vertical="center" wrapText="1"/>
    </xf>
    <xf numFmtId="0" fontId="24" fillId="3" borderId="1" xfId="14" applyFont="1" applyFill="1" applyBorder="1" applyAlignment="1">
      <alignment vertical="center" wrapText="1"/>
    </xf>
    <xf numFmtId="0" fontId="29" fillId="0" borderId="1" xfId="22" applyFont="1" applyFill="1" applyBorder="1" applyAlignment="1">
      <alignment horizontal="center" vertical="center" wrapText="1"/>
    </xf>
    <xf numFmtId="0" fontId="29" fillId="3" borderId="1" xfId="22" applyFont="1" applyFill="1" applyBorder="1" applyAlignment="1">
      <alignment horizontal="center" vertical="center" wrapText="1"/>
    </xf>
    <xf numFmtId="168" fontId="29" fillId="0" borderId="1" xfId="22" applyNumberFormat="1" applyFont="1" applyFill="1" applyBorder="1" applyAlignment="1">
      <alignment horizontal="center" vertical="center" wrapText="1"/>
    </xf>
    <xf numFmtId="4" fontId="29" fillId="3" borderId="1" xfId="22" applyNumberFormat="1" applyFont="1" applyFill="1" applyBorder="1" applyAlignment="1">
      <alignment vertical="center" wrapText="1"/>
    </xf>
    <xf numFmtId="2" fontId="29" fillId="0" borderId="1" xfId="22" applyNumberFormat="1" applyFont="1" applyFill="1" applyBorder="1" applyAlignment="1">
      <alignment horizontal="center" vertical="center" wrapText="1"/>
    </xf>
    <xf numFmtId="0" fontId="24" fillId="3" borderId="1" xfId="22" applyFont="1" applyFill="1" applyBorder="1" applyAlignment="1">
      <alignment horizontal="left" vertical="center" wrapText="1"/>
    </xf>
    <xf numFmtId="165" fontId="24" fillId="3" borderId="1" xfId="0" applyNumberFormat="1" applyFont="1" applyFill="1" applyBorder="1" applyAlignment="1">
      <alignment vertical="center" wrapText="1"/>
    </xf>
    <xf numFmtId="0" fontId="29" fillId="3" borderId="1" xfId="0" applyFont="1" applyFill="1" applyBorder="1" applyAlignment="1" applyProtection="1">
      <alignment horizontal="left"/>
      <protection hidden="1"/>
    </xf>
    <xf numFmtId="165" fontId="24" fillId="3" borderId="1" xfId="82" applyNumberFormat="1" applyFont="1" applyFill="1" applyBorder="1" applyAlignment="1">
      <alignment horizontal="left" vertical="center" wrapText="1"/>
    </xf>
    <xf numFmtId="0" fontId="24" fillId="3" borderId="1" xfId="0" applyFont="1" applyFill="1" applyBorder="1" applyAlignment="1">
      <alignment vertical="center" wrapText="1"/>
    </xf>
    <xf numFmtId="165" fontId="29" fillId="3" borderId="1" xfId="82" applyNumberFormat="1" applyFont="1" applyFill="1" applyBorder="1" applyAlignment="1">
      <alignment horizontal="left" vertical="center" wrapText="1"/>
    </xf>
    <xf numFmtId="165" fontId="24" fillId="3" borderId="1" xfId="70" applyNumberFormat="1" applyFont="1" applyFill="1" applyBorder="1" applyAlignment="1">
      <alignment vertical="center" wrapText="1"/>
    </xf>
    <xf numFmtId="0" fontId="29" fillId="0" borderId="1" xfId="9" applyFont="1" applyFill="1" applyBorder="1" applyAlignment="1">
      <alignment vertical="center"/>
    </xf>
    <xf numFmtId="168" fontId="29" fillId="0" borderId="1" xfId="9" applyNumberFormat="1" applyFont="1" applyFill="1" applyBorder="1" applyAlignment="1">
      <alignment horizontal="center" vertical="center"/>
    </xf>
    <xf numFmtId="169" fontId="29" fillId="3" borderId="1" xfId="22" applyNumberFormat="1" applyFont="1" applyFill="1" applyBorder="1" applyAlignment="1">
      <alignment vertical="center"/>
    </xf>
    <xf numFmtId="0" fontId="29" fillId="0" borderId="1" xfId="9" applyFont="1" applyFill="1" applyBorder="1" applyAlignment="1">
      <alignment horizontal="left" vertical="center"/>
    </xf>
    <xf numFmtId="165" fontId="10" fillId="0" borderId="1" xfId="0" applyNumberFormat="1" applyFont="1" applyBorder="1" applyAlignment="1">
      <alignment horizontal="left" vertical="center" wrapText="1"/>
    </xf>
    <xf numFmtId="165" fontId="12" fillId="0" borderId="1" xfId="15" applyNumberFormat="1" applyFont="1" applyFill="1" applyBorder="1" applyAlignment="1">
      <alignment horizontal="left" vertical="center" wrapText="1"/>
    </xf>
    <xf numFmtId="2" fontId="12" fillId="0" borderId="1" xfId="0" applyNumberFormat="1" applyFont="1" applyBorder="1" applyAlignment="1">
      <alignment horizontal="right" vertical="center" wrapText="1"/>
    </xf>
    <xf numFmtId="168" fontId="12" fillId="0" borderId="1" xfId="0" applyNumberFormat="1" applyFont="1" applyBorder="1" applyAlignment="1">
      <alignment horizontal="right" vertical="center" wrapText="1"/>
    </xf>
    <xf numFmtId="165" fontId="10" fillId="0" borderId="1" xfId="15" applyNumberFormat="1" applyFont="1" applyFill="1" applyBorder="1" applyAlignment="1">
      <alignment horizontal="left" vertical="center" wrapText="1"/>
    </xf>
    <xf numFmtId="2" fontId="10" fillId="0" borderId="1" xfId="0" applyNumberFormat="1" applyFont="1" applyBorder="1" applyAlignment="1">
      <alignment horizontal="right" vertical="center" wrapText="1"/>
    </xf>
    <xf numFmtId="168" fontId="10" fillId="0" borderId="1" xfId="0" applyNumberFormat="1" applyFont="1" applyBorder="1" applyAlignment="1">
      <alignment horizontal="right" vertical="center" wrapText="1"/>
    </xf>
    <xf numFmtId="2" fontId="12" fillId="0" borderId="1" xfId="0" applyNumberFormat="1" applyFont="1" applyFill="1" applyBorder="1" applyAlignment="1">
      <alignment horizontal="right" vertical="center" wrapText="1"/>
    </xf>
    <xf numFmtId="0" fontId="12" fillId="0" borderId="1" xfId="22" applyFont="1" applyFill="1" applyBorder="1" applyAlignment="1">
      <alignment horizontal="center" vertical="center"/>
    </xf>
    <xf numFmtId="0" fontId="12" fillId="0" borderId="1" xfId="14" applyFont="1" applyFill="1" applyBorder="1" applyAlignment="1">
      <alignment horizontal="left" vertical="center" wrapText="1"/>
    </xf>
    <xf numFmtId="2" fontId="12" fillId="0" borderId="1" xfId="22" applyNumberFormat="1" applyFont="1" applyFill="1" applyBorder="1" applyAlignment="1">
      <alignment horizontal="right" vertical="center"/>
    </xf>
    <xf numFmtId="2" fontId="12" fillId="0" borderId="1" xfId="22" applyNumberFormat="1" applyFont="1" applyFill="1" applyBorder="1" applyAlignment="1">
      <alignment horizontal="center" vertical="center"/>
    </xf>
    <xf numFmtId="165" fontId="10" fillId="0" borderId="1" xfId="0" applyNumberFormat="1" applyFont="1" applyFill="1" applyBorder="1" applyAlignment="1">
      <alignment vertical="center" wrapText="1"/>
    </xf>
    <xf numFmtId="2" fontId="10" fillId="0" borderId="1" xfId="0" applyNumberFormat="1" applyFont="1" applyFill="1" applyBorder="1" applyAlignment="1">
      <alignment horizontal="right" vertical="center" wrapText="1"/>
    </xf>
    <xf numFmtId="165" fontId="10" fillId="0" borderId="1" xfId="0" applyNumberFormat="1" applyFont="1" applyFill="1" applyBorder="1" applyAlignment="1">
      <alignment horizontal="right" vertical="center" wrapText="1"/>
    </xf>
    <xf numFmtId="4" fontId="10" fillId="0" borderId="1" xfId="0" applyNumberFormat="1" applyFont="1" applyFill="1" applyBorder="1" applyAlignment="1">
      <alignment vertical="center" wrapText="1"/>
    </xf>
    <xf numFmtId="0" fontId="12" fillId="0" borderId="1" xfId="0" applyFont="1" applyFill="1" applyBorder="1" applyAlignment="1">
      <alignment horizontal="justify" vertical="center" wrapText="1"/>
    </xf>
    <xf numFmtId="49" fontId="10" fillId="0" borderId="1" xfId="0" applyNumberFormat="1" applyFont="1" applyFill="1" applyBorder="1" applyAlignment="1">
      <alignment vertical="center" wrapText="1"/>
    </xf>
    <xf numFmtId="49" fontId="12" fillId="0" borderId="1" xfId="0" applyNumberFormat="1" applyFont="1" applyFill="1" applyBorder="1" applyAlignment="1">
      <alignment vertical="center" wrapText="1"/>
    </xf>
    <xf numFmtId="4" fontId="12" fillId="0" borderId="1" xfId="0" applyNumberFormat="1" applyFont="1" applyFill="1" applyBorder="1" applyAlignment="1">
      <alignment vertical="center" wrapText="1"/>
    </xf>
    <xf numFmtId="2" fontId="10" fillId="0" borderId="1" xfId="0" applyNumberFormat="1" applyFont="1" applyFill="1" applyBorder="1" applyAlignment="1" applyProtection="1">
      <alignment horizontal="right" vertical="center"/>
      <protection hidden="1"/>
    </xf>
    <xf numFmtId="174" fontId="10" fillId="0" borderId="1" xfId="0" applyNumberFormat="1" applyFont="1" applyFill="1" applyBorder="1" applyAlignment="1" applyProtection="1">
      <alignment horizontal="right" vertical="center" wrapText="1"/>
      <protection hidden="1"/>
    </xf>
    <xf numFmtId="0" fontId="10" fillId="0" borderId="1" xfId="0" applyFont="1" applyFill="1" applyBorder="1" applyAlignment="1">
      <alignment horizontal="center" wrapText="1"/>
    </xf>
    <xf numFmtId="165" fontId="12" fillId="0" borderId="1" xfId="82" applyNumberFormat="1" applyFont="1" applyFill="1" applyBorder="1" applyAlignment="1">
      <alignment horizontal="left" vertical="center" wrapText="1"/>
    </xf>
    <xf numFmtId="2" fontId="12" fillId="0" borderId="1" xfId="0" applyNumberFormat="1" applyFont="1" applyFill="1" applyBorder="1" applyAlignment="1" applyProtection="1">
      <alignment horizontal="right" vertical="center"/>
      <protection hidden="1"/>
    </xf>
    <xf numFmtId="2" fontId="10" fillId="0" borderId="1" xfId="22" applyNumberFormat="1" applyFont="1" applyFill="1" applyBorder="1" applyAlignment="1">
      <alignment horizontal="right" vertical="center"/>
    </xf>
    <xf numFmtId="2" fontId="10" fillId="0" borderId="1" xfId="22" applyNumberFormat="1" applyFont="1" applyFill="1" applyBorder="1" applyAlignment="1">
      <alignment vertical="center" wrapText="1"/>
    </xf>
    <xf numFmtId="173" fontId="10" fillId="0" borderId="1" xfId="0" applyNumberFormat="1" applyFont="1" applyFill="1" applyBorder="1" applyAlignment="1">
      <alignment horizontal="left" vertical="center" wrapText="1"/>
    </xf>
    <xf numFmtId="0" fontId="12" fillId="0" borderId="1" xfId="40" applyFont="1" applyFill="1" applyBorder="1" applyAlignment="1">
      <alignment horizontal="justify" vertical="center" wrapText="1"/>
    </xf>
    <xf numFmtId="165" fontId="16" fillId="0" borderId="1" xfId="11" applyNumberFormat="1" applyFont="1" applyFill="1" applyBorder="1" applyAlignment="1">
      <alignment horizontal="center" vertical="center" wrapText="1"/>
    </xf>
    <xf numFmtId="0" fontId="44" fillId="0" borderId="0" xfId="0" applyFont="1"/>
    <xf numFmtId="165" fontId="2" fillId="0" borderId="1" xfId="9" applyNumberFormat="1" applyFont="1" applyFill="1" applyBorder="1" applyAlignment="1">
      <alignment horizontal="center" vertical="center" wrapText="1"/>
    </xf>
    <xf numFmtId="0" fontId="46" fillId="0" borderId="0" xfId="0" applyFont="1"/>
    <xf numFmtId="168" fontId="16" fillId="0" borderId="1" xfId="11" applyNumberFormat="1" applyFont="1" applyFill="1" applyBorder="1" applyAlignment="1">
      <alignment horizontal="center" vertical="center" wrapText="1"/>
    </xf>
    <xf numFmtId="168" fontId="4" fillId="0" borderId="1" xfId="9" applyNumberFormat="1" applyFont="1" applyFill="1" applyBorder="1" applyAlignment="1">
      <alignment horizontal="center" vertical="center" wrapText="1"/>
    </xf>
    <xf numFmtId="168" fontId="24" fillId="0" borderId="1" xfId="0" applyNumberFormat="1" applyFont="1" applyBorder="1" applyAlignment="1">
      <alignment horizontal="left" vertical="center" wrapText="1"/>
    </xf>
    <xf numFmtId="165" fontId="24" fillId="0" borderId="1" xfId="82" applyNumberFormat="1" applyFont="1" applyFill="1" applyBorder="1" applyAlignment="1">
      <alignment vertical="center" wrapText="1"/>
    </xf>
    <xf numFmtId="165" fontId="24" fillId="0" borderId="1" xfId="11" applyNumberFormat="1" applyFont="1" applyFill="1" applyBorder="1" applyAlignment="1">
      <alignment horizontal="left" vertical="center" wrapText="1"/>
    </xf>
    <xf numFmtId="168" fontId="24" fillId="0" borderId="1" xfId="11" applyNumberFormat="1" applyFont="1" applyFill="1" applyBorder="1" applyAlignment="1">
      <alignment horizontal="left" vertical="center" wrapText="1"/>
    </xf>
    <xf numFmtId="165" fontId="2" fillId="0" borderId="1" xfId="9" applyNumberFormat="1" applyFont="1" applyFill="1" applyBorder="1" applyAlignment="1">
      <alignment horizontal="left" vertical="center" wrapText="1"/>
    </xf>
    <xf numFmtId="2" fontId="2" fillId="0" borderId="1" xfId="22" applyNumberFormat="1" applyFont="1" applyFill="1" applyBorder="1" applyAlignment="1">
      <alignment horizontal="left" vertical="center"/>
    </xf>
    <xf numFmtId="2" fontId="2" fillId="0" borderId="1" xfId="22" applyNumberFormat="1" applyFont="1" applyFill="1" applyBorder="1" applyAlignment="1">
      <alignment vertical="center"/>
    </xf>
    <xf numFmtId="165" fontId="2" fillId="0" borderId="1" xfId="0" applyNumberFormat="1" applyFont="1" applyFill="1" applyBorder="1" applyAlignment="1">
      <alignment horizontal="left" vertical="center" wrapText="1"/>
    </xf>
    <xf numFmtId="168" fontId="2" fillId="0" borderId="1" xfId="9" applyNumberFormat="1" applyFont="1" applyFill="1" applyBorder="1" applyAlignment="1">
      <alignment horizontal="center" vertical="center" wrapText="1"/>
    </xf>
    <xf numFmtId="0" fontId="16" fillId="0" borderId="1" xfId="22" applyFont="1" applyFill="1" applyBorder="1" applyAlignment="1">
      <alignment horizontal="center" vertical="center"/>
    </xf>
    <xf numFmtId="168" fontId="4" fillId="0" borderId="1" xfId="0" applyNumberFormat="1" applyFont="1" applyFill="1" applyBorder="1" applyAlignment="1" applyProtection="1">
      <alignment horizontal="right" vertical="center"/>
      <protection hidden="1"/>
    </xf>
    <xf numFmtId="168" fontId="19" fillId="0" borderId="1" xfId="22" applyNumberFormat="1" applyFont="1" applyFill="1" applyBorder="1" applyAlignment="1">
      <alignment horizontal="right" vertical="center"/>
    </xf>
    <xf numFmtId="165" fontId="21" fillId="0" borderId="1" xfId="82" applyNumberFormat="1" applyFont="1" applyFill="1" applyBorder="1" applyAlignment="1">
      <alignment horizontal="left" vertical="center" wrapText="1"/>
    </xf>
    <xf numFmtId="168" fontId="16" fillId="0" borderId="1" xfId="22" applyNumberFormat="1" applyFont="1" applyFill="1" applyBorder="1" applyAlignment="1">
      <alignment horizontal="right" vertical="center"/>
    </xf>
    <xf numFmtId="168" fontId="16" fillId="0" borderId="1" xfId="0" applyNumberFormat="1" applyFont="1" applyFill="1" applyBorder="1" applyAlignment="1">
      <alignment horizontal="right" vertical="center" wrapText="1"/>
    </xf>
    <xf numFmtId="165" fontId="16" fillId="0" borderId="1" xfId="11" applyNumberFormat="1" applyFont="1" applyFill="1" applyBorder="1" applyAlignment="1">
      <alignment horizontal="left" vertical="center" wrapText="1"/>
    </xf>
    <xf numFmtId="168" fontId="16" fillId="0" borderId="1" xfId="0" applyNumberFormat="1" applyFont="1" applyBorder="1" applyAlignment="1">
      <alignment horizontal="left" vertical="center" wrapText="1"/>
    </xf>
    <xf numFmtId="165" fontId="16" fillId="0" borderId="1" xfId="82" applyNumberFormat="1" applyFont="1" applyFill="1" applyBorder="1" applyAlignment="1">
      <alignment vertical="center" wrapText="1"/>
    </xf>
    <xf numFmtId="165" fontId="21" fillId="0" borderId="1" xfId="0" applyNumberFormat="1" applyFont="1" applyBorder="1" applyAlignment="1">
      <alignment vertical="center" wrapText="1"/>
    </xf>
    <xf numFmtId="165" fontId="21" fillId="0" borderId="1" xfId="11" applyNumberFormat="1" applyFont="1" applyFill="1" applyBorder="1" applyAlignment="1">
      <alignment horizontal="left" vertical="center" wrapText="1"/>
    </xf>
    <xf numFmtId="168" fontId="21" fillId="0" borderId="1" xfId="11" applyNumberFormat="1" applyFont="1" applyFill="1" applyBorder="1" applyAlignment="1">
      <alignment horizontal="center" vertical="center" wrapText="1"/>
    </xf>
    <xf numFmtId="0" fontId="21" fillId="0" borderId="1" xfId="1" applyFont="1" applyFill="1" applyBorder="1" applyAlignment="1">
      <alignment horizontal="left" vertical="center"/>
    </xf>
    <xf numFmtId="0" fontId="21" fillId="0" borderId="0" xfId="0" applyFont="1"/>
    <xf numFmtId="0" fontId="21" fillId="0" borderId="1" xfId="1" applyFont="1" applyFill="1" applyBorder="1" applyAlignment="1">
      <alignment horizontal="center" vertical="center"/>
    </xf>
    <xf numFmtId="168" fontId="21" fillId="3" borderId="1" xfId="0" applyNumberFormat="1" applyFont="1" applyFill="1" applyBorder="1" applyAlignment="1">
      <alignment horizontal="center" vertical="center"/>
    </xf>
    <xf numFmtId="0" fontId="16" fillId="0" borderId="0" xfId="9" applyNumberFormat="1" applyFont="1" applyFill="1" applyBorder="1" applyAlignment="1">
      <alignment horizontal="left" vertical="center"/>
    </xf>
    <xf numFmtId="0" fontId="16" fillId="0" borderId="0" xfId="9" applyNumberFormat="1" applyFont="1" applyFill="1" applyBorder="1" applyAlignment="1">
      <alignment horizontal="center" vertical="center"/>
    </xf>
    <xf numFmtId="1" fontId="21" fillId="0" borderId="1" xfId="0" applyNumberFormat="1" applyFont="1" applyFill="1" applyBorder="1" applyAlignment="1">
      <alignment horizontal="center" vertical="center" wrapText="1"/>
    </xf>
    <xf numFmtId="2" fontId="21" fillId="0" borderId="1" xfId="0" applyNumberFormat="1" applyFont="1" applyFill="1" applyBorder="1" applyAlignment="1">
      <alignment horizontal="left" vertical="center" wrapText="1"/>
    </xf>
    <xf numFmtId="49" fontId="21" fillId="0" borderId="1" xfId="0" applyNumberFormat="1" applyFont="1" applyFill="1" applyBorder="1" applyAlignment="1">
      <alignment horizontal="left" vertical="center" wrapText="1"/>
    </xf>
    <xf numFmtId="1" fontId="16" fillId="0" borderId="1" xfId="0" applyNumberFormat="1" applyFont="1" applyFill="1" applyBorder="1" applyAlignment="1">
      <alignment horizontal="center" vertical="center" wrapText="1"/>
    </xf>
    <xf numFmtId="0" fontId="16" fillId="0" borderId="1" xfId="0" applyFont="1" applyFill="1" applyBorder="1" applyAlignment="1" applyProtection="1">
      <alignment horizontal="left" vertical="center" wrapText="1"/>
      <protection hidden="1"/>
    </xf>
    <xf numFmtId="2" fontId="16" fillId="3" borderId="1" xfId="3" applyNumberFormat="1" applyFont="1" applyFill="1" applyBorder="1" applyAlignment="1">
      <alignment horizontal="center" vertical="center" wrapText="1"/>
    </xf>
    <xf numFmtId="2" fontId="16" fillId="3" borderId="1" xfId="0" applyNumberFormat="1" applyFont="1" applyFill="1" applyBorder="1" applyAlignment="1">
      <alignment horizontal="center" vertical="center" wrapText="1"/>
    </xf>
    <xf numFmtId="2" fontId="16" fillId="3" borderId="1" xfId="0" applyNumberFormat="1" applyFont="1" applyFill="1" applyBorder="1" applyAlignment="1">
      <alignment horizontal="left" vertical="center" wrapText="1"/>
    </xf>
    <xf numFmtId="0" fontId="16" fillId="0" borderId="1" xfId="20" applyFont="1" applyFill="1" applyBorder="1" applyAlignment="1">
      <alignment horizontal="left" vertical="center" wrapText="1"/>
    </xf>
    <xf numFmtId="2" fontId="16" fillId="0" borderId="1" xfId="3" applyNumberFormat="1" applyFont="1" applyFill="1" applyBorder="1" applyAlignment="1">
      <alignment horizontal="center" vertical="center" wrapText="1"/>
    </xf>
    <xf numFmtId="2" fontId="16" fillId="0" borderId="1" xfId="0" applyNumberFormat="1" applyFont="1" applyFill="1" applyBorder="1" applyAlignment="1">
      <alignment horizontal="left" vertical="center" wrapText="1"/>
    </xf>
    <xf numFmtId="2" fontId="21" fillId="3" borderId="1" xfId="0" applyNumberFormat="1" applyFont="1" applyFill="1" applyBorder="1" applyAlignment="1">
      <alignment horizontal="center" vertical="center"/>
    </xf>
    <xf numFmtId="170" fontId="16" fillId="3" borderId="1" xfId="0" applyNumberFormat="1" applyFont="1" applyFill="1" applyBorder="1" applyAlignment="1">
      <alignment horizontal="center" vertical="center" wrapText="1"/>
    </xf>
    <xf numFmtId="168" fontId="21" fillId="0" borderId="1" xfId="0" applyNumberFormat="1" applyFont="1" applyBorder="1" applyAlignment="1">
      <alignment horizontal="right" vertical="center" wrapText="1"/>
    </xf>
    <xf numFmtId="165" fontId="21" fillId="0" borderId="1" xfId="0" applyNumberFormat="1" applyFont="1" applyBorder="1" applyAlignment="1">
      <alignment horizontal="right" vertical="center" wrapText="1"/>
    </xf>
    <xf numFmtId="165" fontId="16" fillId="0" borderId="1" xfId="15" applyNumberFormat="1" applyFont="1" applyFill="1" applyBorder="1" applyAlignment="1">
      <alignment horizontal="left" vertical="center" wrapText="1"/>
    </xf>
    <xf numFmtId="168" fontId="16" fillId="0" borderId="1" xfId="0" applyNumberFormat="1" applyFont="1" applyBorder="1" applyAlignment="1">
      <alignment horizontal="right" vertical="center" wrapText="1"/>
    </xf>
    <xf numFmtId="165" fontId="16" fillId="0" borderId="1" xfId="0" applyNumberFormat="1" applyFont="1" applyBorder="1" applyAlignment="1">
      <alignment horizontal="right" vertical="center" wrapText="1"/>
    </xf>
    <xf numFmtId="165" fontId="21" fillId="0" borderId="1" xfId="15" applyNumberFormat="1" applyFont="1" applyFill="1" applyBorder="1" applyAlignment="1">
      <alignment horizontal="left" vertical="center" wrapText="1"/>
    </xf>
    <xf numFmtId="165" fontId="16" fillId="0" borderId="1" xfId="0" applyNumberFormat="1" applyFont="1" applyFill="1" applyBorder="1" applyAlignment="1">
      <alignment horizontal="right" vertical="center" wrapText="1"/>
    </xf>
    <xf numFmtId="0" fontId="16" fillId="0" borderId="1" xfId="0" applyFont="1" applyBorder="1" applyAlignment="1">
      <alignment wrapText="1"/>
    </xf>
    <xf numFmtId="168" fontId="16" fillId="0" borderId="1" xfId="0" applyNumberFormat="1" applyFont="1" applyFill="1" applyBorder="1" applyAlignment="1">
      <alignment vertical="center" wrapText="1"/>
    </xf>
    <xf numFmtId="2" fontId="16" fillId="0" borderId="1" xfId="0" applyNumberFormat="1" applyFont="1" applyFill="1" applyBorder="1" applyAlignment="1">
      <alignment vertical="center" wrapText="1"/>
    </xf>
    <xf numFmtId="165" fontId="21" fillId="0" borderId="1" xfId="0" applyNumberFormat="1" applyFont="1" applyBorder="1" applyAlignment="1">
      <alignment horizontal="center" vertical="center"/>
    </xf>
    <xf numFmtId="0" fontId="21" fillId="0" borderId="1" xfId="0" applyFont="1" applyBorder="1" applyAlignment="1">
      <alignment horizontal="center" vertical="center"/>
    </xf>
    <xf numFmtId="175" fontId="21" fillId="0" borderId="1" xfId="0" applyNumberFormat="1" applyFont="1" applyBorder="1" applyAlignment="1">
      <alignment horizontal="center" vertical="center"/>
    </xf>
    <xf numFmtId="4" fontId="16" fillId="3" borderId="1" xfId="22" applyNumberFormat="1" applyFont="1" applyFill="1" applyBorder="1" applyAlignment="1">
      <alignment vertical="center" wrapText="1"/>
    </xf>
    <xf numFmtId="0" fontId="47" fillId="0" borderId="0" xfId="0" applyFont="1"/>
    <xf numFmtId="165" fontId="47" fillId="0" borderId="1" xfId="11" applyNumberFormat="1" applyFont="1" applyFill="1" applyBorder="1" applyAlignment="1">
      <alignment horizontal="center" vertical="center" wrapText="1"/>
    </xf>
    <xf numFmtId="165" fontId="48" fillId="0" borderId="1" xfId="9" applyNumberFormat="1" applyFont="1" applyFill="1" applyBorder="1" applyAlignment="1">
      <alignment horizontal="center" vertical="center" wrapText="1"/>
    </xf>
    <xf numFmtId="0" fontId="9" fillId="0" borderId="0" xfId="9" applyFont="1" applyFill="1" applyBorder="1" applyAlignment="1">
      <alignment vertical="center" wrapText="1"/>
    </xf>
    <xf numFmtId="0" fontId="13" fillId="0" borderId="0" xfId="9" applyFont="1" applyFill="1" applyAlignment="1">
      <alignment vertical="center"/>
    </xf>
    <xf numFmtId="0" fontId="11" fillId="0" borderId="0" xfId="9" applyFont="1" applyFill="1" applyBorder="1" applyAlignment="1">
      <alignment vertical="center"/>
    </xf>
    <xf numFmtId="0" fontId="49" fillId="0" borderId="0" xfId="0" applyFont="1"/>
    <xf numFmtId="0" fontId="48" fillId="0" borderId="0" xfId="0" applyFont="1" applyFill="1" applyAlignment="1">
      <alignment vertical="center" wrapText="1"/>
    </xf>
    <xf numFmtId="0" fontId="48" fillId="0" borderId="0" xfId="1" applyFont="1" applyFill="1" applyAlignment="1">
      <alignment horizontal="center" vertical="center" wrapText="1"/>
    </xf>
    <xf numFmtId="165" fontId="47" fillId="0" borderId="1" xfId="1" applyNumberFormat="1" applyFont="1" applyFill="1" applyBorder="1" applyAlignment="1">
      <alignment horizontal="center" vertical="center" wrapText="1"/>
    </xf>
    <xf numFmtId="2" fontId="48" fillId="0" borderId="0" xfId="1" applyNumberFormat="1" applyFont="1" applyFill="1" applyAlignment="1">
      <alignment horizontal="center" vertical="center"/>
    </xf>
    <xf numFmtId="0" fontId="48" fillId="0" borderId="0" xfId="1" applyFont="1" applyFill="1" applyAlignment="1">
      <alignment horizontal="center" vertical="center"/>
    </xf>
    <xf numFmtId="165" fontId="4" fillId="3" borderId="1" xfId="0" applyNumberFormat="1" applyFont="1" applyFill="1" applyBorder="1" applyAlignment="1">
      <alignment horizontal="left" vertical="center" wrapText="1"/>
    </xf>
    <xf numFmtId="165" fontId="2" fillId="0" borderId="1" xfId="0" applyNumberFormat="1" applyFont="1" applyFill="1" applyBorder="1" applyAlignment="1">
      <alignment horizontal="center" vertical="center" wrapText="1"/>
    </xf>
    <xf numFmtId="0" fontId="29" fillId="3" borderId="1" xfId="0" applyFont="1" applyFill="1" applyBorder="1" applyAlignment="1">
      <alignment horizontal="left" vertical="center"/>
    </xf>
    <xf numFmtId="0" fontId="29" fillId="3" borderId="1" xfId="22" applyFont="1" applyFill="1" applyBorder="1" applyAlignment="1">
      <alignment horizontal="left" vertical="center" wrapText="1"/>
    </xf>
    <xf numFmtId="2" fontId="24" fillId="3" borderId="1" xfId="22" applyNumberFormat="1" applyFont="1" applyFill="1" applyBorder="1" applyAlignment="1">
      <alignment horizontal="left" vertical="center" wrapText="1"/>
    </xf>
    <xf numFmtId="4" fontId="4" fillId="3" borderId="1" xfId="22" applyNumberFormat="1" applyFont="1" applyFill="1" applyBorder="1" applyAlignment="1">
      <alignment horizontal="left" vertical="center" wrapText="1"/>
    </xf>
    <xf numFmtId="168" fontId="2" fillId="0" borderId="1" xfId="1" applyNumberFormat="1" applyFont="1" applyFill="1" applyBorder="1" applyAlignment="1">
      <alignment horizontal="left" vertical="center" wrapText="1"/>
    </xf>
    <xf numFmtId="4" fontId="16" fillId="3" borderId="1" xfId="22" applyNumberFormat="1" applyFont="1" applyFill="1" applyBorder="1" applyAlignment="1">
      <alignment horizontal="left" vertical="center" wrapText="1"/>
    </xf>
    <xf numFmtId="0" fontId="16" fillId="3" borderId="1" xfId="14" applyFont="1" applyFill="1" applyBorder="1" applyAlignment="1">
      <alignment horizontal="left" vertical="center" wrapText="1"/>
    </xf>
    <xf numFmtId="165" fontId="16" fillId="3" borderId="1" xfId="22" applyNumberFormat="1" applyFont="1" applyFill="1" applyBorder="1" applyAlignment="1">
      <alignment horizontal="left" vertical="center" wrapText="1"/>
    </xf>
    <xf numFmtId="0" fontId="21" fillId="0" borderId="1" xfId="0" applyFont="1" applyBorder="1" applyAlignment="1">
      <alignment horizontal="center" vertical="center" wrapText="1"/>
    </xf>
    <xf numFmtId="165" fontId="24" fillId="3" borderId="1" xfId="22" applyNumberFormat="1" applyFont="1" applyFill="1" applyBorder="1" applyAlignment="1">
      <alignment horizontal="left" vertical="center" wrapText="1"/>
    </xf>
    <xf numFmtId="4" fontId="29" fillId="3" borderId="1" xfId="22" applyNumberFormat="1" applyFont="1" applyFill="1" applyBorder="1" applyAlignment="1">
      <alignment horizontal="left" vertical="center" wrapText="1"/>
    </xf>
    <xf numFmtId="4" fontId="24" fillId="3" borderId="1" xfId="22" applyNumberFormat="1" applyFont="1" applyFill="1" applyBorder="1" applyAlignment="1">
      <alignment horizontal="left" vertical="center" wrapText="1"/>
    </xf>
    <xf numFmtId="0" fontId="24" fillId="3" borderId="1" xfId="14" applyFont="1" applyFill="1" applyBorder="1" applyAlignment="1">
      <alignment horizontal="left" vertical="center" wrapText="1"/>
    </xf>
    <xf numFmtId="165" fontId="24" fillId="3" borderId="1" xfId="70" applyNumberFormat="1" applyFont="1" applyFill="1" applyBorder="1" applyAlignment="1">
      <alignment horizontal="left" vertical="center" wrapText="1"/>
    </xf>
    <xf numFmtId="0" fontId="9" fillId="0" borderId="0" xfId="1" applyFont="1" applyFill="1" applyBorder="1" applyAlignment="1">
      <alignment horizontal="center" vertical="center" wrapText="1"/>
    </xf>
    <xf numFmtId="0" fontId="9" fillId="0" borderId="0" xfId="1" applyFont="1" applyFill="1" applyAlignment="1">
      <alignment horizontal="center" vertical="center"/>
    </xf>
    <xf numFmtId="0" fontId="2" fillId="0" borderId="1" xfId="22"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12" fillId="0" borderId="1" xfId="9"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0" fontId="12" fillId="0" borderId="1" xfId="22" applyFont="1" applyFill="1" applyBorder="1" applyAlignment="1">
      <alignment horizontal="center" vertical="center" wrapText="1"/>
    </xf>
    <xf numFmtId="165" fontId="4" fillId="0" borderId="1" xfId="0" applyNumberFormat="1" applyFont="1" applyBorder="1" applyAlignment="1">
      <alignment horizontal="center" vertical="center" wrapText="1"/>
    </xf>
    <xf numFmtId="165" fontId="50" fillId="0" borderId="1" xfId="11"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xf>
    <xf numFmtId="165" fontId="50" fillId="0" borderId="1" xfId="1" applyNumberFormat="1" applyFont="1" applyFill="1" applyBorder="1" applyAlignment="1">
      <alignment horizontal="center" vertical="center" wrapText="1"/>
    </xf>
    <xf numFmtId="165" fontId="12" fillId="0" borderId="1" xfId="1" applyNumberFormat="1" applyFont="1" applyFill="1" applyBorder="1" applyAlignment="1">
      <alignment horizontal="left" vertical="center" wrapText="1"/>
    </xf>
    <xf numFmtId="0" fontId="10" fillId="0" borderId="1" xfId="0" quotePrefix="1" applyFont="1" applyFill="1" applyBorder="1" applyAlignment="1">
      <alignment horizontal="left" vertical="center" wrapText="1"/>
    </xf>
    <xf numFmtId="0" fontId="12" fillId="0" borderId="1" xfId="0" quotePrefix="1" applyFont="1" applyFill="1" applyBorder="1" applyAlignment="1">
      <alignment horizontal="left" vertical="center" wrapText="1"/>
    </xf>
    <xf numFmtId="4" fontId="12" fillId="0" borderId="1" xfId="0" applyNumberFormat="1" applyFont="1" applyFill="1" applyBorder="1" applyAlignment="1">
      <alignment horizontal="left" vertical="center"/>
    </xf>
    <xf numFmtId="165" fontId="48" fillId="0" borderId="1" xfId="1" applyNumberFormat="1" applyFont="1" applyFill="1" applyBorder="1" applyAlignment="1">
      <alignment horizontal="center" vertical="center" wrapText="1"/>
    </xf>
    <xf numFmtId="165" fontId="51" fillId="0" borderId="1" xfId="1" applyNumberFormat="1" applyFont="1" applyFill="1" applyBorder="1" applyAlignment="1">
      <alignment horizontal="center" vertical="center" wrapText="1"/>
    </xf>
    <xf numFmtId="0" fontId="10" fillId="3" borderId="1" xfId="22" applyFont="1" applyFill="1" applyBorder="1" applyAlignment="1">
      <alignment horizontal="center" vertical="center" wrapText="1"/>
    </xf>
    <xf numFmtId="165" fontId="12" fillId="0" borderId="1" xfId="1" applyNumberFormat="1" applyFont="1" applyFill="1" applyBorder="1" applyAlignment="1">
      <alignment horizontal="center" vertical="center" wrapText="1"/>
    </xf>
    <xf numFmtId="0" fontId="12" fillId="3" borderId="1" xfId="0" applyFont="1" applyFill="1" applyBorder="1" applyAlignment="1">
      <alignment horizontal="center" vertical="center"/>
    </xf>
    <xf numFmtId="0" fontId="10" fillId="3" borderId="1" xfId="22" applyFont="1" applyFill="1" applyBorder="1" applyAlignment="1">
      <alignment horizontal="left" vertical="center" wrapText="1"/>
    </xf>
    <xf numFmtId="2" fontId="10" fillId="3" borderId="1" xfId="22" applyNumberFormat="1" applyFont="1" applyFill="1" applyBorder="1" applyAlignment="1">
      <alignment horizontal="left" vertical="center" wrapText="1"/>
    </xf>
    <xf numFmtId="2" fontId="12" fillId="3" borderId="1" xfId="22" applyNumberFormat="1" applyFont="1" applyFill="1" applyBorder="1" applyAlignment="1">
      <alignment horizontal="left" vertical="center" wrapText="1"/>
    </xf>
    <xf numFmtId="0" fontId="10" fillId="3" borderId="1" xfId="0" applyFont="1" applyFill="1" applyBorder="1" applyAlignment="1">
      <alignment horizontal="justify" vertical="center" wrapText="1"/>
    </xf>
    <xf numFmtId="2" fontId="12" fillId="3" borderId="1" xfId="22" applyNumberFormat="1" applyFont="1" applyFill="1" applyBorder="1" applyAlignment="1">
      <alignment horizontal="center" vertical="center" wrapText="1"/>
    </xf>
    <xf numFmtId="0" fontId="48" fillId="0" borderId="0" xfId="22" applyFont="1" applyFill="1" applyAlignment="1">
      <alignment horizontal="center" vertical="center" wrapText="1"/>
    </xf>
    <xf numFmtId="0" fontId="4" fillId="0" borderId="1" xfId="0" applyFont="1" applyFill="1" applyBorder="1" applyAlignment="1">
      <alignment vertical="center"/>
    </xf>
    <xf numFmtId="168" fontId="4" fillId="0" borderId="1" xfId="0" applyNumberFormat="1" applyFont="1" applyFill="1" applyBorder="1" applyAlignment="1">
      <alignment horizontal="center" vertical="center"/>
    </xf>
    <xf numFmtId="0" fontId="4" fillId="0" borderId="1" xfId="0" applyFont="1" applyFill="1" applyBorder="1" applyAlignment="1">
      <alignment wrapText="1"/>
    </xf>
    <xf numFmtId="2" fontId="4" fillId="0" borderId="1" xfId="0" applyNumberFormat="1" applyFont="1" applyBorder="1" applyAlignment="1">
      <alignment horizontal="center" vertical="center"/>
    </xf>
    <xf numFmtId="168" fontId="2" fillId="0" borderId="1" xfId="0" applyNumberFormat="1" applyFont="1" applyFill="1" applyBorder="1" applyAlignment="1">
      <alignment vertical="center" wrapText="1"/>
    </xf>
    <xf numFmtId="0" fontId="4" fillId="0" borderId="1" xfId="9" applyFont="1" applyFill="1" applyBorder="1" applyAlignment="1">
      <alignment vertical="center" wrapText="1"/>
    </xf>
    <xf numFmtId="0" fontId="4" fillId="0" borderId="1" xfId="0" applyFont="1" applyFill="1" applyBorder="1" applyAlignment="1">
      <alignment horizontal="left" wrapText="1"/>
    </xf>
    <xf numFmtId="2" fontId="2" fillId="0" borderId="1" xfId="0" applyNumberFormat="1" applyFont="1" applyFill="1" applyBorder="1" applyAlignment="1">
      <alignment vertical="center" wrapText="1"/>
    </xf>
    <xf numFmtId="0" fontId="4" fillId="0" borderId="1" xfId="0" applyFont="1" applyFill="1" applyBorder="1" applyAlignment="1"/>
    <xf numFmtId="0" fontId="4" fillId="0" borderId="1" xfId="0" applyFont="1" applyFill="1" applyBorder="1" applyAlignment="1">
      <alignment horizontal="left"/>
    </xf>
    <xf numFmtId="0" fontId="50" fillId="0" borderId="0" xfId="1" applyFont="1" applyFill="1" applyAlignment="1">
      <alignment horizontal="center" vertical="center"/>
    </xf>
    <xf numFmtId="0" fontId="50" fillId="0" borderId="0" xfId="0" applyFont="1" applyFill="1" applyAlignment="1">
      <alignment vertical="center" wrapText="1"/>
    </xf>
    <xf numFmtId="172" fontId="12" fillId="0" borderId="1" xfId="0" applyNumberFormat="1" applyFont="1" applyFill="1" applyBorder="1" applyAlignment="1">
      <alignment horizontal="center" vertical="center" wrapText="1"/>
    </xf>
    <xf numFmtId="172" fontId="10" fillId="0" borderId="1" xfId="0" applyNumberFormat="1" applyFont="1" applyFill="1" applyBorder="1" applyAlignment="1">
      <alignment horizontal="center" vertical="center" wrapText="1"/>
    </xf>
    <xf numFmtId="0" fontId="10" fillId="0" borderId="1" xfId="10" applyFont="1" applyFill="1" applyBorder="1" applyAlignment="1">
      <alignment horizontal="left" vertical="center" wrapText="1"/>
    </xf>
    <xf numFmtId="165" fontId="10" fillId="0" borderId="1" xfId="86" applyNumberFormat="1" applyFont="1" applyFill="1" applyBorder="1" applyAlignment="1">
      <alignment horizontal="left" vertical="center" wrapText="1"/>
    </xf>
    <xf numFmtId="0" fontId="10" fillId="0" borderId="1" xfId="40" applyFont="1" applyFill="1" applyBorder="1" applyAlignment="1">
      <alignment horizontal="left" vertical="center" wrapText="1"/>
    </xf>
    <xf numFmtId="172" fontId="10" fillId="0" borderId="1" xfId="87" applyNumberFormat="1" applyFont="1" applyBorder="1" applyAlignment="1">
      <alignment horizontal="center" vertical="center" wrapText="1"/>
    </xf>
    <xf numFmtId="0" fontId="15" fillId="0" borderId="0" xfId="0" applyFont="1" applyFill="1" applyAlignment="1">
      <alignment horizontal="center" vertical="center" wrapText="1"/>
    </xf>
    <xf numFmtId="172"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72" fontId="12" fillId="0" borderId="1" xfId="0" applyNumberFormat="1" applyFont="1" applyFill="1" applyBorder="1" applyAlignment="1">
      <alignment horizontal="center" vertical="center"/>
    </xf>
    <xf numFmtId="2" fontId="10" fillId="0" borderId="1" xfId="86" applyNumberFormat="1" applyFont="1" applyFill="1" applyBorder="1" applyAlignment="1">
      <alignment horizontal="left" vertical="center" wrapText="1"/>
    </xf>
    <xf numFmtId="0" fontId="10" fillId="0" borderId="1" xfId="10" applyFont="1" applyFill="1" applyBorder="1" applyAlignment="1">
      <alignment horizontal="center" vertical="center" wrapText="1"/>
    </xf>
    <xf numFmtId="172" fontId="10" fillId="0" borderId="1" xfId="86" applyNumberFormat="1" applyFont="1" applyFill="1" applyBorder="1" applyAlignment="1">
      <alignment horizontal="center" vertical="center" wrapText="1"/>
    </xf>
    <xf numFmtId="172" fontId="10" fillId="0" borderId="1" xfId="10" applyNumberFormat="1" applyFont="1" applyBorder="1" applyAlignment="1">
      <alignment horizontal="center" vertical="center" wrapText="1"/>
    </xf>
    <xf numFmtId="0" fontId="10" fillId="0" borderId="1" xfId="0" applyFont="1" applyFill="1" applyBorder="1" applyAlignment="1">
      <alignment horizontal="left"/>
    </xf>
    <xf numFmtId="0" fontId="10" fillId="0" borderId="1" xfId="40" applyFont="1" applyFill="1" applyBorder="1" applyAlignment="1">
      <alignment vertical="center" wrapText="1"/>
    </xf>
    <xf numFmtId="0" fontId="10" fillId="0" borderId="1" xfId="83" applyFont="1" applyFill="1" applyBorder="1" applyAlignment="1">
      <alignment horizontal="center" vertical="center" wrapText="1"/>
    </xf>
    <xf numFmtId="0" fontId="10" fillId="0" borderId="1" xfId="82" applyFont="1" applyFill="1" applyBorder="1" applyAlignment="1">
      <alignment horizontal="left" vertical="center" wrapText="1"/>
    </xf>
    <xf numFmtId="0" fontId="10" fillId="0" borderId="1" xfId="0" applyFont="1" applyFill="1" applyBorder="1" applyAlignment="1">
      <alignment vertical="center"/>
    </xf>
    <xf numFmtId="0" fontId="13" fillId="0" borderId="0" xfId="0" applyFont="1" applyFill="1" applyBorder="1"/>
    <xf numFmtId="0" fontId="13" fillId="0" borderId="0" xfId="0" applyFont="1" applyFill="1"/>
    <xf numFmtId="0" fontId="10" fillId="0" borderId="1" xfId="40" applyFont="1" applyFill="1" applyBorder="1" applyAlignment="1">
      <alignment vertical="center"/>
    </xf>
    <xf numFmtId="2" fontId="12" fillId="0" borderId="1" xfId="70" applyNumberFormat="1" applyFont="1" applyFill="1" applyBorder="1" applyAlignment="1">
      <alignment vertical="center" wrapText="1"/>
    </xf>
    <xf numFmtId="0" fontId="10" fillId="0" borderId="1" xfId="75" applyFont="1" applyFill="1" applyBorder="1" applyAlignment="1">
      <alignment horizontal="left" vertical="center" wrapText="1"/>
    </xf>
    <xf numFmtId="2" fontId="12" fillId="0" borderId="1" xfId="0" applyNumberFormat="1" applyFont="1" applyFill="1" applyBorder="1" applyAlignment="1">
      <alignment vertical="center" wrapText="1"/>
    </xf>
    <xf numFmtId="2" fontId="48" fillId="0" borderId="1" xfId="1" applyNumberFormat="1" applyFont="1" applyFill="1" applyBorder="1" applyAlignment="1">
      <alignment horizontal="center" vertical="center" wrapText="1"/>
    </xf>
    <xf numFmtId="0" fontId="48" fillId="0" borderId="0" xfId="1" applyNumberFormat="1" applyFont="1" applyFill="1" applyBorder="1" applyAlignment="1">
      <alignment horizontal="center" vertical="center" wrapText="1"/>
    </xf>
    <xf numFmtId="165" fontId="12" fillId="3" borderId="1" xfId="0" applyNumberFormat="1" applyFont="1" applyFill="1" applyBorder="1" applyAlignment="1">
      <alignment horizontal="left" vertical="center" wrapText="1"/>
    </xf>
    <xf numFmtId="165" fontId="12" fillId="0" borderId="1" xfId="0" applyNumberFormat="1" applyFont="1" applyFill="1" applyBorder="1" applyAlignment="1">
      <alignment horizontal="left" vertical="center" wrapText="1"/>
    </xf>
    <xf numFmtId="4" fontId="12" fillId="3" borderId="1" xfId="0" applyNumberFormat="1" applyFont="1" applyFill="1" applyBorder="1" applyAlignment="1">
      <alignment horizontal="center" vertical="center"/>
    </xf>
    <xf numFmtId="2" fontId="48" fillId="0" borderId="0" xfId="1" applyNumberFormat="1" applyFont="1" applyFill="1" applyAlignment="1">
      <alignment horizontal="center" vertical="center" wrapText="1"/>
    </xf>
    <xf numFmtId="165" fontId="12" fillId="0" borderId="1" xfId="82" applyNumberFormat="1" applyFont="1" applyFill="1" applyBorder="1" applyAlignment="1">
      <alignment vertical="center" wrapText="1"/>
    </xf>
    <xf numFmtId="165" fontId="48" fillId="0" borderId="1" xfId="21" applyNumberFormat="1" applyFont="1" applyFill="1" applyBorder="1" applyAlignment="1">
      <alignment horizontal="center" vertical="center" wrapText="1"/>
    </xf>
    <xf numFmtId="0" fontId="48" fillId="0" borderId="0" xfId="21" applyFont="1" applyFill="1" applyAlignment="1">
      <alignment horizontal="center" vertical="center"/>
    </xf>
    <xf numFmtId="165" fontId="50" fillId="0" borderId="1" xfId="21" applyNumberFormat="1" applyFont="1" applyFill="1" applyBorder="1" applyAlignment="1">
      <alignment horizontal="center" vertical="center" wrapText="1"/>
    </xf>
    <xf numFmtId="2" fontId="12" fillId="0" borderId="1" xfId="0" applyNumberFormat="1" applyFont="1" applyFill="1" applyBorder="1" applyAlignment="1">
      <alignment horizontal="right" vertical="center"/>
    </xf>
    <xf numFmtId="165" fontId="12" fillId="0" borderId="1" xfId="0" applyNumberFormat="1" applyFont="1" applyFill="1" applyBorder="1" applyAlignment="1">
      <alignment vertical="center" wrapText="1"/>
    </xf>
    <xf numFmtId="165" fontId="10" fillId="0" borderId="1" xfId="0" applyNumberFormat="1" applyFont="1" applyFill="1" applyBorder="1" applyAlignment="1">
      <alignment horizontal="justify" vertical="justify" wrapText="1"/>
    </xf>
    <xf numFmtId="0" fontId="12" fillId="0" borderId="1" xfId="0" applyFont="1" applyBorder="1" applyAlignment="1">
      <alignment horizontal="center"/>
    </xf>
    <xf numFmtId="0" fontId="48" fillId="0" borderId="0" xfId="9" applyFont="1" applyFill="1" applyAlignment="1">
      <alignment horizontal="center" vertical="center"/>
    </xf>
    <xf numFmtId="0" fontId="48" fillId="0" borderId="0" xfId="9" applyFont="1" applyFill="1" applyAlignment="1">
      <alignment vertical="center" wrapText="1"/>
    </xf>
    <xf numFmtId="165" fontId="50" fillId="0" borderId="1" xfId="50" applyNumberFormat="1" applyFont="1" applyFill="1" applyBorder="1" applyAlignment="1">
      <alignment horizontal="center" vertical="center" wrapText="1"/>
    </xf>
    <xf numFmtId="165" fontId="10" fillId="0" borderId="1" xfId="0" applyNumberFormat="1" applyFont="1" applyBorder="1" applyAlignment="1">
      <alignment vertical="center" wrapText="1"/>
    </xf>
    <xf numFmtId="165" fontId="12" fillId="0" borderId="1" xfId="0" applyNumberFormat="1" applyFont="1" applyBorder="1" applyAlignment="1">
      <alignment vertical="center" wrapText="1"/>
    </xf>
    <xf numFmtId="2" fontId="48" fillId="0" borderId="1" xfId="9" applyNumberFormat="1" applyFont="1" applyFill="1" applyBorder="1" applyAlignment="1">
      <alignment horizontal="center" vertical="center" wrapText="1"/>
    </xf>
    <xf numFmtId="165" fontId="50" fillId="0" borderId="1" xfId="9" applyNumberFormat="1" applyFont="1" applyFill="1" applyBorder="1" applyAlignment="1">
      <alignment horizontal="center" vertical="center" wrapText="1"/>
    </xf>
    <xf numFmtId="165" fontId="10" fillId="0" borderId="1" xfId="1" applyNumberFormat="1" applyFont="1" applyFill="1" applyBorder="1" applyAlignment="1">
      <alignment horizontal="center" vertical="center" wrapText="1"/>
    </xf>
    <xf numFmtId="0" fontId="48" fillId="0" borderId="0" xfId="9" applyFont="1" applyFill="1" applyBorder="1" applyAlignment="1">
      <alignment horizontal="center" vertical="center"/>
    </xf>
    <xf numFmtId="0" fontId="48" fillId="0" borderId="0" xfId="9" applyNumberFormat="1" applyFont="1" applyFill="1" applyBorder="1" applyAlignment="1">
      <alignment horizontal="center" vertical="center"/>
    </xf>
    <xf numFmtId="168" fontId="12" fillId="0" borderId="1" xfId="0" applyNumberFormat="1" applyFont="1" applyFill="1" applyBorder="1" applyAlignment="1">
      <alignment horizontal="center" vertical="center" wrapText="1"/>
    </xf>
    <xf numFmtId="0" fontId="10" fillId="0" borderId="1" xfId="9" applyFont="1" applyFill="1" applyBorder="1" applyAlignment="1">
      <alignment vertical="center" wrapText="1"/>
    </xf>
    <xf numFmtId="168" fontId="10" fillId="0" borderId="1" xfId="0" applyNumberFormat="1" applyFont="1" applyFill="1" applyBorder="1" applyAlignment="1">
      <alignment horizontal="center" vertical="center"/>
    </xf>
    <xf numFmtId="165" fontId="10" fillId="4" borderId="1" xfId="0" applyNumberFormat="1" applyFont="1" applyFill="1" applyBorder="1" applyAlignment="1">
      <alignment horizontal="center" vertical="center" wrapText="1"/>
    </xf>
    <xf numFmtId="0" fontId="10" fillId="4" borderId="1" xfId="0" applyFont="1" applyFill="1" applyBorder="1" applyAlignment="1">
      <alignment horizontal="left" vertical="center" wrapText="1"/>
    </xf>
    <xf numFmtId="2" fontId="10" fillId="4" borderId="1" xfId="0" applyNumberFormat="1" applyFont="1" applyFill="1" applyBorder="1" applyAlignment="1">
      <alignment horizontal="center" vertical="center" wrapText="1"/>
    </xf>
    <xf numFmtId="0" fontId="10" fillId="0" borderId="1" xfId="0" applyFont="1" applyFill="1" applyBorder="1" applyAlignment="1">
      <alignment horizontal="left" vertical="center"/>
    </xf>
    <xf numFmtId="165" fontId="12" fillId="4" borderId="1" xfId="0" applyNumberFormat="1" applyFont="1" applyFill="1" applyBorder="1" applyAlignment="1">
      <alignment horizontal="center" vertical="center" wrapText="1"/>
    </xf>
    <xf numFmtId="0" fontId="12" fillId="4" borderId="1" xfId="0" applyFont="1" applyFill="1" applyBorder="1" applyAlignment="1">
      <alignment horizontal="left" vertical="center" wrapText="1"/>
    </xf>
    <xf numFmtId="2" fontId="12" fillId="4" borderId="1" xfId="0" applyNumberFormat="1" applyFont="1" applyFill="1" applyBorder="1" applyAlignment="1">
      <alignment horizontal="center" vertical="center" wrapText="1"/>
    </xf>
    <xf numFmtId="0" fontId="21" fillId="0" borderId="1" xfId="22"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12" fillId="0" borderId="1" xfId="9" applyFont="1" applyFill="1" applyBorder="1" applyAlignment="1">
      <alignment horizontal="center" vertical="center" wrapText="1"/>
    </xf>
    <xf numFmtId="2" fontId="12" fillId="0" borderId="1" xfId="9"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168" fontId="19" fillId="0" borderId="1" xfId="0" applyNumberFormat="1" applyFont="1" applyFill="1" applyBorder="1" applyAlignment="1">
      <alignment horizontal="center" vertical="center"/>
    </xf>
    <xf numFmtId="0" fontId="4" fillId="0" borderId="1" xfId="42" applyFont="1" applyFill="1" applyBorder="1" applyAlignment="1">
      <alignment horizontal="left" vertical="center" wrapText="1"/>
    </xf>
    <xf numFmtId="0" fontId="4" fillId="0" borderId="1" xfId="0" applyFont="1" applyFill="1" applyBorder="1" applyAlignment="1">
      <alignment horizontal="left" vertical="center"/>
    </xf>
    <xf numFmtId="43" fontId="48" fillId="0" borderId="0" xfId="2" applyFont="1" applyFill="1" applyAlignment="1">
      <alignment horizontal="center" vertical="center"/>
    </xf>
    <xf numFmtId="165" fontId="48" fillId="0" borderId="0" xfId="1" applyNumberFormat="1" applyFont="1" applyFill="1" applyAlignment="1">
      <alignment horizontal="center" vertical="center"/>
    </xf>
    <xf numFmtId="165" fontId="21" fillId="3" borderId="1" xfId="10" applyNumberFormat="1" applyFont="1" applyFill="1" applyBorder="1" applyAlignment="1">
      <alignment horizontal="center" vertical="center" wrapText="1"/>
    </xf>
    <xf numFmtId="0" fontId="48" fillId="0" borderId="0" xfId="9" applyFont="1" applyFill="1" applyAlignment="1">
      <alignment vertical="center"/>
    </xf>
    <xf numFmtId="0" fontId="50" fillId="0" borderId="0" xfId="9" applyFont="1" applyFill="1" applyAlignment="1">
      <alignment vertical="center"/>
    </xf>
    <xf numFmtId="2" fontId="21" fillId="0" borderId="1" xfId="1" applyNumberFormat="1" applyFont="1" applyFill="1" applyBorder="1" applyAlignment="1">
      <alignment horizontal="center" vertical="center" wrapText="1"/>
    </xf>
    <xf numFmtId="2" fontId="16" fillId="0" borderId="1" xfId="10" applyNumberFormat="1" applyFont="1" applyFill="1" applyBorder="1" applyAlignment="1">
      <alignment horizontal="center" vertical="center"/>
    </xf>
    <xf numFmtId="4" fontId="10" fillId="0" borderId="1" xfId="0" applyNumberFormat="1" applyFont="1" applyFill="1" applyBorder="1" applyAlignment="1">
      <alignment horizontal="center" vertical="center" wrapText="1"/>
    </xf>
    <xf numFmtId="4" fontId="19" fillId="0" borderId="1" xfId="82" applyNumberFormat="1" applyFont="1" applyFill="1" applyBorder="1" applyAlignment="1">
      <alignment horizontal="left" vertical="center" wrapText="1"/>
    </xf>
    <xf numFmtId="168" fontId="20" fillId="0" borderId="1" xfId="1" applyNumberFormat="1" applyFont="1" applyFill="1" applyBorder="1" applyAlignment="1">
      <alignment horizontal="center" vertical="center" wrapText="1"/>
    </xf>
    <xf numFmtId="2" fontId="19" fillId="0" borderId="1" xfId="0" applyNumberFormat="1" applyFont="1" applyFill="1" applyBorder="1" applyAlignment="1">
      <alignment horizontal="center" vertical="center" wrapText="1"/>
    </xf>
    <xf numFmtId="168" fontId="19" fillId="0" borderId="1" xfId="82" applyNumberFormat="1"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0" fontId="19" fillId="0" borderId="0" xfId="0" applyFont="1" applyFill="1"/>
    <xf numFmtId="165" fontId="19" fillId="3" borderId="1" xfId="0" applyNumberFormat="1" applyFont="1" applyFill="1" applyBorder="1" applyAlignment="1">
      <alignment horizontal="center" vertical="center" wrapText="1"/>
    </xf>
    <xf numFmtId="165" fontId="19" fillId="3" borderId="1" xfId="0" applyNumberFormat="1" applyFont="1" applyFill="1" applyBorder="1" applyAlignment="1">
      <alignment horizontal="left" vertical="center" wrapText="1"/>
    </xf>
    <xf numFmtId="0" fontId="19" fillId="0" borderId="0" xfId="9" applyNumberFormat="1" applyFont="1" applyFill="1" applyBorder="1" applyAlignment="1">
      <alignment vertical="center"/>
    </xf>
    <xf numFmtId="0" fontId="19" fillId="0" borderId="0" xfId="9" applyFont="1" applyFill="1" applyAlignment="1">
      <alignment vertical="center" wrapText="1"/>
    </xf>
    <xf numFmtId="0" fontId="19" fillId="0" borderId="0" xfId="9" applyFont="1" applyFill="1" applyBorder="1" applyAlignment="1">
      <alignment vertical="center"/>
    </xf>
    <xf numFmtId="0" fontId="10" fillId="0" borderId="1" xfId="9" applyFont="1" applyFill="1" applyBorder="1" applyAlignment="1">
      <alignment horizontal="left" vertical="center" wrapText="1"/>
    </xf>
    <xf numFmtId="165" fontId="2" fillId="0" borderId="1" xfId="1" applyNumberFormat="1" applyFont="1" applyFill="1" applyBorder="1" applyAlignment="1">
      <alignment horizontal="left" vertical="center" wrapText="1"/>
    </xf>
    <xf numFmtId="4" fontId="19" fillId="3" borderId="1" xfId="0" applyNumberFormat="1" applyFont="1" applyFill="1" applyBorder="1" applyAlignment="1">
      <alignment horizontal="center" vertical="center"/>
    </xf>
    <xf numFmtId="4" fontId="19" fillId="3" borderId="1" xfId="0" quotePrefix="1" applyNumberFormat="1" applyFont="1" applyFill="1" applyBorder="1" applyAlignment="1">
      <alignment horizontal="center"/>
    </xf>
    <xf numFmtId="4" fontId="19" fillId="3" borderId="1" xfId="0" quotePrefix="1" applyNumberFormat="1" applyFont="1" applyFill="1" applyBorder="1" applyAlignment="1">
      <alignment horizontal="center" vertical="center"/>
    </xf>
    <xf numFmtId="165" fontId="19" fillId="0" borderId="1" xfId="0" applyNumberFormat="1" applyFont="1" applyBorder="1" applyAlignment="1">
      <alignment horizontal="left" vertical="center" wrapText="1"/>
    </xf>
    <xf numFmtId="0" fontId="19" fillId="3" borderId="0" xfId="0" applyFont="1" applyFill="1"/>
    <xf numFmtId="0" fontId="38" fillId="3" borderId="0" xfId="0" applyFont="1" applyFill="1"/>
    <xf numFmtId="4" fontId="19" fillId="3" borderId="1" xfId="0" applyNumberFormat="1" applyFont="1" applyFill="1" applyBorder="1" applyAlignment="1">
      <alignment horizontal="center" vertical="center" wrapText="1"/>
    </xf>
    <xf numFmtId="165" fontId="10" fillId="0" borderId="5" xfId="0" applyNumberFormat="1" applyFont="1" applyFill="1" applyBorder="1" applyAlignment="1">
      <alignment horizontal="left" vertical="center" wrapText="1"/>
    </xf>
    <xf numFmtId="0" fontId="19" fillId="0" borderId="0" xfId="9" applyFont="1" applyFill="1" applyAlignment="1">
      <alignment horizontal="center" vertical="center"/>
    </xf>
    <xf numFmtId="168" fontId="10" fillId="0" borderId="1" xfId="21"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xf>
    <xf numFmtId="168" fontId="2" fillId="0" borderId="1" xfId="21" applyNumberFormat="1" applyFont="1" applyFill="1" applyBorder="1" applyAlignment="1">
      <alignment horizontal="center" vertical="center" wrapText="1"/>
    </xf>
    <xf numFmtId="0" fontId="12" fillId="0" borderId="1" xfId="50" applyFont="1" applyFill="1" applyBorder="1" applyAlignment="1">
      <alignment horizontal="center" vertical="center" wrapText="1"/>
    </xf>
    <xf numFmtId="0" fontId="12" fillId="0" borderId="1" xfId="9" applyFont="1" applyFill="1" applyBorder="1" applyAlignment="1">
      <alignment horizontal="center" vertical="center" wrapText="1"/>
    </xf>
    <xf numFmtId="2" fontId="12" fillId="0" borderId="1" xfId="9" applyNumberFormat="1" applyFont="1" applyFill="1" applyBorder="1" applyAlignment="1">
      <alignment horizontal="center" vertical="center" wrapText="1"/>
    </xf>
    <xf numFmtId="0" fontId="10" fillId="0" borderId="11" xfId="9" applyFont="1" applyFill="1" applyBorder="1" applyAlignment="1">
      <alignment horizontal="center" vertical="center" wrapText="1"/>
    </xf>
    <xf numFmtId="0" fontId="2" fillId="0" borderId="0" xfId="1" applyFont="1" applyFill="1" applyAlignment="1">
      <alignment horizontal="left" vertical="center"/>
    </xf>
    <xf numFmtId="0" fontId="50" fillId="0" borderId="0" xfId="9" applyFont="1" applyFill="1" applyAlignment="1">
      <alignment horizontal="center" vertical="center"/>
    </xf>
    <xf numFmtId="0" fontId="50" fillId="0" borderId="0" xfId="9" applyFont="1" applyFill="1" applyAlignment="1">
      <alignment vertical="center" wrapText="1"/>
    </xf>
    <xf numFmtId="165" fontId="12" fillId="0" borderId="1" xfId="50" applyNumberFormat="1" applyFont="1" applyFill="1" applyBorder="1" applyAlignment="1">
      <alignment horizontal="center" vertical="center" wrapText="1"/>
    </xf>
    <xf numFmtId="165" fontId="12" fillId="0" borderId="1" xfId="50" applyNumberFormat="1" applyFont="1" applyFill="1" applyBorder="1" applyAlignment="1">
      <alignment horizontal="left" vertical="center" wrapText="1"/>
    </xf>
    <xf numFmtId="168" fontId="12" fillId="0" borderId="1" xfId="50" applyNumberFormat="1" applyFont="1" applyFill="1" applyBorder="1" applyAlignment="1">
      <alignment horizontal="center" vertical="center" wrapText="1"/>
    </xf>
    <xf numFmtId="0" fontId="12" fillId="0" borderId="0" xfId="9" applyFont="1" applyFill="1" applyAlignment="1">
      <alignment vertical="center" wrapText="1"/>
    </xf>
    <xf numFmtId="165" fontId="10" fillId="0" borderId="1" xfId="50" applyNumberFormat="1" applyFont="1" applyFill="1" applyBorder="1" applyAlignment="1">
      <alignment horizontal="center" vertical="center" wrapText="1"/>
    </xf>
    <xf numFmtId="165" fontId="10" fillId="0" borderId="1" xfId="50" applyNumberFormat="1" applyFont="1" applyFill="1" applyBorder="1" applyAlignment="1">
      <alignment horizontal="left" vertical="center" wrapText="1"/>
    </xf>
    <xf numFmtId="168" fontId="10" fillId="0" borderId="1" xfId="50" applyNumberFormat="1" applyFont="1" applyFill="1" applyBorder="1" applyAlignment="1">
      <alignment horizontal="center" vertical="center" wrapText="1"/>
    </xf>
    <xf numFmtId="0" fontId="10" fillId="0" borderId="1" xfId="0" applyFont="1" applyFill="1" applyBorder="1" applyAlignment="1">
      <alignment vertical="top" wrapText="1"/>
    </xf>
    <xf numFmtId="2" fontId="10" fillId="0" borderId="1" xfId="0" applyNumberFormat="1" applyFont="1" applyFill="1" applyBorder="1" applyAlignment="1">
      <alignment horizontal="justify" vertical="top" wrapText="1"/>
    </xf>
    <xf numFmtId="0" fontId="12" fillId="0" borderId="1" xfId="0" applyFont="1" applyFill="1" applyBorder="1" applyAlignment="1">
      <alignment vertical="top" wrapText="1"/>
    </xf>
    <xf numFmtId="2" fontId="12" fillId="0" borderId="1" xfId="0" applyNumberFormat="1" applyFont="1" applyFill="1" applyBorder="1" applyAlignment="1">
      <alignment horizontal="justify" vertical="top" wrapText="1"/>
    </xf>
    <xf numFmtId="171" fontId="10" fillId="0" borderId="1" xfId="0" applyNumberFormat="1" applyFont="1" applyBorder="1" applyAlignment="1">
      <alignment horizontal="center" vertical="center" wrapText="1"/>
    </xf>
    <xf numFmtId="0" fontId="10" fillId="0" borderId="1" xfId="0" applyFont="1" applyBorder="1" applyAlignment="1"/>
    <xf numFmtId="0" fontId="12" fillId="0" borderId="1" xfId="0" applyFont="1" applyBorder="1" applyAlignment="1"/>
    <xf numFmtId="168" fontId="10" fillId="0" borderId="1" xfId="0" applyNumberFormat="1" applyFont="1" applyBorder="1" applyAlignment="1">
      <alignment horizontal="center" vertical="center" wrapText="1"/>
    </xf>
    <xf numFmtId="2" fontId="50" fillId="0" borderId="1" xfId="9" applyNumberFormat="1" applyFont="1" applyFill="1" applyBorder="1" applyAlignment="1">
      <alignment horizontal="center" vertical="center" wrapText="1"/>
    </xf>
    <xf numFmtId="165" fontId="12" fillId="0" borderId="1" xfId="9" applyNumberFormat="1" applyFont="1" applyFill="1" applyBorder="1" applyAlignment="1">
      <alignment horizontal="left" vertical="center" wrapText="1"/>
    </xf>
    <xf numFmtId="168" fontId="10" fillId="0" borderId="1" xfId="1" applyNumberFormat="1" applyFont="1" applyFill="1" applyBorder="1" applyAlignment="1">
      <alignment horizontal="center" vertical="center" wrapText="1"/>
    </xf>
    <xf numFmtId="165" fontId="54" fillId="0" borderId="1" xfId="9" applyNumberFormat="1" applyFont="1" applyFill="1" applyBorder="1" applyAlignment="1">
      <alignment horizontal="center" vertical="center" wrapText="1"/>
    </xf>
    <xf numFmtId="2" fontId="54" fillId="0" borderId="1" xfId="9" applyNumberFormat="1" applyFont="1" applyFill="1" applyBorder="1" applyAlignment="1">
      <alignment horizontal="center" vertical="center" wrapText="1"/>
    </xf>
    <xf numFmtId="0" fontId="54" fillId="0" borderId="0" xfId="9" applyFont="1" applyFill="1" applyAlignment="1">
      <alignment horizontal="center" vertical="center"/>
    </xf>
    <xf numFmtId="168" fontId="12" fillId="0" borderId="1" xfId="1" applyNumberFormat="1" applyFont="1" applyFill="1" applyBorder="1" applyAlignment="1">
      <alignment horizontal="center" vertical="center" wrapText="1"/>
    </xf>
    <xf numFmtId="168" fontId="12" fillId="0" borderId="1" xfId="82" applyNumberFormat="1" applyFont="1" applyFill="1" applyBorder="1" applyAlignment="1">
      <alignment horizontal="center" vertical="center" wrapText="1"/>
    </xf>
    <xf numFmtId="2" fontId="12" fillId="0" borderId="1" xfId="0" applyNumberFormat="1" applyFont="1" applyFill="1" applyBorder="1" applyAlignment="1">
      <alignment horizontal="justify" vertical="center" wrapText="1"/>
    </xf>
    <xf numFmtId="4" fontId="10" fillId="0" borderId="1" xfId="82" applyNumberFormat="1" applyFont="1" applyFill="1" applyBorder="1" applyAlignment="1">
      <alignment horizontal="left" vertical="center" wrapText="1"/>
    </xf>
    <xf numFmtId="0" fontId="10" fillId="0" borderId="0" xfId="0" applyFont="1" applyFill="1"/>
    <xf numFmtId="0" fontId="10" fillId="0" borderId="1" xfId="0" quotePrefix="1" applyNumberFormat="1" applyFont="1" applyFill="1" applyBorder="1" applyAlignment="1">
      <alignment horizontal="center" vertical="center" wrapText="1"/>
    </xf>
    <xf numFmtId="168" fontId="10" fillId="0" borderId="1" xfId="10" applyNumberFormat="1" applyFont="1" applyFill="1" applyBorder="1" applyAlignment="1">
      <alignment horizontal="left" vertical="center" wrapText="1"/>
    </xf>
    <xf numFmtId="0" fontId="12" fillId="0" borderId="1" xfId="0" quotePrefix="1" applyNumberFormat="1" applyFont="1" applyFill="1" applyBorder="1" applyAlignment="1">
      <alignment horizontal="center" vertical="center" wrapText="1"/>
    </xf>
    <xf numFmtId="168" fontId="12" fillId="0" borderId="1" xfId="10" applyNumberFormat="1" applyFont="1" applyFill="1" applyBorder="1" applyAlignment="1">
      <alignment horizontal="left" vertical="center" wrapText="1"/>
    </xf>
    <xf numFmtId="0" fontId="2" fillId="0" borderId="0" xfId="9" applyFont="1" applyFill="1" applyAlignment="1">
      <alignment horizontal="left" vertical="center"/>
    </xf>
    <xf numFmtId="176" fontId="10" fillId="0" borderId="1" xfId="42" applyNumberFormat="1" applyFont="1" applyFill="1" applyBorder="1" applyAlignment="1">
      <alignment horizontal="center"/>
    </xf>
    <xf numFmtId="0" fontId="10" fillId="0" borderId="1" xfId="9" applyFont="1" applyFill="1" applyBorder="1" applyAlignment="1">
      <alignment horizontal="center" vertical="center"/>
    </xf>
    <xf numFmtId="0" fontId="10" fillId="0" borderId="1" xfId="83" applyFont="1" applyFill="1" applyBorder="1" applyAlignment="1">
      <alignment horizontal="left" vertical="center" wrapText="1"/>
    </xf>
    <xf numFmtId="0" fontId="12" fillId="0" borderId="1" xfId="83" applyFont="1" applyFill="1" applyBorder="1" applyAlignment="1">
      <alignment horizontal="left" vertical="center" wrapText="1"/>
    </xf>
    <xf numFmtId="176" fontId="12" fillId="0" borderId="1" xfId="42" applyNumberFormat="1" applyFont="1" applyFill="1" applyBorder="1" applyAlignment="1">
      <alignment horizontal="center"/>
    </xf>
    <xf numFmtId="0" fontId="10" fillId="0" borderId="1" xfId="9" applyFont="1" applyFill="1" applyBorder="1" applyAlignment="1">
      <alignment wrapText="1"/>
    </xf>
    <xf numFmtId="168" fontId="12" fillId="3" borderId="1" xfId="0" applyNumberFormat="1" applyFont="1" applyFill="1" applyBorder="1" applyAlignment="1">
      <alignment horizontal="center" vertical="center" wrapText="1"/>
    </xf>
    <xf numFmtId="0" fontId="12" fillId="0" borderId="0" xfId="9" applyNumberFormat="1" applyFont="1" applyFill="1" applyBorder="1" applyAlignment="1">
      <alignment vertical="center" wrapText="1"/>
    </xf>
    <xf numFmtId="0" fontId="12" fillId="3" borderId="1" xfId="0" applyFont="1" applyFill="1" applyBorder="1" applyAlignment="1">
      <alignment vertical="center" wrapText="1"/>
    </xf>
    <xf numFmtId="168" fontId="10" fillId="3" borderId="1" xfId="0" applyNumberFormat="1" applyFont="1" applyFill="1" applyBorder="1" applyAlignment="1">
      <alignment horizontal="center" vertical="center" wrapText="1"/>
    </xf>
    <xf numFmtId="170" fontId="10" fillId="3" borderId="1" xfId="0" applyNumberFormat="1" applyFont="1" applyFill="1" applyBorder="1" applyAlignment="1">
      <alignment horizontal="center" vertical="center" wrapText="1"/>
    </xf>
    <xf numFmtId="170" fontId="12" fillId="3" borderId="1" xfId="0" applyNumberFormat="1" applyFont="1" applyFill="1" applyBorder="1" applyAlignment="1">
      <alignment horizontal="center" vertical="center" wrapText="1"/>
    </xf>
    <xf numFmtId="165" fontId="12" fillId="3" borderId="1" xfId="0" applyNumberFormat="1" applyFont="1" applyFill="1" applyBorder="1" applyAlignment="1">
      <alignment vertical="center"/>
    </xf>
    <xf numFmtId="168" fontId="12" fillId="3" borderId="1" xfId="0" applyNumberFormat="1" applyFont="1" applyFill="1" applyBorder="1" applyAlignment="1">
      <alignment horizontal="center" vertical="center"/>
    </xf>
    <xf numFmtId="0" fontId="12" fillId="3" borderId="1" xfId="0" applyFont="1" applyFill="1" applyBorder="1"/>
    <xf numFmtId="165" fontId="12" fillId="0" borderId="0" xfId="9" applyNumberFormat="1" applyFont="1" applyFill="1" applyBorder="1" applyAlignment="1">
      <alignment horizontal="center" vertical="center"/>
    </xf>
    <xf numFmtId="0" fontId="12" fillId="0" borderId="0" xfId="9" applyNumberFormat="1" applyFont="1" applyFill="1" applyBorder="1" applyAlignment="1">
      <alignment horizontal="center" vertical="center"/>
    </xf>
    <xf numFmtId="165" fontId="4" fillId="0" borderId="1" xfId="9" applyNumberFormat="1" applyFont="1" applyFill="1" applyBorder="1" applyAlignment="1">
      <alignment horizontal="center" vertical="center" wrapText="1"/>
    </xf>
    <xf numFmtId="174" fontId="10" fillId="0" borderId="1" xfId="0" applyNumberFormat="1" applyFont="1" applyFill="1" applyBorder="1" applyAlignment="1" applyProtection="1">
      <alignment horizontal="right" vertical="center"/>
      <protection hidden="1"/>
    </xf>
    <xf numFmtId="2" fontId="12" fillId="0" borderId="1" xfId="22" applyNumberFormat="1" applyFont="1" applyFill="1" applyBorder="1" applyAlignment="1">
      <alignment vertical="center"/>
    </xf>
    <xf numFmtId="0" fontId="10" fillId="0" borderId="1" xfId="0" applyFont="1" applyFill="1" applyBorder="1" applyAlignment="1">
      <alignment horizontal="justify" vertical="center" wrapText="1"/>
    </xf>
    <xf numFmtId="2" fontId="2" fillId="0" borderId="0" xfId="1" applyNumberFormat="1" applyFont="1" applyFill="1" applyAlignment="1">
      <alignment horizontal="center" vertical="center"/>
    </xf>
    <xf numFmtId="0" fontId="9" fillId="0" borderId="0" xfId="1" applyFont="1" applyFill="1" applyBorder="1" applyAlignment="1">
      <alignment horizontal="center" vertical="center" wrapText="1"/>
    </xf>
    <xf numFmtId="0" fontId="11" fillId="0" borderId="0" xfId="1" applyFont="1" applyFill="1" applyBorder="1" applyAlignment="1">
      <alignment horizontal="center" vertical="center" wrapText="1"/>
    </xf>
    <xf numFmtId="49" fontId="12" fillId="0" borderId="1" xfId="1" applyNumberFormat="1" applyFont="1" applyFill="1" applyBorder="1" applyAlignment="1">
      <alignment horizontal="center" vertical="center"/>
    </xf>
    <xf numFmtId="0" fontId="12" fillId="0" borderId="1" xfId="1" applyFont="1" applyFill="1" applyBorder="1" applyAlignment="1">
      <alignment horizontal="center" vertical="center" wrapText="1"/>
    </xf>
    <xf numFmtId="1" fontId="12" fillId="0" borderId="1" xfId="1" applyNumberFormat="1" applyFont="1" applyFill="1" applyBorder="1" applyAlignment="1">
      <alignment horizontal="center" vertical="center" wrapText="1"/>
    </xf>
    <xf numFmtId="0" fontId="9" fillId="0" borderId="0" xfId="1" applyFont="1" applyFill="1" applyAlignment="1">
      <alignment horizontal="center" vertical="center"/>
    </xf>
    <xf numFmtId="2" fontId="12" fillId="0" borderId="1" xfId="1" applyNumberFormat="1" applyFont="1" applyFill="1" applyBorder="1" applyAlignment="1">
      <alignment horizontal="center" vertical="center" wrapText="1"/>
    </xf>
    <xf numFmtId="2" fontId="9" fillId="0" borderId="1" xfId="1" applyNumberFormat="1" applyFont="1" applyFill="1" applyBorder="1" applyAlignment="1">
      <alignment horizontal="center" vertical="center" wrapText="1"/>
    </xf>
    <xf numFmtId="0" fontId="2" fillId="0" borderId="0" xfId="1" applyFont="1" applyFill="1" applyAlignment="1">
      <alignment horizontal="center" vertical="center" wrapText="1"/>
    </xf>
    <xf numFmtId="0" fontId="13" fillId="0" borderId="9" xfId="1" applyFont="1" applyFill="1" applyBorder="1" applyAlignment="1">
      <alignment horizontal="center" vertical="center" wrapText="1"/>
    </xf>
    <xf numFmtId="0" fontId="21" fillId="0" borderId="1" xfId="22" applyFont="1" applyFill="1" applyBorder="1" applyAlignment="1">
      <alignment horizontal="center" vertical="center" wrapText="1"/>
    </xf>
    <xf numFmtId="0" fontId="12" fillId="0" borderId="1" xfId="22" applyFont="1" applyFill="1" applyBorder="1" applyAlignment="1">
      <alignment horizontal="center" vertical="center" wrapText="1"/>
    </xf>
    <xf numFmtId="49" fontId="21" fillId="0" borderId="1" xfId="22" applyNumberFormat="1" applyFont="1" applyFill="1" applyBorder="1" applyAlignment="1">
      <alignment horizontal="center" vertical="center" wrapText="1"/>
    </xf>
    <xf numFmtId="0" fontId="2" fillId="0" borderId="0" xfId="1" applyFont="1" applyFill="1" applyAlignment="1">
      <alignment horizontal="center" vertical="center"/>
    </xf>
    <xf numFmtId="0" fontId="9" fillId="0" borderId="9" xfId="1" applyFont="1" applyFill="1" applyBorder="1" applyAlignment="1">
      <alignment horizontal="center" vertical="center" wrapText="1"/>
    </xf>
    <xf numFmtId="0" fontId="13" fillId="0" borderId="9" xfId="1" applyFont="1" applyFill="1" applyBorder="1" applyAlignment="1">
      <alignment horizontal="center" vertical="center"/>
    </xf>
    <xf numFmtId="0" fontId="2" fillId="0" borderId="1" xfId="22" applyFont="1" applyFill="1" applyBorder="1" applyAlignment="1">
      <alignment horizontal="center" vertical="center" wrapText="1"/>
    </xf>
    <xf numFmtId="49" fontId="2" fillId="0" borderId="1" xfId="22"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165" fontId="4" fillId="3" borderId="1" xfId="0" applyNumberFormat="1" applyFont="1" applyFill="1" applyBorder="1" applyAlignment="1">
      <alignment horizontal="left" vertical="center" wrapText="1"/>
    </xf>
    <xf numFmtId="0" fontId="16" fillId="3" borderId="1" xfId="0" applyFont="1" applyFill="1" applyBorder="1" applyAlignment="1">
      <alignment horizontal="left" vertical="center" wrapText="1"/>
    </xf>
    <xf numFmtId="0" fontId="2" fillId="0" borderId="0" xfId="22" applyFont="1" applyFill="1" applyAlignment="1">
      <alignment horizontal="center" vertical="center" wrapText="1"/>
    </xf>
    <xf numFmtId="2" fontId="10" fillId="3" borderId="1" xfId="22" applyNumberFormat="1" applyFont="1" applyFill="1" applyBorder="1" applyAlignment="1">
      <alignment horizontal="left" vertical="center" wrapText="1"/>
    </xf>
    <xf numFmtId="0" fontId="13" fillId="0" borderId="9" xfId="22" applyFont="1" applyFill="1" applyBorder="1" applyAlignment="1">
      <alignment horizontal="center" vertical="center" wrapText="1"/>
    </xf>
    <xf numFmtId="172" fontId="2" fillId="0" borderId="0" xfId="1" applyNumberFormat="1" applyFont="1" applyFill="1" applyBorder="1" applyAlignment="1">
      <alignment horizontal="center" vertical="center"/>
    </xf>
    <xf numFmtId="49" fontId="12" fillId="0" borderId="1" xfId="22" applyNumberFormat="1" applyFont="1" applyFill="1" applyBorder="1" applyAlignment="1">
      <alignment horizontal="center" vertical="center" wrapText="1"/>
    </xf>
    <xf numFmtId="4" fontId="2" fillId="0" borderId="0" xfId="1" applyNumberFormat="1" applyFont="1" applyFill="1" applyBorder="1" applyAlignment="1">
      <alignment horizontal="center" vertical="center" wrapText="1"/>
    </xf>
    <xf numFmtId="0" fontId="13" fillId="0" borderId="9" xfId="1" applyNumberFormat="1" applyFont="1" applyFill="1" applyBorder="1" applyAlignment="1">
      <alignment horizontal="center" vertical="center" wrapText="1"/>
    </xf>
    <xf numFmtId="0" fontId="9" fillId="0" borderId="0" xfId="1" applyFont="1" applyFill="1" applyAlignment="1">
      <alignment horizontal="center" vertical="center" wrapText="1"/>
    </xf>
    <xf numFmtId="165" fontId="4" fillId="0" borderId="1" xfId="0" applyNumberFormat="1" applyFont="1" applyBorder="1" applyAlignment="1">
      <alignment horizontal="left" vertical="center" wrapText="1"/>
    </xf>
    <xf numFmtId="165" fontId="10" fillId="0" borderId="1" xfId="0" applyNumberFormat="1" applyFont="1" applyBorder="1" applyAlignment="1">
      <alignment horizontal="left" vertical="center" wrapText="1"/>
    </xf>
    <xf numFmtId="0" fontId="2" fillId="0" borderId="0" xfId="21" applyFont="1" applyFill="1" applyAlignment="1">
      <alignment horizontal="center" vertical="center"/>
    </xf>
    <xf numFmtId="0" fontId="13" fillId="0" borderId="9" xfId="21" applyFont="1" applyFill="1" applyBorder="1" applyAlignment="1">
      <alignment horizontal="center" vertical="center"/>
    </xf>
    <xf numFmtId="2" fontId="12" fillId="0" borderId="0" xfId="1" applyNumberFormat="1" applyFont="1" applyFill="1" applyAlignment="1">
      <alignment horizontal="center" vertical="center"/>
    </xf>
    <xf numFmtId="0" fontId="2" fillId="0" borderId="0" xfId="9" applyFont="1" applyFill="1" applyBorder="1" applyAlignment="1">
      <alignment horizontal="center" vertical="center"/>
    </xf>
    <xf numFmtId="0" fontId="11" fillId="0" borderId="0" xfId="9" applyFont="1" applyFill="1" applyBorder="1" applyAlignment="1">
      <alignment horizontal="center" vertical="center"/>
    </xf>
    <xf numFmtId="0" fontId="9" fillId="0" borderId="0" xfId="9" applyFont="1" applyFill="1" applyBorder="1" applyAlignment="1">
      <alignment horizontal="center" vertical="center" wrapText="1"/>
    </xf>
    <xf numFmtId="49" fontId="12" fillId="0" borderId="7" xfId="9" applyNumberFormat="1" applyFont="1" applyFill="1" applyBorder="1" applyAlignment="1">
      <alignment horizontal="center" vertical="center"/>
    </xf>
    <xf numFmtId="49" fontId="12" fillId="0" borderId="6" xfId="9" applyNumberFormat="1" applyFont="1" applyFill="1" applyBorder="1" applyAlignment="1">
      <alignment horizontal="center" vertical="center"/>
    </xf>
    <xf numFmtId="0" fontId="12" fillId="0" borderId="7" xfId="9" applyFont="1" applyFill="1" applyBorder="1" applyAlignment="1">
      <alignment horizontal="center" vertical="center" wrapText="1"/>
    </xf>
    <xf numFmtId="0" fontId="12" fillId="0" borderId="6" xfId="9" applyFont="1" applyFill="1" applyBorder="1" applyAlignment="1">
      <alignment horizontal="center" vertical="center" wrapText="1"/>
    </xf>
    <xf numFmtId="0" fontId="12" fillId="0" borderId="5" xfId="9" applyFont="1" applyFill="1" applyBorder="1" applyAlignment="1">
      <alignment horizontal="center" vertical="center" wrapText="1"/>
    </xf>
    <xf numFmtId="0" fontId="12" fillId="0" borderId="3" xfId="9" applyFont="1" applyFill="1" applyBorder="1" applyAlignment="1">
      <alignment horizontal="center" vertical="center" wrapText="1"/>
    </xf>
    <xf numFmtId="0" fontId="12" fillId="0" borderId="4" xfId="9" applyFont="1" applyFill="1" applyBorder="1" applyAlignment="1">
      <alignment horizontal="center" vertical="center" wrapText="1"/>
    </xf>
    <xf numFmtId="2" fontId="12" fillId="0" borderId="1" xfId="70" applyNumberFormat="1" applyFont="1" applyFill="1" applyBorder="1" applyAlignment="1">
      <alignment horizontal="center" vertical="center" wrapText="1"/>
    </xf>
    <xf numFmtId="0" fontId="12" fillId="0" borderId="1" xfId="50" applyNumberFormat="1" applyFont="1" applyFill="1" applyBorder="1" applyAlignment="1">
      <alignment horizontal="center" vertical="center" wrapText="1"/>
    </xf>
    <xf numFmtId="0" fontId="55" fillId="0" borderId="0" xfId="9" applyFont="1" applyFill="1" applyBorder="1" applyAlignment="1">
      <alignment horizontal="center" vertical="center" wrapText="1"/>
    </xf>
    <xf numFmtId="0" fontId="12" fillId="0" borderId="1" xfId="50" applyFont="1" applyFill="1" applyBorder="1" applyAlignment="1">
      <alignment horizontal="center" vertical="center" wrapText="1"/>
    </xf>
    <xf numFmtId="0" fontId="10" fillId="0" borderId="9" xfId="9" applyFont="1" applyFill="1" applyBorder="1" applyAlignment="1">
      <alignment horizontal="center" vertical="center"/>
    </xf>
    <xf numFmtId="2" fontId="12" fillId="0" borderId="1" xfId="50" applyNumberFormat="1" applyFont="1" applyFill="1" applyBorder="1" applyAlignment="1">
      <alignment horizontal="center" vertical="center" wrapText="1"/>
    </xf>
    <xf numFmtId="2" fontId="12" fillId="0" borderId="0" xfId="9" applyNumberFormat="1" applyFont="1" applyFill="1" applyAlignment="1">
      <alignment horizontal="center" vertical="center"/>
    </xf>
    <xf numFmtId="0" fontId="12" fillId="0" borderId="0" xfId="9" applyFont="1" applyFill="1" applyAlignment="1">
      <alignment horizontal="center" vertical="center"/>
    </xf>
    <xf numFmtId="0" fontId="12" fillId="0" borderId="1" xfId="9" applyFont="1" applyFill="1" applyBorder="1" applyAlignment="1">
      <alignment horizontal="center" vertical="center" wrapText="1"/>
    </xf>
    <xf numFmtId="49" fontId="12" fillId="0" borderId="1" xfId="9" applyNumberFormat="1" applyFont="1" applyFill="1" applyBorder="1" applyAlignment="1">
      <alignment horizontal="center" vertical="center"/>
    </xf>
    <xf numFmtId="2" fontId="12" fillId="0" borderId="1" xfId="9" applyNumberFormat="1" applyFont="1" applyFill="1" applyBorder="1" applyAlignment="1">
      <alignment horizontal="center" vertical="center" wrapText="1"/>
    </xf>
    <xf numFmtId="0" fontId="2" fillId="0" borderId="0" xfId="9" applyFont="1" applyFill="1" applyAlignment="1">
      <alignment horizontal="center" vertical="center"/>
    </xf>
    <xf numFmtId="0" fontId="12" fillId="0" borderId="1" xfId="9" applyNumberFormat="1" applyFont="1" applyFill="1" applyBorder="1" applyAlignment="1">
      <alignment horizontal="center" vertical="center" wrapText="1"/>
    </xf>
    <xf numFmtId="0" fontId="21" fillId="0" borderId="0" xfId="9" applyFont="1" applyFill="1" applyAlignment="1">
      <alignment horizontal="center" vertical="center"/>
    </xf>
    <xf numFmtId="0" fontId="24" fillId="3" borderId="1" xfId="22" applyFont="1" applyFill="1" applyBorder="1" applyAlignment="1">
      <alignment horizontal="left" vertical="center" wrapText="1"/>
    </xf>
    <xf numFmtId="49" fontId="12" fillId="0" borderId="1" xfId="22" applyNumberFormat="1" applyFont="1" applyFill="1" applyBorder="1" applyAlignment="1">
      <alignment horizontal="center" vertical="center"/>
    </xf>
    <xf numFmtId="0" fontId="12" fillId="0" borderId="0" xfId="9" applyNumberFormat="1" applyFont="1" applyFill="1" applyBorder="1" applyAlignment="1">
      <alignment horizontal="center" vertical="center"/>
    </xf>
    <xf numFmtId="49" fontId="12" fillId="0" borderId="1" xfId="9" applyNumberFormat="1" applyFont="1" applyFill="1" applyBorder="1" applyAlignment="1">
      <alignment horizontal="center" vertical="center" wrapText="1"/>
    </xf>
    <xf numFmtId="0" fontId="46" fillId="0" borderId="0" xfId="0" applyFont="1" applyAlignment="1">
      <alignment horizontal="center"/>
    </xf>
    <xf numFmtId="0" fontId="36" fillId="0" borderId="0" xfId="9" applyFont="1" applyFill="1" applyBorder="1" applyAlignment="1">
      <alignment horizontal="center" vertical="center" wrapText="1"/>
    </xf>
    <xf numFmtId="0" fontId="30" fillId="0" borderId="0" xfId="9" applyFont="1" applyFill="1" applyAlignment="1">
      <alignment horizontal="center" vertical="center" wrapText="1"/>
    </xf>
    <xf numFmtId="165" fontId="16" fillId="0" borderId="1" xfId="0" applyNumberFormat="1" applyFont="1" applyBorder="1" applyAlignment="1">
      <alignment horizontal="left" vertical="center" wrapText="1"/>
    </xf>
    <xf numFmtId="165" fontId="16" fillId="0" borderId="1" xfId="0" applyNumberFormat="1" applyFont="1" applyBorder="1" applyAlignment="1">
      <alignment vertical="center" wrapText="1"/>
    </xf>
    <xf numFmtId="165" fontId="16" fillId="0" borderId="1" xfId="11" applyNumberFormat="1" applyFont="1" applyFill="1" applyBorder="1" applyAlignment="1">
      <alignment horizontal="left" vertical="center" wrapText="1"/>
    </xf>
    <xf numFmtId="165" fontId="16" fillId="0" borderId="1" xfId="0" applyNumberFormat="1" applyFont="1" applyBorder="1" applyAlignment="1">
      <alignment horizontal="center" vertical="center" wrapText="1"/>
    </xf>
    <xf numFmtId="0" fontId="46" fillId="0" borderId="12" xfId="0" applyFont="1" applyBorder="1" applyAlignment="1">
      <alignment horizontal="center"/>
    </xf>
  </cellXfs>
  <cellStyles count="89">
    <cellStyle name="Comma 10" xfId="3"/>
    <cellStyle name="Comma 2" xfId="2"/>
    <cellStyle name="Comma 2 2" xfId="81"/>
    <cellStyle name="Comma 4" xfId="4"/>
    <cellStyle name="Comma 5" xfId="5"/>
    <cellStyle name="Currency 2" xfId="72"/>
    <cellStyle name="Currency 3" xfId="6"/>
    <cellStyle name="Header1" xfId="7"/>
    <cellStyle name="Header2" xfId="8"/>
    <cellStyle name="Normal" xfId="0" builtinId="0"/>
    <cellStyle name="Normal 10" xfId="9"/>
    <cellStyle name="Normal 11" xfId="10"/>
    <cellStyle name="Normal 11 2" xfId="82"/>
    <cellStyle name="Normal 11 3" xfId="86"/>
    <cellStyle name="Normal 11_Kem theo T) trinh (Bo sung)KH 6th2018 (1)" xfId="87"/>
    <cellStyle name="Normal 12" xfId="11"/>
    <cellStyle name="Normal 12 2" xfId="12"/>
    <cellStyle name="Normal 13" xfId="73"/>
    <cellStyle name="Normal 13 2" xfId="13"/>
    <cellStyle name="Normal 14" xfId="14"/>
    <cellStyle name="Normal 14 2" xfId="15"/>
    <cellStyle name="Normal 14 2 2" xfId="74"/>
    <cellStyle name="Normal 14 3" xfId="16"/>
    <cellStyle name="Normal 15" xfId="75"/>
    <cellStyle name="Normal 15 2" xfId="17"/>
    <cellStyle name="Normal 16" xfId="83"/>
    <cellStyle name="Normal 17 2" xfId="18"/>
    <cellStyle name="Normal 18" xfId="84"/>
    <cellStyle name="Normal 18 2" xfId="19"/>
    <cellStyle name="Normal 2" xfId="1"/>
    <cellStyle name="Normal 2 10" xfId="20"/>
    <cellStyle name="Normal 2 2" xfId="21"/>
    <cellStyle name="Normal 2 2 2" xfId="22"/>
    <cellStyle name="Normal 2 3" xfId="23"/>
    <cellStyle name="Normal 2 3 2" xfId="24"/>
    <cellStyle name="Normal 2_CC HUONG KHE 6.12.2016" xfId="25"/>
    <cellStyle name="Normal 21 2" xfId="26"/>
    <cellStyle name="Normal 22 2" xfId="27"/>
    <cellStyle name="Normal 23 2" xfId="28"/>
    <cellStyle name="Normal 24 2" xfId="29"/>
    <cellStyle name="Normal 25 2" xfId="30"/>
    <cellStyle name="Normal 260" xfId="71"/>
    <cellStyle name="Normal 27 2" xfId="31"/>
    <cellStyle name="Normal 276" xfId="32"/>
    <cellStyle name="Normal 277" xfId="33"/>
    <cellStyle name="Normal 278" xfId="34"/>
    <cellStyle name="Normal 280" xfId="35"/>
    <cellStyle name="Normal 281" xfId="36"/>
    <cellStyle name="Normal 282" xfId="37"/>
    <cellStyle name="Normal 283" xfId="38"/>
    <cellStyle name="Normal 284" xfId="39"/>
    <cellStyle name="Normal 3" xfId="40"/>
    <cellStyle name="Normal 3 2" xfId="41"/>
    <cellStyle name="Normal 3 2 2" xfId="42"/>
    <cellStyle name="Normal 3 2_Danh muc THD ban hành" xfId="43"/>
    <cellStyle name="Normal 31" xfId="76"/>
    <cellStyle name="Normal 31 2" xfId="44"/>
    <cellStyle name="Normal 32 2" xfId="45"/>
    <cellStyle name="Normal 38 2" xfId="46"/>
    <cellStyle name="Normal 39 2" xfId="47"/>
    <cellStyle name="Normal 4" xfId="48"/>
    <cellStyle name="Normal 4 2" xfId="49"/>
    <cellStyle name="Normal 4 2 2" xfId="50"/>
    <cellStyle name="Normal 40 2" xfId="51"/>
    <cellStyle name="Normal 41 2" xfId="52"/>
    <cellStyle name="Normal 42" xfId="53"/>
    <cellStyle name="Normal 42 2" xfId="54"/>
    <cellStyle name="Normal 43 2" xfId="55"/>
    <cellStyle name="Normal 44 2" xfId="56"/>
    <cellStyle name="Normal 45 2" xfId="57"/>
    <cellStyle name="Normal 46 2" xfId="58"/>
    <cellStyle name="Normal 47 2" xfId="59"/>
    <cellStyle name="Normal 48 2" xfId="60"/>
    <cellStyle name="Normal 49 2" xfId="61"/>
    <cellStyle name="Normal 50 2" xfId="62"/>
    <cellStyle name="Normal 51 2" xfId="63"/>
    <cellStyle name="Normal 52 2" xfId="64"/>
    <cellStyle name="Normal 6" xfId="77"/>
    <cellStyle name="Normal 6 2" xfId="65"/>
    <cellStyle name="Normal 6 2 2" xfId="66"/>
    <cellStyle name="Normal 7" xfId="78"/>
    <cellStyle name="Normal 7 2" xfId="67"/>
    <cellStyle name="Normal 8" xfId="79"/>
    <cellStyle name="Normal 8 2" xfId="68"/>
    <cellStyle name="Normal 8 2 2" xfId="69"/>
    <cellStyle name="Normal 9" xfId="80"/>
    <cellStyle name="Normal_Mau Bieu KH câp huyen(Anh) 12_11" xfId="88"/>
    <cellStyle name="Normal_Sheet1 2" xfId="85"/>
    <cellStyle name="Normal_Sheet1 3" xfId="70"/>
  </cellStyles>
  <dxfs count="26">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
      <font>
        <condense val="0"/>
        <extend val="0"/>
        <color indexed="9"/>
      </font>
      <fill>
        <patternFill>
          <fgColor indexed="64"/>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108857</xdr:colOff>
      <xdr:row>3</xdr:row>
      <xdr:rowOff>0</xdr:rowOff>
    </xdr:from>
    <xdr:to>
      <xdr:col>8</xdr:col>
      <xdr:colOff>883104</xdr:colOff>
      <xdr:row>3</xdr:row>
      <xdr:rowOff>0</xdr:rowOff>
    </xdr:to>
    <xdr:sp macro="" textlink="">
      <xdr:nvSpPr>
        <xdr:cNvPr id="6" name="Line 1"/>
        <xdr:cNvSpPr>
          <a:spLocks noChangeShapeType="1"/>
        </xdr:cNvSpPr>
      </xdr:nvSpPr>
      <xdr:spPr bwMode="auto">
        <a:xfrm>
          <a:off x="3878036" y="1387929"/>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371475</xdr:colOff>
      <xdr:row>3</xdr:row>
      <xdr:rowOff>12700</xdr:rowOff>
    </xdr:from>
    <xdr:to>
      <xdr:col>10</xdr:col>
      <xdr:colOff>130175</xdr:colOff>
      <xdr:row>3</xdr:row>
      <xdr:rowOff>12700</xdr:rowOff>
    </xdr:to>
    <xdr:sp macro="" textlink="">
      <xdr:nvSpPr>
        <xdr:cNvPr id="2" name="Line 1"/>
        <xdr:cNvSpPr>
          <a:spLocks noChangeShapeType="1"/>
        </xdr:cNvSpPr>
      </xdr:nvSpPr>
      <xdr:spPr bwMode="auto">
        <a:xfrm>
          <a:off x="4403725" y="1536700"/>
          <a:ext cx="3441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466725</xdr:colOff>
      <xdr:row>3</xdr:row>
      <xdr:rowOff>0</xdr:rowOff>
    </xdr:from>
    <xdr:to>
      <xdr:col>10</xdr:col>
      <xdr:colOff>323850</xdr:colOff>
      <xdr:row>3</xdr:row>
      <xdr:rowOff>0</xdr:rowOff>
    </xdr:to>
    <xdr:sp macro="" textlink="">
      <xdr:nvSpPr>
        <xdr:cNvPr id="3" name="Line 1"/>
        <xdr:cNvSpPr>
          <a:spLocks noChangeShapeType="1"/>
        </xdr:cNvSpPr>
      </xdr:nvSpPr>
      <xdr:spPr bwMode="auto">
        <a:xfrm>
          <a:off x="4495800" y="1485900"/>
          <a:ext cx="3533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371475</xdr:colOff>
      <xdr:row>3</xdr:row>
      <xdr:rowOff>0</xdr:rowOff>
    </xdr:from>
    <xdr:to>
      <xdr:col>10</xdr:col>
      <xdr:colOff>209550</xdr:colOff>
      <xdr:row>3</xdr:row>
      <xdr:rowOff>0</xdr:rowOff>
    </xdr:to>
    <xdr:sp macro="" textlink="">
      <xdr:nvSpPr>
        <xdr:cNvPr id="3" name="Line 1"/>
        <xdr:cNvSpPr>
          <a:spLocks noChangeShapeType="1"/>
        </xdr:cNvSpPr>
      </xdr:nvSpPr>
      <xdr:spPr bwMode="auto">
        <a:xfrm>
          <a:off x="4400550" y="1485900"/>
          <a:ext cx="351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171450</xdr:colOff>
      <xdr:row>3</xdr:row>
      <xdr:rowOff>6350</xdr:rowOff>
    </xdr:from>
    <xdr:to>
      <xdr:col>10</xdr:col>
      <xdr:colOff>336550</xdr:colOff>
      <xdr:row>3</xdr:row>
      <xdr:rowOff>6350</xdr:rowOff>
    </xdr:to>
    <xdr:sp macro="" textlink="">
      <xdr:nvSpPr>
        <xdr:cNvPr id="3" name="Line 1"/>
        <xdr:cNvSpPr>
          <a:spLocks noChangeShapeType="1"/>
        </xdr:cNvSpPr>
      </xdr:nvSpPr>
      <xdr:spPr bwMode="auto">
        <a:xfrm>
          <a:off x="4679950" y="1530350"/>
          <a:ext cx="3371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419100</xdr:colOff>
      <xdr:row>2</xdr:row>
      <xdr:rowOff>238125</xdr:rowOff>
    </xdr:from>
    <xdr:to>
      <xdr:col>10</xdr:col>
      <xdr:colOff>228600</xdr:colOff>
      <xdr:row>2</xdr:row>
      <xdr:rowOff>238125</xdr:rowOff>
    </xdr:to>
    <xdr:sp macro="" textlink="">
      <xdr:nvSpPr>
        <xdr:cNvPr id="3" name="Line 1"/>
        <xdr:cNvSpPr>
          <a:spLocks noChangeShapeType="1"/>
        </xdr:cNvSpPr>
      </xdr:nvSpPr>
      <xdr:spPr bwMode="auto">
        <a:xfrm>
          <a:off x="4448175" y="1476375"/>
          <a:ext cx="3486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2121041</xdr:colOff>
      <xdr:row>3</xdr:row>
      <xdr:rowOff>9525</xdr:rowOff>
    </xdr:from>
    <xdr:to>
      <xdr:col>5</xdr:col>
      <xdr:colOff>288053</xdr:colOff>
      <xdr:row>3</xdr:row>
      <xdr:rowOff>9525</xdr:rowOff>
    </xdr:to>
    <xdr:sp macro="" textlink="">
      <xdr:nvSpPr>
        <xdr:cNvPr id="4" name="Line 1"/>
        <xdr:cNvSpPr>
          <a:spLocks noChangeShapeType="1"/>
        </xdr:cNvSpPr>
      </xdr:nvSpPr>
      <xdr:spPr bwMode="auto">
        <a:xfrm>
          <a:off x="1044716" y="981075"/>
          <a:ext cx="1862712" cy="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4" name="Line 1"/>
        <xdr:cNvSpPr>
          <a:spLocks noChangeShapeType="1"/>
        </xdr:cNvSpPr>
      </xdr:nvSpPr>
      <xdr:spPr bwMode="auto">
        <a:xfrm>
          <a:off x="1828801" y="981075"/>
          <a:ext cx="2438400" cy="0"/>
        </a:xfrm>
        <a:prstGeom prst="line">
          <a:avLst/>
        </a:prstGeom>
        <a:no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4" name="Line 1"/>
        <xdr:cNvSpPr>
          <a:spLocks noChangeShapeType="1"/>
        </xdr:cNvSpPr>
      </xdr:nvSpPr>
      <xdr:spPr bwMode="auto">
        <a:xfrm>
          <a:off x="1828801" y="981075"/>
          <a:ext cx="2438400" cy="0"/>
        </a:xfrm>
        <a:prstGeom prst="line">
          <a:avLst/>
        </a:prstGeom>
        <a:no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990601</xdr:colOff>
      <xdr:row>2</xdr:row>
      <xdr:rowOff>9525</xdr:rowOff>
    </xdr:from>
    <xdr:to>
      <xdr:col>6</xdr:col>
      <xdr:colOff>1428751</xdr:colOff>
      <xdr:row>2</xdr:row>
      <xdr:rowOff>9525</xdr:rowOff>
    </xdr:to>
    <xdr:sp macro="" textlink="">
      <xdr:nvSpPr>
        <xdr:cNvPr id="4" name="Line 1"/>
        <xdr:cNvSpPr>
          <a:spLocks noChangeShapeType="1"/>
        </xdr:cNvSpPr>
      </xdr:nvSpPr>
      <xdr:spPr bwMode="auto">
        <a:xfrm>
          <a:off x="1828801" y="981075"/>
          <a:ext cx="2438400" cy="0"/>
        </a:xfrm>
        <a:prstGeom prst="line">
          <a:avLst/>
        </a:prstGeom>
        <a:noFill/>
        <a:ln w="9525">
          <a:solidFill>
            <a:srgbClr val="000000"/>
          </a:solidFill>
          <a:round/>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4" name="Line 1"/>
        <xdr:cNvSpPr>
          <a:spLocks noChangeShapeType="1"/>
        </xdr:cNvSpPr>
      </xdr:nvSpPr>
      <xdr:spPr bwMode="auto">
        <a:xfrm>
          <a:off x="3743326" y="1266825"/>
          <a:ext cx="327660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31750</xdr:colOff>
      <xdr:row>3</xdr:row>
      <xdr:rowOff>28575</xdr:rowOff>
    </xdr:from>
    <xdr:to>
      <xdr:col>10</xdr:col>
      <xdr:colOff>323850</xdr:colOff>
      <xdr:row>3</xdr:row>
      <xdr:rowOff>28575</xdr:rowOff>
    </xdr:to>
    <xdr:sp macro="" textlink="">
      <xdr:nvSpPr>
        <xdr:cNvPr id="2" name="Line 1"/>
        <xdr:cNvSpPr>
          <a:spLocks noChangeShapeType="1"/>
        </xdr:cNvSpPr>
      </xdr:nvSpPr>
      <xdr:spPr bwMode="auto">
        <a:xfrm>
          <a:off x="4476750" y="1552575"/>
          <a:ext cx="3213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4" name="Line 1"/>
        <xdr:cNvSpPr>
          <a:spLocks noChangeShapeType="1"/>
        </xdr:cNvSpPr>
      </xdr:nvSpPr>
      <xdr:spPr bwMode="auto">
        <a:xfrm>
          <a:off x="1828801" y="981075"/>
          <a:ext cx="2438400" cy="0"/>
        </a:xfrm>
        <a:prstGeom prst="line">
          <a:avLst/>
        </a:prstGeom>
        <a:noFill/>
        <a:ln w="9525">
          <a:solidFill>
            <a:srgbClr val="000000"/>
          </a:solidFill>
          <a:round/>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496763</xdr:colOff>
      <xdr:row>3</xdr:row>
      <xdr:rowOff>9525</xdr:rowOff>
    </xdr:from>
    <xdr:to>
      <xdr:col>6</xdr:col>
      <xdr:colOff>912939</xdr:colOff>
      <xdr:row>3</xdr:row>
      <xdr:rowOff>9525</xdr:rowOff>
    </xdr:to>
    <xdr:sp macro="" textlink="">
      <xdr:nvSpPr>
        <xdr:cNvPr id="4" name="Line 1"/>
        <xdr:cNvSpPr>
          <a:spLocks noChangeShapeType="1"/>
        </xdr:cNvSpPr>
      </xdr:nvSpPr>
      <xdr:spPr bwMode="auto">
        <a:xfrm>
          <a:off x="4259138" y="723900"/>
          <a:ext cx="2244976" cy="0"/>
        </a:xfrm>
        <a:prstGeom prst="line">
          <a:avLst/>
        </a:prstGeom>
        <a:noFill/>
        <a:ln w="9525">
          <a:solidFill>
            <a:srgbClr val="000000"/>
          </a:solidFill>
          <a:round/>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4" name="Line 1"/>
        <xdr:cNvSpPr>
          <a:spLocks noChangeShapeType="1"/>
        </xdr:cNvSpPr>
      </xdr:nvSpPr>
      <xdr:spPr bwMode="auto">
        <a:xfrm>
          <a:off x="1828801" y="981075"/>
          <a:ext cx="2438400" cy="0"/>
        </a:xfrm>
        <a:prstGeom prst="line">
          <a:avLst/>
        </a:prstGeom>
        <a:noFill/>
        <a:ln w="9525">
          <a:solidFill>
            <a:srgbClr val="000000"/>
          </a:solidFill>
          <a:round/>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4" name="Line 1"/>
        <xdr:cNvSpPr>
          <a:spLocks noChangeShapeType="1"/>
        </xdr:cNvSpPr>
      </xdr:nvSpPr>
      <xdr:spPr bwMode="auto">
        <a:xfrm>
          <a:off x="1828801" y="981075"/>
          <a:ext cx="2438400" cy="0"/>
        </a:xfrm>
        <a:prstGeom prst="line">
          <a:avLst/>
        </a:prstGeom>
        <a:noFill/>
        <a:ln w="9525">
          <a:solidFill>
            <a:srgbClr val="000000"/>
          </a:solidFill>
          <a:round/>
          <a:headEnd/>
          <a:tailEnd/>
        </a:ln>
      </xdr:spPr>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4" name="Line 1"/>
        <xdr:cNvSpPr>
          <a:spLocks noChangeShapeType="1"/>
        </xdr:cNvSpPr>
      </xdr:nvSpPr>
      <xdr:spPr bwMode="auto">
        <a:xfrm>
          <a:off x="1571626" y="981075"/>
          <a:ext cx="2095500" cy="0"/>
        </a:xfrm>
        <a:prstGeom prst="line">
          <a:avLst/>
        </a:prstGeom>
        <a:noFill/>
        <a:ln w="9525">
          <a:solidFill>
            <a:srgbClr val="000000"/>
          </a:solidFill>
          <a:round/>
          <a:headEnd/>
          <a:tailEnd/>
        </a:ln>
      </xdr:spPr>
    </xdr: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4" name="Line 1"/>
        <xdr:cNvSpPr>
          <a:spLocks noChangeShapeType="1"/>
        </xdr:cNvSpPr>
      </xdr:nvSpPr>
      <xdr:spPr bwMode="auto">
        <a:xfrm>
          <a:off x="1571626" y="981075"/>
          <a:ext cx="2095500" cy="0"/>
        </a:xfrm>
        <a:prstGeom prst="line">
          <a:avLst/>
        </a:prstGeom>
        <a:noFill/>
        <a:ln w="9525">
          <a:solidFill>
            <a:srgbClr val="000000"/>
          </a:solidFill>
          <a:round/>
          <a:headEnd/>
          <a:tailEnd/>
        </a:ln>
      </xdr:spPr>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4" name="Line 1"/>
        <xdr:cNvSpPr>
          <a:spLocks noChangeShapeType="1"/>
        </xdr:cNvSpPr>
      </xdr:nvSpPr>
      <xdr:spPr bwMode="auto">
        <a:xfrm>
          <a:off x="1571626" y="981075"/>
          <a:ext cx="2095500" cy="0"/>
        </a:xfrm>
        <a:prstGeom prst="line">
          <a:avLst/>
        </a:prstGeom>
        <a:noFill/>
        <a:ln w="9525">
          <a:solidFill>
            <a:srgbClr val="000000"/>
          </a:solidFill>
          <a:round/>
          <a:headEnd/>
          <a:tailEnd/>
        </a:ln>
      </xdr:spPr>
    </xdr: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990601</xdr:colOff>
      <xdr:row>3</xdr:row>
      <xdr:rowOff>9525</xdr:rowOff>
    </xdr:from>
    <xdr:to>
      <xdr:col>6</xdr:col>
      <xdr:colOff>1428751</xdr:colOff>
      <xdr:row>3</xdr:row>
      <xdr:rowOff>9525</xdr:rowOff>
    </xdr:to>
    <xdr:sp macro="" textlink="">
      <xdr:nvSpPr>
        <xdr:cNvPr id="4" name="Line 1"/>
        <xdr:cNvSpPr>
          <a:spLocks noChangeShapeType="1"/>
        </xdr:cNvSpPr>
      </xdr:nvSpPr>
      <xdr:spPr bwMode="auto">
        <a:xfrm>
          <a:off x="1571626" y="981075"/>
          <a:ext cx="2095500" cy="0"/>
        </a:xfrm>
        <a:prstGeom prst="line">
          <a:avLst/>
        </a:prstGeom>
        <a:noFill/>
        <a:ln w="9525">
          <a:solidFill>
            <a:srgbClr val="000000"/>
          </a:solidFill>
          <a:round/>
          <a:headEnd/>
          <a:tailEnd/>
        </a:ln>
      </xdr:spPr>
    </xdr:sp>
    <xdr:clientData/>
  </xdr:twoCellAnchor>
</xdr:wsDr>
</file>

<file path=xl/drawings/drawing28.xml><?xml version="1.0" encoding="utf-8"?>
<xdr:wsDr xmlns:xdr="http://schemas.openxmlformats.org/drawingml/2006/spreadsheetDrawing" xmlns:a="http://schemas.openxmlformats.org/drawingml/2006/main">
  <xdr:twoCellAnchor>
    <xdr:from>
      <xdr:col>6</xdr:col>
      <xdr:colOff>31750</xdr:colOff>
      <xdr:row>3</xdr:row>
      <xdr:rowOff>28575</xdr:rowOff>
    </xdr:from>
    <xdr:to>
      <xdr:col>10</xdr:col>
      <xdr:colOff>323850</xdr:colOff>
      <xdr:row>3</xdr:row>
      <xdr:rowOff>28575</xdr:rowOff>
    </xdr:to>
    <xdr:sp macro="" textlink="">
      <xdr:nvSpPr>
        <xdr:cNvPr id="2" name="Line 1"/>
        <xdr:cNvSpPr>
          <a:spLocks noChangeShapeType="1"/>
        </xdr:cNvSpPr>
      </xdr:nvSpPr>
      <xdr:spPr bwMode="auto">
        <a:xfrm>
          <a:off x="4746625" y="1514475"/>
          <a:ext cx="3359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990601</xdr:colOff>
      <xdr:row>4</xdr:row>
      <xdr:rowOff>9525</xdr:rowOff>
    </xdr:from>
    <xdr:to>
      <xdr:col>6</xdr:col>
      <xdr:colOff>1428751</xdr:colOff>
      <xdr:row>4</xdr:row>
      <xdr:rowOff>9525</xdr:rowOff>
    </xdr:to>
    <xdr:sp macro="" textlink="">
      <xdr:nvSpPr>
        <xdr:cNvPr id="4" name="Line 1"/>
        <xdr:cNvSpPr>
          <a:spLocks noChangeShapeType="1"/>
        </xdr:cNvSpPr>
      </xdr:nvSpPr>
      <xdr:spPr bwMode="auto">
        <a:xfrm>
          <a:off x="3743326" y="1266825"/>
          <a:ext cx="327660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933395</xdr:colOff>
      <xdr:row>3</xdr:row>
      <xdr:rowOff>0</xdr:rowOff>
    </xdr:from>
    <xdr:to>
      <xdr:col>11</xdr:col>
      <xdr:colOff>212780</xdr:colOff>
      <xdr:row>3</xdr:row>
      <xdr:rowOff>0</xdr:rowOff>
    </xdr:to>
    <xdr:sp macro="" textlink="">
      <xdr:nvSpPr>
        <xdr:cNvPr id="2" name="Line 1"/>
        <xdr:cNvSpPr>
          <a:spLocks noChangeShapeType="1"/>
        </xdr:cNvSpPr>
      </xdr:nvSpPr>
      <xdr:spPr bwMode="auto">
        <a:xfrm>
          <a:off x="5819720" y="742950"/>
          <a:ext cx="2565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887662</xdr:colOff>
      <xdr:row>3</xdr:row>
      <xdr:rowOff>0</xdr:rowOff>
    </xdr:from>
    <xdr:to>
      <xdr:col>10</xdr:col>
      <xdr:colOff>90238</xdr:colOff>
      <xdr:row>3</xdr:row>
      <xdr:rowOff>0</xdr:rowOff>
    </xdr:to>
    <xdr:sp macro="" textlink="">
      <xdr:nvSpPr>
        <xdr:cNvPr id="2" name="Line 1"/>
        <xdr:cNvSpPr>
          <a:spLocks noChangeShapeType="1"/>
        </xdr:cNvSpPr>
      </xdr:nvSpPr>
      <xdr:spPr bwMode="auto">
        <a:xfrm>
          <a:off x="5897812" y="742950"/>
          <a:ext cx="191720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269794</xdr:colOff>
      <xdr:row>3</xdr:row>
      <xdr:rowOff>0</xdr:rowOff>
    </xdr:from>
    <xdr:to>
      <xdr:col>9</xdr:col>
      <xdr:colOff>158830</xdr:colOff>
      <xdr:row>3</xdr:row>
      <xdr:rowOff>0</xdr:rowOff>
    </xdr:to>
    <xdr:sp macro="" textlink="">
      <xdr:nvSpPr>
        <xdr:cNvPr id="2" name="Line 1"/>
        <xdr:cNvSpPr>
          <a:spLocks noChangeShapeType="1"/>
        </xdr:cNvSpPr>
      </xdr:nvSpPr>
      <xdr:spPr bwMode="auto">
        <a:xfrm>
          <a:off x="4879894" y="742950"/>
          <a:ext cx="253698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249303</xdr:colOff>
      <xdr:row>3</xdr:row>
      <xdr:rowOff>0</xdr:rowOff>
    </xdr:from>
    <xdr:to>
      <xdr:col>9</xdr:col>
      <xdr:colOff>179321</xdr:colOff>
      <xdr:row>3</xdr:row>
      <xdr:rowOff>0</xdr:rowOff>
    </xdr:to>
    <xdr:sp macro="" textlink="">
      <xdr:nvSpPr>
        <xdr:cNvPr id="2" name="Line 1"/>
        <xdr:cNvSpPr>
          <a:spLocks noChangeShapeType="1"/>
        </xdr:cNvSpPr>
      </xdr:nvSpPr>
      <xdr:spPr bwMode="auto">
        <a:xfrm>
          <a:off x="5316603" y="742950"/>
          <a:ext cx="225411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284595</xdr:colOff>
      <xdr:row>3</xdr:row>
      <xdr:rowOff>0</xdr:rowOff>
    </xdr:from>
    <xdr:to>
      <xdr:col>9</xdr:col>
      <xdr:colOff>86881</xdr:colOff>
      <xdr:row>3</xdr:row>
      <xdr:rowOff>0</xdr:rowOff>
    </xdr:to>
    <xdr:sp macro="" textlink="">
      <xdr:nvSpPr>
        <xdr:cNvPr id="3" name="Line 1"/>
        <xdr:cNvSpPr>
          <a:spLocks noChangeShapeType="1"/>
        </xdr:cNvSpPr>
      </xdr:nvSpPr>
      <xdr:spPr bwMode="auto">
        <a:xfrm>
          <a:off x="5266170" y="742950"/>
          <a:ext cx="202161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179960</xdr:colOff>
      <xdr:row>2</xdr:row>
      <xdr:rowOff>247541</xdr:rowOff>
    </xdr:from>
    <xdr:to>
      <xdr:col>9</xdr:col>
      <xdr:colOff>45682</xdr:colOff>
      <xdr:row>2</xdr:row>
      <xdr:rowOff>247541</xdr:rowOff>
    </xdr:to>
    <xdr:sp macro="" textlink="">
      <xdr:nvSpPr>
        <xdr:cNvPr id="3" name="Line 1"/>
        <xdr:cNvSpPr>
          <a:spLocks noChangeShapeType="1"/>
        </xdr:cNvSpPr>
      </xdr:nvSpPr>
      <xdr:spPr bwMode="auto">
        <a:xfrm>
          <a:off x="5327996" y="746470"/>
          <a:ext cx="217893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138101</xdr:colOff>
      <xdr:row>2</xdr:row>
      <xdr:rowOff>247650</xdr:rowOff>
    </xdr:from>
    <xdr:to>
      <xdr:col>8</xdr:col>
      <xdr:colOff>1066321</xdr:colOff>
      <xdr:row>2</xdr:row>
      <xdr:rowOff>247650</xdr:rowOff>
    </xdr:to>
    <xdr:sp macro="" textlink="">
      <xdr:nvSpPr>
        <xdr:cNvPr id="3" name="Line 1"/>
        <xdr:cNvSpPr>
          <a:spLocks noChangeShapeType="1"/>
        </xdr:cNvSpPr>
      </xdr:nvSpPr>
      <xdr:spPr bwMode="auto">
        <a:xfrm>
          <a:off x="5535601" y="751271"/>
          <a:ext cx="197925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3"/>
  <sheetViews>
    <sheetView showZeros="0" tabSelected="1" view="pageLayout" zoomScaleSheetLayoutView="80" workbookViewId="0">
      <selection activeCell="D10" sqref="D10:E10"/>
    </sheetView>
  </sheetViews>
  <sheetFormatPr defaultRowHeight="27.95" customHeight="1" x14ac:dyDescent="0.25"/>
  <cols>
    <col min="1" max="1" width="5.75" style="1" customWidth="1"/>
    <col min="2" max="2" width="16.875" style="2" customWidth="1"/>
    <col min="3" max="3" width="8.625" style="11" customWidth="1"/>
    <col min="4" max="4" width="10.625" style="4" customWidth="1"/>
    <col min="5" max="5" width="8.625" style="4" customWidth="1"/>
    <col min="6" max="6" width="7.5" style="4" customWidth="1"/>
    <col min="7" max="8" width="8.625" style="4" customWidth="1"/>
    <col min="9" max="9" width="15.875" style="4" customWidth="1"/>
    <col min="10" max="14" width="8.625" style="4" customWidth="1"/>
    <col min="15" max="15" width="12.25" style="1" customWidth="1"/>
    <col min="16" max="16384" width="9" style="1"/>
  </cols>
  <sheetData>
    <row r="1" spans="1:16" s="16" customFormat="1" ht="18" customHeight="1" x14ac:dyDescent="0.25">
      <c r="A1" s="906" t="s">
        <v>336</v>
      </c>
      <c r="B1" s="906"/>
      <c r="C1" s="906"/>
      <c r="D1" s="906"/>
      <c r="E1" s="906"/>
      <c r="F1" s="906"/>
      <c r="G1" s="906"/>
      <c r="H1" s="906"/>
      <c r="I1" s="906"/>
      <c r="J1" s="906"/>
      <c r="K1" s="906"/>
      <c r="L1" s="906"/>
      <c r="M1" s="906"/>
      <c r="N1" s="906"/>
      <c r="O1" s="906"/>
    </row>
    <row r="2" spans="1:16" s="16" customFormat="1" ht="18" customHeight="1" x14ac:dyDescent="0.25">
      <c r="A2" s="911" t="s">
        <v>22</v>
      </c>
      <c r="B2" s="911"/>
      <c r="C2" s="911"/>
      <c r="D2" s="911"/>
      <c r="E2" s="911"/>
      <c r="F2" s="911"/>
      <c r="G2" s="911"/>
      <c r="H2" s="911"/>
      <c r="I2" s="911"/>
      <c r="J2" s="911"/>
      <c r="K2" s="911"/>
      <c r="L2" s="911"/>
      <c r="M2" s="911"/>
      <c r="N2" s="911"/>
      <c r="O2" s="911"/>
    </row>
    <row r="3" spans="1:16" s="16" customFormat="1" ht="18" customHeight="1" x14ac:dyDescent="0.25">
      <c r="A3" s="907" t="str">
        <f>'1.1.TPHT'!A3:P3</f>
        <v>(Kèm theo Tờ trình số 218/TTr-UBND  ngày 09/7/2018 của UBND tỉnh)</v>
      </c>
      <c r="B3" s="907"/>
      <c r="C3" s="907"/>
      <c r="D3" s="907"/>
      <c r="E3" s="907"/>
      <c r="F3" s="907"/>
      <c r="G3" s="907"/>
      <c r="H3" s="907"/>
      <c r="I3" s="907"/>
      <c r="J3" s="907"/>
      <c r="K3" s="907"/>
      <c r="L3" s="907"/>
      <c r="M3" s="907"/>
      <c r="N3" s="907"/>
      <c r="O3" s="907"/>
    </row>
    <row r="4" spans="1:16" s="16" customFormat="1" ht="18" customHeight="1" x14ac:dyDescent="0.25">
      <c r="A4" s="49"/>
      <c r="B4" s="19"/>
      <c r="C4" s="49"/>
      <c r="D4" s="49"/>
      <c r="E4" s="49"/>
      <c r="F4" s="49"/>
      <c r="G4" s="49"/>
      <c r="H4" s="49"/>
      <c r="I4" s="49"/>
      <c r="J4" s="49"/>
      <c r="K4" s="49"/>
      <c r="L4" s="49"/>
      <c r="M4" s="49"/>
      <c r="N4" s="49"/>
      <c r="O4" s="49"/>
    </row>
    <row r="5" spans="1:16" s="16" customFormat="1" ht="30" customHeight="1" x14ac:dyDescent="0.25">
      <c r="A5" s="908" t="s">
        <v>21</v>
      </c>
      <c r="B5" s="909" t="s">
        <v>20</v>
      </c>
      <c r="C5" s="910" t="s">
        <v>19</v>
      </c>
      <c r="D5" s="912" t="s">
        <v>18</v>
      </c>
      <c r="E5" s="913" t="s">
        <v>17</v>
      </c>
      <c r="F5" s="913"/>
      <c r="G5" s="913"/>
      <c r="H5" s="913"/>
      <c r="I5" s="912" t="s">
        <v>16</v>
      </c>
      <c r="J5" s="913" t="s">
        <v>15</v>
      </c>
      <c r="K5" s="913"/>
      <c r="L5" s="913"/>
      <c r="M5" s="913"/>
      <c r="N5" s="913"/>
      <c r="O5" s="909" t="s">
        <v>14</v>
      </c>
    </row>
    <row r="6" spans="1:16" ht="57" customHeight="1" x14ac:dyDescent="0.25">
      <c r="A6" s="908"/>
      <c r="B6" s="909"/>
      <c r="C6" s="910"/>
      <c r="D6" s="912"/>
      <c r="E6" s="251" t="s">
        <v>13</v>
      </c>
      <c r="F6" s="251" t="s">
        <v>12</v>
      </c>
      <c r="G6" s="251" t="s">
        <v>11</v>
      </c>
      <c r="H6" s="251" t="s">
        <v>57</v>
      </c>
      <c r="I6" s="912"/>
      <c r="J6" s="251" t="s">
        <v>10</v>
      </c>
      <c r="K6" s="251" t="s">
        <v>9</v>
      </c>
      <c r="L6" s="251" t="s">
        <v>8</v>
      </c>
      <c r="M6" s="251" t="s">
        <v>7</v>
      </c>
      <c r="N6" s="251" t="s">
        <v>6</v>
      </c>
      <c r="O6" s="909"/>
    </row>
    <row r="7" spans="1:16" s="814" customFormat="1" ht="18.75" customHeight="1" x14ac:dyDescent="0.25">
      <c r="A7" s="723">
        <v>-1</v>
      </c>
      <c r="B7" s="723">
        <v>-2</v>
      </c>
      <c r="C7" s="723">
        <v>-3</v>
      </c>
      <c r="D7" s="723" t="s">
        <v>5</v>
      </c>
      <c r="E7" s="723">
        <v>-5</v>
      </c>
      <c r="F7" s="723">
        <v>-6</v>
      </c>
      <c r="G7" s="723">
        <v>-7</v>
      </c>
      <c r="H7" s="723">
        <v>-8</v>
      </c>
      <c r="I7" s="723" t="s">
        <v>4</v>
      </c>
      <c r="J7" s="723">
        <v>-10</v>
      </c>
      <c r="K7" s="723">
        <v>-11</v>
      </c>
      <c r="L7" s="723">
        <v>-12</v>
      </c>
      <c r="M7" s="723">
        <v>-13</v>
      </c>
      <c r="N7" s="723">
        <v>-14</v>
      </c>
      <c r="O7" s="723">
        <v>-15</v>
      </c>
      <c r="P7" s="813"/>
    </row>
    <row r="8" spans="1:16" s="3" customFormat="1" ht="27.95" customHeight="1" x14ac:dyDescent="0.25">
      <c r="A8" s="252"/>
      <c r="B8" s="253" t="s">
        <v>0</v>
      </c>
      <c r="C8" s="5">
        <f>SUM(C9:C21)</f>
        <v>230</v>
      </c>
      <c r="D8" s="254">
        <f t="shared" ref="D8:N8" si="0">SUM(D9:D21)</f>
        <v>327.298</v>
      </c>
      <c r="E8" s="254">
        <f t="shared" si="0"/>
        <v>121.45000000000002</v>
      </c>
      <c r="F8" s="254">
        <f t="shared" si="0"/>
        <v>0.43</v>
      </c>
      <c r="G8" s="254">
        <f t="shared" si="0"/>
        <v>0</v>
      </c>
      <c r="H8" s="254">
        <f t="shared" si="0"/>
        <v>205.41800000000003</v>
      </c>
      <c r="I8" s="254">
        <f>SUM(J8:N8)</f>
        <v>332.50769500000001</v>
      </c>
      <c r="J8" s="254">
        <f t="shared" si="0"/>
        <v>11.870000000000001</v>
      </c>
      <c r="K8" s="254">
        <f t="shared" si="0"/>
        <v>40.080000000000005</v>
      </c>
      <c r="L8" s="254">
        <f t="shared" si="0"/>
        <v>101.655252</v>
      </c>
      <c r="M8" s="254">
        <f t="shared" si="0"/>
        <v>68.839562999999998</v>
      </c>
      <c r="N8" s="254">
        <f t="shared" si="0"/>
        <v>110.06288000000001</v>
      </c>
      <c r="O8" s="252"/>
    </row>
    <row r="9" spans="1:16" ht="27.95" customHeight="1" x14ac:dyDescent="0.25">
      <c r="A9" s="20">
        <v>1</v>
      </c>
      <c r="B9" s="21" t="s">
        <v>3</v>
      </c>
      <c r="C9" s="30">
        <f>'1.1.TPHT'!A37</f>
        <v>22</v>
      </c>
      <c r="D9" s="34">
        <f>'1.1.TPHT'!C37</f>
        <v>18.7</v>
      </c>
      <c r="E9" s="34">
        <f>'1.1.TPHT'!D37</f>
        <v>12.15</v>
      </c>
      <c r="F9" s="34">
        <f>'1.1.TPHT'!E37</f>
        <v>0</v>
      </c>
      <c r="G9" s="34">
        <f>'1.1.TPHT'!F37</f>
        <v>0</v>
      </c>
      <c r="H9" s="34">
        <f>'1.1.TPHT'!G37</f>
        <v>6.55</v>
      </c>
      <c r="I9" s="34">
        <f>SUM(J9:N9)</f>
        <v>72.040000000000006</v>
      </c>
      <c r="J9" s="34">
        <f>'1.1.TPHT'!J37</f>
        <v>0.28999999999999998</v>
      </c>
      <c r="K9" s="34">
        <f>'1.1.TPHT'!K37</f>
        <v>0.09</v>
      </c>
      <c r="L9" s="34">
        <f>'1.1.TPHT'!L37</f>
        <v>53.99</v>
      </c>
      <c r="M9" s="34">
        <f>'1.1.TPHT'!M37</f>
        <v>5.67</v>
      </c>
      <c r="N9" s="34">
        <f>'1.1.TPHT'!N37</f>
        <v>12</v>
      </c>
      <c r="O9" s="35" t="s">
        <v>137</v>
      </c>
      <c r="P9" s="4"/>
    </row>
    <row r="10" spans="1:16" ht="27.95" customHeight="1" x14ac:dyDescent="0.25">
      <c r="A10" s="22">
        <v>2</v>
      </c>
      <c r="B10" s="23" t="s">
        <v>2</v>
      </c>
      <c r="C10" s="31">
        <f>'1.2.TXHL'!A28</f>
        <v>14</v>
      </c>
      <c r="D10" s="32">
        <f>'1.2.TXHL'!C28</f>
        <v>31.16</v>
      </c>
      <c r="E10" s="32">
        <f>'1.2.TXHL'!D28</f>
        <v>30.395000000000003</v>
      </c>
      <c r="F10" s="32">
        <f>'1.2.TXHL'!E28</f>
        <v>0</v>
      </c>
      <c r="G10" s="32">
        <f>'1.2.TXHL'!F28</f>
        <v>0</v>
      </c>
      <c r="H10" s="32">
        <f>'1.2.TXHL'!G28</f>
        <v>0.7649999999999999</v>
      </c>
      <c r="I10" s="142">
        <f>'1.2.TXHL'!I28</f>
        <v>70.784000000000006</v>
      </c>
      <c r="J10" s="142">
        <f>'1.2.TXHL'!J28</f>
        <v>0.36</v>
      </c>
      <c r="K10" s="142">
        <f>'1.2.TXHL'!K28</f>
        <v>1.27</v>
      </c>
      <c r="L10" s="142">
        <f>'1.2.TXHL'!L28</f>
        <v>24.722000000000001</v>
      </c>
      <c r="M10" s="142">
        <f>'1.2.TXHL'!M28</f>
        <v>9.4320000000000004</v>
      </c>
      <c r="N10" s="142">
        <f>'1.2.TXHL'!N28</f>
        <v>35</v>
      </c>
      <c r="O10" s="36" t="s">
        <v>138</v>
      </c>
      <c r="P10" s="4"/>
    </row>
    <row r="11" spans="1:16" ht="27.95" customHeight="1" x14ac:dyDescent="0.25">
      <c r="A11" s="22">
        <v>3</v>
      </c>
      <c r="B11" s="23" t="s">
        <v>1</v>
      </c>
      <c r="C11" s="31">
        <f>'1.3.TXKA'!A44</f>
        <v>28</v>
      </c>
      <c r="D11" s="25">
        <f>'1.3.TXKA'!C44</f>
        <v>109.04</v>
      </c>
      <c r="E11" s="25">
        <f>'1.3.TXKA'!D44</f>
        <v>2.95</v>
      </c>
      <c r="F11" s="25">
        <f>'1.3.TXKA'!E44</f>
        <v>0</v>
      </c>
      <c r="G11" s="25">
        <f>'1.3.TXKA'!F44</f>
        <v>0</v>
      </c>
      <c r="H11" s="25">
        <f>'1.3.TXKA'!G44</f>
        <v>106.09</v>
      </c>
      <c r="I11" s="142">
        <f t="shared" ref="I11:I21" si="1">SUM(J11:N11)</f>
        <v>73.75</v>
      </c>
      <c r="J11" s="25">
        <f>'1.3.TXKA'!J44</f>
        <v>5.6000000000000005</v>
      </c>
      <c r="K11" s="25">
        <f>'1.3.TXKA'!K44</f>
        <v>33.400000000000006</v>
      </c>
      <c r="L11" s="25">
        <f>'1.3.TXKA'!L44</f>
        <v>19.7</v>
      </c>
      <c r="M11" s="25">
        <f>'1.3.TXKA'!M44</f>
        <v>5.05</v>
      </c>
      <c r="N11" s="25">
        <f>'1.3.TXKA'!N44</f>
        <v>10</v>
      </c>
      <c r="O11" s="36" t="s">
        <v>139</v>
      </c>
      <c r="P11" s="4"/>
    </row>
    <row r="12" spans="1:16" ht="27.95" customHeight="1" x14ac:dyDescent="0.25">
      <c r="A12" s="22">
        <v>4</v>
      </c>
      <c r="B12" s="23" t="s">
        <v>119</v>
      </c>
      <c r="C12" s="24">
        <f>'1.4.NX'!A20</f>
        <v>7</v>
      </c>
      <c r="D12" s="32">
        <f>'1.4.NX'!C20</f>
        <v>8.9600000000000009</v>
      </c>
      <c r="E12" s="32">
        <f>'1.4.NX'!D20</f>
        <v>0</v>
      </c>
      <c r="F12" s="32">
        <f>'1.4.NX'!E20</f>
        <v>0</v>
      </c>
      <c r="G12" s="32">
        <f>'1.4.NX'!F20</f>
        <v>0</v>
      </c>
      <c r="H12" s="32">
        <f>'1.4.NX'!G20</f>
        <v>8.9600000000000009</v>
      </c>
      <c r="I12" s="142">
        <f t="shared" si="1"/>
        <v>7.3</v>
      </c>
      <c r="J12" s="32">
        <f>'1.4.NX'!J20</f>
        <v>1.4</v>
      </c>
      <c r="K12" s="32">
        <f>'1.4.NX'!K20</f>
        <v>0</v>
      </c>
      <c r="L12" s="32">
        <f>'1.4.NX'!L20</f>
        <v>0</v>
      </c>
      <c r="M12" s="32">
        <f>'1.4.NX'!M20</f>
        <v>2</v>
      </c>
      <c r="N12" s="32">
        <f>'1.4.NX'!N20</f>
        <v>3.9</v>
      </c>
      <c r="O12" s="37" t="s">
        <v>140</v>
      </c>
      <c r="P12" s="4"/>
    </row>
    <row r="13" spans="1:16" ht="27.95" customHeight="1" x14ac:dyDescent="0.25">
      <c r="A13" s="22">
        <v>5</v>
      </c>
      <c r="B13" s="23" t="s">
        <v>120</v>
      </c>
      <c r="C13" s="24">
        <f>'1.5.TH'!A45</f>
        <v>29</v>
      </c>
      <c r="D13" s="33">
        <f>'1.5.TH'!C45</f>
        <v>12.07</v>
      </c>
      <c r="E13" s="33">
        <f>'1.5.TH'!D45</f>
        <v>6.21</v>
      </c>
      <c r="F13" s="33">
        <f>'1.5.TH'!E45</f>
        <v>0.43</v>
      </c>
      <c r="G13" s="33">
        <f>'1.5.TH'!F45</f>
        <v>0</v>
      </c>
      <c r="H13" s="33">
        <f>'1.5.TH'!G45</f>
        <v>5.43</v>
      </c>
      <c r="I13" s="142">
        <f t="shared" si="1"/>
        <v>14.624716999999997</v>
      </c>
      <c r="J13" s="33">
        <f>'1.5.TH'!J45</f>
        <v>3.7</v>
      </c>
      <c r="K13" s="33">
        <f>'1.5.TH'!K45</f>
        <v>0</v>
      </c>
      <c r="L13" s="33">
        <f>'1.5.TH'!L45</f>
        <v>0</v>
      </c>
      <c r="M13" s="33">
        <f>'1.5.TH'!M45</f>
        <v>10.924716999999998</v>
      </c>
      <c r="N13" s="33">
        <f>'1.5.TH'!N45</f>
        <v>0</v>
      </c>
      <c r="O13" s="50" t="s">
        <v>141</v>
      </c>
      <c r="P13" s="4"/>
    </row>
    <row r="14" spans="1:16" ht="27.95" customHeight="1" x14ac:dyDescent="0.25">
      <c r="A14" s="22">
        <v>6</v>
      </c>
      <c r="B14" s="23" t="s">
        <v>121</v>
      </c>
      <c r="C14" s="24">
        <f>'1.6.CX'!A51</f>
        <v>35</v>
      </c>
      <c r="D14" s="25">
        <f>'1.6.CX'!C51</f>
        <v>20.270000000000003</v>
      </c>
      <c r="E14" s="25">
        <f>'1.6.CX'!D51</f>
        <v>8.0299999999999994</v>
      </c>
      <c r="F14" s="25">
        <f>'1.6.CX'!E51</f>
        <v>0</v>
      </c>
      <c r="G14" s="25">
        <f>'1.6.CX'!F51</f>
        <v>0</v>
      </c>
      <c r="H14" s="25">
        <f>'1.6.CX'!G51</f>
        <v>12.24</v>
      </c>
      <c r="I14" s="142">
        <f t="shared" si="1"/>
        <v>16.45</v>
      </c>
      <c r="J14" s="142">
        <f>'1.6.CX'!J51</f>
        <v>0</v>
      </c>
      <c r="K14" s="142">
        <f>'1.6.CX'!K51</f>
        <v>0</v>
      </c>
      <c r="L14" s="142">
        <f>'1.6.CX'!L51</f>
        <v>0</v>
      </c>
      <c r="M14" s="142">
        <f>'1.6.CX'!M51</f>
        <v>9.3299999999999983</v>
      </c>
      <c r="N14" s="142">
        <f>'1.6.CX'!N51</f>
        <v>7.120000000000001</v>
      </c>
      <c r="O14" s="37" t="s">
        <v>142</v>
      </c>
      <c r="P14" s="4"/>
    </row>
    <row r="15" spans="1:16" s="374" customFormat="1" ht="27.95" customHeight="1" x14ac:dyDescent="0.25">
      <c r="A15" s="516">
        <v>7</v>
      </c>
      <c r="B15" s="517" t="s">
        <v>122</v>
      </c>
      <c r="C15" s="518">
        <f>'1.7.HS'!A39</f>
        <v>24</v>
      </c>
      <c r="D15" s="519">
        <f>'1.7.HS'!C39</f>
        <v>34.527999999999999</v>
      </c>
      <c r="E15" s="519">
        <f>'1.7.HS'!D39</f>
        <v>19.185000000000002</v>
      </c>
      <c r="F15" s="519">
        <f>'1.7.HS'!E39</f>
        <v>0</v>
      </c>
      <c r="G15" s="519">
        <f>'1.7.HS'!F39</f>
        <v>0</v>
      </c>
      <c r="H15" s="519">
        <f>'1.7.HS'!G39</f>
        <v>15.343</v>
      </c>
      <c r="I15" s="520">
        <f t="shared" si="1"/>
        <v>41.233312000000005</v>
      </c>
      <c r="J15" s="519">
        <f>'1.7.HS'!J39</f>
        <v>0</v>
      </c>
      <c r="K15" s="519">
        <f>'1.7.HS'!K39</f>
        <v>0.22</v>
      </c>
      <c r="L15" s="519">
        <f>'1.7.HS'!L39</f>
        <v>0</v>
      </c>
      <c r="M15" s="519">
        <f>'1.7.HS'!M39</f>
        <v>5.0704320000000003</v>
      </c>
      <c r="N15" s="519">
        <f>'1.7.HS'!N39</f>
        <v>35.942880000000002</v>
      </c>
      <c r="O15" s="521" t="s">
        <v>143</v>
      </c>
      <c r="P15" s="522"/>
    </row>
    <row r="16" spans="1:16" ht="27.95" customHeight="1" x14ac:dyDescent="0.25">
      <c r="A16" s="22">
        <v>8</v>
      </c>
      <c r="B16" s="23" t="s">
        <v>123</v>
      </c>
      <c r="C16" s="24">
        <f>'1.8.DT'!A42</f>
        <v>25</v>
      </c>
      <c r="D16" s="32">
        <f>'1.8.DT'!C42</f>
        <v>43.17</v>
      </c>
      <c r="E16" s="32">
        <f>'1.8.DT'!D42</f>
        <v>29.36</v>
      </c>
      <c r="F16" s="32">
        <f>'1.8.DT'!E42</f>
        <v>0</v>
      </c>
      <c r="G16" s="32">
        <f>'1.8.DT'!F42</f>
        <v>0</v>
      </c>
      <c r="H16" s="32">
        <f>'1.8.DT'!G42</f>
        <v>13.809999999999999</v>
      </c>
      <c r="I16" s="142">
        <f t="shared" si="1"/>
        <v>13.709999999999999</v>
      </c>
      <c r="J16" s="32">
        <f>'1.8.DT'!J42</f>
        <v>0</v>
      </c>
      <c r="K16" s="32">
        <f>'1.8.DT'!K42</f>
        <v>0</v>
      </c>
      <c r="L16" s="32">
        <f>'1.8.DT'!L42</f>
        <v>0.1</v>
      </c>
      <c r="M16" s="32">
        <f>'1.8.DT'!M42</f>
        <v>7.6799999999999988</v>
      </c>
      <c r="N16" s="32">
        <f>'1.8.DT'!N42</f>
        <v>5.9300000000000006</v>
      </c>
      <c r="O16" s="37" t="s">
        <v>144</v>
      </c>
      <c r="P16" s="4"/>
    </row>
    <row r="17" spans="1:16" ht="27.95" customHeight="1" x14ac:dyDescent="0.25">
      <c r="A17" s="22">
        <v>9</v>
      </c>
      <c r="B17" s="23" t="s">
        <v>124</v>
      </c>
      <c r="C17" s="24">
        <f>'1.9.CL'!A24</f>
        <v>11</v>
      </c>
      <c r="D17" s="32">
        <f>'1.9.CL'!C24</f>
        <v>14.57</v>
      </c>
      <c r="E17" s="32">
        <f>'1.9.CL'!D24</f>
        <v>2.69</v>
      </c>
      <c r="F17" s="32">
        <f>'1.9.CL'!E24</f>
        <v>0</v>
      </c>
      <c r="G17" s="32">
        <f>'1.9.CL'!F24</f>
        <v>0</v>
      </c>
      <c r="H17" s="32">
        <f>'1.9.CL'!G24</f>
        <v>11.879999999999999</v>
      </c>
      <c r="I17" s="142">
        <f>'1.9.CL'!I24</f>
        <v>7.16</v>
      </c>
      <c r="J17" s="142">
        <f>'1.9.CL'!J24</f>
        <v>0.5</v>
      </c>
      <c r="K17" s="142">
        <f>'1.9.CL'!K24</f>
        <v>3</v>
      </c>
      <c r="L17" s="142">
        <f>'1.9.CL'!L24</f>
        <v>0.18</v>
      </c>
      <c r="M17" s="142">
        <f>'1.9.CL'!M24</f>
        <v>3.48</v>
      </c>
      <c r="N17" s="142">
        <f>'1.9.CL'!N24</f>
        <v>0</v>
      </c>
      <c r="O17" s="25" t="s">
        <v>145</v>
      </c>
      <c r="P17" s="4"/>
    </row>
    <row r="18" spans="1:16" ht="27.95" customHeight="1" x14ac:dyDescent="0.25">
      <c r="A18" s="22">
        <v>10</v>
      </c>
      <c r="B18" s="23" t="s">
        <v>125</v>
      </c>
      <c r="C18" s="24">
        <f>'1.10.KAH'!A14</f>
        <v>3</v>
      </c>
      <c r="D18" s="32">
        <f>'1.10.KAH'!C14</f>
        <v>2.9</v>
      </c>
      <c r="E18" s="32">
        <f>'1.10.KAH'!D14</f>
        <v>2.54</v>
      </c>
      <c r="F18" s="32">
        <f>'1.10.KAH'!E14</f>
        <v>0</v>
      </c>
      <c r="G18" s="32">
        <f>'1.10.KAH'!F14</f>
        <v>0</v>
      </c>
      <c r="H18" s="32">
        <f>'1.10.KAH'!G14</f>
        <v>0.36</v>
      </c>
      <c r="I18" s="142">
        <f t="shared" si="1"/>
        <v>1.9000000000000001</v>
      </c>
      <c r="J18" s="32">
        <f>'1.10.KAH'!J14</f>
        <v>0</v>
      </c>
      <c r="K18" s="32">
        <f>'1.10.KAH'!K14</f>
        <v>0</v>
      </c>
      <c r="L18" s="32">
        <f>'1.10.KAH'!L14</f>
        <v>0</v>
      </c>
      <c r="M18" s="32">
        <f>'1.10.KAH'!M14</f>
        <v>1.9000000000000001</v>
      </c>
      <c r="N18" s="32">
        <f>'1.10.KAH'!N14</f>
        <v>0</v>
      </c>
      <c r="O18" s="36" t="s">
        <v>146</v>
      </c>
      <c r="P18" s="4"/>
    </row>
    <row r="19" spans="1:16" ht="27.95" customHeight="1" x14ac:dyDescent="0.25">
      <c r="A19" s="22">
        <v>11</v>
      </c>
      <c r="B19" s="23" t="s">
        <v>126</v>
      </c>
      <c r="C19" s="24">
        <f>'1.11.HK'!A12</f>
        <v>1</v>
      </c>
      <c r="D19" s="32">
        <f>'1.11.HK'!C12</f>
        <v>12.899999999999999</v>
      </c>
      <c r="E19" s="32">
        <f>'1.11.HK'!D12</f>
        <v>0</v>
      </c>
      <c r="F19" s="32">
        <f>'1.11.HK'!E12</f>
        <v>0</v>
      </c>
      <c r="G19" s="32">
        <f>'1.11.HK'!F12</f>
        <v>0</v>
      </c>
      <c r="H19" s="32">
        <f>'1.11.HK'!G12</f>
        <v>12.899999999999999</v>
      </c>
      <c r="I19" s="142">
        <f t="shared" si="1"/>
        <v>2.0999999999999996</v>
      </c>
      <c r="J19" s="32">
        <f>'1.11.HK'!J12</f>
        <v>0</v>
      </c>
      <c r="K19" s="32">
        <f>'1.11.HK'!K12</f>
        <v>2.0999999999999996</v>
      </c>
      <c r="L19" s="32">
        <f>'1.11.HK'!L12</f>
        <v>0</v>
      </c>
      <c r="M19" s="32">
        <f>'1.11.HK'!M12</f>
        <v>0</v>
      </c>
      <c r="N19" s="32">
        <f>'1.11.HK'!N12</f>
        <v>0</v>
      </c>
      <c r="O19" s="36" t="s">
        <v>147</v>
      </c>
      <c r="P19" s="4"/>
    </row>
    <row r="20" spans="1:16" ht="27.95" customHeight="1" x14ac:dyDescent="0.25">
      <c r="A20" s="22">
        <v>12</v>
      </c>
      <c r="B20" s="23" t="s">
        <v>127</v>
      </c>
      <c r="C20" s="24">
        <f>'1.12.VQ'!A19</f>
        <v>6</v>
      </c>
      <c r="D20" s="32">
        <f>'1.12.VQ'!C19</f>
        <v>6.5</v>
      </c>
      <c r="E20" s="32">
        <f>'1.12.VQ'!D19</f>
        <v>0.16</v>
      </c>
      <c r="F20" s="32">
        <f>'1.12.VQ'!E19</f>
        <v>0</v>
      </c>
      <c r="G20" s="32">
        <f>'1.12.VQ'!F19</f>
        <v>0</v>
      </c>
      <c r="H20" s="32">
        <f>'1.12.VQ'!G19</f>
        <v>6.34</v>
      </c>
      <c r="I20" s="142">
        <f t="shared" si="1"/>
        <v>1.2600000000000002</v>
      </c>
      <c r="J20" s="32">
        <f>'1.12.VQ'!J19</f>
        <v>0.02</v>
      </c>
      <c r="K20" s="32">
        <f>'1.12.VQ'!K19</f>
        <v>0</v>
      </c>
      <c r="L20" s="32">
        <f>'1.12.VQ'!L19</f>
        <v>0.38</v>
      </c>
      <c r="M20" s="32">
        <f>'1.12.VQ'!M19</f>
        <v>0.8600000000000001</v>
      </c>
      <c r="N20" s="32">
        <f>'1.12.VQ'!N19</f>
        <v>0</v>
      </c>
      <c r="O20" s="37" t="s">
        <v>148</v>
      </c>
      <c r="P20" s="4"/>
    </row>
    <row r="21" spans="1:16" ht="27.95" customHeight="1" x14ac:dyDescent="0.25">
      <c r="A21" s="26">
        <v>13</v>
      </c>
      <c r="B21" s="27" t="s">
        <v>128</v>
      </c>
      <c r="C21" s="28">
        <f>'1.13.LH'!A38</f>
        <v>25</v>
      </c>
      <c r="D21" s="29">
        <f>'1.13.LH'!C38</f>
        <v>12.530000000000001</v>
      </c>
      <c r="E21" s="29">
        <f>'1.13.LH'!D38</f>
        <v>7.78</v>
      </c>
      <c r="F21" s="29">
        <f>'1.13.LH'!E38</f>
        <v>0</v>
      </c>
      <c r="G21" s="29">
        <f>'1.13.LH'!F38</f>
        <v>0</v>
      </c>
      <c r="H21" s="29">
        <f>'1.13.LH'!G38</f>
        <v>4.7500000000000009</v>
      </c>
      <c r="I21" s="143">
        <f t="shared" si="1"/>
        <v>10.195665999999999</v>
      </c>
      <c r="J21" s="29">
        <f>'1.13.LH'!J38</f>
        <v>0</v>
      </c>
      <c r="K21" s="29">
        <f>'1.13.LH'!K38</f>
        <v>0</v>
      </c>
      <c r="L21" s="29">
        <f>'1.13.LH'!L38</f>
        <v>2.5832519999999999</v>
      </c>
      <c r="M21" s="29">
        <f>'1.13.LH'!M38</f>
        <v>7.4424139999999994</v>
      </c>
      <c r="N21" s="29">
        <f>'1.13.LH'!N38</f>
        <v>0.17</v>
      </c>
      <c r="O21" s="51" t="s">
        <v>149</v>
      </c>
      <c r="P21" s="4"/>
    </row>
    <row r="23" spans="1:16" ht="27.95" customHeight="1" x14ac:dyDescent="0.25">
      <c r="K23" s="905" t="s">
        <v>859</v>
      </c>
      <c r="L23" s="905"/>
      <c r="M23" s="905"/>
      <c r="N23" s="905"/>
      <c r="O23" s="905"/>
    </row>
  </sheetData>
  <mergeCells count="12">
    <mergeCell ref="K23:O23"/>
    <mergeCell ref="A1:O1"/>
    <mergeCell ref="A3:O3"/>
    <mergeCell ref="A5:A6"/>
    <mergeCell ref="B5:B6"/>
    <mergeCell ref="C5:C6"/>
    <mergeCell ref="A2:O2"/>
    <mergeCell ref="D5:D6"/>
    <mergeCell ref="E5:H5"/>
    <mergeCell ref="I5:I6"/>
    <mergeCell ref="J5:N5"/>
    <mergeCell ref="O5:O6"/>
  </mergeCells>
  <printOptions horizontalCentered="1"/>
  <pageMargins left="0.39370078740157483" right="0.39370078740157483" top="0.39370078740157483" bottom="0.39370078740157483" header="0.11811023622047245" footer="0.27559055118110237"/>
  <pageSetup paperSize="9" scale="89" fitToHeight="100" orientation="landscape" r:id="rId1"/>
  <headerFooter>
    <oddFooter>&amp;L&amp;"Times New Roman,nghiêng"&amp;9Phụ lục &amp;A&amp;R&amp;10&amp;P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0"/>
  <sheetViews>
    <sheetView showZeros="0" view="pageLayout" topLeftCell="A23" zoomScaleSheetLayoutView="98" workbookViewId="0">
      <selection activeCell="M26" sqref="A1:P27"/>
    </sheetView>
  </sheetViews>
  <sheetFormatPr defaultColWidth="6.875" defaultRowHeight="12.75" x14ac:dyDescent="0.25"/>
  <cols>
    <col min="1" max="1" width="4.375" style="6" customWidth="1"/>
    <col min="2" max="2" width="27.75" style="7" customWidth="1"/>
    <col min="3" max="3" width="8.875" style="6" customWidth="1"/>
    <col min="4" max="5" width="6.25" style="6" customWidth="1"/>
    <col min="6" max="7" width="5.75" style="6" customWidth="1"/>
    <col min="8" max="8" width="15" style="6" customWidth="1"/>
    <col min="9" max="9" width="15.125" style="6" customWidth="1"/>
    <col min="10" max="12" width="6.625" style="6" customWidth="1"/>
    <col min="13" max="13" width="8.625" style="6" customWidth="1"/>
    <col min="14" max="14" width="6.625" style="6" customWidth="1"/>
    <col min="15" max="15" width="29.25" style="7" customWidth="1"/>
    <col min="16" max="16" width="7.75" style="6" customWidth="1"/>
    <col min="17" max="17" width="6.875" style="6"/>
    <col min="18" max="18" width="6.875" style="43"/>
    <col min="19" max="16384" width="6.875" style="6"/>
  </cols>
  <sheetData>
    <row r="1" spans="1:19" s="47" customFormat="1" ht="20.100000000000001" customHeight="1" x14ac:dyDescent="0.25">
      <c r="A1" s="906" t="s">
        <v>331</v>
      </c>
      <c r="B1" s="906"/>
      <c r="C1" s="906"/>
      <c r="D1" s="906"/>
      <c r="E1" s="906"/>
      <c r="F1" s="906"/>
      <c r="G1" s="906"/>
      <c r="H1" s="906"/>
      <c r="I1" s="906"/>
      <c r="J1" s="906"/>
      <c r="K1" s="906"/>
      <c r="L1" s="906"/>
      <c r="M1" s="906"/>
      <c r="N1" s="906"/>
      <c r="O1" s="906"/>
      <c r="P1" s="906"/>
      <c r="S1" s="53"/>
    </row>
    <row r="2" spans="1:19" s="47" customFormat="1" ht="20.100000000000001" customHeight="1" x14ac:dyDescent="0.25">
      <c r="A2" s="906" t="s">
        <v>101</v>
      </c>
      <c r="B2" s="906"/>
      <c r="C2" s="906"/>
      <c r="D2" s="906"/>
      <c r="E2" s="906"/>
      <c r="F2" s="906"/>
      <c r="G2" s="906"/>
      <c r="H2" s="906"/>
      <c r="I2" s="906"/>
      <c r="J2" s="906"/>
      <c r="K2" s="906"/>
      <c r="L2" s="906"/>
      <c r="M2" s="906"/>
      <c r="N2" s="906"/>
      <c r="O2" s="906"/>
      <c r="P2" s="906"/>
      <c r="S2" s="53"/>
    </row>
    <row r="3" spans="1:19" s="16" customFormat="1" ht="20.100000000000001" customHeight="1" x14ac:dyDescent="0.25">
      <c r="A3" s="907" t="str">
        <f>'1.1.TPHT'!A3:P3</f>
        <v>(Kèm theo Tờ trình số 218/TTr-UBND  ngày 09/7/2018 của UBND tỉnh)</v>
      </c>
      <c r="B3" s="907"/>
      <c r="C3" s="907"/>
      <c r="D3" s="907"/>
      <c r="E3" s="907"/>
      <c r="F3" s="907"/>
      <c r="G3" s="907"/>
      <c r="H3" s="907"/>
      <c r="I3" s="907"/>
      <c r="J3" s="907"/>
      <c r="K3" s="907"/>
      <c r="L3" s="907"/>
      <c r="M3" s="907"/>
      <c r="N3" s="907"/>
      <c r="O3" s="907"/>
      <c r="P3" s="907"/>
      <c r="S3" s="53"/>
    </row>
    <row r="4" spans="1:19" s="48" customFormat="1" ht="12" customHeight="1" x14ac:dyDescent="0.25">
      <c r="A4" s="915"/>
      <c r="B4" s="915"/>
      <c r="C4" s="915"/>
      <c r="D4" s="915"/>
      <c r="E4" s="915"/>
      <c r="F4" s="915"/>
      <c r="G4" s="915"/>
      <c r="H4" s="915"/>
      <c r="I4" s="915"/>
      <c r="J4" s="915"/>
      <c r="K4" s="915"/>
      <c r="L4" s="915"/>
      <c r="M4" s="915"/>
      <c r="N4" s="915"/>
      <c r="O4" s="915"/>
      <c r="P4" s="915"/>
      <c r="R4" s="38"/>
      <c r="S4" s="54" t="s">
        <v>150</v>
      </c>
    </row>
    <row r="5" spans="1:19" s="245" customFormat="1" ht="20.100000000000001" customHeight="1" x14ac:dyDescent="0.25">
      <c r="A5" s="923" t="s">
        <v>21</v>
      </c>
      <c r="B5" s="922" t="s">
        <v>62</v>
      </c>
      <c r="C5" s="922" t="s">
        <v>61</v>
      </c>
      <c r="D5" s="922" t="s">
        <v>136</v>
      </c>
      <c r="E5" s="922"/>
      <c r="F5" s="922"/>
      <c r="G5" s="922"/>
      <c r="H5" s="922" t="s">
        <v>135</v>
      </c>
      <c r="I5" s="922" t="s">
        <v>16</v>
      </c>
      <c r="J5" s="922" t="s">
        <v>15</v>
      </c>
      <c r="K5" s="922"/>
      <c r="L5" s="922"/>
      <c r="M5" s="922"/>
      <c r="N5" s="922"/>
      <c r="O5" s="922" t="s">
        <v>79</v>
      </c>
      <c r="P5" s="922" t="s">
        <v>14</v>
      </c>
      <c r="R5" s="274"/>
      <c r="S5" s="54" t="s">
        <v>150</v>
      </c>
    </row>
    <row r="6" spans="1:19" s="44" customFormat="1" ht="35.25" customHeight="1" x14ac:dyDescent="0.25">
      <c r="A6" s="923"/>
      <c r="B6" s="922"/>
      <c r="C6" s="922"/>
      <c r="D6" s="524" t="s">
        <v>13</v>
      </c>
      <c r="E6" s="524" t="s">
        <v>12</v>
      </c>
      <c r="F6" s="524" t="s">
        <v>58</v>
      </c>
      <c r="G6" s="524" t="s">
        <v>57</v>
      </c>
      <c r="H6" s="922"/>
      <c r="I6" s="922"/>
      <c r="J6" s="524" t="s">
        <v>10</v>
      </c>
      <c r="K6" s="524" t="s">
        <v>9</v>
      </c>
      <c r="L6" s="524" t="s">
        <v>78</v>
      </c>
      <c r="M6" s="524" t="s">
        <v>56</v>
      </c>
      <c r="N6" s="524" t="s">
        <v>6</v>
      </c>
      <c r="O6" s="922"/>
      <c r="P6" s="922"/>
      <c r="R6" s="45"/>
      <c r="S6" s="54" t="s">
        <v>150</v>
      </c>
    </row>
    <row r="7" spans="1:19" s="688" customFormat="1" ht="32.25" customHeight="1" x14ac:dyDescent="0.25">
      <c r="A7" s="723">
        <v>-1</v>
      </c>
      <c r="B7" s="723">
        <v>-2</v>
      </c>
      <c r="C7" s="723" t="s">
        <v>55</v>
      </c>
      <c r="D7" s="723">
        <v>-4</v>
      </c>
      <c r="E7" s="723">
        <v>-5</v>
      </c>
      <c r="F7" s="723">
        <v>-6</v>
      </c>
      <c r="G7" s="723">
        <v>-7</v>
      </c>
      <c r="H7" s="723">
        <v>-8</v>
      </c>
      <c r="I7" s="723" t="s">
        <v>54</v>
      </c>
      <c r="J7" s="723">
        <v>-10</v>
      </c>
      <c r="K7" s="723">
        <v>-11</v>
      </c>
      <c r="L7" s="723">
        <v>-12</v>
      </c>
      <c r="M7" s="723">
        <v>-13</v>
      </c>
      <c r="N7" s="723">
        <v>-14</v>
      </c>
      <c r="O7" s="723">
        <v>-15</v>
      </c>
      <c r="P7" s="723">
        <v>-16</v>
      </c>
      <c r="R7" s="776"/>
      <c r="S7" s="687" t="s">
        <v>150</v>
      </c>
    </row>
    <row r="8" spans="1:19" s="190" customFormat="1" ht="25.5" x14ac:dyDescent="0.25">
      <c r="A8" s="128" t="s">
        <v>49</v>
      </c>
      <c r="B8" s="123" t="s">
        <v>43</v>
      </c>
      <c r="C8" s="294">
        <f>C9</f>
        <v>10</v>
      </c>
      <c r="D8" s="294">
        <f t="shared" ref="D8:N8" si="0">D9</f>
        <v>0</v>
      </c>
      <c r="E8" s="294">
        <f t="shared" si="0"/>
        <v>0</v>
      </c>
      <c r="F8" s="294">
        <f t="shared" si="0"/>
        <v>0</v>
      </c>
      <c r="G8" s="294">
        <f t="shared" si="0"/>
        <v>10</v>
      </c>
      <c r="H8" s="294"/>
      <c r="I8" s="294">
        <f t="shared" si="0"/>
        <v>0.5</v>
      </c>
      <c r="J8" s="294">
        <f t="shared" si="0"/>
        <v>0.5</v>
      </c>
      <c r="K8" s="294">
        <f t="shared" si="0"/>
        <v>0</v>
      </c>
      <c r="L8" s="294">
        <f t="shared" si="0"/>
        <v>0</v>
      </c>
      <c r="M8" s="294">
        <f t="shared" si="0"/>
        <v>0</v>
      </c>
      <c r="N8" s="294">
        <f t="shared" si="0"/>
        <v>0</v>
      </c>
      <c r="O8" s="128"/>
      <c r="P8" s="128"/>
      <c r="R8" s="468"/>
      <c r="S8" s="187" t="s">
        <v>150</v>
      </c>
    </row>
    <row r="9" spans="1:19" ht="63.75" x14ac:dyDescent="0.25">
      <c r="A9" s="119">
        <v>1</v>
      </c>
      <c r="B9" s="120" t="s">
        <v>599</v>
      </c>
      <c r="C9" s="121">
        <v>10</v>
      </c>
      <c r="D9" s="121"/>
      <c r="E9" s="121"/>
      <c r="F9" s="121"/>
      <c r="G9" s="121">
        <v>10</v>
      </c>
      <c r="H9" s="120" t="s">
        <v>263</v>
      </c>
      <c r="I9" s="121">
        <v>0.5</v>
      </c>
      <c r="J9" s="121">
        <v>0.5</v>
      </c>
      <c r="K9" s="121"/>
      <c r="L9" s="121"/>
      <c r="M9" s="121"/>
      <c r="N9" s="121"/>
      <c r="O9" s="120" t="s">
        <v>817</v>
      </c>
      <c r="P9" s="119"/>
      <c r="S9" s="54" t="s">
        <v>150</v>
      </c>
    </row>
    <row r="10" spans="1:19" s="190" customFormat="1" ht="25.5" x14ac:dyDescent="0.25">
      <c r="A10" s="527" t="s">
        <v>39</v>
      </c>
      <c r="B10" s="300" t="s">
        <v>45</v>
      </c>
      <c r="C10" s="463">
        <f>C11+C12</f>
        <v>1.45</v>
      </c>
      <c r="D10" s="463">
        <f t="shared" ref="D10:N10" si="1">D11+D12</f>
        <v>0</v>
      </c>
      <c r="E10" s="463">
        <f t="shared" si="1"/>
        <v>0</v>
      </c>
      <c r="F10" s="463">
        <f t="shared" si="1"/>
        <v>0</v>
      </c>
      <c r="G10" s="463">
        <f t="shared" si="1"/>
        <v>1.45</v>
      </c>
      <c r="H10" s="463"/>
      <c r="I10" s="463">
        <f t="shared" si="1"/>
        <v>3</v>
      </c>
      <c r="J10" s="463">
        <f t="shared" si="1"/>
        <v>0</v>
      </c>
      <c r="K10" s="463">
        <f t="shared" si="1"/>
        <v>3</v>
      </c>
      <c r="L10" s="463">
        <f t="shared" si="1"/>
        <v>0</v>
      </c>
      <c r="M10" s="463">
        <f t="shared" si="1"/>
        <v>0</v>
      </c>
      <c r="N10" s="463">
        <f t="shared" si="1"/>
        <v>0</v>
      </c>
      <c r="O10" s="300"/>
      <c r="P10" s="527"/>
      <c r="R10" s="468"/>
      <c r="S10" s="187" t="s">
        <v>150</v>
      </c>
    </row>
    <row r="11" spans="1:19" s="1" customFormat="1" ht="76.5" x14ac:dyDescent="0.2">
      <c r="A11" s="119">
        <v>1</v>
      </c>
      <c r="B11" s="120" t="s">
        <v>267</v>
      </c>
      <c r="C11" s="464">
        <v>0.05</v>
      </c>
      <c r="D11" s="121"/>
      <c r="E11" s="121"/>
      <c r="F11" s="121"/>
      <c r="G11" s="121">
        <v>0.05</v>
      </c>
      <c r="H11" s="197" t="s">
        <v>268</v>
      </c>
      <c r="I11" s="465">
        <v>0.5</v>
      </c>
      <c r="J11" s="198"/>
      <c r="K11" s="198">
        <v>0.5</v>
      </c>
      <c r="L11" s="198"/>
      <c r="M11" s="466"/>
      <c r="N11" s="466"/>
      <c r="O11" s="197" t="s">
        <v>818</v>
      </c>
      <c r="P11" s="554"/>
      <c r="Q11" s="4"/>
      <c r="S11" s="54" t="s">
        <v>150</v>
      </c>
    </row>
    <row r="12" spans="1:19" s="44" customFormat="1" ht="76.5" x14ac:dyDescent="0.25">
      <c r="A12" s="119">
        <v>2</v>
      </c>
      <c r="B12" s="120" t="s">
        <v>264</v>
      </c>
      <c r="C12" s="121">
        <v>1.4</v>
      </c>
      <c r="D12" s="121"/>
      <c r="E12" s="121"/>
      <c r="F12" s="121"/>
      <c r="G12" s="121">
        <v>1.4</v>
      </c>
      <c r="H12" s="120" t="s">
        <v>265</v>
      </c>
      <c r="I12" s="121">
        <v>2.5</v>
      </c>
      <c r="J12" s="121"/>
      <c r="K12" s="121">
        <v>2.5</v>
      </c>
      <c r="L12" s="121"/>
      <c r="M12" s="121"/>
      <c r="N12" s="121"/>
      <c r="O12" s="120" t="s">
        <v>740</v>
      </c>
      <c r="P12" s="119"/>
      <c r="R12" s="45"/>
      <c r="S12" s="54" t="s">
        <v>150</v>
      </c>
    </row>
    <row r="13" spans="1:19" s="186" customFormat="1" ht="25.5" x14ac:dyDescent="0.25">
      <c r="A13" s="527" t="s">
        <v>38</v>
      </c>
      <c r="B13" s="397" t="s">
        <v>88</v>
      </c>
      <c r="C13" s="463">
        <f>C14</f>
        <v>0.15</v>
      </c>
      <c r="D13" s="463">
        <f t="shared" ref="D13:N13" si="2">D14</f>
        <v>0.15</v>
      </c>
      <c r="E13" s="463">
        <f t="shared" si="2"/>
        <v>0</v>
      </c>
      <c r="F13" s="463">
        <f t="shared" si="2"/>
        <v>0</v>
      </c>
      <c r="G13" s="463">
        <f t="shared" si="2"/>
        <v>0</v>
      </c>
      <c r="H13" s="463"/>
      <c r="I13" s="463">
        <f t="shared" si="2"/>
        <v>0.18</v>
      </c>
      <c r="J13" s="463">
        <f t="shared" si="2"/>
        <v>0</v>
      </c>
      <c r="K13" s="463">
        <f t="shared" si="2"/>
        <v>0</v>
      </c>
      <c r="L13" s="463">
        <f t="shared" si="2"/>
        <v>0</v>
      </c>
      <c r="M13" s="463">
        <f t="shared" si="2"/>
        <v>0.18</v>
      </c>
      <c r="N13" s="463">
        <f t="shared" si="2"/>
        <v>0</v>
      </c>
      <c r="O13" s="300"/>
      <c r="P13" s="527"/>
      <c r="Q13" s="189"/>
      <c r="S13" s="187" t="s">
        <v>150</v>
      </c>
    </row>
    <row r="14" spans="1:19" s="1" customFormat="1" ht="25.5" x14ac:dyDescent="0.2">
      <c r="A14" s="119">
        <v>1</v>
      </c>
      <c r="B14" s="120" t="s">
        <v>269</v>
      </c>
      <c r="C14" s="290">
        <v>0.15</v>
      </c>
      <c r="D14" s="467">
        <v>0.15</v>
      </c>
      <c r="E14" s="121"/>
      <c r="F14" s="121"/>
      <c r="G14" s="121"/>
      <c r="H14" s="120" t="s">
        <v>270</v>
      </c>
      <c r="I14" s="121">
        <v>0.18</v>
      </c>
      <c r="J14" s="198"/>
      <c r="K14" s="198"/>
      <c r="L14" s="198"/>
      <c r="M14" s="121">
        <v>0.18</v>
      </c>
      <c r="N14" s="466"/>
      <c r="O14" s="197"/>
      <c r="P14" s="554"/>
      <c r="Q14" s="4"/>
      <c r="S14" s="54" t="s">
        <v>150</v>
      </c>
    </row>
    <row r="15" spans="1:19" s="190" customFormat="1" ht="25.5" x14ac:dyDescent="0.25">
      <c r="A15" s="527" t="s">
        <v>33</v>
      </c>
      <c r="B15" s="300" t="s">
        <v>67</v>
      </c>
      <c r="C15" s="463">
        <f>C16</f>
        <v>0.15</v>
      </c>
      <c r="D15" s="463">
        <f t="shared" ref="D15:N15" si="3">D16</f>
        <v>0.15</v>
      </c>
      <c r="E15" s="463">
        <f t="shared" si="3"/>
        <v>0</v>
      </c>
      <c r="F15" s="463">
        <f t="shared" si="3"/>
        <v>0</v>
      </c>
      <c r="G15" s="463">
        <f t="shared" si="3"/>
        <v>0</v>
      </c>
      <c r="H15" s="463"/>
      <c r="I15" s="463">
        <f t="shared" si="3"/>
        <v>0.18</v>
      </c>
      <c r="J15" s="463">
        <f t="shared" si="3"/>
        <v>0</v>
      </c>
      <c r="K15" s="463">
        <f t="shared" si="3"/>
        <v>0</v>
      </c>
      <c r="L15" s="463">
        <f t="shared" si="3"/>
        <v>0.18</v>
      </c>
      <c r="M15" s="463">
        <f t="shared" si="3"/>
        <v>0</v>
      </c>
      <c r="N15" s="463">
        <f t="shared" si="3"/>
        <v>0</v>
      </c>
      <c r="O15" s="300"/>
      <c r="P15" s="527"/>
      <c r="R15" s="468"/>
      <c r="S15" s="187" t="s">
        <v>150</v>
      </c>
    </row>
    <row r="16" spans="1:19" ht="89.25" x14ac:dyDescent="0.2">
      <c r="A16" s="119">
        <v>1</v>
      </c>
      <c r="B16" s="120" t="s">
        <v>266</v>
      </c>
      <c r="C16" s="121">
        <v>0.15</v>
      </c>
      <c r="D16" s="121">
        <v>0.15</v>
      </c>
      <c r="E16" s="195"/>
      <c r="F16" s="120"/>
      <c r="G16" s="196"/>
      <c r="H16" s="120" t="s">
        <v>600</v>
      </c>
      <c r="I16" s="121">
        <v>0.18</v>
      </c>
      <c r="J16" s="121"/>
      <c r="K16" s="121"/>
      <c r="L16" s="121">
        <v>0.18</v>
      </c>
      <c r="M16" s="121"/>
      <c r="N16" s="121"/>
      <c r="O16" s="120" t="s">
        <v>741</v>
      </c>
      <c r="P16" s="119"/>
      <c r="S16" s="54" t="s">
        <v>150</v>
      </c>
    </row>
    <row r="17" spans="1:19" s="190" customFormat="1" ht="25.5" x14ac:dyDescent="0.2">
      <c r="A17" s="527" t="s">
        <v>51</v>
      </c>
      <c r="B17" s="555" t="s">
        <v>37</v>
      </c>
      <c r="C17" s="243">
        <f>SUM(C18:C23)</f>
        <v>2.82</v>
      </c>
      <c r="D17" s="243">
        <f t="shared" ref="D17:N17" si="4">SUM(D18:D23)</f>
        <v>2.39</v>
      </c>
      <c r="E17" s="243">
        <f t="shared" si="4"/>
        <v>0</v>
      </c>
      <c r="F17" s="243">
        <f t="shared" si="4"/>
        <v>0</v>
      </c>
      <c r="G17" s="243">
        <f t="shared" si="4"/>
        <v>0.43</v>
      </c>
      <c r="H17" s="243">
        <f t="shared" si="4"/>
        <v>0</v>
      </c>
      <c r="I17" s="243">
        <f t="shared" si="4"/>
        <v>3.3</v>
      </c>
      <c r="J17" s="243">
        <f t="shared" si="4"/>
        <v>0</v>
      </c>
      <c r="K17" s="243">
        <f t="shared" si="4"/>
        <v>0</v>
      </c>
      <c r="L17" s="243">
        <f t="shared" si="4"/>
        <v>0</v>
      </c>
      <c r="M17" s="243">
        <f t="shared" si="4"/>
        <v>3.3</v>
      </c>
      <c r="N17" s="243">
        <f t="shared" si="4"/>
        <v>0</v>
      </c>
      <c r="O17" s="556"/>
      <c r="P17" s="554"/>
      <c r="R17" s="468"/>
      <c r="S17" s="187" t="s">
        <v>150</v>
      </c>
    </row>
    <row r="18" spans="1:19" ht="25.5" x14ac:dyDescent="0.2">
      <c r="A18" s="119">
        <v>1</v>
      </c>
      <c r="B18" s="120" t="s">
        <v>271</v>
      </c>
      <c r="C18" s="290">
        <v>0.25</v>
      </c>
      <c r="D18" s="290">
        <v>0.25</v>
      </c>
      <c r="E18" s="121"/>
      <c r="F18" s="121"/>
      <c r="G18" s="121"/>
      <c r="H18" s="120" t="s">
        <v>272</v>
      </c>
      <c r="I18" s="465">
        <v>0.3</v>
      </c>
      <c r="J18" s="198"/>
      <c r="K18" s="198"/>
      <c r="L18" s="198"/>
      <c r="M18" s="465">
        <v>0.3</v>
      </c>
      <c r="N18" s="466"/>
      <c r="O18" s="197"/>
      <c r="P18" s="554"/>
      <c r="S18" s="54" t="s">
        <v>150</v>
      </c>
    </row>
    <row r="19" spans="1:19" ht="25.5" x14ac:dyDescent="0.2">
      <c r="A19" s="119">
        <v>2</v>
      </c>
      <c r="B19" s="120" t="s">
        <v>271</v>
      </c>
      <c r="C19" s="290">
        <v>1</v>
      </c>
      <c r="D19" s="290">
        <v>1</v>
      </c>
      <c r="E19" s="121"/>
      <c r="F19" s="121"/>
      <c r="G19" s="121"/>
      <c r="H19" s="120" t="s">
        <v>273</v>
      </c>
      <c r="I19" s="465">
        <v>1.2</v>
      </c>
      <c r="J19" s="198"/>
      <c r="K19" s="198"/>
      <c r="L19" s="198"/>
      <c r="M19" s="465">
        <v>1.2</v>
      </c>
      <c r="N19" s="466"/>
      <c r="O19" s="197"/>
      <c r="P19" s="554"/>
      <c r="S19" s="54" t="s">
        <v>150</v>
      </c>
    </row>
    <row r="20" spans="1:19" ht="25.5" x14ac:dyDescent="0.2">
      <c r="A20" s="119">
        <v>3</v>
      </c>
      <c r="B20" s="120" t="s">
        <v>271</v>
      </c>
      <c r="C20" s="290">
        <v>0.43</v>
      </c>
      <c r="D20" s="121"/>
      <c r="E20" s="121"/>
      <c r="F20" s="121"/>
      <c r="G20" s="121">
        <v>0.43</v>
      </c>
      <c r="H20" s="120" t="s">
        <v>274</v>
      </c>
      <c r="I20" s="465">
        <v>0.42</v>
      </c>
      <c r="J20" s="198"/>
      <c r="K20" s="198"/>
      <c r="L20" s="198"/>
      <c r="M20" s="465">
        <v>0.42</v>
      </c>
      <c r="N20" s="466"/>
      <c r="O20" s="197"/>
      <c r="P20" s="554"/>
      <c r="S20" s="54" t="s">
        <v>150</v>
      </c>
    </row>
    <row r="21" spans="1:19" ht="51" x14ac:dyDescent="0.2">
      <c r="A21" s="119">
        <v>4</v>
      </c>
      <c r="B21" s="120" t="s">
        <v>271</v>
      </c>
      <c r="C21" s="290">
        <v>0.33</v>
      </c>
      <c r="D21" s="290">
        <v>0.33</v>
      </c>
      <c r="E21" s="121"/>
      <c r="F21" s="121"/>
      <c r="G21" s="121"/>
      <c r="H21" s="120" t="s">
        <v>275</v>
      </c>
      <c r="I21" s="465">
        <v>0.4</v>
      </c>
      <c r="J21" s="198"/>
      <c r="K21" s="198"/>
      <c r="L21" s="198"/>
      <c r="M21" s="465">
        <v>0.4</v>
      </c>
      <c r="N21" s="466"/>
      <c r="O21" s="197"/>
      <c r="P21" s="554"/>
      <c r="S21" s="54" t="s">
        <v>150</v>
      </c>
    </row>
    <row r="22" spans="1:19" ht="38.25" x14ac:dyDescent="0.2">
      <c r="A22" s="119">
        <v>5</v>
      </c>
      <c r="B22" s="120" t="s">
        <v>271</v>
      </c>
      <c r="C22" s="290">
        <v>0.39</v>
      </c>
      <c r="D22" s="290">
        <v>0.39</v>
      </c>
      <c r="E22" s="121"/>
      <c r="F22" s="121"/>
      <c r="G22" s="121"/>
      <c r="H22" s="120" t="s">
        <v>276</v>
      </c>
      <c r="I22" s="465">
        <v>0.47</v>
      </c>
      <c r="J22" s="198"/>
      <c r="K22" s="198"/>
      <c r="L22" s="198"/>
      <c r="M22" s="465">
        <v>0.47</v>
      </c>
      <c r="N22" s="466"/>
      <c r="O22" s="197"/>
      <c r="P22" s="554"/>
      <c r="S22" s="54" t="s">
        <v>150</v>
      </c>
    </row>
    <row r="23" spans="1:19" ht="51" x14ac:dyDescent="0.2">
      <c r="A23" s="119">
        <v>6</v>
      </c>
      <c r="B23" s="120" t="s">
        <v>271</v>
      </c>
      <c r="C23" s="290">
        <v>0.42</v>
      </c>
      <c r="D23" s="290">
        <v>0.42</v>
      </c>
      <c r="E23" s="121"/>
      <c r="F23" s="121"/>
      <c r="G23" s="121"/>
      <c r="H23" s="120" t="s">
        <v>666</v>
      </c>
      <c r="I23" s="465">
        <v>0.51</v>
      </c>
      <c r="J23" s="198"/>
      <c r="K23" s="198"/>
      <c r="L23" s="198"/>
      <c r="M23" s="465">
        <v>0.51</v>
      </c>
      <c r="N23" s="466"/>
      <c r="O23" s="197"/>
      <c r="P23" s="554"/>
      <c r="S23" s="54" t="s">
        <v>150</v>
      </c>
    </row>
    <row r="24" spans="1:19" ht="25.5" x14ac:dyDescent="0.2">
      <c r="A24" s="255">
        <v>11</v>
      </c>
      <c r="B24" s="256" t="s">
        <v>180</v>
      </c>
      <c r="C24" s="256">
        <f>C17+C15+C13+C10+C8</f>
        <v>14.57</v>
      </c>
      <c r="D24" s="256">
        <f t="shared" ref="D24:N24" si="5">D17+D15+D13+D10+D8</f>
        <v>2.69</v>
      </c>
      <c r="E24" s="256">
        <f t="shared" si="5"/>
        <v>0</v>
      </c>
      <c r="F24" s="256">
        <f t="shared" si="5"/>
        <v>0</v>
      </c>
      <c r="G24" s="256">
        <f t="shared" si="5"/>
        <v>11.879999999999999</v>
      </c>
      <c r="H24" s="256">
        <f t="shared" si="5"/>
        <v>0</v>
      </c>
      <c r="I24" s="256">
        <f t="shared" si="5"/>
        <v>7.16</v>
      </c>
      <c r="J24" s="256">
        <f t="shared" si="5"/>
        <v>0.5</v>
      </c>
      <c r="K24" s="256">
        <f t="shared" si="5"/>
        <v>3</v>
      </c>
      <c r="L24" s="256">
        <f t="shared" si="5"/>
        <v>0.18</v>
      </c>
      <c r="M24" s="256">
        <f t="shared" si="5"/>
        <v>3.48</v>
      </c>
      <c r="N24" s="256">
        <f t="shared" si="5"/>
        <v>0</v>
      </c>
      <c r="O24" s="257"/>
      <c r="P24" s="557"/>
      <c r="S24" s="54" t="s">
        <v>150</v>
      </c>
    </row>
    <row r="25" spans="1:19" ht="25.5" x14ac:dyDescent="0.25">
      <c r="S25" s="54" t="s">
        <v>150</v>
      </c>
    </row>
    <row r="26" spans="1:19" ht="25.5" x14ac:dyDescent="0.25">
      <c r="M26" s="914" t="s">
        <v>859</v>
      </c>
      <c r="N26" s="914"/>
      <c r="O26" s="914"/>
      <c r="P26" s="914"/>
      <c r="S26" s="54" t="s">
        <v>150</v>
      </c>
    </row>
    <row r="27" spans="1:19" ht="25.5" x14ac:dyDescent="0.25">
      <c r="M27" s="914"/>
      <c r="N27" s="914"/>
      <c r="O27" s="914"/>
      <c r="P27" s="914"/>
      <c r="S27" s="54" t="s">
        <v>150</v>
      </c>
    </row>
    <row r="28" spans="1:19" ht="25.5" x14ac:dyDescent="0.25">
      <c r="S28" s="54" t="s">
        <v>150</v>
      </c>
    </row>
    <row r="29" spans="1:19" ht="25.5" x14ac:dyDescent="0.25">
      <c r="S29" s="54" t="s">
        <v>150</v>
      </c>
    </row>
    <row r="30" spans="1:19" ht="25.5" x14ac:dyDescent="0.25">
      <c r="S30" s="54" t="s">
        <v>150</v>
      </c>
    </row>
    <row r="31" spans="1:19" ht="25.5" x14ac:dyDescent="0.25">
      <c r="S31" s="54" t="s">
        <v>150</v>
      </c>
    </row>
    <row r="32" spans="1:19" ht="25.5" x14ac:dyDescent="0.25">
      <c r="S32" s="54" t="s">
        <v>150</v>
      </c>
    </row>
    <row r="33" spans="19:19" ht="25.5" x14ac:dyDescent="0.25">
      <c r="S33" s="54" t="s">
        <v>150</v>
      </c>
    </row>
    <row r="34" spans="19:19" ht="25.5" x14ac:dyDescent="0.25">
      <c r="S34" s="54" t="s">
        <v>150</v>
      </c>
    </row>
    <row r="35" spans="19:19" ht="25.5" x14ac:dyDescent="0.25">
      <c r="S35" s="54" t="s">
        <v>150</v>
      </c>
    </row>
    <row r="36" spans="19:19" ht="25.5" x14ac:dyDescent="0.25">
      <c r="S36" s="54" t="s">
        <v>150</v>
      </c>
    </row>
    <row r="37" spans="19:19" ht="25.5" x14ac:dyDescent="0.25">
      <c r="S37" s="54" t="s">
        <v>150</v>
      </c>
    </row>
    <row r="38" spans="19:19" ht="25.5" x14ac:dyDescent="0.25">
      <c r="S38" s="54" t="s">
        <v>150</v>
      </c>
    </row>
    <row r="39" spans="19:19" ht="25.5" x14ac:dyDescent="0.25">
      <c r="S39" s="54" t="s">
        <v>150</v>
      </c>
    </row>
    <row r="40" spans="19:19" ht="25.5" x14ac:dyDescent="0.25">
      <c r="S40" s="54" t="s">
        <v>150</v>
      </c>
    </row>
    <row r="41" spans="19:19" ht="25.5" x14ac:dyDescent="0.25">
      <c r="S41" s="54" t="s">
        <v>150</v>
      </c>
    </row>
    <row r="42" spans="19:19" ht="25.5" x14ac:dyDescent="0.25">
      <c r="S42" s="54" t="s">
        <v>150</v>
      </c>
    </row>
    <row r="43" spans="19:19" ht="25.5" x14ac:dyDescent="0.25">
      <c r="S43" s="54" t="s">
        <v>150</v>
      </c>
    </row>
    <row r="44" spans="19:19" ht="25.5" x14ac:dyDescent="0.25">
      <c r="S44" s="54" t="s">
        <v>150</v>
      </c>
    </row>
    <row r="45" spans="19:19" ht="25.5" x14ac:dyDescent="0.25">
      <c r="S45" s="54" t="s">
        <v>150</v>
      </c>
    </row>
    <row r="46" spans="19:19" ht="25.5" x14ac:dyDescent="0.25">
      <c r="S46" s="54" t="s">
        <v>150</v>
      </c>
    </row>
    <row r="47" spans="19:19" ht="25.5" x14ac:dyDescent="0.25">
      <c r="S47" s="54" t="s">
        <v>150</v>
      </c>
    </row>
    <row r="48" spans="19:19" ht="25.5" x14ac:dyDescent="0.25">
      <c r="S48" s="54" t="s">
        <v>150</v>
      </c>
    </row>
    <row r="49" spans="19:19" ht="25.5" x14ac:dyDescent="0.25">
      <c r="S49" s="54" t="s">
        <v>150</v>
      </c>
    </row>
    <row r="50" spans="19:19" ht="25.5" x14ac:dyDescent="0.25">
      <c r="S50" s="54" t="s">
        <v>150</v>
      </c>
    </row>
    <row r="51" spans="19:19" ht="25.5" x14ac:dyDescent="0.25">
      <c r="S51" s="54" t="s">
        <v>150</v>
      </c>
    </row>
    <row r="52" spans="19:19" ht="25.5" x14ac:dyDescent="0.25">
      <c r="S52" s="54" t="s">
        <v>150</v>
      </c>
    </row>
    <row r="53" spans="19:19" ht="25.5" x14ac:dyDescent="0.25">
      <c r="S53" s="54" t="s">
        <v>150</v>
      </c>
    </row>
    <row r="54" spans="19:19" ht="25.5" x14ac:dyDescent="0.25">
      <c r="S54" s="54" t="s">
        <v>150</v>
      </c>
    </row>
    <row r="55" spans="19:19" ht="25.5" x14ac:dyDescent="0.25">
      <c r="S55" s="54" t="s">
        <v>150</v>
      </c>
    </row>
    <row r="56" spans="19:19" ht="25.5" x14ac:dyDescent="0.25">
      <c r="S56" s="54" t="s">
        <v>150</v>
      </c>
    </row>
    <row r="57" spans="19:19" ht="25.5" x14ac:dyDescent="0.25">
      <c r="S57" s="54" t="s">
        <v>150</v>
      </c>
    </row>
    <row r="58" spans="19:19" ht="25.5" x14ac:dyDescent="0.25">
      <c r="S58" s="54" t="s">
        <v>150</v>
      </c>
    </row>
    <row r="59" spans="19:19" ht="25.5" x14ac:dyDescent="0.25">
      <c r="S59" s="54" t="s">
        <v>150</v>
      </c>
    </row>
    <row r="60" spans="19:19" ht="25.5" x14ac:dyDescent="0.25">
      <c r="S60" s="54" t="s">
        <v>150</v>
      </c>
    </row>
    <row r="61" spans="19:19" ht="25.5" x14ac:dyDescent="0.25">
      <c r="S61" s="54" t="s">
        <v>150</v>
      </c>
    </row>
    <row r="62" spans="19:19" ht="25.5" x14ac:dyDescent="0.25">
      <c r="S62" s="54" t="s">
        <v>150</v>
      </c>
    </row>
    <row r="63" spans="19:19" ht="25.5" x14ac:dyDescent="0.25">
      <c r="S63" s="54" t="s">
        <v>150</v>
      </c>
    </row>
    <row r="64" spans="19:19" ht="25.5" x14ac:dyDescent="0.25">
      <c r="S64" s="54" t="s">
        <v>150</v>
      </c>
    </row>
    <row r="65" spans="19:19" ht="25.5" x14ac:dyDescent="0.25">
      <c r="S65" s="54" t="s">
        <v>150</v>
      </c>
    </row>
    <row r="66" spans="19:19" ht="25.5" x14ac:dyDescent="0.25">
      <c r="S66" s="54" t="s">
        <v>150</v>
      </c>
    </row>
    <row r="67" spans="19:19" ht="25.5" x14ac:dyDescent="0.25">
      <c r="S67" s="54" t="s">
        <v>150</v>
      </c>
    </row>
    <row r="68" spans="19:19" ht="25.5" x14ac:dyDescent="0.25">
      <c r="S68" s="54" t="s">
        <v>150</v>
      </c>
    </row>
    <row r="69" spans="19:19" ht="25.5" x14ac:dyDescent="0.25">
      <c r="S69" s="54" t="s">
        <v>150</v>
      </c>
    </row>
    <row r="70" spans="19:19" ht="25.5" x14ac:dyDescent="0.25">
      <c r="S70" s="54" t="s">
        <v>150</v>
      </c>
    </row>
    <row r="71" spans="19:19" ht="25.5" x14ac:dyDescent="0.25">
      <c r="S71" s="54" t="s">
        <v>150</v>
      </c>
    </row>
    <row r="72" spans="19:19" ht="25.5" x14ac:dyDescent="0.25">
      <c r="S72" s="54" t="s">
        <v>150</v>
      </c>
    </row>
    <row r="73" spans="19:19" ht="25.5" x14ac:dyDescent="0.25">
      <c r="S73" s="54" t="s">
        <v>150</v>
      </c>
    </row>
    <row r="74" spans="19:19" ht="25.5" x14ac:dyDescent="0.25">
      <c r="S74" s="54" t="s">
        <v>150</v>
      </c>
    </row>
    <row r="75" spans="19:19" ht="25.5" x14ac:dyDescent="0.25">
      <c r="S75" s="54" t="s">
        <v>150</v>
      </c>
    </row>
    <row r="76" spans="19:19" ht="25.5" x14ac:dyDescent="0.25">
      <c r="S76" s="54" t="s">
        <v>150</v>
      </c>
    </row>
    <row r="77" spans="19:19" ht="25.5" x14ac:dyDescent="0.25">
      <c r="S77" s="54" t="s">
        <v>150</v>
      </c>
    </row>
    <row r="78" spans="19:19" ht="25.5" x14ac:dyDescent="0.25">
      <c r="S78" s="54" t="s">
        <v>150</v>
      </c>
    </row>
    <row r="79" spans="19:19" ht="25.5" x14ac:dyDescent="0.25">
      <c r="S79" s="54" t="s">
        <v>150</v>
      </c>
    </row>
    <row r="80" spans="19:19" ht="25.5" x14ac:dyDescent="0.25">
      <c r="S80" s="54" t="s">
        <v>150</v>
      </c>
    </row>
    <row r="81" spans="19:19" ht="25.5" x14ac:dyDescent="0.25">
      <c r="S81" s="54" t="s">
        <v>150</v>
      </c>
    </row>
    <row r="82" spans="19:19" ht="25.5" x14ac:dyDescent="0.25">
      <c r="S82" s="54" t="s">
        <v>150</v>
      </c>
    </row>
    <row r="83" spans="19:19" ht="25.5" x14ac:dyDescent="0.25">
      <c r="S83" s="54" t="s">
        <v>150</v>
      </c>
    </row>
    <row r="84" spans="19:19" ht="25.5" x14ac:dyDescent="0.25">
      <c r="S84" s="54" t="s">
        <v>150</v>
      </c>
    </row>
    <row r="85" spans="19:19" ht="25.5" x14ac:dyDescent="0.25">
      <c r="S85" s="54" t="s">
        <v>150</v>
      </c>
    </row>
    <row r="86" spans="19:19" ht="25.5" x14ac:dyDescent="0.25">
      <c r="S86" s="54" t="s">
        <v>150</v>
      </c>
    </row>
    <row r="87" spans="19:19" ht="25.5" x14ac:dyDescent="0.25">
      <c r="S87" s="54" t="s">
        <v>150</v>
      </c>
    </row>
    <row r="88" spans="19:19" ht="25.5" x14ac:dyDescent="0.25">
      <c r="S88" s="54" t="s">
        <v>150</v>
      </c>
    </row>
    <row r="89" spans="19:19" ht="25.5" x14ac:dyDescent="0.25">
      <c r="S89" s="54" t="s">
        <v>150</v>
      </c>
    </row>
    <row r="90" spans="19:19" ht="25.5" x14ac:dyDescent="0.25">
      <c r="S90" s="54" t="s">
        <v>150</v>
      </c>
    </row>
    <row r="91" spans="19:19" ht="25.5" x14ac:dyDescent="0.25">
      <c r="S91" s="54" t="s">
        <v>150</v>
      </c>
    </row>
    <row r="92" spans="19:19" ht="25.5" x14ac:dyDescent="0.25">
      <c r="S92" s="54" t="s">
        <v>150</v>
      </c>
    </row>
    <row r="93" spans="19:19" ht="25.5" x14ac:dyDescent="0.25">
      <c r="S93" s="54" t="s">
        <v>150</v>
      </c>
    </row>
    <row r="94" spans="19:19" ht="25.5" x14ac:dyDescent="0.25">
      <c r="S94" s="54" t="s">
        <v>150</v>
      </c>
    </row>
    <row r="95" spans="19:19" ht="25.5" x14ac:dyDescent="0.25">
      <c r="S95" s="54" t="s">
        <v>150</v>
      </c>
    </row>
    <row r="96" spans="19:19" ht="25.5" x14ac:dyDescent="0.25">
      <c r="S96" s="54" t="s">
        <v>150</v>
      </c>
    </row>
    <row r="97" spans="19:19" ht="25.5" x14ac:dyDescent="0.25">
      <c r="S97" s="54" t="s">
        <v>150</v>
      </c>
    </row>
    <row r="98" spans="19:19" ht="25.5" x14ac:dyDescent="0.25">
      <c r="S98" s="54" t="s">
        <v>150</v>
      </c>
    </row>
    <row r="99" spans="19:19" ht="25.5" x14ac:dyDescent="0.25">
      <c r="S99" s="54" t="s">
        <v>150</v>
      </c>
    </row>
    <row r="100" spans="19:19" ht="25.5" x14ac:dyDescent="0.25">
      <c r="S100" s="54" t="s">
        <v>150</v>
      </c>
    </row>
    <row r="101" spans="19:19" ht="25.5" x14ac:dyDescent="0.25">
      <c r="S101" s="54" t="s">
        <v>150</v>
      </c>
    </row>
    <row r="102" spans="19:19" ht="25.5" x14ac:dyDescent="0.25">
      <c r="S102" s="54" t="s">
        <v>150</v>
      </c>
    </row>
    <row r="103" spans="19:19" ht="25.5" x14ac:dyDescent="0.25">
      <c r="S103" s="54" t="s">
        <v>150</v>
      </c>
    </row>
    <row r="104" spans="19:19" ht="25.5" x14ac:dyDescent="0.25">
      <c r="S104" s="54" t="s">
        <v>150</v>
      </c>
    </row>
    <row r="105" spans="19:19" ht="25.5" x14ac:dyDescent="0.25">
      <c r="S105" s="54" t="s">
        <v>150</v>
      </c>
    </row>
    <row r="106" spans="19:19" ht="25.5" x14ac:dyDescent="0.25">
      <c r="S106" s="54" t="s">
        <v>150</v>
      </c>
    </row>
    <row r="107" spans="19:19" ht="25.5" x14ac:dyDescent="0.25">
      <c r="S107" s="54" t="s">
        <v>150</v>
      </c>
    </row>
    <row r="108" spans="19:19" ht="25.5" x14ac:dyDescent="0.25">
      <c r="S108" s="54" t="s">
        <v>150</v>
      </c>
    </row>
    <row r="109" spans="19:19" ht="25.5" x14ac:dyDescent="0.25">
      <c r="S109" s="54" t="s">
        <v>150</v>
      </c>
    </row>
    <row r="110" spans="19:19" ht="25.5" x14ac:dyDescent="0.25">
      <c r="S110" s="54" t="s">
        <v>150</v>
      </c>
    </row>
    <row r="111" spans="19:19" ht="25.5" x14ac:dyDescent="0.25">
      <c r="S111" s="54" t="s">
        <v>150</v>
      </c>
    </row>
    <row r="112" spans="19:19" ht="25.5" x14ac:dyDescent="0.25">
      <c r="S112" s="54" t="s">
        <v>150</v>
      </c>
    </row>
    <row r="113" spans="19:19" ht="25.5" x14ac:dyDescent="0.25">
      <c r="S113" s="54" t="s">
        <v>150</v>
      </c>
    </row>
    <row r="114" spans="19:19" ht="25.5" x14ac:dyDescent="0.25">
      <c r="S114" s="54" t="s">
        <v>150</v>
      </c>
    </row>
    <row r="115" spans="19:19" ht="25.5" x14ac:dyDescent="0.25">
      <c r="S115" s="54" t="s">
        <v>150</v>
      </c>
    </row>
    <row r="116" spans="19:19" ht="25.5" x14ac:dyDescent="0.25">
      <c r="S116" s="54" t="s">
        <v>150</v>
      </c>
    </row>
    <row r="117" spans="19:19" ht="25.5" x14ac:dyDescent="0.25">
      <c r="S117" s="54" t="s">
        <v>150</v>
      </c>
    </row>
    <row r="118" spans="19:19" ht="25.5" x14ac:dyDescent="0.25">
      <c r="S118" s="54" t="s">
        <v>150</v>
      </c>
    </row>
    <row r="119" spans="19:19" ht="25.5" x14ac:dyDescent="0.25">
      <c r="S119" s="54" t="s">
        <v>150</v>
      </c>
    </row>
    <row r="120" spans="19:19" ht="25.5" x14ac:dyDescent="0.25">
      <c r="S120" s="54" t="s">
        <v>150</v>
      </c>
    </row>
    <row r="121" spans="19:19" ht="25.5" x14ac:dyDescent="0.25">
      <c r="S121" s="54" t="s">
        <v>150</v>
      </c>
    </row>
    <row r="122" spans="19:19" ht="25.5" x14ac:dyDescent="0.25">
      <c r="S122" s="54" t="s">
        <v>150</v>
      </c>
    </row>
    <row r="123" spans="19:19" ht="25.5" x14ac:dyDescent="0.25">
      <c r="S123" s="54" t="s">
        <v>150</v>
      </c>
    </row>
    <row r="124" spans="19:19" ht="25.5" x14ac:dyDescent="0.25">
      <c r="S124" s="54" t="s">
        <v>150</v>
      </c>
    </row>
    <row r="125" spans="19:19" ht="25.5" x14ac:dyDescent="0.25">
      <c r="S125" s="54" t="s">
        <v>150</v>
      </c>
    </row>
    <row r="126" spans="19:19" ht="25.5" x14ac:dyDescent="0.25">
      <c r="S126" s="54" t="s">
        <v>150</v>
      </c>
    </row>
    <row r="127" spans="19:19" ht="25.5" x14ac:dyDescent="0.25">
      <c r="S127" s="54" t="s">
        <v>150</v>
      </c>
    </row>
    <row r="128" spans="19:19" ht="25.5" x14ac:dyDescent="0.25">
      <c r="S128" s="54" t="s">
        <v>150</v>
      </c>
    </row>
    <row r="129" spans="19:19" ht="25.5" x14ac:dyDescent="0.25">
      <c r="S129" s="54" t="s">
        <v>150</v>
      </c>
    </row>
    <row r="130" spans="19:19" ht="25.5" x14ac:dyDescent="0.25">
      <c r="S130" s="54" t="s">
        <v>150</v>
      </c>
    </row>
    <row r="131" spans="19:19" ht="25.5" x14ac:dyDescent="0.25">
      <c r="S131" s="54" t="s">
        <v>150</v>
      </c>
    </row>
    <row r="132" spans="19:19" ht="25.5" x14ac:dyDescent="0.25">
      <c r="S132" s="54" t="s">
        <v>150</v>
      </c>
    </row>
    <row r="133" spans="19:19" ht="25.5" x14ac:dyDescent="0.25">
      <c r="S133" s="54" t="s">
        <v>150</v>
      </c>
    </row>
    <row r="134" spans="19:19" ht="25.5" x14ac:dyDescent="0.25">
      <c r="S134" s="54" t="s">
        <v>150</v>
      </c>
    </row>
    <row r="135" spans="19:19" ht="25.5" x14ac:dyDescent="0.25">
      <c r="S135" s="54" t="s">
        <v>150</v>
      </c>
    </row>
    <row r="136" spans="19:19" ht="25.5" x14ac:dyDescent="0.25">
      <c r="S136" s="54" t="s">
        <v>150</v>
      </c>
    </row>
    <row r="137" spans="19:19" ht="25.5" x14ac:dyDescent="0.25">
      <c r="S137" s="54" t="s">
        <v>150</v>
      </c>
    </row>
    <row r="138" spans="19:19" ht="25.5" x14ac:dyDescent="0.25">
      <c r="S138" s="54" t="s">
        <v>150</v>
      </c>
    </row>
    <row r="139" spans="19:19" ht="25.5" x14ac:dyDescent="0.25">
      <c r="S139" s="54" t="s">
        <v>150</v>
      </c>
    </row>
    <row r="140" spans="19:19" ht="25.5" x14ac:dyDescent="0.25">
      <c r="S140" s="54" t="s">
        <v>150</v>
      </c>
    </row>
    <row r="141" spans="19:19" ht="25.5" x14ac:dyDescent="0.25">
      <c r="S141" s="54" t="s">
        <v>150</v>
      </c>
    </row>
    <row r="142" spans="19:19" ht="25.5" x14ac:dyDescent="0.25">
      <c r="S142" s="54" t="s">
        <v>150</v>
      </c>
    </row>
    <row r="143" spans="19:19" ht="25.5" x14ac:dyDescent="0.25">
      <c r="S143" s="54" t="s">
        <v>150</v>
      </c>
    </row>
    <row r="144" spans="19:19" ht="25.5" x14ac:dyDescent="0.25">
      <c r="S144" s="54" t="s">
        <v>150</v>
      </c>
    </row>
    <row r="145" spans="19:19" ht="25.5" x14ac:dyDescent="0.25">
      <c r="S145" s="54" t="s">
        <v>150</v>
      </c>
    </row>
    <row r="146" spans="19:19" ht="25.5" x14ac:dyDescent="0.25">
      <c r="S146" s="54" t="s">
        <v>150</v>
      </c>
    </row>
    <row r="147" spans="19:19" ht="25.5" x14ac:dyDescent="0.25">
      <c r="S147" s="54" t="s">
        <v>150</v>
      </c>
    </row>
    <row r="148" spans="19:19" ht="25.5" x14ac:dyDescent="0.25">
      <c r="S148" s="54" t="s">
        <v>150</v>
      </c>
    </row>
    <row r="149" spans="19:19" ht="25.5" x14ac:dyDescent="0.25">
      <c r="S149" s="54" t="s">
        <v>150</v>
      </c>
    </row>
    <row r="150" spans="19:19" ht="25.5" x14ac:dyDescent="0.25">
      <c r="S150" s="54" t="s">
        <v>150</v>
      </c>
    </row>
    <row r="151" spans="19:19" ht="25.5" x14ac:dyDescent="0.25">
      <c r="S151" s="54" t="s">
        <v>150</v>
      </c>
    </row>
    <row r="152" spans="19:19" ht="25.5" x14ac:dyDescent="0.25">
      <c r="S152" s="54" t="s">
        <v>150</v>
      </c>
    </row>
    <row r="153" spans="19:19" ht="25.5" x14ac:dyDescent="0.25">
      <c r="S153" s="54" t="s">
        <v>150</v>
      </c>
    </row>
    <row r="154" spans="19:19" ht="25.5" x14ac:dyDescent="0.25">
      <c r="S154" s="54" t="s">
        <v>150</v>
      </c>
    </row>
    <row r="155" spans="19:19" ht="25.5" x14ac:dyDescent="0.25">
      <c r="S155" s="54" t="s">
        <v>150</v>
      </c>
    </row>
    <row r="156" spans="19:19" ht="25.5" x14ac:dyDescent="0.25">
      <c r="S156" s="54" t="s">
        <v>150</v>
      </c>
    </row>
    <row r="157" spans="19:19" ht="25.5" x14ac:dyDescent="0.25">
      <c r="S157" s="54" t="s">
        <v>150</v>
      </c>
    </row>
    <row r="158" spans="19:19" ht="25.5" x14ac:dyDescent="0.25">
      <c r="S158" s="54" t="s">
        <v>150</v>
      </c>
    </row>
    <row r="159" spans="19:19" ht="25.5" x14ac:dyDescent="0.25">
      <c r="S159" s="54" t="s">
        <v>150</v>
      </c>
    </row>
    <row r="160" spans="19:19" ht="25.5" x14ac:dyDescent="0.25">
      <c r="S160" s="54" t="s">
        <v>150</v>
      </c>
    </row>
  </sheetData>
  <mergeCells count="14">
    <mergeCell ref="M26:P27"/>
    <mergeCell ref="A2:P2"/>
    <mergeCell ref="A1:P1"/>
    <mergeCell ref="A5:A6"/>
    <mergeCell ref="B5:B6"/>
    <mergeCell ref="C5:C6"/>
    <mergeCell ref="D5:G5"/>
    <mergeCell ref="H5:H6"/>
    <mergeCell ref="I5:I6"/>
    <mergeCell ref="A3:P3"/>
    <mergeCell ref="J5:N5"/>
    <mergeCell ref="O5:O6"/>
    <mergeCell ref="P5:P6"/>
    <mergeCell ref="A4:P4"/>
  </mergeCells>
  <printOptions horizontalCentered="1"/>
  <pageMargins left="0.39370078740157483" right="0.39370078740157483" top="0.39370078740157483" bottom="0.39370078740157483" header="0.11811023622047245" footer="0.27559055118110237"/>
  <pageSetup paperSize="9" scale="69" fitToHeight="100" orientation="landscape" r:id="rId1"/>
  <headerFooter>
    <oddFooter>&amp;L&amp;"Times New Roman,nghiêng"&amp;9Phụ lục &amp;A&amp;R&amp;10&amp;P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4"/>
  <sheetViews>
    <sheetView showZeros="0" view="pageLayout" topLeftCell="A12" zoomScale="80" zoomScaleSheetLayoutView="80" zoomScalePageLayoutView="80" workbookViewId="0">
      <selection activeCell="L16" sqref="A1:P17"/>
    </sheetView>
  </sheetViews>
  <sheetFormatPr defaultColWidth="6.875" defaultRowHeight="12.75" x14ac:dyDescent="0.25"/>
  <cols>
    <col min="1" max="1" width="4.375" style="1" customWidth="1"/>
    <col min="2" max="2" width="26.375" style="2" customWidth="1"/>
    <col min="3" max="3" width="9" style="1" customWidth="1"/>
    <col min="4" max="7" width="6.25" style="1" customWidth="1"/>
    <col min="8" max="8" width="15" style="1" customWidth="1"/>
    <col min="9" max="9" width="14.625" style="1" customWidth="1"/>
    <col min="10" max="14" width="6.625" style="1" customWidth="1"/>
    <col min="15" max="15" width="29.25" style="2" customWidth="1"/>
    <col min="16" max="16" width="8.75" style="1" customWidth="1"/>
    <col min="17" max="17" width="6.875" style="1"/>
    <col min="18" max="18" width="10.25" style="1" bestFit="1" customWidth="1"/>
    <col min="19" max="16384" width="6.875" style="1"/>
  </cols>
  <sheetData>
    <row r="1" spans="1:52" s="17" customFormat="1" ht="20.100000000000001" customHeight="1" x14ac:dyDescent="0.25">
      <c r="A1" s="906" t="s">
        <v>332</v>
      </c>
      <c r="B1" s="906"/>
      <c r="C1" s="906"/>
      <c r="D1" s="906"/>
      <c r="E1" s="906"/>
      <c r="F1" s="906"/>
      <c r="G1" s="906"/>
      <c r="H1" s="906"/>
      <c r="I1" s="906"/>
      <c r="J1" s="906"/>
      <c r="K1" s="906"/>
      <c r="L1" s="906"/>
      <c r="M1" s="906"/>
      <c r="N1" s="906"/>
      <c r="O1" s="906"/>
      <c r="P1" s="906"/>
      <c r="Q1" s="47"/>
      <c r="R1" s="47"/>
      <c r="S1" s="53"/>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row>
    <row r="2" spans="1:52" s="17" customFormat="1" ht="20.100000000000001" customHeight="1" x14ac:dyDescent="0.25">
      <c r="A2" s="934" t="s">
        <v>104</v>
      </c>
      <c r="B2" s="934"/>
      <c r="C2" s="934"/>
      <c r="D2" s="934"/>
      <c r="E2" s="934"/>
      <c r="F2" s="934"/>
      <c r="G2" s="934"/>
      <c r="H2" s="934"/>
      <c r="I2" s="934"/>
      <c r="J2" s="934"/>
      <c r="K2" s="934"/>
      <c r="L2" s="934"/>
      <c r="M2" s="934"/>
      <c r="N2" s="934"/>
      <c r="O2" s="934"/>
      <c r="P2" s="934"/>
      <c r="Q2" s="47"/>
      <c r="R2" s="47"/>
      <c r="S2" s="53"/>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row>
    <row r="3" spans="1:52" s="16" customFormat="1" ht="20.100000000000001" customHeight="1" x14ac:dyDescent="0.25">
      <c r="A3" s="907" t="str">
        <f>'1.1.TPHT'!A3:P3</f>
        <v>(Kèm theo Tờ trình số 218/TTr-UBND  ngày 09/7/2018 của UBND tỉnh)</v>
      </c>
      <c r="B3" s="907"/>
      <c r="C3" s="907"/>
      <c r="D3" s="907"/>
      <c r="E3" s="907"/>
      <c r="F3" s="907"/>
      <c r="G3" s="907"/>
      <c r="H3" s="907"/>
      <c r="I3" s="907"/>
      <c r="J3" s="907"/>
      <c r="K3" s="907"/>
      <c r="L3" s="907"/>
      <c r="M3" s="907"/>
      <c r="N3" s="907"/>
      <c r="O3" s="907"/>
      <c r="P3" s="907"/>
      <c r="S3" s="53"/>
    </row>
    <row r="4" spans="1:52" s="16" customFormat="1" ht="20.100000000000001" customHeight="1" x14ac:dyDescent="0.25">
      <c r="A4" s="921"/>
      <c r="B4" s="921"/>
      <c r="C4" s="921"/>
      <c r="D4" s="921"/>
      <c r="E4" s="921"/>
      <c r="F4" s="921"/>
      <c r="G4" s="921"/>
      <c r="H4" s="921"/>
      <c r="I4" s="921"/>
      <c r="J4" s="921"/>
      <c r="K4" s="921"/>
      <c r="L4" s="921"/>
      <c r="M4" s="921"/>
      <c r="N4" s="921"/>
      <c r="O4" s="921"/>
      <c r="P4" s="921"/>
      <c r="S4" s="54" t="s">
        <v>150</v>
      </c>
    </row>
    <row r="5" spans="1:52" s="244" customFormat="1" ht="20.100000000000001" customHeight="1" x14ac:dyDescent="0.25">
      <c r="A5" s="923" t="s">
        <v>21</v>
      </c>
      <c r="B5" s="922" t="s">
        <v>62</v>
      </c>
      <c r="C5" s="922" t="s">
        <v>61</v>
      </c>
      <c r="D5" s="922" t="s">
        <v>136</v>
      </c>
      <c r="E5" s="922"/>
      <c r="F5" s="922"/>
      <c r="G5" s="922"/>
      <c r="H5" s="922" t="s">
        <v>135</v>
      </c>
      <c r="I5" s="922" t="s">
        <v>16</v>
      </c>
      <c r="J5" s="922" t="s">
        <v>15</v>
      </c>
      <c r="K5" s="922"/>
      <c r="L5" s="922"/>
      <c r="M5" s="922"/>
      <c r="N5" s="922"/>
      <c r="O5" s="917" t="s">
        <v>79</v>
      </c>
      <c r="P5" s="922" t="s">
        <v>14</v>
      </c>
      <c r="S5" s="54" t="s">
        <v>150</v>
      </c>
    </row>
    <row r="6" spans="1:52" s="3" customFormat="1" ht="35.25" customHeight="1" x14ac:dyDescent="0.25">
      <c r="A6" s="923"/>
      <c r="B6" s="922"/>
      <c r="C6" s="922"/>
      <c r="D6" s="524" t="s">
        <v>13</v>
      </c>
      <c r="E6" s="524" t="s">
        <v>12</v>
      </c>
      <c r="F6" s="524" t="s">
        <v>58</v>
      </c>
      <c r="G6" s="524" t="s">
        <v>57</v>
      </c>
      <c r="H6" s="922"/>
      <c r="I6" s="922"/>
      <c r="J6" s="524" t="s">
        <v>10</v>
      </c>
      <c r="K6" s="524" t="s">
        <v>9</v>
      </c>
      <c r="L6" s="524" t="s">
        <v>78</v>
      </c>
      <c r="M6" s="524" t="s">
        <v>56</v>
      </c>
      <c r="N6" s="524" t="s">
        <v>6</v>
      </c>
      <c r="O6" s="917"/>
      <c r="P6" s="922"/>
      <c r="S6" s="54" t="s">
        <v>150</v>
      </c>
    </row>
    <row r="7" spans="1:52" s="691" customFormat="1" ht="27.75" customHeight="1" x14ac:dyDescent="0.25">
      <c r="A7" s="723">
        <v>-1</v>
      </c>
      <c r="B7" s="723">
        <v>-2</v>
      </c>
      <c r="C7" s="723" t="s">
        <v>55</v>
      </c>
      <c r="D7" s="723">
        <v>-4</v>
      </c>
      <c r="E7" s="723">
        <v>-5</v>
      </c>
      <c r="F7" s="723">
        <v>-6</v>
      </c>
      <c r="G7" s="723">
        <v>-7</v>
      </c>
      <c r="H7" s="723">
        <v>-8</v>
      </c>
      <c r="I7" s="723" t="s">
        <v>54</v>
      </c>
      <c r="J7" s="723">
        <v>-10</v>
      </c>
      <c r="K7" s="723">
        <v>-11</v>
      </c>
      <c r="L7" s="723">
        <v>-12</v>
      </c>
      <c r="M7" s="723">
        <v>-13</v>
      </c>
      <c r="N7" s="723">
        <v>-14</v>
      </c>
      <c r="O7" s="718">
        <v>-15</v>
      </c>
      <c r="P7" s="723">
        <v>-16</v>
      </c>
      <c r="S7" s="687" t="s">
        <v>150</v>
      </c>
    </row>
    <row r="8" spans="1:52" s="186" customFormat="1" ht="25.5" x14ac:dyDescent="0.25">
      <c r="A8" s="234" t="s">
        <v>49</v>
      </c>
      <c r="B8" s="235" t="s">
        <v>228</v>
      </c>
      <c r="C8" s="288">
        <f>C9</f>
        <v>0.36</v>
      </c>
      <c r="D8" s="288">
        <f t="shared" ref="D8:G8" si="0">D9</f>
        <v>0</v>
      </c>
      <c r="E8" s="288">
        <f t="shared" si="0"/>
        <v>0</v>
      </c>
      <c r="F8" s="288">
        <f t="shared" si="0"/>
        <v>0</v>
      </c>
      <c r="G8" s="288">
        <f t="shared" si="0"/>
        <v>0.36</v>
      </c>
      <c r="H8" s="275"/>
      <c r="I8" s="288">
        <f t="shared" ref="I8" si="1">I9</f>
        <v>0.3</v>
      </c>
      <c r="J8" s="288">
        <f t="shared" ref="J8" si="2">J9</f>
        <v>0</v>
      </c>
      <c r="K8" s="288">
        <f t="shared" ref="K8" si="3">K9</f>
        <v>0</v>
      </c>
      <c r="L8" s="288">
        <f t="shared" ref="L8" si="4">L9</f>
        <v>0</v>
      </c>
      <c r="M8" s="288">
        <f t="shared" ref="M8" si="5">M9</f>
        <v>0.3</v>
      </c>
      <c r="N8" s="288">
        <f t="shared" ref="N8" si="6">N9</f>
        <v>0</v>
      </c>
      <c r="O8" s="713"/>
      <c r="P8" s="527"/>
      <c r="S8" s="187" t="s">
        <v>150</v>
      </c>
    </row>
    <row r="9" spans="1:52" ht="57.75" customHeight="1" x14ac:dyDescent="0.25">
      <c r="A9" s="119">
        <v>1</v>
      </c>
      <c r="B9" s="158" t="s">
        <v>312</v>
      </c>
      <c r="C9" s="289">
        <f t="shared" ref="C9:C13" si="7">SUM(D9:G9)</f>
        <v>0.36</v>
      </c>
      <c r="D9" s="119"/>
      <c r="E9" s="119"/>
      <c r="F9" s="119"/>
      <c r="G9" s="290">
        <v>0.36</v>
      </c>
      <c r="H9" s="276" t="s">
        <v>313</v>
      </c>
      <c r="I9" s="289">
        <f t="shared" ref="I9:I13" si="8">SUM(J9:N9)</f>
        <v>0.3</v>
      </c>
      <c r="J9" s="119"/>
      <c r="K9" s="119"/>
      <c r="L9" s="119"/>
      <c r="M9" s="121">
        <v>0.3</v>
      </c>
      <c r="N9" s="119"/>
      <c r="O9" s="236" t="s">
        <v>742</v>
      </c>
      <c r="P9" s="276"/>
      <c r="S9" s="54" t="s">
        <v>150</v>
      </c>
    </row>
    <row r="10" spans="1:52" s="186" customFormat="1" ht="25.5" x14ac:dyDescent="0.25">
      <c r="A10" s="279" t="s">
        <v>39</v>
      </c>
      <c r="B10" s="280" t="s">
        <v>87</v>
      </c>
      <c r="C10" s="291">
        <f>C11</f>
        <v>1.54</v>
      </c>
      <c r="D10" s="291">
        <f t="shared" ref="D10:N10" si="9">D11</f>
        <v>1.54</v>
      </c>
      <c r="E10" s="291">
        <f t="shared" si="9"/>
        <v>0</v>
      </c>
      <c r="F10" s="291">
        <f t="shared" si="9"/>
        <v>0</v>
      </c>
      <c r="G10" s="291">
        <f t="shared" si="9"/>
        <v>0</v>
      </c>
      <c r="H10" s="281"/>
      <c r="I10" s="291">
        <f t="shared" si="9"/>
        <v>1</v>
      </c>
      <c r="J10" s="291">
        <f t="shared" si="9"/>
        <v>0</v>
      </c>
      <c r="K10" s="291">
        <f t="shared" si="9"/>
        <v>0</v>
      </c>
      <c r="L10" s="291">
        <f t="shared" si="9"/>
        <v>0</v>
      </c>
      <c r="M10" s="291">
        <f t="shared" si="9"/>
        <v>1</v>
      </c>
      <c r="N10" s="291">
        <f t="shared" si="9"/>
        <v>0</v>
      </c>
      <c r="O10" s="777"/>
      <c r="P10" s="282"/>
      <c r="S10" s="187" t="s">
        <v>150</v>
      </c>
    </row>
    <row r="11" spans="1:52" ht="71.25" customHeight="1" x14ac:dyDescent="0.25">
      <c r="A11" s="119">
        <v>1</v>
      </c>
      <c r="B11" s="158" t="s">
        <v>302</v>
      </c>
      <c r="C11" s="289">
        <f t="shared" si="7"/>
        <v>1.54</v>
      </c>
      <c r="D11" s="121">
        <v>1.54</v>
      </c>
      <c r="E11" s="119"/>
      <c r="F11" s="119"/>
      <c r="G11" s="119"/>
      <c r="H11" s="277" t="s">
        <v>303</v>
      </c>
      <c r="I11" s="289">
        <f t="shared" si="8"/>
        <v>1</v>
      </c>
      <c r="J11" s="119"/>
      <c r="K11" s="119"/>
      <c r="L11" s="119"/>
      <c r="M11" s="121">
        <v>1</v>
      </c>
      <c r="N11" s="119"/>
      <c r="O11" s="236" t="s">
        <v>819</v>
      </c>
      <c r="P11" s="276"/>
      <c r="S11" s="54" t="s">
        <v>150</v>
      </c>
    </row>
    <row r="12" spans="1:52" s="186" customFormat="1" ht="25.5" x14ac:dyDescent="0.25">
      <c r="A12" s="240" t="s">
        <v>38</v>
      </c>
      <c r="B12" s="284" t="s">
        <v>37</v>
      </c>
      <c r="C12" s="291">
        <f>C13</f>
        <v>1</v>
      </c>
      <c r="D12" s="291">
        <f t="shared" ref="D12:N12" si="10">D13</f>
        <v>1</v>
      </c>
      <c r="E12" s="291">
        <f t="shared" si="10"/>
        <v>0</v>
      </c>
      <c r="F12" s="291">
        <f t="shared" si="10"/>
        <v>0</v>
      </c>
      <c r="G12" s="291">
        <f t="shared" si="10"/>
        <v>0</v>
      </c>
      <c r="H12" s="281"/>
      <c r="I12" s="291">
        <f t="shared" si="10"/>
        <v>0.6</v>
      </c>
      <c r="J12" s="291">
        <f t="shared" si="10"/>
        <v>0</v>
      </c>
      <c r="K12" s="291">
        <f t="shared" si="10"/>
        <v>0</v>
      </c>
      <c r="L12" s="291">
        <f t="shared" si="10"/>
        <v>0</v>
      </c>
      <c r="M12" s="291">
        <f t="shared" si="10"/>
        <v>0.6</v>
      </c>
      <c r="N12" s="291">
        <f t="shared" si="10"/>
        <v>0</v>
      </c>
      <c r="O12" s="777"/>
      <c r="P12" s="282"/>
      <c r="S12" s="187" t="s">
        <v>150</v>
      </c>
    </row>
    <row r="13" spans="1:52" ht="134.25" customHeight="1" x14ac:dyDescent="0.2">
      <c r="A13" s="119">
        <v>1</v>
      </c>
      <c r="B13" s="120" t="s">
        <v>307</v>
      </c>
      <c r="C13" s="289">
        <f t="shared" si="7"/>
        <v>1</v>
      </c>
      <c r="D13" s="292">
        <v>1</v>
      </c>
      <c r="E13" s="159"/>
      <c r="F13" s="159"/>
      <c r="G13" s="293"/>
      <c r="H13" s="276" t="s">
        <v>314</v>
      </c>
      <c r="I13" s="289">
        <f t="shared" si="8"/>
        <v>0.6</v>
      </c>
      <c r="J13" s="119"/>
      <c r="K13" s="119"/>
      <c r="L13" s="119"/>
      <c r="M13" s="121">
        <v>0.6</v>
      </c>
      <c r="N13" s="119"/>
      <c r="O13" s="232" t="s">
        <v>820</v>
      </c>
      <c r="P13" s="276"/>
      <c r="S13" s="54" t="s">
        <v>150</v>
      </c>
    </row>
    <row r="14" spans="1:52" ht="25.5" x14ac:dyDescent="0.2">
      <c r="A14" s="255">
        <v>3</v>
      </c>
      <c r="B14" s="256" t="s">
        <v>180</v>
      </c>
      <c r="C14" s="263">
        <f>C12+C10+C8</f>
        <v>2.9</v>
      </c>
      <c r="D14" s="263">
        <f t="shared" ref="D14:N14" si="11">D12+D10+D8</f>
        <v>2.54</v>
      </c>
      <c r="E14" s="263">
        <f t="shared" si="11"/>
        <v>0</v>
      </c>
      <c r="F14" s="263">
        <f t="shared" si="11"/>
        <v>0</v>
      </c>
      <c r="G14" s="263">
        <f t="shared" si="11"/>
        <v>0.36</v>
      </c>
      <c r="H14" s="285">
        <f t="shared" si="11"/>
        <v>0</v>
      </c>
      <c r="I14" s="263">
        <f t="shared" si="11"/>
        <v>1.9000000000000001</v>
      </c>
      <c r="J14" s="263">
        <f t="shared" si="11"/>
        <v>0</v>
      </c>
      <c r="K14" s="263">
        <f t="shared" si="11"/>
        <v>0</v>
      </c>
      <c r="L14" s="263">
        <f t="shared" si="11"/>
        <v>0</v>
      </c>
      <c r="M14" s="263">
        <f t="shared" si="11"/>
        <v>1.9000000000000001</v>
      </c>
      <c r="N14" s="263">
        <f t="shared" si="11"/>
        <v>0</v>
      </c>
      <c r="O14" s="722"/>
      <c r="P14" s="287"/>
      <c r="S14" s="54" t="s">
        <v>150</v>
      </c>
    </row>
    <row r="15" spans="1:52" ht="25.5" x14ac:dyDescent="0.25">
      <c r="S15" s="54" t="s">
        <v>150</v>
      </c>
    </row>
    <row r="16" spans="1:52" ht="25.5" x14ac:dyDescent="0.25">
      <c r="L16" s="919" t="s">
        <v>859</v>
      </c>
      <c r="M16" s="919"/>
      <c r="N16" s="919"/>
      <c r="O16" s="919"/>
      <c r="P16" s="919"/>
      <c r="S16" s="54" t="s">
        <v>150</v>
      </c>
    </row>
    <row r="17" spans="12:19" ht="25.5" x14ac:dyDescent="0.25">
      <c r="L17" s="919"/>
      <c r="M17" s="919"/>
      <c r="N17" s="919"/>
      <c r="O17" s="919"/>
      <c r="P17" s="919"/>
      <c r="S17" s="54" t="s">
        <v>150</v>
      </c>
    </row>
    <row r="18" spans="12:19" ht="25.5" x14ac:dyDescent="0.25">
      <c r="L18" s="186"/>
      <c r="M18" s="186"/>
      <c r="N18" s="186"/>
      <c r="O18" s="850"/>
      <c r="P18" s="186"/>
      <c r="S18" s="54" t="s">
        <v>150</v>
      </c>
    </row>
    <row r="19" spans="12:19" ht="25.5" x14ac:dyDescent="0.25">
      <c r="L19" s="186"/>
      <c r="M19" s="186"/>
      <c r="N19" s="186"/>
      <c r="O19" s="850"/>
      <c r="P19" s="186"/>
      <c r="S19" s="54" t="s">
        <v>150</v>
      </c>
    </row>
    <row r="20" spans="12:19" ht="25.5" x14ac:dyDescent="0.25">
      <c r="L20" s="186"/>
      <c r="M20" s="186"/>
      <c r="N20" s="186"/>
      <c r="O20" s="850"/>
      <c r="P20" s="186"/>
      <c r="S20" s="54" t="s">
        <v>150</v>
      </c>
    </row>
    <row r="21" spans="12:19" ht="25.5" x14ac:dyDescent="0.25">
      <c r="L21" s="186"/>
      <c r="M21" s="186"/>
      <c r="N21" s="186"/>
      <c r="O21" s="850"/>
      <c r="P21" s="186"/>
      <c r="S21" s="54" t="s">
        <v>150</v>
      </c>
    </row>
    <row r="22" spans="12:19" ht="25.5" x14ac:dyDescent="0.25">
      <c r="L22" s="186"/>
      <c r="M22" s="186"/>
      <c r="N22" s="186"/>
      <c r="O22" s="850"/>
      <c r="P22" s="186"/>
      <c r="S22" s="54" t="s">
        <v>150</v>
      </c>
    </row>
    <row r="23" spans="12:19" ht="25.5" x14ac:dyDescent="0.25">
      <c r="L23" s="186"/>
      <c r="M23" s="186"/>
      <c r="N23" s="186"/>
      <c r="O23" s="850"/>
      <c r="P23" s="186"/>
      <c r="S23" s="54" t="s">
        <v>150</v>
      </c>
    </row>
    <row r="24" spans="12:19" ht="25.5" x14ac:dyDescent="0.25">
      <c r="L24" s="186"/>
      <c r="M24" s="186"/>
      <c r="N24" s="186"/>
      <c r="O24" s="850"/>
      <c r="P24" s="186"/>
      <c r="S24" s="54" t="s">
        <v>150</v>
      </c>
    </row>
    <row r="25" spans="12:19" ht="25.5" x14ac:dyDescent="0.25">
      <c r="L25" s="186"/>
      <c r="M25" s="186"/>
      <c r="N25" s="186"/>
      <c r="O25" s="850"/>
      <c r="P25" s="186"/>
      <c r="S25" s="54" t="s">
        <v>150</v>
      </c>
    </row>
    <row r="26" spans="12:19" ht="25.5" x14ac:dyDescent="0.25">
      <c r="S26" s="54" t="s">
        <v>150</v>
      </c>
    </row>
    <row r="27" spans="12:19" ht="25.5" x14ac:dyDescent="0.25">
      <c r="S27" s="54" t="s">
        <v>150</v>
      </c>
    </row>
    <row r="28" spans="12:19" ht="25.5" x14ac:dyDescent="0.25">
      <c r="S28" s="54" t="s">
        <v>150</v>
      </c>
    </row>
    <row r="29" spans="12:19" ht="25.5" x14ac:dyDescent="0.25">
      <c r="S29" s="54" t="s">
        <v>150</v>
      </c>
    </row>
    <row r="30" spans="12:19" ht="25.5" x14ac:dyDescent="0.25">
      <c r="S30" s="54" t="s">
        <v>150</v>
      </c>
    </row>
    <row r="31" spans="12:19" ht="25.5" x14ac:dyDescent="0.25">
      <c r="S31" s="54" t="s">
        <v>150</v>
      </c>
    </row>
    <row r="32" spans="12:19" ht="25.5" x14ac:dyDescent="0.25">
      <c r="S32" s="54" t="s">
        <v>150</v>
      </c>
    </row>
    <row r="33" spans="19:19" ht="25.5" x14ac:dyDescent="0.25">
      <c r="S33" s="54" t="s">
        <v>150</v>
      </c>
    </row>
    <row r="34" spans="19:19" ht="25.5" x14ac:dyDescent="0.25">
      <c r="S34" s="54" t="s">
        <v>150</v>
      </c>
    </row>
    <row r="35" spans="19:19" ht="25.5" x14ac:dyDescent="0.25">
      <c r="S35" s="54" t="s">
        <v>150</v>
      </c>
    </row>
    <row r="36" spans="19:19" ht="25.5" x14ac:dyDescent="0.25">
      <c r="S36" s="54" t="s">
        <v>150</v>
      </c>
    </row>
    <row r="37" spans="19:19" ht="25.5" x14ac:dyDescent="0.25">
      <c r="S37" s="54" t="s">
        <v>150</v>
      </c>
    </row>
    <row r="38" spans="19:19" ht="25.5" x14ac:dyDescent="0.25">
      <c r="S38" s="54" t="s">
        <v>150</v>
      </c>
    </row>
    <row r="39" spans="19:19" ht="25.5" x14ac:dyDescent="0.25">
      <c r="S39" s="54" t="s">
        <v>150</v>
      </c>
    </row>
    <row r="40" spans="19:19" ht="25.5" x14ac:dyDescent="0.25">
      <c r="S40" s="54" t="s">
        <v>150</v>
      </c>
    </row>
    <row r="41" spans="19:19" ht="25.5" x14ac:dyDescent="0.25">
      <c r="S41" s="54" t="s">
        <v>150</v>
      </c>
    </row>
    <row r="42" spans="19:19" ht="25.5" x14ac:dyDescent="0.25">
      <c r="S42" s="54" t="s">
        <v>150</v>
      </c>
    </row>
    <row r="43" spans="19:19" ht="25.5" x14ac:dyDescent="0.25">
      <c r="S43" s="54" t="s">
        <v>150</v>
      </c>
    </row>
    <row r="44" spans="19:19" ht="25.5" x14ac:dyDescent="0.25">
      <c r="S44" s="54" t="s">
        <v>150</v>
      </c>
    </row>
    <row r="45" spans="19:19" ht="25.5" x14ac:dyDescent="0.25">
      <c r="S45" s="54" t="s">
        <v>150</v>
      </c>
    </row>
    <row r="46" spans="19:19" ht="25.5" x14ac:dyDescent="0.25">
      <c r="S46" s="54" t="s">
        <v>150</v>
      </c>
    </row>
    <row r="47" spans="19:19" ht="25.5" x14ac:dyDescent="0.25">
      <c r="S47" s="54" t="s">
        <v>150</v>
      </c>
    </row>
    <row r="48" spans="19:19" ht="25.5" x14ac:dyDescent="0.25">
      <c r="S48" s="54" t="s">
        <v>150</v>
      </c>
    </row>
    <row r="49" spans="19:19" ht="25.5" x14ac:dyDescent="0.25">
      <c r="S49" s="54" t="s">
        <v>150</v>
      </c>
    </row>
    <row r="50" spans="19:19" ht="25.5" x14ac:dyDescent="0.25">
      <c r="S50" s="54" t="s">
        <v>150</v>
      </c>
    </row>
    <row r="51" spans="19:19" ht="25.5" x14ac:dyDescent="0.25">
      <c r="S51" s="54" t="s">
        <v>150</v>
      </c>
    </row>
    <row r="52" spans="19:19" ht="25.5" x14ac:dyDescent="0.25">
      <c r="S52" s="54" t="s">
        <v>150</v>
      </c>
    </row>
    <row r="53" spans="19:19" ht="25.5" x14ac:dyDescent="0.25">
      <c r="S53" s="54" t="s">
        <v>150</v>
      </c>
    </row>
    <row r="54" spans="19:19" ht="25.5" x14ac:dyDescent="0.25">
      <c r="S54" s="54" t="s">
        <v>150</v>
      </c>
    </row>
    <row r="55" spans="19:19" ht="25.5" x14ac:dyDescent="0.25">
      <c r="S55" s="54" t="s">
        <v>150</v>
      </c>
    </row>
    <row r="56" spans="19:19" ht="25.5" x14ac:dyDescent="0.25">
      <c r="S56" s="54" t="s">
        <v>150</v>
      </c>
    </row>
    <row r="57" spans="19:19" ht="25.5" x14ac:dyDescent="0.25">
      <c r="S57" s="54" t="s">
        <v>150</v>
      </c>
    </row>
    <row r="58" spans="19:19" ht="25.5" x14ac:dyDescent="0.25">
      <c r="S58" s="54" t="s">
        <v>150</v>
      </c>
    </row>
    <row r="59" spans="19:19" ht="25.5" x14ac:dyDescent="0.25">
      <c r="S59" s="54" t="s">
        <v>150</v>
      </c>
    </row>
    <row r="60" spans="19:19" ht="25.5" x14ac:dyDescent="0.25">
      <c r="S60" s="54" t="s">
        <v>150</v>
      </c>
    </row>
    <row r="61" spans="19:19" ht="25.5" x14ac:dyDescent="0.25">
      <c r="S61" s="54" t="s">
        <v>150</v>
      </c>
    </row>
    <row r="62" spans="19:19" ht="25.5" x14ac:dyDescent="0.25">
      <c r="S62" s="54" t="s">
        <v>150</v>
      </c>
    </row>
    <row r="63" spans="19:19" ht="25.5" x14ac:dyDescent="0.25">
      <c r="S63" s="54" t="s">
        <v>150</v>
      </c>
    </row>
    <row r="64" spans="19:19" ht="25.5" x14ac:dyDescent="0.25">
      <c r="S64" s="54" t="s">
        <v>150</v>
      </c>
    </row>
    <row r="65" spans="19:19" ht="25.5" x14ac:dyDescent="0.25">
      <c r="S65" s="54" t="s">
        <v>150</v>
      </c>
    </row>
    <row r="66" spans="19:19" ht="25.5" x14ac:dyDescent="0.25">
      <c r="S66" s="54" t="s">
        <v>150</v>
      </c>
    </row>
    <row r="67" spans="19:19" ht="25.5" x14ac:dyDescent="0.25">
      <c r="S67" s="54" t="s">
        <v>150</v>
      </c>
    </row>
    <row r="68" spans="19:19" ht="25.5" x14ac:dyDescent="0.25">
      <c r="S68" s="54" t="s">
        <v>150</v>
      </c>
    </row>
    <row r="69" spans="19:19" ht="25.5" x14ac:dyDescent="0.25">
      <c r="S69" s="54" t="s">
        <v>150</v>
      </c>
    </row>
    <row r="70" spans="19:19" ht="25.5" x14ac:dyDescent="0.25">
      <c r="S70" s="54" t="s">
        <v>150</v>
      </c>
    </row>
    <row r="71" spans="19:19" ht="25.5" x14ac:dyDescent="0.25">
      <c r="S71" s="54" t="s">
        <v>150</v>
      </c>
    </row>
    <row r="72" spans="19:19" ht="25.5" x14ac:dyDescent="0.25">
      <c r="S72" s="54" t="s">
        <v>150</v>
      </c>
    </row>
    <row r="73" spans="19:19" ht="25.5" x14ac:dyDescent="0.25">
      <c r="S73" s="54" t="s">
        <v>150</v>
      </c>
    </row>
    <row r="74" spans="19:19" ht="25.5" x14ac:dyDescent="0.25">
      <c r="S74" s="54" t="s">
        <v>150</v>
      </c>
    </row>
    <row r="75" spans="19:19" ht="25.5" x14ac:dyDescent="0.25">
      <c r="S75" s="54" t="s">
        <v>150</v>
      </c>
    </row>
    <row r="76" spans="19:19" ht="25.5" x14ac:dyDescent="0.25">
      <c r="S76" s="54" t="s">
        <v>150</v>
      </c>
    </row>
    <row r="77" spans="19:19" ht="25.5" x14ac:dyDescent="0.25">
      <c r="S77" s="54" t="s">
        <v>150</v>
      </c>
    </row>
    <row r="78" spans="19:19" ht="25.5" x14ac:dyDescent="0.25">
      <c r="S78" s="54" t="s">
        <v>150</v>
      </c>
    </row>
    <row r="79" spans="19:19" ht="25.5" x14ac:dyDescent="0.25">
      <c r="S79" s="54" t="s">
        <v>150</v>
      </c>
    </row>
    <row r="80" spans="19:19" ht="25.5" x14ac:dyDescent="0.25">
      <c r="S80" s="54" t="s">
        <v>150</v>
      </c>
    </row>
    <row r="81" spans="19:19" ht="25.5" x14ac:dyDescent="0.25">
      <c r="S81" s="54" t="s">
        <v>150</v>
      </c>
    </row>
    <row r="82" spans="19:19" ht="25.5" x14ac:dyDescent="0.25">
      <c r="S82" s="54" t="s">
        <v>150</v>
      </c>
    </row>
    <row r="83" spans="19:19" ht="25.5" x14ac:dyDescent="0.25">
      <c r="S83" s="54" t="s">
        <v>150</v>
      </c>
    </row>
    <row r="84" spans="19:19" ht="25.5" x14ac:dyDescent="0.25">
      <c r="S84" s="54" t="s">
        <v>150</v>
      </c>
    </row>
    <row r="85" spans="19:19" ht="25.5" x14ac:dyDescent="0.25">
      <c r="S85" s="54" t="s">
        <v>150</v>
      </c>
    </row>
    <row r="86" spans="19:19" ht="25.5" x14ac:dyDescent="0.25">
      <c r="S86" s="54" t="s">
        <v>150</v>
      </c>
    </row>
    <row r="87" spans="19:19" ht="25.5" x14ac:dyDescent="0.25">
      <c r="S87" s="54" t="s">
        <v>150</v>
      </c>
    </row>
    <row r="88" spans="19:19" ht="25.5" x14ac:dyDescent="0.25">
      <c r="S88" s="54" t="s">
        <v>150</v>
      </c>
    </row>
    <row r="89" spans="19:19" ht="25.5" x14ac:dyDescent="0.25">
      <c r="S89" s="54" t="s">
        <v>150</v>
      </c>
    </row>
    <row r="90" spans="19:19" ht="25.5" x14ac:dyDescent="0.25">
      <c r="S90" s="54" t="s">
        <v>150</v>
      </c>
    </row>
    <row r="91" spans="19:19" ht="25.5" x14ac:dyDescent="0.25">
      <c r="S91" s="54" t="s">
        <v>150</v>
      </c>
    </row>
    <row r="92" spans="19:19" ht="25.5" x14ac:dyDescent="0.25">
      <c r="S92" s="54" t="s">
        <v>150</v>
      </c>
    </row>
    <row r="93" spans="19:19" ht="25.5" x14ac:dyDescent="0.25">
      <c r="S93" s="54" t="s">
        <v>150</v>
      </c>
    </row>
    <row r="94" spans="19:19" ht="25.5" x14ac:dyDescent="0.25">
      <c r="S94" s="54" t="s">
        <v>150</v>
      </c>
    </row>
    <row r="95" spans="19:19" ht="25.5" x14ac:dyDescent="0.25">
      <c r="S95" s="54" t="s">
        <v>150</v>
      </c>
    </row>
    <row r="96" spans="19:19" ht="25.5" x14ac:dyDescent="0.25">
      <c r="S96" s="54" t="s">
        <v>150</v>
      </c>
    </row>
    <row r="97" spans="19:19" ht="25.5" x14ac:dyDescent="0.25">
      <c r="S97" s="54" t="s">
        <v>150</v>
      </c>
    </row>
    <row r="98" spans="19:19" ht="25.5" x14ac:dyDescent="0.25">
      <c r="S98" s="54" t="s">
        <v>150</v>
      </c>
    </row>
    <row r="99" spans="19:19" ht="25.5" x14ac:dyDescent="0.25">
      <c r="S99" s="54" t="s">
        <v>150</v>
      </c>
    </row>
    <row r="100" spans="19:19" ht="25.5" x14ac:dyDescent="0.25">
      <c r="S100" s="54" t="s">
        <v>150</v>
      </c>
    </row>
    <row r="101" spans="19:19" ht="25.5" x14ac:dyDescent="0.25">
      <c r="S101" s="54" t="s">
        <v>150</v>
      </c>
    </row>
    <row r="102" spans="19:19" ht="25.5" x14ac:dyDescent="0.25">
      <c r="S102" s="54" t="s">
        <v>150</v>
      </c>
    </row>
    <row r="103" spans="19:19" ht="25.5" x14ac:dyDescent="0.25">
      <c r="S103" s="54" t="s">
        <v>150</v>
      </c>
    </row>
    <row r="104" spans="19:19" ht="25.5" x14ac:dyDescent="0.25">
      <c r="S104" s="54" t="s">
        <v>150</v>
      </c>
    </row>
  </sheetData>
  <mergeCells count="14">
    <mergeCell ref="L16:P17"/>
    <mergeCell ref="A2:P2"/>
    <mergeCell ref="A1:P1"/>
    <mergeCell ref="A3:P3"/>
    <mergeCell ref="B5:B6"/>
    <mergeCell ref="C5:C6"/>
    <mergeCell ref="D5:G5"/>
    <mergeCell ref="H5:H6"/>
    <mergeCell ref="I5:I6"/>
    <mergeCell ref="A4:P4"/>
    <mergeCell ref="J5:N5"/>
    <mergeCell ref="O5:O6"/>
    <mergeCell ref="P5:P6"/>
    <mergeCell ref="A5:A6"/>
  </mergeCells>
  <printOptions horizontalCentered="1"/>
  <pageMargins left="0.39370078740157483" right="0.39370078740157483" top="0.39370078740157483" bottom="0.39370078740157483" header="0.11811023622047245" footer="0.27559055118110237"/>
  <pageSetup paperSize="9" scale="68" fitToHeight="100" orientation="landscape" r:id="rId1"/>
  <headerFooter>
    <oddFooter>&amp;L&amp;"Times New Roman,nghiêng"&amp;9Phụ lục &amp;A&amp;R&amp;10&amp;P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showZeros="0" view="pageLayout" topLeftCell="A4" zoomScaleSheetLayoutView="118" workbookViewId="0">
      <selection sqref="A1:P15"/>
    </sheetView>
  </sheetViews>
  <sheetFormatPr defaultRowHeight="12.75" x14ac:dyDescent="0.25"/>
  <cols>
    <col min="1" max="1" width="4.375" style="1" customWidth="1"/>
    <col min="2" max="2" width="27.75" style="2" customWidth="1"/>
    <col min="3" max="3" width="8.25" style="1" customWidth="1"/>
    <col min="4" max="7" width="6.25" style="1" customWidth="1"/>
    <col min="8" max="8" width="15" style="1" customWidth="1"/>
    <col min="9" max="9" width="14.125" style="1" customWidth="1"/>
    <col min="10" max="14" width="6.625" style="1" customWidth="1"/>
    <col min="15" max="15" width="29.25" style="2" customWidth="1"/>
    <col min="16" max="16" width="8.75" style="1" customWidth="1"/>
    <col min="17" max="16384" width="9" style="1"/>
  </cols>
  <sheetData>
    <row r="1" spans="1:19" s="16" customFormat="1" ht="20.100000000000001" customHeight="1" x14ac:dyDescent="0.25">
      <c r="A1" s="906" t="s">
        <v>333</v>
      </c>
      <c r="B1" s="906"/>
      <c r="C1" s="906"/>
      <c r="D1" s="906"/>
      <c r="E1" s="906"/>
      <c r="F1" s="906"/>
      <c r="G1" s="906"/>
      <c r="H1" s="906"/>
      <c r="I1" s="906"/>
      <c r="J1" s="906"/>
      <c r="K1" s="906"/>
      <c r="L1" s="906"/>
      <c r="M1" s="906"/>
      <c r="N1" s="906"/>
      <c r="O1" s="906"/>
      <c r="P1" s="906"/>
      <c r="S1" s="53"/>
    </row>
    <row r="2" spans="1:19" s="16" customFormat="1" ht="20.100000000000001" customHeight="1" x14ac:dyDescent="0.25">
      <c r="A2" s="934" t="s">
        <v>107</v>
      </c>
      <c r="B2" s="934"/>
      <c r="C2" s="934"/>
      <c r="D2" s="934"/>
      <c r="E2" s="934"/>
      <c r="F2" s="934"/>
      <c r="G2" s="934"/>
      <c r="H2" s="934"/>
      <c r="I2" s="934"/>
      <c r="J2" s="934"/>
      <c r="K2" s="934"/>
      <c r="L2" s="934"/>
      <c r="M2" s="934"/>
      <c r="N2" s="934"/>
      <c r="O2" s="934"/>
      <c r="P2" s="934"/>
      <c r="S2" s="53"/>
    </row>
    <row r="3" spans="1:19" s="16" customFormat="1" ht="20.100000000000001" customHeight="1" x14ac:dyDescent="0.25">
      <c r="A3" s="907" t="str">
        <f>'1.1.TPHT'!A3:P3</f>
        <v>(Kèm theo Tờ trình số 218/TTr-UBND  ngày 09/7/2018 của UBND tỉnh)</v>
      </c>
      <c r="B3" s="907"/>
      <c r="C3" s="907"/>
      <c r="D3" s="907"/>
      <c r="E3" s="907"/>
      <c r="F3" s="907"/>
      <c r="G3" s="907"/>
      <c r="H3" s="907"/>
      <c r="I3" s="907"/>
      <c r="J3" s="907"/>
      <c r="K3" s="907"/>
      <c r="L3" s="907"/>
      <c r="M3" s="907"/>
      <c r="N3" s="907"/>
      <c r="O3" s="907"/>
      <c r="P3" s="907"/>
      <c r="S3" s="53"/>
    </row>
    <row r="4" spans="1:19" s="16" customFormat="1" ht="20.100000000000001" customHeight="1" x14ac:dyDescent="0.25">
      <c r="A4" s="921"/>
      <c r="B4" s="921"/>
      <c r="C4" s="921"/>
      <c r="D4" s="921"/>
      <c r="E4" s="921"/>
      <c r="F4" s="921"/>
      <c r="G4" s="921"/>
      <c r="H4" s="921"/>
      <c r="I4" s="921"/>
      <c r="J4" s="921"/>
      <c r="K4" s="921"/>
      <c r="L4" s="921"/>
      <c r="M4" s="921"/>
      <c r="N4" s="921"/>
      <c r="O4" s="921"/>
      <c r="P4" s="921"/>
      <c r="S4" s="54" t="s">
        <v>150</v>
      </c>
    </row>
    <row r="5" spans="1:19" s="3" customFormat="1" ht="20.100000000000001" customHeight="1" x14ac:dyDescent="0.25">
      <c r="A5" s="923" t="s">
        <v>21</v>
      </c>
      <c r="B5" s="922" t="s">
        <v>62</v>
      </c>
      <c r="C5" s="922" t="s">
        <v>61</v>
      </c>
      <c r="D5" s="922" t="s">
        <v>136</v>
      </c>
      <c r="E5" s="922"/>
      <c r="F5" s="922"/>
      <c r="G5" s="922"/>
      <c r="H5" s="922" t="s">
        <v>135</v>
      </c>
      <c r="I5" s="922" t="s">
        <v>16</v>
      </c>
      <c r="J5" s="922" t="s">
        <v>15</v>
      </c>
      <c r="K5" s="922"/>
      <c r="L5" s="922"/>
      <c r="M5" s="922"/>
      <c r="N5" s="922"/>
      <c r="O5" s="917" t="s">
        <v>79</v>
      </c>
      <c r="P5" s="922" t="s">
        <v>14</v>
      </c>
      <c r="S5" s="54" t="s">
        <v>150</v>
      </c>
    </row>
    <row r="6" spans="1:19" s="3" customFormat="1" ht="35.25" customHeight="1" x14ac:dyDescent="0.25">
      <c r="A6" s="923"/>
      <c r="B6" s="922"/>
      <c r="C6" s="922"/>
      <c r="D6" s="524" t="s">
        <v>13</v>
      </c>
      <c r="E6" s="524" t="s">
        <v>12</v>
      </c>
      <c r="F6" s="524" t="s">
        <v>58</v>
      </c>
      <c r="G6" s="524" t="s">
        <v>57</v>
      </c>
      <c r="H6" s="922"/>
      <c r="I6" s="922"/>
      <c r="J6" s="524" t="s">
        <v>10</v>
      </c>
      <c r="K6" s="524" t="s">
        <v>9</v>
      </c>
      <c r="L6" s="524" t="s">
        <v>78</v>
      </c>
      <c r="M6" s="524" t="s">
        <v>56</v>
      </c>
      <c r="N6" s="524" t="s">
        <v>6</v>
      </c>
      <c r="O6" s="917"/>
      <c r="P6" s="922"/>
      <c r="S6" s="54" t="s">
        <v>150</v>
      </c>
    </row>
    <row r="7" spans="1:19" s="691" customFormat="1" ht="26.25" customHeight="1" x14ac:dyDescent="0.25">
      <c r="A7" s="723">
        <v>-1</v>
      </c>
      <c r="B7" s="723">
        <v>-2</v>
      </c>
      <c r="C7" s="723" t="s">
        <v>55</v>
      </c>
      <c r="D7" s="723">
        <v>-4</v>
      </c>
      <c r="E7" s="723">
        <v>-5</v>
      </c>
      <c r="F7" s="723">
        <v>-6</v>
      </c>
      <c r="G7" s="723">
        <v>-7</v>
      </c>
      <c r="H7" s="723">
        <v>-8</v>
      </c>
      <c r="I7" s="723" t="s">
        <v>54</v>
      </c>
      <c r="J7" s="723">
        <v>-10</v>
      </c>
      <c r="K7" s="723">
        <v>-11</v>
      </c>
      <c r="L7" s="723">
        <v>-12</v>
      </c>
      <c r="M7" s="723">
        <v>-13</v>
      </c>
      <c r="N7" s="723">
        <v>-14</v>
      </c>
      <c r="O7" s="718">
        <v>-15</v>
      </c>
      <c r="P7" s="723">
        <v>-16</v>
      </c>
      <c r="S7" s="687" t="s">
        <v>150</v>
      </c>
    </row>
    <row r="8" spans="1:19" s="186" customFormat="1" ht="25.5" x14ac:dyDescent="0.25">
      <c r="A8" s="128" t="s">
        <v>49</v>
      </c>
      <c r="B8" s="123" t="s">
        <v>45</v>
      </c>
      <c r="C8" s="294">
        <f>C9+C10+C11</f>
        <v>12.899999999999999</v>
      </c>
      <c r="D8" s="294">
        <f t="shared" ref="D8:N8" si="0">D9+D10+D11</f>
        <v>0</v>
      </c>
      <c r="E8" s="294">
        <f t="shared" si="0"/>
        <v>0</v>
      </c>
      <c r="F8" s="294">
        <f t="shared" si="0"/>
        <v>0</v>
      </c>
      <c r="G8" s="294">
        <f t="shared" si="0"/>
        <v>12.899999999999999</v>
      </c>
      <c r="H8" s="124"/>
      <c r="I8" s="294">
        <f t="shared" si="0"/>
        <v>2.0999999999999996</v>
      </c>
      <c r="J8" s="294">
        <f t="shared" si="0"/>
        <v>0</v>
      </c>
      <c r="K8" s="294">
        <f t="shared" si="0"/>
        <v>2.0999999999999996</v>
      </c>
      <c r="L8" s="294">
        <f t="shared" si="0"/>
        <v>0</v>
      </c>
      <c r="M8" s="294">
        <f t="shared" si="0"/>
        <v>0</v>
      </c>
      <c r="N8" s="294">
        <f t="shared" si="0"/>
        <v>0</v>
      </c>
      <c r="O8" s="208"/>
      <c r="P8" s="185"/>
      <c r="S8" s="187" t="s">
        <v>150</v>
      </c>
    </row>
    <row r="9" spans="1:19" ht="25.5" customHeight="1" x14ac:dyDescent="0.25">
      <c r="A9" s="924">
        <v>1</v>
      </c>
      <c r="B9" s="935" t="s">
        <v>315</v>
      </c>
      <c r="C9" s="126">
        <f t="shared" ref="C9:C11" si="1">SUM(D9:G9)</f>
        <v>3.5</v>
      </c>
      <c r="D9" s="126"/>
      <c r="E9" s="126"/>
      <c r="F9" s="126"/>
      <c r="G9" s="126">
        <v>3.5</v>
      </c>
      <c r="H9" s="526" t="s">
        <v>316</v>
      </c>
      <c r="I9" s="126">
        <f t="shared" ref="I9:I11" si="2">SUM(J9:N9)</f>
        <v>0.35</v>
      </c>
      <c r="J9" s="525"/>
      <c r="K9" s="126">
        <v>0.35</v>
      </c>
      <c r="L9" s="525"/>
      <c r="M9" s="121"/>
      <c r="N9" s="525"/>
      <c r="O9" s="936" t="s">
        <v>745</v>
      </c>
      <c r="P9" s="265"/>
      <c r="S9" s="54" t="s">
        <v>150</v>
      </c>
    </row>
    <row r="10" spans="1:19" ht="25.5" x14ac:dyDescent="0.25">
      <c r="A10" s="924"/>
      <c r="B10" s="935"/>
      <c r="C10" s="126">
        <f t="shared" si="1"/>
        <v>6.2</v>
      </c>
      <c r="D10" s="126"/>
      <c r="E10" s="126"/>
      <c r="F10" s="126"/>
      <c r="G10" s="126">
        <v>6.2</v>
      </c>
      <c r="H10" s="526" t="s">
        <v>317</v>
      </c>
      <c r="I10" s="126">
        <f t="shared" si="2"/>
        <v>1.2</v>
      </c>
      <c r="J10" s="525"/>
      <c r="K10" s="126">
        <v>1.2</v>
      </c>
      <c r="L10" s="525"/>
      <c r="M10" s="121"/>
      <c r="N10" s="525"/>
      <c r="O10" s="936"/>
      <c r="P10" s="265"/>
      <c r="S10" s="54" t="s">
        <v>150</v>
      </c>
    </row>
    <row r="11" spans="1:19" ht="25.5" x14ac:dyDescent="0.25">
      <c r="A11" s="924"/>
      <c r="B11" s="935"/>
      <c r="C11" s="126">
        <f t="shared" si="1"/>
        <v>3.2</v>
      </c>
      <c r="D11" s="525"/>
      <c r="E11" s="525"/>
      <c r="F11" s="525"/>
      <c r="G11" s="126">
        <v>3.2</v>
      </c>
      <c r="H11" s="526" t="s">
        <v>318</v>
      </c>
      <c r="I11" s="126">
        <f t="shared" si="2"/>
        <v>0.55000000000000004</v>
      </c>
      <c r="J11" s="525"/>
      <c r="K11" s="126">
        <v>0.55000000000000004</v>
      </c>
      <c r="L11" s="525"/>
      <c r="M11" s="121"/>
      <c r="N11" s="525"/>
      <c r="O11" s="936"/>
      <c r="P11" s="265"/>
      <c r="S11" s="54" t="s">
        <v>150</v>
      </c>
    </row>
    <row r="12" spans="1:19" ht="25.5" x14ac:dyDescent="0.25">
      <c r="A12" s="255">
        <v>1</v>
      </c>
      <c r="B12" s="256" t="s">
        <v>181</v>
      </c>
      <c r="C12" s="263">
        <f>C8</f>
        <v>12.899999999999999</v>
      </c>
      <c r="D12" s="263">
        <f t="shared" ref="D12:N12" si="3">D8</f>
        <v>0</v>
      </c>
      <c r="E12" s="263">
        <f t="shared" si="3"/>
        <v>0</v>
      </c>
      <c r="F12" s="263">
        <f t="shared" si="3"/>
        <v>0</v>
      </c>
      <c r="G12" s="263">
        <f t="shared" si="3"/>
        <v>12.899999999999999</v>
      </c>
      <c r="H12" s="263">
        <f t="shared" si="3"/>
        <v>0</v>
      </c>
      <c r="I12" s="263">
        <f t="shared" si="3"/>
        <v>2.0999999999999996</v>
      </c>
      <c r="J12" s="263">
        <f t="shared" si="3"/>
        <v>0</v>
      </c>
      <c r="K12" s="263">
        <f t="shared" si="3"/>
        <v>2.0999999999999996</v>
      </c>
      <c r="L12" s="263">
        <f t="shared" si="3"/>
        <v>0</v>
      </c>
      <c r="M12" s="263">
        <f t="shared" si="3"/>
        <v>0</v>
      </c>
      <c r="N12" s="263">
        <f t="shared" si="3"/>
        <v>0</v>
      </c>
      <c r="O12" s="717"/>
      <c r="P12" s="558"/>
      <c r="S12" s="54" t="s">
        <v>150</v>
      </c>
    </row>
    <row r="13" spans="1:19" ht="25.5" x14ac:dyDescent="0.25">
      <c r="S13" s="54" t="s">
        <v>150</v>
      </c>
    </row>
    <row r="14" spans="1:19" ht="25.5" x14ac:dyDescent="0.25">
      <c r="M14" s="919" t="s">
        <v>859</v>
      </c>
      <c r="N14" s="919"/>
      <c r="O14" s="919"/>
      <c r="P14" s="919"/>
      <c r="S14" s="54" t="s">
        <v>150</v>
      </c>
    </row>
    <row r="15" spans="1:19" ht="25.5" x14ac:dyDescent="0.25">
      <c r="M15" s="919"/>
      <c r="N15" s="919"/>
      <c r="O15" s="919"/>
      <c r="P15" s="919"/>
      <c r="S15" s="54" t="s">
        <v>150</v>
      </c>
    </row>
    <row r="16" spans="1:19" ht="25.5" x14ac:dyDescent="0.25">
      <c r="S16" s="54" t="s">
        <v>150</v>
      </c>
    </row>
    <row r="17" spans="19:19" ht="25.5" x14ac:dyDescent="0.25">
      <c r="S17" s="54" t="s">
        <v>150</v>
      </c>
    </row>
    <row r="18" spans="19:19" ht="25.5" x14ac:dyDescent="0.25">
      <c r="S18" s="54" t="s">
        <v>150</v>
      </c>
    </row>
    <row r="19" spans="19:19" ht="25.5" x14ac:dyDescent="0.25">
      <c r="S19" s="54" t="s">
        <v>150</v>
      </c>
    </row>
    <row r="20" spans="19:19" ht="25.5" x14ac:dyDescent="0.25">
      <c r="S20" s="54" t="s">
        <v>150</v>
      </c>
    </row>
    <row r="21" spans="19:19" ht="25.5" x14ac:dyDescent="0.25">
      <c r="S21" s="54" t="s">
        <v>150</v>
      </c>
    </row>
    <row r="22" spans="19:19" ht="25.5" x14ac:dyDescent="0.25">
      <c r="S22" s="54" t="s">
        <v>150</v>
      </c>
    </row>
    <row r="23" spans="19:19" ht="25.5" x14ac:dyDescent="0.25">
      <c r="S23" s="54" t="s">
        <v>150</v>
      </c>
    </row>
    <row r="24" spans="19:19" ht="25.5" x14ac:dyDescent="0.25">
      <c r="S24" s="54" t="s">
        <v>150</v>
      </c>
    </row>
    <row r="25" spans="19:19" ht="25.5" x14ac:dyDescent="0.25">
      <c r="S25" s="54" t="s">
        <v>150</v>
      </c>
    </row>
    <row r="26" spans="19:19" ht="25.5" x14ac:dyDescent="0.25">
      <c r="S26" s="54" t="s">
        <v>150</v>
      </c>
    </row>
    <row r="27" spans="19:19" ht="25.5" x14ac:dyDescent="0.25">
      <c r="S27" s="54" t="s">
        <v>150</v>
      </c>
    </row>
    <row r="28" spans="19:19" ht="25.5" x14ac:dyDescent="0.25">
      <c r="S28" s="54" t="s">
        <v>150</v>
      </c>
    </row>
    <row r="29" spans="19:19" ht="25.5" x14ac:dyDescent="0.25">
      <c r="S29" s="54" t="s">
        <v>150</v>
      </c>
    </row>
    <row r="30" spans="19:19" ht="25.5" x14ac:dyDescent="0.25">
      <c r="S30" s="54" t="s">
        <v>150</v>
      </c>
    </row>
    <row r="31" spans="19:19" ht="25.5" x14ac:dyDescent="0.25">
      <c r="S31" s="54" t="s">
        <v>150</v>
      </c>
    </row>
    <row r="32" spans="19:19" ht="25.5" x14ac:dyDescent="0.25">
      <c r="S32" s="54" t="s">
        <v>150</v>
      </c>
    </row>
    <row r="33" spans="19:19" ht="25.5" x14ac:dyDescent="0.25">
      <c r="S33" s="54" t="s">
        <v>150</v>
      </c>
    </row>
    <row r="34" spans="19:19" ht="25.5" x14ac:dyDescent="0.25">
      <c r="S34" s="54" t="s">
        <v>150</v>
      </c>
    </row>
    <row r="35" spans="19:19" ht="25.5" x14ac:dyDescent="0.25">
      <c r="S35" s="54" t="s">
        <v>150</v>
      </c>
    </row>
    <row r="36" spans="19:19" ht="25.5" x14ac:dyDescent="0.25">
      <c r="S36" s="54" t="s">
        <v>150</v>
      </c>
    </row>
    <row r="37" spans="19:19" ht="25.5" x14ac:dyDescent="0.25">
      <c r="S37" s="54" t="s">
        <v>150</v>
      </c>
    </row>
    <row r="38" spans="19:19" ht="25.5" x14ac:dyDescent="0.25">
      <c r="S38" s="54" t="s">
        <v>150</v>
      </c>
    </row>
    <row r="39" spans="19:19" ht="25.5" x14ac:dyDescent="0.25">
      <c r="S39" s="54" t="s">
        <v>150</v>
      </c>
    </row>
    <row r="40" spans="19:19" ht="25.5" x14ac:dyDescent="0.25">
      <c r="S40" s="54" t="s">
        <v>150</v>
      </c>
    </row>
    <row r="41" spans="19:19" ht="25.5" x14ac:dyDescent="0.25">
      <c r="S41" s="54" t="s">
        <v>150</v>
      </c>
    </row>
    <row r="42" spans="19:19" ht="25.5" x14ac:dyDescent="0.25">
      <c r="S42" s="54" t="s">
        <v>150</v>
      </c>
    </row>
    <row r="43" spans="19:19" ht="25.5" x14ac:dyDescent="0.25">
      <c r="S43" s="54" t="s">
        <v>150</v>
      </c>
    </row>
    <row r="44" spans="19:19" ht="25.5" x14ac:dyDescent="0.25">
      <c r="S44" s="54" t="s">
        <v>150</v>
      </c>
    </row>
    <row r="45" spans="19:19" ht="25.5" x14ac:dyDescent="0.25">
      <c r="S45" s="54" t="s">
        <v>150</v>
      </c>
    </row>
    <row r="46" spans="19:19" ht="25.5" x14ac:dyDescent="0.25">
      <c r="S46" s="54" t="s">
        <v>150</v>
      </c>
    </row>
    <row r="47" spans="19:19" ht="25.5" x14ac:dyDescent="0.25">
      <c r="S47" s="54" t="s">
        <v>150</v>
      </c>
    </row>
    <row r="48" spans="19:19" ht="25.5" x14ac:dyDescent="0.25">
      <c r="S48" s="54" t="s">
        <v>150</v>
      </c>
    </row>
    <row r="49" spans="19:19" ht="25.5" x14ac:dyDescent="0.25">
      <c r="S49" s="54" t="s">
        <v>150</v>
      </c>
    </row>
  </sheetData>
  <mergeCells count="17">
    <mergeCell ref="A2:P2"/>
    <mergeCell ref="A1:P1"/>
    <mergeCell ref="P5:P6"/>
    <mergeCell ref="H5:H6"/>
    <mergeCell ref="C5:C6"/>
    <mergeCell ref="A4:P4"/>
    <mergeCell ref="A3:P3"/>
    <mergeCell ref="M14:P15"/>
    <mergeCell ref="A9:A11"/>
    <mergeCell ref="B9:B11"/>
    <mergeCell ref="O9:O11"/>
    <mergeCell ref="B5:B6"/>
    <mergeCell ref="J5:N5"/>
    <mergeCell ref="I5:I6"/>
    <mergeCell ref="D5:G5"/>
    <mergeCell ref="A5:A6"/>
    <mergeCell ref="O5:O6"/>
  </mergeCells>
  <printOptions horizontalCentered="1"/>
  <pageMargins left="0.39370078740157483" right="0.39370078740157483" top="0.39370078740157483" bottom="0.39370078740157483" header="0.11811023622047245" footer="0.27559055118110237"/>
  <pageSetup paperSize="9" scale="67" fitToHeight="100" orientation="landscape" verticalDpi="200" r:id="rId1"/>
  <headerFooter>
    <oddFooter>&amp;L&amp;"Times New Roman,nghiêng"&amp;9Phụ lục &amp;A&amp;R&amp;10&amp;P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showZeros="0" view="pageLayout" zoomScaleSheetLayoutView="89" workbookViewId="0">
      <selection sqref="A1:P22"/>
    </sheetView>
  </sheetViews>
  <sheetFormatPr defaultRowHeight="12.75" x14ac:dyDescent="0.25"/>
  <cols>
    <col min="1" max="1" width="4.375" style="55" customWidth="1"/>
    <col min="2" max="2" width="27.75" style="59" customWidth="1"/>
    <col min="3" max="3" width="8.25" style="55" customWidth="1"/>
    <col min="4" max="7" width="6.25" style="55" customWidth="1"/>
    <col min="8" max="8" width="15" style="55" customWidth="1"/>
    <col min="9" max="9" width="14.125" style="55" customWidth="1"/>
    <col min="10" max="14" width="6.625" style="55" customWidth="1"/>
    <col min="15" max="15" width="29.25" style="59" customWidth="1"/>
    <col min="16" max="16" width="8.75" style="55" customWidth="1"/>
    <col min="17" max="17" width="16.375" style="55" customWidth="1"/>
    <col min="18" max="18" width="19.75" style="55" bestFit="1" customWidth="1"/>
    <col min="19" max="16384" width="9" style="55"/>
  </cols>
  <sheetData>
    <row r="1" spans="1:18" s="16" customFormat="1" ht="20.100000000000001" customHeight="1" x14ac:dyDescent="0.25">
      <c r="A1" s="906" t="s">
        <v>334</v>
      </c>
      <c r="B1" s="906"/>
      <c r="C1" s="906"/>
      <c r="D1" s="906"/>
      <c r="E1" s="906"/>
      <c r="F1" s="906"/>
      <c r="G1" s="906"/>
      <c r="H1" s="906"/>
      <c r="I1" s="906"/>
      <c r="J1" s="906"/>
      <c r="K1" s="906"/>
      <c r="L1" s="906"/>
      <c r="M1" s="906"/>
      <c r="N1" s="906"/>
      <c r="O1" s="906"/>
      <c r="P1" s="906"/>
      <c r="R1" s="53"/>
    </row>
    <row r="2" spans="1:18" s="16" customFormat="1" ht="20.100000000000001" customHeight="1" x14ac:dyDescent="0.25">
      <c r="A2" s="934" t="s">
        <v>115</v>
      </c>
      <c r="B2" s="934"/>
      <c r="C2" s="934"/>
      <c r="D2" s="934"/>
      <c r="E2" s="934"/>
      <c r="F2" s="934"/>
      <c r="G2" s="934"/>
      <c r="H2" s="934"/>
      <c r="I2" s="934"/>
      <c r="J2" s="934"/>
      <c r="K2" s="934"/>
      <c r="L2" s="934"/>
      <c r="M2" s="934"/>
      <c r="N2" s="934"/>
      <c r="O2" s="934"/>
      <c r="P2" s="934"/>
      <c r="R2" s="53"/>
    </row>
    <row r="3" spans="1:18" s="16" customFormat="1" ht="20.100000000000001" customHeight="1" x14ac:dyDescent="0.25">
      <c r="A3" s="907" t="str">
        <f>'1.1.TPHT'!A3:P3</f>
        <v>(Kèm theo Tờ trình số 218/TTr-UBND  ngày 09/7/2018 của UBND tỉnh)</v>
      </c>
      <c r="B3" s="907"/>
      <c r="C3" s="907"/>
      <c r="D3" s="907"/>
      <c r="E3" s="907"/>
      <c r="F3" s="907"/>
      <c r="G3" s="907"/>
      <c r="H3" s="907"/>
      <c r="I3" s="907"/>
      <c r="J3" s="907"/>
      <c r="K3" s="907"/>
      <c r="L3" s="907"/>
      <c r="M3" s="907"/>
      <c r="N3" s="907"/>
      <c r="O3" s="907"/>
      <c r="P3" s="907"/>
      <c r="R3" s="53"/>
    </row>
    <row r="4" spans="1:18" s="58" customFormat="1" ht="20.100000000000001" customHeight="1" x14ac:dyDescent="0.25">
      <c r="A4" s="938"/>
      <c r="B4" s="938"/>
      <c r="C4" s="938"/>
      <c r="D4" s="938"/>
      <c r="E4" s="938"/>
      <c r="F4" s="938"/>
      <c r="G4" s="938"/>
      <c r="H4" s="938"/>
      <c r="I4" s="938"/>
      <c r="J4" s="938"/>
      <c r="K4" s="938"/>
      <c r="L4" s="938"/>
      <c r="M4" s="938"/>
      <c r="N4" s="938"/>
      <c r="O4" s="938"/>
      <c r="P4" s="938"/>
      <c r="R4" s="54" t="s">
        <v>150</v>
      </c>
    </row>
    <row r="5" spans="1:18" s="295" customFormat="1" ht="20.100000000000001" customHeight="1" x14ac:dyDescent="0.25">
      <c r="A5" s="923" t="s">
        <v>21</v>
      </c>
      <c r="B5" s="922" t="s">
        <v>62</v>
      </c>
      <c r="C5" s="922" t="s">
        <v>61</v>
      </c>
      <c r="D5" s="922" t="s">
        <v>136</v>
      </c>
      <c r="E5" s="922"/>
      <c r="F5" s="922"/>
      <c r="G5" s="922"/>
      <c r="H5" s="922" t="s">
        <v>135</v>
      </c>
      <c r="I5" s="922" t="s">
        <v>16</v>
      </c>
      <c r="J5" s="922" t="s">
        <v>15</v>
      </c>
      <c r="K5" s="922"/>
      <c r="L5" s="922"/>
      <c r="M5" s="922"/>
      <c r="N5" s="922"/>
      <c r="O5" s="917" t="s">
        <v>79</v>
      </c>
      <c r="P5" s="922" t="s">
        <v>14</v>
      </c>
      <c r="R5" s="54" t="s">
        <v>150</v>
      </c>
    </row>
    <row r="6" spans="1:18" s="296" customFormat="1" ht="35.25" customHeight="1" x14ac:dyDescent="0.25">
      <c r="A6" s="923"/>
      <c r="B6" s="922"/>
      <c r="C6" s="922"/>
      <c r="D6" s="524" t="s">
        <v>13</v>
      </c>
      <c r="E6" s="524" t="s">
        <v>12</v>
      </c>
      <c r="F6" s="524" t="s">
        <v>58</v>
      </c>
      <c r="G6" s="524" t="s">
        <v>57</v>
      </c>
      <c r="H6" s="922"/>
      <c r="I6" s="922"/>
      <c r="J6" s="524" t="s">
        <v>10</v>
      </c>
      <c r="K6" s="524" t="s">
        <v>9</v>
      </c>
      <c r="L6" s="524" t="s">
        <v>78</v>
      </c>
      <c r="M6" s="524" t="s">
        <v>56</v>
      </c>
      <c r="N6" s="524" t="s">
        <v>6</v>
      </c>
      <c r="O6" s="917"/>
      <c r="P6" s="922"/>
      <c r="R6" s="54" t="s">
        <v>150</v>
      </c>
    </row>
    <row r="7" spans="1:18" s="779" customFormat="1" ht="26.25" customHeight="1" x14ac:dyDescent="0.25">
      <c r="A7" s="778">
        <v>-1</v>
      </c>
      <c r="B7" s="778">
        <v>-2</v>
      </c>
      <c r="C7" s="778" t="s">
        <v>114</v>
      </c>
      <c r="D7" s="778">
        <v>-4</v>
      </c>
      <c r="E7" s="778">
        <v>-5</v>
      </c>
      <c r="F7" s="778">
        <v>-6</v>
      </c>
      <c r="G7" s="778">
        <v>-7</v>
      </c>
      <c r="H7" s="778"/>
      <c r="I7" s="778" t="s">
        <v>113</v>
      </c>
      <c r="J7" s="778">
        <v>-10</v>
      </c>
      <c r="K7" s="778">
        <v>-11</v>
      </c>
      <c r="L7" s="778">
        <v>-12</v>
      </c>
      <c r="M7" s="778">
        <v>-13</v>
      </c>
      <c r="N7" s="778">
        <v>-14</v>
      </c>
      <c r="O7" s="780">
        <v>-15</v>
      </c>
      <c r="P7" s="778">
        <v>-16</v>
      </c>
      <c r="R7" s="687" t="s">
        <v>150</v>
      </c>
    </row>
    <row r="8" spans="1:18" s="199" customFormat="1" ht="25.5" x14ac:dyDescent="0.25">
      <c r="A8" s="163" t="s">
        <v>49</v>
      </c>
      <c r="B8" s="164" t="s">
        <v>45</v>
      </c>
      <c r="C8" s="666">
        <f t="shared" ref="C8:C18" si="0">SUM(D8:G8)</f>
        <v>0.03</v>
      </c>
      <c r="D8" s="666"/>
      <c r="E8" s="666"/>
      <c r="F8" s="666"/>
      <c r="G8" s="666">
        <f>G9</f>
        <v>0.03</v>
      </c>
      <c r="H8" s="164"/>
      <c r="I8" s="666">
        <f t="shared" ref="I8:I18" si="1">SUM(J8:N8)</f>
        <v>0.01</v>
      </c>
      <c r="J8" s="667"/>
      <c r="K8" s="667"/>
      <c r="L8" s="124"/>
      <c r="M8" s="132">
        <f>M9</f>
        <v>0.01</v>
      </c>
      <c r="N8" s="128"/>
      <c r="O8" s="208"/>
      <c r="P8" s="128"/>
      <c r="R8" s="187" t="s">
        <v>150</v>
      </c>
    </row>
    <row r="9" spans="1:18" ht="25.5" x14ac:dyDescent="0.25">
      <c r="A9" s="167">
        <v>1</v>
      </c>
      <c r="B9" s="668" t="s">
        <v>111</v>
      </c>
      <c r="C9" s="669">
        <f t="shared" si="0"/>
        <v>0.03</v>
      </c>
      <c r="D9" s="670"/>
      <c r="E9" s="670"/>
      <c r="F9" s="670"/>
      <c r="G9" s="669">
        <v>0.03</v>
      </c>
      <c r="H9" s="168" t="s">
        <v>110</v>
      </c>
      <c r="I9" s="669">
        <f t="shared" si="1"/>
        <v>0.01</v>
      </c>
      <c r="J9" s="670"/>
      <c r="K9" s="670"/>
      <c r="L9" s="127"/>
      <c r="M9" s="131">
        <v>0.01</v>
      </c>
      <c r="N9" s="525"/>
      <c r="O9" s="209"/>
      <c r="P9" s="525"/>
      <c r="R9" s="54" t="s">
        <v>150</v>
      </c>
    </row>
    <row r="10" spans="1:18" s="469" customFormat="1" ht="18.75" x14ac:dyDescent="0.3">
      <c r="A10" s="163" t="s">
        <v>39</v>
      </c>
      <c r="B10" s="671" t="s">
        <v>41</v>
      </c>
      <c r="C10" s="666">
        <v>0.04</v>
      </c>
      <c r="D10" s="666">
        <v>0.03</v>
      </c>
      <c r="E10" s="667"/>
      <c r="F10" s="667"/>
      <c r="G10" s="666">
        <v>0.01</v>
      </c>
      <c r="H10" s="164"/>
      <c r="I10" s="666">
        <f>I11</f>
        <v>0.02</v>
      </c>
      <c r="J10" s="666">
        <f>J11</f>
        <v>0.02</v>
      </c>
      <c r="K10" s="667"/>
      <c r="L10" s="130"/>
      <c r="M10" s="132"/>
      <c r="N10" s="128"/>
      <c r="O10" s="208"/>
      <c r="P10" s="128"/>
    </row>
    <row r="11" spans="1:18" s="475" customFormat="1" ht="63.75" x14ac:dyDescent="0.3">
      <c r="A11" s="148">
        <v>1</v>
      </c>
      <c r="B11" s="668" t="s">
        <v>601</v>
      </c>
      <c r="C11" s="640">
        <v>0.04</v>
      </c>
      <c r="D11" s="640">
        <v>0.03</v>
      </c>
      <c r="E11" s="672"/>
      <c r="F11" s="672"/>
      <c r="G11" s="640">
        <v>0.01</v>
      </c>
      <c r="H11" s="393" t="s">
        <v>108</v>
      </c>
      <c r="I11" s="640">
        <v>0.02</v>
      </c>
      <c r="J11" s="640">
        <v>0.02</v>
      </c>
      <c r="K11" s="672"/>
      <c r="L11" s="474"/>
      <c r="M11" s="473"/>
      <c r="N11" s="270"/>
      <c r="O11" s="591" t="s">
        <v>746</v>
      </c>
      <c r="P11" s="270"/>
    </row>
    <row r="12" spans="1:18" s="199" customFormat="1" ht="25.5" x14ac:dyDescent="0.25">
      <c r="A12" s="128" t="s">
        <v>38</v>
      </c>
      <c r="B12" s="134" t="s">
        <v>67</v>
      </c>
      <c r="C12" s="124">
        <f>C13+C14</f>
        <v>4.3</v>
      </c>
      <c r="D12" s="124">
        <f t="shared" ref="D12:N12" si="2">D13+D14</f>
        <v>0</v>
      </c>
      <c r="E12" s="124">
        <f t="shared" si="2"/>
        <v>0</v>
      </c>
      <c r="F12" s="124">
        <f t="shared" si="2"/>
        <v>0</v>
      </c>
      <c r="G12" s="124">
        <f t="shared" si="2"/>
        <v>4.3</v>
      </c>
      <c r="H12" s="124"/>
      <c r="I12" s="124">
        <f t="shared" si="2"/>
        <v>0.38</v>
      </c>
      <c r="J12" s="124">
        <f t="shared" si="2"/>
        <v>0</v>
      </c>
      <c r="K12" s="124">
        <f t="shared" si="2"/>
        <v>0</v>
      </c>
      <c r="L12" s="124">
        <f t="shared" si="2"/>
        <v>0.38</v>
      </c>
      <c r="M12" s="124">
        <f t="shared" si="2"/>
        <v>0</v>
      </c>
      <c r="N12" s="124">
        <f t="shared" si="2"/>
        <v>0</v>
      </c>
      <c r="O12" s="208"/>
      <c r="P12" s="128"/>
      <c r="R12" s="187" t="s">
        <v>150</v>
      </c>
    </row>
    <row r="13" spans="1:18" ht="25.5" x14ac:dyDescent="0.25">
      <c r="A13" s="525">
        <v>1</v>
      </c>
      <c r="B13" s="133" t="s">
        <v>319</v>
      </c>
      <c r="C13" s="125">
        <f t="shared" si="0"/>
        <v>3.8</v>
      </c>
      <c r="D13" s="127"/>
      <c r="E13" s="127"/>
      <c r="F13" s="127"/>
      <c r="G13" s="125">
        <v>3.8</v>
      </c>
      <c r="H13" s="526" t="s">
        <v>109</v>
      </c>
      <c r="I13" s="125">
        <f t="shared" si="1"/>
        <v>0.35</v>
      </c>
      <c r="J13" s="127"/>
      <c r="K13" s="127"/>
      <c r="L13" s="125">
        <v>0.35</v>
      </c>
      <c r="M13" s="131"/>
      <c r="N13" s="525"/>
      <c r="O13" s="209"/>
      <c r="P13" s="525"/>
      <c r="R13" s="54" t="s">
        <v>150</v>
      </c>
    </row>
    <row r="14" spans="1:18" s="472" customFormat="1" ht="18.75" x14ac:dyDescent="0.3">
      <c r="A14" s="119">
        <v>2</v>
      </c>
      <c r="B14" s="133" t="s">
        <v>602</v>
      </c>
      <c r="C14" s="131">
        <v>0.5</v>
      </c>
      <c r="D14" s="470"/>
      <c r="E14" s="470"/>
      <c r="F14" s="470"/>
      <c r="G14" s="131">
        <v>0.5</v>
      </c>
      <c r="H14" s="471" t="s">
        <v>108</v>
      </c>
      <c r="I14" s="131">
        <v>0.03</v>
      </c>
      <c r="J14" s="470"/>
      <c r="K14" s="470"/>
      <c r="L14" s="131">
        <v>0.03</v>
      </c>
      <c r="M14" s="131"/>
      <c r="N14" s="119"/>
      <c r="O14" s="213"/>
      <c r="P14" s="119"/>
    </row>
    <row r="15" spans="1:18" s="199" customFormat="1" ht="25.5" x14ac:dyDescent="0.25">
      <c r="A15" s="128" t="s">
        <v>33</v>
      </c>
      <c r="B15" s="123" t="s">
        <v>32</v>
      </c>
      <c r="C15" s="124">
        <f t="shared" si="0"/>
        <v>2</v>
      </c>
      <c r="D15" s="124"/>
      <c r="E15" s="124"/>
      <c r="F15" s="124"/>
      <c r="G15" s="124">
        <f>G16</f>
        <v>2</v>
      </c>
      <c r="H15" s="135"/>
      <c r="I15" s="124">
        <f t="shared" si="1"/>
        <v>0.8</v>
      </c>
      <c r="J15" s="124"/>
      <c r="K15" s="124"/>
      <c r="L15" s="124"/>
      <c r="M15" s="124">
        <f>M16</f>
        <v>0.8</v>
      </c>
      <c r="N15" s="128"/>
      <c r="O15" s="208"/>
      <c r="P15" s="128"/>
      <c r="R15" s="187" t="s">
        <v>150</v>
      </c>
    </row>
    <row r="16" spans="1:18" ht="25.5" x14ac:dyDescent="0.2">
      <c r="A16" s="525">
        <v>1</v>
      </c>
      <c r="B16" s="136" t="s">
        <v>320</v>
      </c>
      <c r="C16" s="125">
        <f t="shared" si="0"/>
        <v>2</v>
      </c>
      <c r="D16" s="127"/>
      <c r="E16" s="127"/>
      <c r="F16" s="127"/>
      <c r="G16" s="125">
        <v>2</v>
      </c>
      <c r="H16" s="526" t="s">
        <v>321</v>
      </c>
      <c r="I16" s="125">
        <f t="shared" si="1"/>
        <v>0.8</v>
      </c>
      <c r="J16" s="127"/>
      <c r="K16" s="127"/>
      <c r="L16" s="127"/>
      <c r="M16" s="131">
        <v>0.8</v>
      </c>
      <c r="N16" s="525"/>
      <c r="O16" s="209"/>
      <c r="P16" s="525"/>
      <c r="R16" s="54" t="s">
        <v>150</v>
      </c>
    </row>
    <row r="17" spans="1:18" s="199" customFormat="1" ht="25.5" x14ac:dyDescent="0.25">
      <c r="A17" s="128" t="s">
        <v>51</v>
      </c>
      <c r="B17" s="123" t="s">
        <v>25</v>
      </c>
      <c r="C17" s="124">
        <f t="shared" si="0"/>
        <v>0.13</v>
      </c>
      <c r="D17" s="124">
        <f>D18</f>
        <v>0.13</v>
      </c>
      <c r="E17" s="130"/>
      <c r="F17" s="130"/>
      <c r="G17" s="130"/>
      <c r="H17" s="123"/>
      <c r="I17" s="124">
        <f t="shared" si="1"/>
        <v>0.05</v>
      </c>
      <c r="J17" s="130"/>
      <c r="K17" s="130"/>
      <c r="L17" s="130"/>
      <c r="M17" s="132">
        <f>M18</f>
        <v>0.05</v>
      </c>
      <c r="N17" s="128"/>
      <c r="O17" s="208"/>
      <c r="P17" s="128"/>
      <c r="R17" s="187" t="s">
        <v>150</v>
      </c>
    </row>
    <row r="18" spans="1:18" ht="25.5" x14ac:dyDescent="0.25">
      <c r="A18" s="525">
        <v>1</v>
      </c>
      <c r="B18" s="526" t="s">
        <v>322</v>
      </c>
      <c r="C18" s="125">
        <f t="shared" si="0"/>
        <v>0.13</v>
      </c>
      <c r="D18" s="125">
        <v>0.13</v>
      </c>
      <c r="E18" s="127"/>
      <c r="F18" s="127"/>
      <c r="G18" s="127"/>
      <c r="H18" s="526" t="s">
        <v>112</v>
      </c>
      <c r="I18" s="125">
        <f t="shared" si="1"/>
        <v>0.05</v>
      </c>
      <c r="J18" s="127"/>
      <c r="K18" s="127"/>
      <c r="L18" s="127"/>
      <c r="M18" s="131">
        <v>0.05</v>
      </c>
      <c r="N18" s="525"/>
      <c r="O18" s="209"/>
      <c r="P18" s="525"/>
      <c r="R18" s="54" t="s">
        <v>150</v>
      </c>
    </row>
    <row r="19" spans="1:18" ht="25.5" x14ac:dyDescent="0.25">
      <c r="A19" s="476">
        <f>A18+A16+A14+A11+A9</f>
        <v>6</v>
      </c>
      <c r="B19" s="256" t="s">
        <v>181</v>
      </c>
      <c r="C19" s="297">
        <f>C17+C15+C12+C10+C8</f>
        <v>6.5</v>
      </c>
      <c r="D19" s="297">
        <f t="shared" ref="D19:N19" si="3">D17+D15+D12+D10+D8</f>
        <v>0.16</v>
      </c>
      <c r="E19" s="297">
        <f t="shared" si="3"/>
        <v>0</v>
      </c>
      <c r="F19" s="297">
        <f t="shared" si="3"/>
        <v>0</v>
      </c>
      <c r="G19" s="297">
        <f t="shared" si="3"/>
        <v>6.34</v>
      </c>
      <c r="H19" s="297">
        <f t="shared" si="3"/>
        <v>0</v>
      </c>
      <c r="I19" s="297">
        <f t="shared" si="3"/>
        <v>1.26</v>
      </c>
      <c r="J19" s="297">
        <f t="shared" si="3"/>
        <v>0.02</v>
      </c>
      <c r="K19" s="297">
        <f t="shared" si="3"/>
        <v>0</v>
      </c>
      <c r="L19" s="297">
        <f t="shared" si="3"/>
        <v>0.38</v>
      </c>
      <c r="M19" s="297">
        <f t="shared" si="3"/>
        <v>0.8600000000000001</v>
      </c>
      <c r="N19" s="297">
        <f t="shared" si="3"/>
        <v>0</v>
      </c>
      <c r="O19" s="781"/>
      <c r="P19" s="285"/>
      <c r="R19" s="54" t="s">
        <v>150</v>
      </c>
    </row>
    <row r="20" spans="1:18" ht="25.5" x14ac:dyDescent="0.25">
      <c r="R20" s="54" t="s">
        <v>150</v>
      </c>
    </row>
    <row r="21" spans="1:18" ht="25.5" x14ac:dyDescent="0.25">
      <c r="L21" s="937" t="s">
        <v>859</v>
      </c>
      <c r="M21" s="937"/>
      <c r="N21" s="937"/>
      <c r="O21" s="937"/>
      <c r="P21" s="937"/>
      <c r="R21" s="54" t="s">
        <v>150</v>
      </c>
    </row>
    <row r="22" spans="1:18" ht="25.5" x14ac:dyDescent="0.25">
      <c r="L22" s="937"/>
      <c r="M22" s="937"/>
      <c r="N22" s="937"/>
      <c r="O22" s="937"/>
      <c r="P22" s="937"/>
      <c r="R22" s="54" t="s">
        <v>150</v>
      </c>
    </row>
    <row r="23" spans="1:18" ht="25.5" x14ac:dyDescent="0.25">
      <c r="R23" s="54" t="s">
        <v>150</v>
      </c>
    </row>
    <row r="24" spans="1:18" ht="25.5" x14ac:dyDescent="0.25">
      <c r="R24" s="54" t="s">
        <v>150</v>
      </c>
    </row>
    <row r="25" spans="1:18" ht="25.5" x14ac:dyDescent="0.25">
      <c r="R25" s="54" t="s">
        <v>150</v>
      </c>
    </row>
    <row r="26" spans="1:18" ht="25.5" x14ac:dyDescent="0.25">
      <c r="R26" s="54" t="s">
        <v>150</v>
      </c>
    </row>
    <row r="27" spans="1:18" ht="25.5" x14ac:dyDescent="0.25">
      <c r="R27" s="54" t="s">
        <v>150</v>
      </c>
    </row>
    <row r="28" spans="1:18" ht="25.5" x14ac:dyDescent="0.25">
      <c r="R28" s="54" t="s">
        <v>150</v>
      </c>
    </row>
    <row r="29" spans="1:18" ht="25.5" x14ac:dyDescent="0.25">
      <c r="R29" s="54" t="s">
        <v>150</v>
      </c>
    </row>
    <row r="30" spans="1:18" ht="25.5" x14ac:dyDescent="0.25">
      <c r="R30" s="54" t="s">
        <v>150</v>
      </c>
    </row>
    <row r="31" spans="1:18" ht="25.5" x14ac:dyDescent="0.25">
      <c r="R31" s="54" t="s">
        <v>150</v>
      </c>
    </row>
  </sheetData>
  <mergeCells count="14">
    <mergeCell ref="L21:P22"/>
    <mergeCell ref="A1:P1"/>
    <mergeCell ref="P5:P6"/>
    <mergeCell ref="A5:A6"/>
    <mergeCell ref="B5:B6"/>
    <mergeCell ref="C5:C6"/>
    <mergeCell ref="D5:G5"/>
    <mergeCell ref="H5:H6"/>
    <mergeCell ref="I5:I6"/>
    <mergeCell ref="A2:P2"/>
    <mergeCell ref="A3:P3"/>
    <mergeCell ref="J5:N5"/>
    <mergeCell ref="O5:O6"/>
    <mergeCell ref="A4:P4"/>
  </mergeCells>
  <conditionalFormatting sqref="B18:B19 B9:B14">
    <cfRule type="cellIs" dxfId="18" priority="10" stopIfTrue="1" operator="equal">
      <formula>0</formula>
    </cfRule>
    <cfRule type="cellIs" dxfId="17" priority="11" stopIfTrue="1" operator="equal">
      <formula>0</formula>
    </cfRule>
    <cfRule type="cellIs" dxfId="16" priority="12" stopIfTrue="1" operator="equal">
      <formula>0</formula>
    </cfRule>
  </conditionalFormatting>
  <conditionalFormatting sqref="B10:B11">
    <cfRule type="cellIs" dxfId="15" priority="4" stopIfTrue="1" operator="equal">
      <formula>0</formula>
    </cfRule>
    <cfRule type="cellIs" dxfId="14" priority="5" stopIfTrue="1" operator="equal">
      <formula>0</formula>
    </cfRule>
    <cfRule type="cellIs" dxfId="13" priority="6" stopIfTrue="1" operator="equal">
      <formula>0</formula>
    </cfRule>
  </conditionalFormatting>
  <conditionalFormatting sqref="B14">
    <cfRule type="cellIs" dxfId="12" priority="1" stopIfTrue="1" operator="equal">
      <formula>0</formula>
    </cfRule>
    <cfRule type="cellIs" dxfId="11" priority="2" stopIfTrue="1" operator="equal">
      <formula>0</formula>
    </cfRule>
    <cfRule type="cellIs" dxfId="10" priority="3" stopIfTrue="1" operator="equal">
      <formula>0</formula>
    </cfRule>
  </conditionalFormatting>
  <printOptions horizontalCentered="1"/>
  <pageMargins left="0.39370078740157483" right="0.39370078740157483" top="0.39370078740157483" bottom="0.39370078740157483" header="0.11811023622047245" footer="0.27559055118110237"/>
  <pageSetup paperSize="9" scale="64" fitToHeight="100" orientation="landscape" r:id="rId1"/>
  <headerFooter>
    <oddFooter>&amp;L&amp;"Times New Roman,nghiêng"&amp;9Phụ lục &amp;A&amp;R&amp;10&amp;P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showZeros="0" view="pageLayout" zoomScaleSheetLayoutView="86" workbookViewId="0">
      <selection sqref="A1:P41"/>
    </sheetView>
  </sheetViews>
  <sheetFormatPr defaultColWidth="6.875" defaultRowHeight="12.75" x14ac:dyDescent="0.25"/>
  <cols>
    <col min="1" max="1" width="4.375" style="1" customWidth="1"/>
    <col min="2" max="2" width="27.75" style="2" customWidth="1"/>
    <col min="3" max="3" width="9.125" style="1" customWidth="1"/>
    <col min="4" max="4" width="6.25" style="4" customWidth="1"/>
    <col min="5" max="5" width="5.625" style="1" customWidth="1"/>
    <col min="6" max="6" width="5.25" style="1" customWidth="1"/>
    <col min="7" max="7" width="6.25" style="1" customWidth="1"/>
    <col min="8" max="8" width="15" style="1" customWidth="1"/>
    <col min="9" max="9" width="14.875" style="4" customWidth="1"/>
    <col min="10" max="14" width="6.625" style="1" customWidth="1"/>
    <col min="15" max="15" width="29.25" style="2" customWidth="1"/>
    <col min="16" max="16" width="8.75" style="1" customWidth="1"/>
    <col min="17" max="16384" width="6.875" style="1"/>
  </cols>
  <sheetData>
    <row r="1" spans="1:16" s="16" customFormat="1" ht="20.100000000000001" customHeight="1" x14ac:dyDescent="0.25">
      <c r="A1" s="906" t="s">
        <v>335</v>
      </c>
      <c r="B1" s="906"/>
      <c r="C1" s="906"/>
      <c r="D1" s="906"/>
      <c r="E1" s="906"/>
      <c r="F1" s="906"/>
      <c r="G1" s="906"/>
      <c r="H1" s="906"/>
      <c r="I1" s="906"/>
      <c r="J1" s="906"/>
      <c r="K1" s="906"/>
      <c r="L1" s="906"/>
      <c r="M1" s="906"/>
      <c r="N1" s="906"/>
      <c r="O1" s="906"/>
      <c r="P1" s="906"/>
    </row>
    <row r="2" spans="1:16" s="16" customFormat="1" ht="20.100000000000001" customHeight="1" x14ac:dyDescent="0.25">
      <c r="A2" s="906" t="s">
        <v>118</v>
      </c>
      <c r="B2" s="906"/>
      <c r="C2" s="906"/>
      <c r="D2" s="906"/>
      <c r="E2" s="906"/>
      <c r="F2" s="906"/>
      <c r="G2" s="906"/>
      <c r="H2" s="906"/>
      <c r="I2" s="906"/>
      <c r="J2" s="906"/>
      <c r="K2" s="906"/>
      <c r="L2" s="906"/>
      <c r="M2" s="906"/>
      <c r="N2" s="906"/>
      <c r="O2" s="906"/>
      <c r="P2" s="906"/>
    </row>
    <row r="3" spans="1:16" s="16" customFormat="1" ht="20.100000000000001" customHeight="1" x14ac:dyDescent="0.25">
      <c r="A3" s="907" t="str">
        <f>'1.1.TPHT'!A3:P3</f>
        <v>(Kèm theo Tờ trình số 218/TTr-UBND  ngày 09/7/2018 của UBND tỉnh)</v>
      </c>
      <c r="B3" s="907"/>
      <c r="C3" s="907"/>
      <c r="D3" s="907"/>
      <c r="E3" s="907"/>
      <c r="F3" s="907"/>
      <c r="G3" s="907"/>
      <c r="H3" s="907"/>
      <c r="I3" s="907"/>
      <c r="J3" s="907"/>
      <c r="K3" s="907"/>
      <c r="L3" s="907"/>
      <c r="M3" s="907"/>
      <c r="N3" s="907"/>
      <c r="O3" s="907"/>
      <c r="P3" s="907"/>
    </row>
    <row r="4" spans="1:16" s="16" customFormat="1" ht="20.100000000000001" customHeight="1" x14ac:dyDescent="0.25">
      <c r="A4" s="921"/>
      <c r="B4" s="921"/>
      <c r="C4" s="921"/>
      <c r="D4" s="921"/>
      <c r="E4" s="921"/>
      <c r="F4" s="921"/>
      <c r="G4" s="921"/>
      <c r="H4" s="921"/>
      <c r="I4" s="921"/>
      <c r="J4" s="921"/>
      <c r="K4" s="921"/>
      <c r="L4" s="921"/>
      <c r="M4" s="921"/>
      <c r="N4" s="921"/>
      <c r="O4" s="921"/>
      <c r="P4" s="921"/>
    </row>
    <row r="5" spans="1:16" s="244" customFormat="1" ht="20.100000000000001" customHeight="1" x14ac:dyDescent="0.25">
      <c r="A5" s="923" t="s">
        <v>21</v>
      </c>
      <c r="B5" s="922" t="s">
        <v>62</v>
      </c>
      <c r="C5" s="922" t="s">
        <v>61</v>
      </c>
      <c r="D5" s="922" t="s">
        <v>136</v>
      </c>
      <c r="E5" s="922"/>
      <c r="F5" s="922"/>
      <c r="G5" s="922"/>
      <c r="H5" s="922" t="s">
        <v>135</v>
      </c>
      <c r="I5" s="922" t="s">
        <v>16</v>
      </c>
      <c r="J5" s="922" t="s">
        <v>15</v>
      </c>
      <c r="K5" s="922"/>
      <c r="L5" s="922"/>
      <c r="M5" s="922"/>
      <c r="N5" s="922"/>
      <c r="O5" s="917" t="s">
        <v>79</v>
      </c>
      <c r="P5" s="922" t="s">
        <v>14</v>
      </c>
    </row>
    <row r="6" spans="1:16" s="3" customFormat="1" ht="35.25" customHeight="1" x14ac:dyDescent="0.25">
      <c r="A6" s="923"/>
      <c r="B6" s="922"/>
      <c r="C6" s="922"/>
      <c r="D6" s="524" t="s">
        <v>13</v>
      </c>
      <c r="E6" s="524" t="s">
        <v>12</v>
      </c>
      <c r="F6" s="524" t="s">
        <v>58</v>
      </c>
      <c r="G6" s="524" t="s">
        <v>57</v>
      </c>
      <c r="H6" s="922"/>
      <c r="I6" s="922"/>
      <c r="J6" s="524" t="s">
        <v>10</v>
      </c>
      <c r="K6" s="524" t="s">
        <v>9</v>
      </c>
      <c r="L6" s="524" t="s">
        <v>78</v>
      </c>
      <c r="M6" s="524" t="s">
        <v>56</v>
      </c>
      <c r="N6" s="524" t="s">
        <v>6</v>
      </c>
      <c r="O6" s="917"/>
      <c r="P6" s="922"/>
    </row>
    <row r="7" spans="1:16" s="691" customFormat="1" ht="33" customHeight="1" x14ac:dyDescent="0.25">
      <c r="A7" s="723">
        <v>-1</v>
      </c>
      <c r="B7" s="723">
        <v>-2</v>
      </c>
      <c r="C7" s="723" t="s">
        <v>55</v>
      </c>
      <c r="D7" s="723">
        <v>-4</v>
      </c>
      <c r="E7" s="723">
        <v>-5</v>
      </c>
      <c r="F7" s="723">
        <v>-6</v>
      </c>
      <c r="G7" s="723">
        <v>-7</v>
      </c>
      <c r="H7" s="723">
        <v>-8</v>
      </c>
      <c r="I7" s="723" t="s">
        <v>54</v>
      </c>
      <c r="J7" s="723">
        <v>-10</v>
      </c>
      <c r="K7" s="723">
        <v>-11</v>
      </c>
      <c r="L7" s="723">
        <v>-12</v>
      </c>
      <c r="M7" s="723">
        <v>-13</v>
      </c>
      <c r="N7" s="723">
        <v>-14</v>
      </c>
      <c r="O7" s="718">
        <v>-15</v>
      </c>
      <c r="P7" s="723">
        <v>-16</v>
      </c>
    </row>
    <row r="8" spans="1:16" s="186" customFormat="1" x14ac:dyDescent="0.25">
      <c r="A8" s="147" t="s">
        <v>49</v>
      </c>
      <c r="B8" s="229" t="s">
        <v>371</v>
      </c>
      <c r="C8" s="149">
        <f>SUM(D8:G8)</f>
        <v>0.2</v>
      </c>
      <c r="D8" s="149">
        <f>D9</f>
        <v>0.2</v>
      </c>
      <c r="E8" s="149"/>
      <c r="F8" s="149"/>
      <c r="G8" s="149"/>
      <c r="H8" s="269"/>
      <c r="I8" s="149">
        <f>SUM(J8:N8)</f>
        <v>0.17</v>
      </c>
      <c r="J8" s="149"/>
      <c r="K8" s="149"/>
      <c r="L8" s="149"/>
      <c r="M8" s="149">
        <f>M9</f>
        <v>0.17</v>
      </c>
      <c r="N8" s="149"/>
      <c r="O8" s="713"/>
      <c r="P8" s="527"/>
    </row>
    <row r="9" spans="1:16" ht="25.5" x14ac:dyDescent="0.25">
      <c r="A9" s="148">
        <v>1</v>
      </c>
      <c r="B9" s="311" t="s">
        <v>372</v>
      </c>
      <c r="C9" s="268">
        <f t="shared" ref="C9:C36" si="0">SUM(D9:G9)</f>
        <v>0.2</v>
      </c>
      <c r="D9" s="312">
        <v>0.2</v>
      </c>
      <c r="E9" s="312"/>
      <c r="F9" s="312"/>
      <c r="G9" s="312"/>
      <c r="H9" s="146" t="s">
        <v>373</v>
      </c>
      <c r="I9" s="268">
        <f t="shared" ref="I9:I36" si="1">SUM(J9:N9)</f>
        <v>0.17</v>
      </c>
      <c r="J9" s="268"/>
      <c r="K9" s="268"/>
      <c r="L9" s="268"/>
      <c r="M9" s="268">
        <v>0.17</v>
      </c>
      <c r="N9" s="268"/>
      <c r="O9" s="211"/>
      <c r="P9" s="471"/>
    </row>
    <row r="10" spans="1:16" s="186" customFormat="1" x14ac:dyDescent="0.25">
      <c r="A10" s="147" t="s">
        <v>39</v>
      </c>
      <c r="B10" s="638" t="s">
        <v>374</v>
      </c>
      <c r="C10" s="149">
        <f t="shared" si="0"/>
        <v>0.87000000000000011</v>
      </c>
      <c r="D10" s="310"/>
      <c r="E10" s="310"/>
      <c r="F10" s="310"/>
      <c r="G10" s="310">
        <f t="shared" ref="G10:M10" si="2">SUM(G11:G13)</f>
        <v>0.87000000000000011</v>
      </c>
      <c r="H10" s="310"/>
      <c r="I10" s="149">
        <f t="shared" si="1"/>
        <v>0.73</v>
      </c>
      <c r="J10" s="310"/>
      <c r="K10" s="310"/>
      <c r="L10" s="310"/>
      <c r="M10" s="310">
        <f t="shared" si="2"/>
        <v>0.73</v>
      </c>
      <c r="N10" s="310"/>
      <c r="O10" s="224"/>
      <c r="P10" s="527"/>
    </row>
    <row r="11" spans="1:16" ht="25.5" x14ac:dyDescent="0.2">
      <c r="A11" s="377">
        <v>1</v>
      </c>
      <c r="B11" s="146" t="s">
        <v>375</v>
      </c>
      <c r="C11" s="268">
        <f t="shared" si="0"/>
        <v>0.3</v>
      </c>
      <c r="D11" s="312"/>
      <c r="E11" s="312"/>
      <c r="F11" s="312"/>
      <c r="G11" s="312">
        <v>0.3</v>
      </c>
      <c r="H11" s="673" t="s">
        <v>376</v>
      </c>
      <c r="I11" s="268">
        <f t="shared" si="1"/>
        <v>0.25</v>
      </c>
      <c r="J11" s="377"/>
      <c r="K11" s="377"/>
      <c r="L11" s="377"/>
      <c r="M11" s="377">
        <v>0.25</v>
      </c>
      <c r="N11" s="377"/>
      <c r="O11" s="211"/>
      <c r="P11" s="471"/>
    </row>
    <row r="12" spans="1:16" ht="25.5" x14ac:dyDescent="0.2">
      <c r="A12" s="377">
        <v>2</v>
      </c>
      <c r="B12" s="146" t="s">
        <v>377</v>
      </c>
      <c r="C12" s="268">
        <f t="shared" si="0"/>
        <v>0.28000000000000003</v>
      </c>
      <c r="D12" s="312"/>
      <c r="E12" s="312"/>
      <c r="F12" s="312"/>
      <c r="G12" s="312">
        <v>0.28000000000000003</v>
      </c>
      <c r="H12" s="673" t="s">
        <v>378</v>
      </c>
      <c r="I12" s="268">
        <f t="shared" si="1"/>
        <v>0.24</v>
      </c>
      <c r="J12" s="377"/>
      <c r="K12" s="377"/>
      <c r="L12" s="377"/>
      <c r="M12" s="377">
        <v>0.24</v>
      </c>
      <c r="N12" s="377"/>
      <c r="O12" s="211"/>
      <c r="P12" s="471"/>
    </row>
    <row r="13" spans="1:16" ht="25.5" x14ac:dyDescent="0.2">
      <c r="A13" s="377">
        <v>3</v>
      </c>
      <c r="B13" s="146" t="s">
        <v>379</v>
      </c>
      <c r="C13" s="268">
        <f t="shared" si="0"/>
        <v>0.28999999999999998</v>
      </c>
      <c r="D13" s="312"/>
      <c r="E13" s="312"/>
      <c r="F13" s="312"/>
      <c r="G13" s="312">
        <v>0.28999999999999998</v>
      </c>
      <c r="H13" s="673" t="s">
        <v>380</v>
      </c>
      <c r="I13" s="268">
        <f t="shared" si="1"/>
        <v>0.24</v>
      </c>
      <c r="J13" s="377"/>
      <c r="K13" s="377"/>
      <c r="L13" s="377"/>
      <c r="M13" s="377">
        <v>0.24</v>
      </c>
      <c r="N13" s="377"/>
      <c r="O13" s="211"/>
      <c r="P13" s="471"/>
    </row>
    <row r="14" spans="1:16" s="186" customFormat="1" x14ac:dyDescent="0.2">
      <c r="A14" s="702" t="s">
        <v>38</v>
      </c>
      <c r="B14" s="145" t="s">
        <v>45</v>
      </c>
      <c r="C14" s="149">
        <f>C15+C16+C17</f>
        <v>3.56</v>
      </c>
      <c r="D14" s="149">
        <f t="shared" ref="D14:N14" si="3">D15+D16+D17</f>
        <v>3.44</v>
      </c>
      <c r="E14" s="149">
        <f t="shared" si="3"/>
        <v>0</v>
      </c>
      <c r="F14" s="149">
        <f t="shared" si="3"/>
        <v>0</v>
      </c>
      <c r="G14" s="149">
        <f t="shared" si="3"/>
        <v>0.12000000000000001</v>
      </c>
      <c r="H14" s="149"/>
      <c r="I14" s="149">
        <f t="shared" si="3"/>
        <v>2.933252</v>
      </c>
      <c r="J14" s="149">
        <f t="shared" si="3"/>
        <v>0</v>
      </c>
      <c r="K14" s="149">
        <f t="shared" si="3"/>
        <v>0</v>
      </c>
      <c r="L14" s="149">
        <f t="shared" si="3"/>
        <v>2.5832519999999999</v>
      </c>
      <c r="M14" s="149">
        <f t="shared" si="3"/>
        <v>0.35</v>
      </c>
      <c r="N14" s="149">
        <f t="shared" si="3"/>
        <v>0</v>
      </c>
      <c r="O14" s="224"/>
      <c r="P14" s="477"/>
    </row>
    <row r="15" spans="1:16" ht="63.75" x14ac:dyDescent="0.25">
      <c r="A15" s="148">
        <v>1</v>
      </c>
      <c r="B15" s="311" t="s">
        <v>381</v>
      </c>
      <c r="C15" s="268">
        <f t="shared" si="0"/>
        <v>0.06</v>
      </c>
      <c r="D15" s="312">
        <v>0.04</v>
      </c>
      <c r="E15" s="312"/>
      <c r="F15" s="312"/>
      <c r="G15" s="312">
        <v>0.02</v>
      </c>
      <c r="H15" s="674" t="s">
        <v>373</v>
      </c>
      <c r="I15" s="268">
        <f t="shared" si="1"/>
        <v>5.0652000000000003E-2</v>
      </c>
      <c r="J15" s="170"/>
      <c r="K15" s="170"/>
      <c r="L15" s="170">
        <v>5.0652000000000003E-2</v>
      </c>
      <c r="M15" s="170"/>
      <c r="N15" s="170"/>
      <c r="O15" s="603" t="s">
        <v>747</v>
      </c>
      <c r="P15" s="471"/>
    </row>
    <row r="16" spans="1:16" ht="89.25" x14ac:dyDescent="0.25">
      <c r="A16" s="148">
        <v>2</v>
      </c>
      <c r="B16" s="311" t="s">
        <v>382</v>
      </c>
      <c r="C16" s="268">
        <f t="shared" si="0"/>
        <v>3</v>
      </c>
      <c r="D16" s="312">
        <v>3</v>
      </c>
      <c r="E16" s="312"/>
      <c r="F16" s="312"/>
      <c r="G16" s="312"/>
      <c r="H16" s="146" t="s">
        <v>373</v>
      </c>
      <c r="I16" s="268">
        <f t="shared" si="1"/>
        <v>2.5326</v>
      </c>
      <c r="J16" s="170"/>
      <c r="K16" s="170"/>
      <c r="L16" s="170">
        <v>2.5326</v>
      </c>
      <c r="M16" s="170"/>
      <c r="N16" s="170"/>
      <c r="O16" s="603" t="s">
        <v>748</v>
      </c>
      <c r="P16" s="471"/>
    </row>
    <row r="17" spans="1:17" s="479" customFormat="1" ht="76.5" x14ac:dyDescent="0.25">
      <c r="A17" s="148">
        <v>3</v>
      </c>
      <c r="B17" s="311" t="s">
        <v>605</v>
      </c>
      <c r="C17" s="312">
        <v>0.5</v>
      </c>
      <c r="D17" s="312">
        <v>0.4</v>
      </c>
      <c r="E17" s="312"/>
      <c r="F17" s="312"/>
      <c r="G17" s="312">
        <v>0.1</v>
      </c>
      <c r="H17" s="146" t="s">
        <v>526</v>
      </c>
      <c r="I17" s="675">
        <f t="shared" ref="I17" si="4">J17+K17+L17+M17+N17</f>
        <v>0.35</v>
      </c>
      <c r="J17" s="675"/>
      <c r="K17" s="675"/>
      <c r="L17" s="675"/>
      <c r="M17" s="675">
        <v>0.35</v>
      </c>
      <c r="N17" s="674"/>
      <c r="O17" s="603" t="s">
        <v>749</v>
      </c>
      <c r="P17" s="471"/>
      <c r="Q17" s="478"/>
    </row>
    <row r="18" spans="1:17" s="202" customFormat="1" x14ac:dyDescent="0.2">
      <c r="A18" s="302" t="s">
        <v>33</v>
      </c>
      <c r="B18" s="305" t="s">
        <v>603</v>
      </c>
      <c r="C18" s="301">
        <f>C19</f>
        <v>0.2</v>
      </c>
      <c r="D18" s="301"/>
      <c r="E18" s="301"/>
      <c r="F18" s="301"/>
      <c r="G18" s="301">
        <f>G19</f>
        <v>0.2</v>
      </c>
      <c r="H18" s="301"/>
      <c r="I18" s="301">
        <f>I19</f>
        <v>0.17</v>
      </c>
      <c r="J18" s="301"/>
      <c r="K18" s="301"/>
      <c r="L18" s="301"/>
      <c r="M18" s="301"/>
      <c r="N18" s="301">
        <f>N19</f>
        <v>0.17</v>
      </c>
      <c r="O18" s="224"/>
      <c r="P18" s="477"/>
    </row>
    <row r="19" spans="1:17" s="202" customFormat="1" ht="51" x14ac:dyDescent="0.25">
      <c r="A19" s="119">
        <v>1</v>
      </c>
      <c r="B19" s="158" t="s">
        <v>604</v>
      </c>
      <c r="C19" s="299">
        <v>0.2</v>
      </c>
      <c r="D19" s="299"/>
      <c r="E19" s="299"/>
      <c r="F19" s="299"/>
      <c r="G19" s="299">
        <v>0.2</v>
      </c>
      <c r="H19" s="158" t="s">
        <v>376</v>
      </c>
      <c r="I19" s="298">
        <v>0.17</v>
      </c>
      <c r="J19" s="298"/>
      <c r="K19" s="298"/>
      <c r="L19" s="298"/>
      <c r="M19" s="298"/>
      <c r="N19" s="283">
        <v>0.17</v>
      </c>
      <c r="O19" s="761" t="s">
        <v>750</v>
      </c>
      <c r="P19" s="471"/>
    </row>
    <row r="20" spans="1:17" s="186" customFormat="1" x14ac:dyDescent="0.25">
      <c r="A20" s="693" t="s">
        <v>51</v>
      </c>
      <c r="B20" s="300" t="s">
        <v>37</v>
      </c>
      <c r="C20" s="259">
        <f>SUM(C21:C37)</f>
        <v>7.7000000000000011</v>
      </c>
      <c r="D20" s="259">
        <f t="shared" ref="D20:N20" si="5">SUM(D21:D37)</f>
        <v>4.1400000000000006</v>
      </c>
      <c r="E20" s="259">
        <f t="shared" si="5"/>
        <v>0</v>
      </c>
      <c r="F20" s="259">
        <f t="shared" si="5"/>
        <v>0</v>
      </c>
      <c r="G20" s="259">
        <f t="shared" si="5"/>
        <v>3.5600000000000005</v>
      </c>
      <c r="H20" s="259">
        <f t="shared" si="5"/>
        <v>0</v>
      </c>
      <c r="I20" s="259">
        <f t="shared" si="5"/>
        <v>6.1924140000000003</v>
      </c>
      <c r="J20" s="259">
        <f t="shared" si="5"/>
        <v>0</v>
      </c>
      <c r="K20" s="259">
        <f t="shared" si="5"/>
        <v>0</v>
      </c>
      <c r="L20" s="259">
        <f t="shared" si="5"/>
        <v>0</v>
      </c>
      <c r="M20" s="259">
        <f t="shared" si="5"/>
        <v>6.1924140000000003</v>
      </c>
      <c r="N20" s="259">
        <f t="shared" si="5"/>
        <v>0</v>
      </c>
      <c r="O20" s="782"/>
      <c r="P20" s="527"/>
    </row>
    <row r="21" spans="1:17" ht="51" x14ac:dyDescent="0.25">
      <c r="A21" s="119">
        <v>1</v>
      </c>
      <c r="B21" s="278" t="s">
        <v>383</v>
      </c>
      <c r="C21" s="181">
        <f t="shared" si="0"/>
        <v>0.34</v>
      </c>
      <c r="D21" s="299">
        <v>0.34</v>
      </c>
      <c r="E21" s="299"/>
      <c r="F21" s="299"/>
      <c r="G21" s="299"/>
      <c r="H21" s="158" t="s">
        <v>384</v>
      </c>
      <c r="I21" s="181">
        <f t="shared" si="1"/>
        <v>0.28702800000000006</v>
      </c>
      <c r="J21" s="181"/>
      <c r="K21" s="181"/>
      <c r="L21" s="181"/>
      <c r="M21" s="181">
        <v>0.28702800000000006</v>
      </c>
      <c r="N21" s="181"/>
      <c r="O21" s="603" t="s">
        <v>751</v>
      </c>
      <c r="P21" s="119"/>
    </row>
    <row r="22" spans="1:17" ht="25.5" x14ac:dyDescent="0.25">
      <c r="A22" s="119">
        <v>2</v>
      </c>
      <c r="B22" s="120" t="s">
        <v>385</v>
      </c>
      <c r="C22" s="181">
        <f t="shared" si="0"/>
        <v>0.55000000000000004</v>
      </c>
      <c r="D22" s="299">
        <v>0.55000000000000004</v>
      </c>
      <c r="E22" s="299"/>
      <c r="F22" s="299"/>
      <c r="G22" s="299"/>
      <c r="H22" s="158" t="s">
        <v>386</v>
      </c>
      <c r="I22" s="181">
        <f t="shared" si="1"/>
        <v>0.46431</v>
      </c>
      <c r="J22" s="181"/>
      <c r="K22" s="181"/>
      <c r="L22" s="181"/>
      <c r="M22" s="181">
        <v>0.46431</v>
      </c>
      <c r="N22" s="181"/>
      <c r="O22" s="211"/>
      <c r="P22" s="119"/>
    </row>
    <row r="23" spans="1:17" ht="25.5" x14ac:dyDescent="0.2">
      <c r="A23" s="399">
        <v>3</v>
      </c>
      <c r="B23" s="129" t="s">
        <v>387</v>
      </c>
      <c r="C23" s="181">
        <f t="shared" si="0"/>
        <v>0.8</v>
      </c>
      <c r="D23" s="299"/>
      <c r="E23" s="299"/>
      <c r="F23" s="299"/>
      <c r="G23" s="299">
        <v>0.8</v>
      </c>
      <c r="H23" s="304" t="s">
        <v>388</v>
      </c>
      <c r="I23" s="181">
        <f t="shared" si="1"/>
        <v>0.68</v>
      </c>
      <c r="J23" s="399"/>
      <c r="K23" s="399"/>
      <c r="L23" s="399"/>
      <c r="M23" s="399">
        <v>0.68</v>
      </c>
      <c r="N23" s="399"/>
      <c r="O23" s="211"/>
      <c r="P23" s="303"/>
    </row>
    <row r="24" spans="1:17" ht="25.5" x14ac:dyDescent="0.25">
      <c r="A24" s="119">
        <v>4</v>
      </c>
      <c r="B24" s="120" t="s">
        <v>389</v>
      </c>
      <c r="C24" s="181">
        <f t="shared" si="0"/>
        <v>0.41</v>
      </c>
      <c r="D24" s="299"/>
      <c r="E24" s="299"/>
      <c r="F24" s="299"/>
      <c r="G24" s="299">
        <v>0.41</v>
      </c>
      <c r="H24" s="298" t="s">
        <v>390</v>
      </c>
      <c r="I24" s="181">
        <f t="shared" si="1"/>
        <v>0.29547000000000001</v>
      </c>
      <c r="J24" s="181"/>
      <c r="K24" s="181"/>
      <c r="L24" s="181"/>
      <c r="M24" s="181">
        <v>0.29547000000000001</v>
      </c>
      <c r="N24" s="181"/>
      <c r="O24" s="211"/>
      <c r="P24" s="119"/>
    </row>
    <row r="25" spans="1:17" ht="51" x14ac:dyDescent="0.25">
      <c r="A25" s="399">
        <v>5</v>
      </c>
      <c r="B25" s="120" t="s">
        <v>391</v>
      </c>
      <c r="C25" s="181">
        <f t="shared" si="0"/>
        <v>0.97</v>
      </c>
      <c r="D25" s="299">
        <v>0.97</v>
      </c>
      <c r="E25" s="299"/>
      <c r="F25" s="299"/>
      <c r="G25" s="299"/>
      <c r="H25" s="158" t="s">
        <v>392</v>
      </c>
      <c r="I25" s="181">
        <f t="shared" si="1"/>
        <v>0.81887399999999999</v>
      </c>
      <c r="J25" s="181"/>
      <c r="K25" s="181"/>
      <c r="L25" s="181"/>
      <c r="M25" s="181">
        <v>0.81887399999999999</v>
      </c>
      <c r="N25" s="181"/>
      <c r="O25" s="603" t="s">
        <v>752</v>
      </c>
      <c r="P25" s="471"/>
    </row>
    <row r="26" spans="1:17" ht="102" x14ac:dyDescent="0.2">
      <c r="A26" s="119">
        <v>6</v>
      </c>
      <c r="B26" s="158" t="s">
        <v>393</v>
      </c>
      <c r="C26" s="181">
        <f t="shared" si="0"/>
        <v>0.34</v>
      </c>
      <c r="D26" s="299">
        <v>0.2</v>
      </c>
      <c r="E26" s="299"/>
      <c r="F26" s="299"/>
      <c r="G26" s="299">
        <v>0.14000000000000001</v>
      </c>
      <c r="H26" s="306" t="s">
        <v>394</v>
      </c>
      <c r="I26" s="181">
        <f t="shared" si="1"/>
        <v>0.16883999999999999</v>
      </c>
      <c r="J26" s="181"/>
      <c r="K26" s="181"/>
      <c r="L26" s="181"/>
      <c r="M26" s="181">
        <v>0.16883999999999999</v>
      </c>
      <c r="N26" s="181"/>
      <c r="O26" s="606" t="s">
        <v>753</v>
      </c>
      <c r="P26" s="156"/>
    </row>
    <row r="27" spans="1:17" ht="114.75" x14ac:dyDescent="0.25">
      <c r="A27" s="399">
        <v>7</v>
      </c>
      <c r="B27" s="158" t="s">
        <v>395</v>
      </c>
      <c r="C27" s="181">
        <f t="shared" si="0"/>
        <v>0.28000000000000003</v>
      </c>
      <c r="D27" s="299">
        <v>0.16</v>
      </c>
      <c r="E27" s="299"/>
      <c r="F27" s="299"/>
      <c r="G27" s="299">
        <v>0.12</v>
      </c>
      <c r="H27" s="307" t="s">
        <v>116</v>
      </c>
      <c r="I27" s="181">
        <f t="shared" si="1"/>
        <v>0.135072</v>
      </c>
      <c r="J27" s="308"/>
      <c r="K27" s="308"/>
      <c r="L27" s="308"/>
      <c r="M27" s="308">
        <v>0.135072</v>
      </c>
      <c r="N27" s="308"/>
      <c r="O27" s="606" t="s">
        <v>754</v>
      </c>
      <c r="P27" s="307"/>
    </row>
    <row r="28" spans="1:17" ht="89.25" x14ac:dyDescent="0.2">
      <c r="A28" s="119">
        <v>8</v>
      </c>
      <c r="B28" s="158" t="s">
        <v>396</v>
      </c>
      <c r="C28" s="181">
        <f t="shared" si="0"/>
        <v>0.2</v>
      </c>
      <c r="D28" s="299">
        <v>0.2</v>
      </c>
      <c r="E28" s="299"/>
      <c r="F28" s="299"/>
      <c r="G28" s="299"/>
      <c r="H28" s="304" t="s">
        <v>397</v>
      </c>
      <c r="I28" s="181">
        <f t="shared" si="1"/>
        <v>0.17</v>
      </c>
      <c r="J28" s="399"/>
      <c r="K28" s="399"/>
      <c r="L28" s="399"/>
      <c r="M28" s="399">
        <v>0.17</v>
      </c>
      <c r="N28" s="399"/>
      <c r="O28" s="606" t="s">
        <v>755</v>
      </c>
      <c r="P28" s="303"/>
    </row>
    <row r="29" spans="1:17" ht="76.5" x14ac:dyDescent="0.2">
      <c r="A29" s="399">
        <v>9</v>
      </c>
      <c r="B29" s="158" t="s">
        <v>398</v>
      </c>
      <c r="C29" s="181">
        <f t="shared" si="0"/>
        <v>0.16</v>
      </c>
      <c r="D29" s="299">
        <v>0.16</v>
      </c>
      <c r="E29" s="299"/>
      <c r="F29" s="299"/>
      <c r="G29" s="299"/>
      <c r="H29" s="304" t="s">
        <v>399</v>
      </c>
      <c r="I29" s="181">
        <f t="shared" si="1"/>
        <v>0.14000000000000001</v>
      </c>
      <c r="J29" s="399"/>
      <c r="K29" s="399"/>
      <c r="L29" s="399"/>
      <c r="M29" s="399">
        <v>0.14000000000000001</v>
      </c>
      <c r="N29" s="399"/>
      <c r="O29" s="606" t="s">
        <v>756</v>
      </c>
      <c r="P29" s="303"/>
    </row>
    <row r="30" spans="1:17" ht="25.5" x14ac:dyDescent="0.2">
      <c r="A30" s="119">
        <v>10</v>
      </c>
      <c r="B30" s="120" t="s">
        <v>400</v>
      </c>
      <c r="C30" s="181">
        <f t="shared" si="0"/>
        <v>0.41</v>
      </c>
      <c r="D30" s="299"/>
      <c r="E30" s="299"/>
      <c r="F30" s="299"/>
      <c r="G30" s="299">
        <v>0.41</v>
      </c>
      <c r="H30" s="304" t="s">
        <v>117</v>
      </c>
      <c r="I30" s="181">
        <f t="shared" si="1"/>
        <v>0.35</v>
      </c>
      <c r="J30" s="399"/>
      <c r="K30" s="399"/>
      <c r="L30" s="399"/>
      <c r="M30" s="399">
        <v>0.35</v>
      </c>
      <c r="N30" s="399"/>
      <c r="O30" s="211"/>
      <c r="P30" s="303"/>
    </row>
    <row r="31" spans="1:17" ht="25.5" x14ac:dyDescent="0.2">
      <c r="A31" s="399">
        <v>11</v>
      </c>
      <c r="B31" s="120" t="s">
        <v>401</v>
      </c>
      <c r="C31" s="181">
        <f t="shared" si="0"/>
        <v>0.02</v>
      </c>
      <c r="D31" s="299"/>
      <c r="E31" s="299"/>
      <c r="F31" s="299"/>
      <c r="G31" s="299">
        <v>0.02</v>
      </c>
      <c r="H31" s="304" t="s">
        <v>402</v>
      </c>
      <c r="I31" s="181">
        <f t="shared" si="1"/>
        <v>0.02</v>
      </c>
      <c r="J31" s="399"/>
      <c r="K31" s="399"/>
      <c r="L31" s="399"/>
      <c r="M31" s="399">
        <v>0.02</v>
      </c>
      <c r="N31" s="399"/>
      <c r="O31" s="211"/>
      <c r="P31" s="303"/>
    </row>
    <row r="32" spans="1:17" ht="51" x14ac:dyDescent="0.2">
      <c r="A32" s="119">
        <v>12</v>
      </c>
      <c r="B32" s="120" t="s">
        <v>403</v>
      </c>
      <c r="C32" s="181">
        <f t="shared" si="0"/>
        <v>0.12</v>
      </c>
      <c r="D32" s="299">
        <v>0.06</v>
      </c>
      <c r="E32" s="299"/>
      <c r="F32" s="299"/>
      <c r="G32" s="299">
        <v>0.06</v>
      </c>
      <c r="H32" s="304" t="s">
        <v>404</v>
      </c>
      <c r="I32" s="181">
        <f t="shared" si="1"/>
        <v>0.05</v>
      </c>
      <c r="J32" s="399"/>
      <c r="K32" s="399"/>
      <c r="L32" s="399"/>
      <c r="M32" s="399">
        <v>0.05</v>
      </c>
      <c r="N32" s="399"/>
      <c r="O32" s="606" t="s">
        <v>821</v>
      </c>
      <c r="P32" s="303"/>
    </row>
    <row r="33" spans="1:16" ht="25.5" x14ac:dyDescent="0.25">
      <c r="A33" s="399">
        <v>13</v>
      </c>
      <c r="B33" s="309" t="s">
        <v>405</v>
      </c>
      <c r="C33" s="181">
        <f t="shared" si="0"/>
        <v>0.5</v>
      </c>
      <c r="D33" s="299">
        <v>0.1</v>
      </c>
      <c r="E33" s="299"/>
      <c r="F33" s="299"/>
      <c r="G33" s="299">
        <v>0.4</v>
      </c>
      <c r="H33" s="158" t="s">
        <v>406</v>
      </c>
      <c r="I33" s="181">
        <f t="shared" si="1"/>
        <v>0.42209999999999998</v>
      </c>
      <c r="J33" s="181"/>
      <c r="K33" s="181"/>
      <c r="L33" s="181"/>
      <c r="M33" s="181">
        <v>0.42209999999999998</v>
      </c>
      <c r="N33" s="181"/>
      <c r="O33" s="603"/>
      <c r="P33" s="119"/>
    </row>
    <row r="34" spans="1:16" ht="25.5" x14ac:dyDescent="0.25">
      <c r="A34" s="119">
        <v>14</v>
      </c>
      <c r="B34" s="309" t="s">
        <v>407</v>
      </c>
      <c r="C34" s="181">
        <f t="shared" si="0"/>
        <v>0.4</v>
      </c>
      <c r="D34" s="299">
        <v>0.4</v>
      </c>
      <c r="E34" s="299"/>
      <c r="F34" s="299"/>
      <c r="G34" s="299"/>
      <c r="H34" s="158" t="s">
        <v>408</v>
      </c>
      <c r="I34" s="181">
        <f t="shared" si="1"/>
        <v>0.33767999999999998</v>
      </c>
      <c r="J34" s="181"/>
      <c r="K34" s="181"/>
      <c r="L34" s="181"/>
      <c r="M34" s="181">
        <v>0.33767999999999998</v>
      </c>
      <c r="N34" s="181"/>
      <c r="O34" s="211"/>
      <c r="P34" s="119"/>
    </row>
    <row r="35" spans="1:16" ht="25.5" x14ac:dyDescent="0.25">
      <c r="A35" s="399">
        <v>15</v>
      </c>
      <c r="B35" s="309" t="s">
        <v>409</v>
      </c>
      <c r="C35" s="181">
        <f t="shared" si="0"/>
        <v>0.7</v>
      </c>
      <c r="D35" s="299"/>
      <c r="E35" s="299"/>
      <c r="F35" s="299"/>
      <c r="G35" s="299">
        <v>0.7</v>
      </c>
      <c r="H35" s="158" t="s">
        <v>410</v>
      </c>
      <c r="I35" s="181">
        <f t="shared" si="1"/>
        <v>0.59094000000000002</v>
      </c>
      <c r="J35" s="181"/>
      <c r="K35" s="181"/>
      <c r="L35" s="181"/>
      <c r="M35" s="181">
        <v>0.59094000000000002</v>
      </c>
      <c r="N35" s="181"/>
      <c r="O35" s="211"/>
      <c r="P35" s="119"/>
    </row>
    <row r="36" spans="1:16" ht="25.5" x14ac:dyDescent="0.25">
      <c r="A36" s="119">
        <v>16</v>
      </c>
      <c r="B36" s="309" t="s">
        <v>411</v>
      </c>
      <c r="C36" s="181">
        <f t="shared" si="0"/>
        <v>0.5</v>
      </c>
      <c r="D36" s="299"/>
      <c r="E36" s="299"/>
      <c r="F36" s="299"/>
      <c r="G36" s="299">
        <v>0.5</v>
      </c>
      <c r="H36" s="158" t="s">
        <v>412</v>
      </c>
      <c r="I36" s="181">
        <f t="shared" si="1"/>
        <v>0.42209999999999998</v>
      </c>
      <c r="J36" s="181"/>
      <c r="K36" s="181"/>
      <c r="L36" s="181"/>
      <c r="M36" s="181">
        <v>0.42209999999999998</v>
      </c>
      <c r="N36" s="181"/>
      <c r="O36" s="211"/>
      <c r="P36" s="119"/>
    </row>
    <row r="37" spans="1:16" s="202" customFormat="1" ht="89.25" x14ac:dyDescent="0.25">
      <c r="A37" s="377">
        <v>17</v>
      </c>
      <c r="B37" s="376" t="s">
        <v>527</v>
      </c>
      <c r="C37" s="312">
        <v>1</v>
      </c>
      <c r="D37" s="312">
        <v>1</v>
      </c>
      <c r="E37" s="312"/>
      <c r="F37" s="312"/>
      <c r="G37" s="312"/>
      <c r="H37" s="146" t="s">
        <v>410</v>
      </c>
      <c r="I37" s="268">
        <f t="shared" ref="I37" si="6">J37+K37+L37+M37+N37</f>
        <v>0.84</v>
      </c>
      <c r="J37" s="268"/>
      <c r="K37" s="268"/>
      <c r="L37" s="268"/>
      <c r="M37" s="268">
        <v>0.84</v>
      </c>
      <c r="N37" s="268"/>
      <c r="O37" s="783" t="s">
        <v>759</v>
      </c>
      <c r="P37" s="148"/>
    </row>
    <row r="38" spans="1:16" x14ac:dyDescent="0.2">
      <c r="A38" s="676">
        <f>A37+A19+A17+A13+A9</f>
        <v>25</v>
      </c>
      <c r="B38" s="677" t="s">
        <v>181</v>
      </c>
      <c r="C38" s="678">
        <f>C20+C18+C14+C10+C8</f>
        <v>12.530000000000001</v>
      </c>
      <c r="D38" s="678">
        <f t="shared" ref="D38:N38" si="7">D20+D18+D14+D10+D8</f>
        <v>7.78</v>
      </c>
      <c r="E38" s="678">
        <f t="shared" si="7"/>
        <v>0</v>
      </c>
      <c r="F38" s="678">
        <f t="shared" si="7"/>
        <v>0</v>
      </c>
      <c r="G38" s="678">
        <f t="shared" si="7"/>
        <v>4.7500000000000009</v>
      </c>
      <c r="H38" s="678">
        <f t="shared" si="7"/>
        <v>0</v>
      </c>
      <c r="I38" s="678">
        <f t="shared" si="7"/>
        <v>10.195666000000001</v>
      </c>
      <c r="J38" s="678">
        <f t="shared" si="7"/>
        <v>0</v>
      </c>
      <c r="K38" s="678">
        <f t="shared" si="7"/>
        <v>0</v>
      </c>
      <c r="L38" s="678">
        <f t="shared" si="7"/>
        <v>2.5832519999999999</v>
      </c>
      <c r="M38" s="678">
        <f t="shared" si="7"/>
        <v>7.4424139999999994</v>
      </c>
      <c r="N38" s="678">
        <f t="shared" si="7"/>
        <v>0.17</v>
      </c>
      <c r="O38" s="784"/>
      <c r="P38" s="313"/>
    </row>
    <row r="39" spans="1:16" x14ac:dyDescent="0.25">
      <c r="J39" s="939"/>
      <c r="K39" s="939"/>
      <c r="L39" s="939"/>
      <c r="M39" s="939"/>
      <c r="N39" s="939"/>
      <c r="O39" s="939"/>
      <c r="P39" s="939"/>
    </row>
    <row r="40" spans="1:16" x14ac:dyDescent="0.25">
      <c r="M40" s="919" t="s">
        <v>859</v>
      </c>
      <c r="N40" s="919"/>
      <c r="O40" s="919"/>
      <c r="P40" s="919"/>
    </row>
    <row r="41" spans="1:16" x14ac:dyDescent="0.25">
      <c r="M41" s="919"/>
      <c r="N41" s="919"/>
      <c r="O41" s="919"/>
      <c r="P41" s="919"/>
    </row>
  </sheetData>
  <mergeCells count="15">
    <mergeCell ref="M40:P41"/>
    <mergeCell ref="A4:P4"/>
    <mergeCell ref="J39:P39"/>
    <mergeCell ref="A1:P1"/>
    <mergeCell ref="A2:P2"/>
    <mergeCell ref="A3:P3"/>
    <mergeCell ref="J5:N5"/>
    <mergeCell ref="O5:O6"/>
    <mergeCell ref="P5:P6"/>
    <mergeCell ref="A5:A6"/>
    <mergeCell ref="B5:B6"/>
    <mergeCell ref="C5:C6"/>
    <mergeCell ref="D5:G5"/>
    <mergeCell ref="H5:H6"/>
    <mergeCell ref="I5:I6"/>
  </mergeCells>
  <printOptions horizontalCentered="1"/>
  <pageMargins left="0.39370078740157483" right="0.39370078740157483" top="0.39370078740157483" bottom="0.39370078740157483" header="0.11811023622047245" footer="0.27559055118110237"/>
  <pageSetup paperSize="9" scale="78" fitToHeight="100" orientation="landscape" r:id="rId1"/>
  <headerFooter>
    <oddFooter>&amp;L&amp;"Times New Roman,nghiêng"&amp;9Phụ lục &amp;A&amp;R&amp;10&amp;P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7"/>
  <sheetViews>
    <sheetView view="pageLayout" topLeftCell="A13" zoomScaleSheetLayoutView="91" workbookViewId="0">
      <selection activeCell="D26" sqref="D26"/>
    </sheetView>
  </sheetViews>
  <sheetFormatPr defaultColWidth="6.875" defaultRowHeight="12.75" x14ac:dyDescent="0.25"/>
  <cols>
    <col min="1" max="1" width="10.75" style="66" customWidth="1"/>
    <col min="2" max="2" width="31.75" style="64" customWidth="1"/>
    <col min="3" max="3" width="17" style="64" customWidth="1"/>
    <col min="4" max="4" width="20.625" style="65" customWidth="1"/>
    <col min="5" max="7" width="10.875" style="64" customWidth="1"/>
    <col min="8" max="8" width="21" style="64" customWidth="1"/>
    <col min="9" max="9" width="7.25" style="64" bestFit="1" customWidth="1"/>
    <col min="10" max="16384" width="6.875" style="64"/>
  </cols>
  <sheetData>
    <row r="1" spans="1:10" s="684" customFormat="1" ht="32.25" customHeight="1" x14ac:dyDescent="0.25">
      <c r="A1" s="942" t="s">
        <v>863</v>
      </c>
      <c r="B1" s="942"/>
      <c r="C1" s="942"/>
      <c r="D1" s="942"/>
      <c r="E1" s="942"/>
      <c r="F1" s="942"/>
      <c r="G1" s="942"/>
      <c r="H1" s="942"/>
      <c r="I1" s="683"/>
    </row>
    <row r="2" spans="1:10" s="684" customFormat="1" ht="9.75" customHeight="1" x14ac:dyDescent="0.25">
      <c r="A2" s="942"/>
      <c r="B2" s="942"/>
      <c r="C2" s="942"/>
      <c r="D2" s="942"/>
      <c r="E2" s="942"/>
      <c r="F2" s="942"/>
      <c r="G2" s="942"/>
      <c r="H2" s="942"/>
      <c r="I2" s="683"/>
    </row>
    <row r="3" spans="1:10" s="684" customFormat="1" ht="16.5" customHeight="1" x14ac:dyDescent="0.25">
      <c r="A3" s="941" t="str">
        <f>'1.13.LH'!A3:P3</f>
        <v>(Kèm theo Tờ trình số 218/TTr-UBND  ngày 09/7/2018 của UBND tỉnh)</v>
      </c>
      <c r="B3" s="941"/>
      <c r="C3" s="941"/>
      <c r="D3" s="941"/>
      <c r="E3" s="941"/>
      <c r="F3" s="941"/>
      <c r="G3" s="941"/>
      <c r="H3" s="941"/>
      <c r="I3" s="685"/>
    </row>
    <row r="4" spans="1:10" ht="16.5" customHeight="1" x14ac:dyDescent="0.25">
      <c r="A4" s="98"/>
      <c r="B4" s="98"/>
      <c r="C4" s="98"/>
      <c r="D4" s="98"/>
      <c r="E4" s="98"/>
      <c r="F4" s="98"/>
      <c r="G4" s="98"/>
      <c r="H4" s="98"/>
      <c r="I4" s="97"/>
    </row>
    <row r="5" spans="1:10" s="96" customFormat="1" ht="24" customHeight="1" x14ac:dyDescent="0.25">
      <c r="A5" s="943" t="s">
        <v>21</v>
      </c>
      <c r="B5" s="945" t="s">
        <v>20</v>
      </c>
      <c r="C5" s="945" t="s">
        <v>162</v>
      </c>
      <c r="D5" s="945" t="s">
        <v>161</v>
      </c>
      <c r="E5" s="947" t="s">
        <v>17</v>
      </c>
      <c r="F5" s="948"/>
      <c r="G5" s="949"/>
      <c r="H5" s="945" t="s">
        <v>14</v>
      </c>
    </row>
    <row r="6" spans="1:10" s="96" customFormat="1" ht="24" customHeight="1" x14ac:dyDescent="0.25">
      <c r="A6" s="944"/>
      <c r="B6" s="946"/>
      <c r="C6" s="946"/>
      <c r="D6" s="946"/>
      <c r="E6" s="807" t="s">
        <v>13</v>
      </c>
      <c r="F6" s="807" t="s">
        <v>12</v>
      </c>
      <c r="G6" s="807" t="s">
        <v>11</v>
      </c>
      <c r="H6" s="946"/>
    </row>
    <row r="7" spans="1:10" s="816" customFormat="1" ht="26.1" customHeight="1" x14ac:dyDescent="0.25">
      <c r="A7" s="791">
        <v>-1</v>
      </c>
      <c r="B7" s="791">
        <v>-2</v>
      </c>
      <c r="C7" s="791">
        <v>-3</v>
      </c>
      <c r="D7" s="791" t="s">
        <v>160</v>
      </c>
      <c r="E7" s="791">
        <v>-5</v>
      </c>
      <c r="F7" s="791">
        <v>-6</v>
      </c>
      <c r="G7" s="791">
        <v>-7</v>
      </c>
      <c r="H7" s="791">
        <v>-8</v>
      </c>
      <c r="I7" s="817"/>
    </row>
    <row r="8" spans="1:10" s="94" customFormat="1" ht="26.1" customHeight="1" x14ac:dyDescent="0.25">
      <c r="A8" s="248"/>
      <c r="B8" s="249" t="s">
        <v>0</v>
      </c>
      <c r="C8" s="250">
        <f>SUM(C9:C20)</f>
        <v>133</v>
      </c>
      <c r="D8" s="808">
        <f>SUM(D9:D20)</f>
        <v>117.19500000000001</v>
      </c>
      <c r="E8" s="808">
        <f>SUM(E9:E20)</f>
        <v>114.99500000000003</v>
      </c>
      <c r="F8" s="808">
        <f>SUM(F9:F20)</f>
        <v>2.2000000000000002</v>
      </c>
      <c r="G8" s="808">
        <f>SUM(G9:G20)</f>
        <v>0</v>
      </c>
      <c r="H8" s="250"/>
      <c r="I8" s="95"/>
    </row>
    <row r="9" spans="1:10" s="80" customFormat="1" ht="26.1" customHeight="1" x14ac:dyDescent="0.25">
      <c r="A9" s="93">
        <v>1</v>
      </c>
      <c r="B9" s="92" t="s">
        <v>3</v>
      </c>
      <c r="C9" s="90">
        <f>'2.1.TPHT'!A26</f>
        <v>11</v>
      </c>
      <c r="D9" s="91">
        <f>SUM(E9:G9)</f>
        <v>13.590000000000002</v>
      </c>
      <c r="E9" s="91">
        <f>'2.1.TPHT'!D26</f>
        <v>13.590000000000002</v>
      </c>
      <c r="F9" s="91">
        <f>'2.1.TPHT'!E26</f>
        <v>0</v>
      </c>
      <c r="G9" s="91">
        <f>'2.1.TPHT'!F26</f>
        <v>0</v>
      </c>
      <c r="H9" s="90" t="s">
        <v>337</v>
      </c>
      <c r="I9" s="82"/>
      <c r="J9" s="65"/>
    </row>
    <row r="10" spans="1:10" ht="26.1" customHeight="1" x14ac:dyDescent="0.25">
      <c r="A10" s="89">
        <v>2</v>
      </c>
      <c r="B10" s="88" t="s">
        <v>2</v>
      </c>
      <c r="C10" s="86">
        <f>'2.2.TXHL'!A20</f>
        <v>7</v>
      </c>
      <c r="D10" s="87">
        <f t="shared" ref="D10:D20" si="0">SUM(E10:G10)</f>
        <v>20.795000000000002</v>
      </c>
      <c r="E10" s="87">
        <f>'2.2.TXHL'!D20</f>
        <v>20.795000000000002</v>
      </c>
      <c r="F10" s="87">
        <f>'2.2.TXHL'!E20</f>
        <v>0</v>
      </c>
      <c r="G10" s="87">
        <f>'2.2.TXHL'!F20</f>
        <v>0</v>
      </c>
      <c r="H10" s="86" t="s">
        <v>338</v>
      </c>
      <c r="I10" s="82"/>
      <c r="J10" s="65"/>
    </row>
    <row r="11" spans="1:10" ht="26.1" customHeight="1" x14ac:dyDescent="0.25">
      <c r="A11" s="89">
        <v>3</v>
      </c>
      <c r="B11" s="88" t="s">
        <v>1</v>
      </c>
      <c r="C11" s="86">
        <f>'2.3.TXKA'!A23</f>
        <v>10</v>
      </c>
      <c r="D11" s="87">
        <f t="shared" si="0"/>
        <v>4.1900000000000004</v>
      </c>
      <c r="E11" s="87">
        <f>'2.3.TXKA'!D23</f>
        <v>4.1900000000000004</v>
      </c>
      <c r="F11" s="87">
        <f>'2.3.TXKA'!E23</f>
        <v>0</v>
      </c>
      <c r="G11" s="87">
        <f>'2.3.TXKA'!F23</f>
        <v>0</v>
      </c>
      <c r="H11" s="86" t="s">
        <v>339</v>
      </c>
      <c r="I11" s="82"/>
      <c r="J11" s="65"/>
    </row>
    <row r="12" spans="1:10" ht="26.1" customHeight="1" x14ac:dyDescent="0.25">
      <c r="A12" s="89">
        <v>4</v>
      </c>
      <c r="B12" s="88" t="s">
        <v>159</v>
      </c>
      <c r="C12" s="86">
        <f>'2.4.NX'!A15</f>
        <v>4</v>
      </c>
      <c r="D12" s="87">
        <f>'2.4.NX'!C15</f>
        <v>5.5</v>
      </c>
      <c r="E12" s="87">
        <f>'2.4.NX'!D15</f>
        <v>5.2</v>
      </c>
      <c r="F12" s="87">
        <f>'2.4.NX'!E15</f>
        <v>0.3</v>
      </c>
      <c r="G12" s="87">
        <f>'2.4.NX'!F15</f>
        <v>0</v>
      </c>
      <c r="H12" s="86" t="s">
        <v>340</v>
      </c>
      <c r="I12" s="82"/>
      <c r="J12" s="65"/>
    </row>
    <row r="13" spans="1:10" ht="26.1" customHeight="1" x14ac:dyDescent="0.25">
      <c r="A13" s="89">
        <v>5</v>
      </c>
      <c r="B13" s="88" t="s">
        <v>158</v>
      </c>
      <c r="C13" s="86">
        <f>'2.5.TH'!A37</f>
        <v>22</v>
      </c>
      <c r="D13" s="87">
        <f>'2.5.TH'!C37</f>
        <v>18.62</v>
      </c>
      <c r="E13" s="87">
        <f>'2.5.TH'!D37</f>
        <v>18.62</v>
      </c>
      <c r="F13" s="87">
        <f>'2.5.TH'!E37</f>
        <v>0</v>
      </c>
      <c r="G13" s="87">
        <f>'2.5.TH'!F37</f>
        <v>0</v>
      </c>
      <c r="H13" s="86" t="s">
        <v>341</v>
      </c>
      <c r="I13" s="82"/>
      <c r="J13" s="65"/>
    </row>
    <row r="14" spans="1:10" ht="26.1" customHeight="1" x14ac:dyDescent="0.25">
      <c r="A14" s="89">
        <v>6</v>
      </c>
      <c r="B14" s="88" t="s">
        <v>157</v>
      </c>
      <c r="C14" s="86">
        <f>'2.6.CX'!A31</f>
        <v>18</v>
      </c>
      <c r="D14" s="87">
        <f t="shared" si="0"/>
        <v>4.08</v>
      </c>
      <c r="E14" s="87">
        <f>'2.6.CX'!D31</f>
        <v>3.8899999999999997</v>
      </c>
      <c r="F14" s="87">
        <f>'2.6.CX'!E31</f>
        <v>0.19</v>
      </c>
      <c r="G14" s="87">
        <f>'2.6.CX'!F31</f>
        <v>0</v>
      </c>
      <c r="H14" s="86" t="s">
        <v>342</v>
      </c>
      <c r="I14" s="82"/>
      <c r="J14" s="65"/>
    </row>
    <row r="15" spans="1:10" ht="26.1" customHeight="1" x14ac:dyDescent="0.25">
      <c r="A15" s="89">
        <v>7</v>
      </c>
      <c r="B15" s="88" t="s">
        <v>156</v>
      </c>
      <c r="C15" s="86">
        <f>'2.7.HS'!A21</f>
        <v>10</v>
      </c>
      <c r="D15" s="87">
        <f t="shared" si="0"/>
        <v>3.5200000000000005</v>
      </c>
      <c r="E15" s="87">
        <f>'2.7.HS'!D21</f>
        <v>1.9300000000000002</v>
      </c>
      <c r="F15" s="87">
        <f>'2.7.HS'!E21</f>
        <v>1.59</v>
      </c>
      <c r="G15" s="87">
        <f>'2.7.HS'!F21</f>
        <v>0</v>
      </c>
      <c r="H15" s="86" t="s">
        <v>343</v>
      </c>
      <c r="I15" s="82"/>
      <c r="J15" s="65"/>
    </row>
    <row r="16" spans="1:10" ht="26.1" customHeight="1" x14ac:dyDescent="0.25">
      <c r="A16" s="89">
        <v>8</v>
      </c>
      <c r="B16" s="88" t="s">
        <v>155</v>
      </c>
      <c r="C16" s="86">
        <f>'2.8.DT'!A39</f>
        <v>23</v>
      </c>
      <c r="D16" s="87">
        <f t="shared" si="0"/>
        <v>21.209999999999997</v>
      </c>
      <c r="E16" s="87">
        <f>'2.8.DT'!D39</f>
        <v>21.209999999999997</v>
      </c>
      <c r="F16" s="87">
        <f>'2.8.DT'!E39</f>
        <v>0</v>
      </c>
      <c r="G16" s="87">
        <f>'2.8.DT'!F39</f>
        <v>0</v>
      </c>
      <c r="H16" s="86" t="s">
        <v>344</v>
      </c>
      <c r="I16" s="82"/>
      <c r="J16" s="65"/>
    </row>
    <row r="17" spans="1:10" ht="26.1" customHeight="1" x14ac:dyDescent="0.25">
      <c r="A17" s="89">
        <v>9</v>
      </c>
      <c r="B17" s="88" t="s">
        <v>154</v>
      </c>
      <c r="C17" s="86">
        <f>'2.9.CL'!A9</f>
        <v>1</v>
      </c>
      <c r="D17" s="87">
        <f t="shared" si="0"/>
        <v>0.15</v>
      </c>
      <c r="E17" s="87">
        <f>'2.9.CL'!D9</f>
        <v>0.15</v>
      </c>
      <c r="F17" s="87">
        <f>'2.9.CL'!E9</f>
        <v>0</v>
      </c>
      <c r="G17" s="87">
        <f>'2.9.CL'!F9</f>
        <v>0</v>
      </c>
      <c r="H17" s="86" t="s">
        <v>345</v>
      </c>
      <c r="I17" s="82"/>
      <c r="J17" s="65"/>
    </row>
    <row r="18" spans="1:10" ht="26.1" customHeight="1" x14ac:dyDescent="0.25">
      <c r="A18" s="89">
        <v>10</v>
      </c>
      <c r="B18" s="88" t="s">
        <v>153</v>
      </c>
      <c r="C18" s="86">
        <f>'2.10.KAH'!A20</f>
        <v>7</v>
      </c>
      <c r="D18" s="87">
        <f t="shared" si="0"/>
        <v>5.870000000000001</v>
      </c>
      <c r="E18" s="87">
        <f>'2.10.KAH'!D20</f>
        <v>5.870000000000001</v>
      </c>
      <c r="F18" s="87">
        <f>'2.10.KAH'!E20</f>
        <v>0</v>
      </c>
      <c r="G18" s="87">
        <f>'2.10.KAH'!F20</f>
        <v>0</v>
      </c>
      <c r="H18" s="86" t="s">
        <v>346</v>
      </c>
      <c r="I18" s="82"/>
      <c r="J18" s="65"/>
    </row>
    <row r="19" spans="1:10" ht="26.1" customHeight="1" x14ac:dyDescent="0.25">
      <c r="A19" s="89">
        <v>11</v>
      </c>
      <c r="B19" s="88" t="s">
        <v>152</v>
      </c>
      <c r="C19" s="86">
        <f>'2.11.VQ'!A10</f>
        <v>1</v>
      </c>
      <c r="D19" s="87">
        <f t="shared" si="0"/>
        <v>0.03</v>
      </c>
      <c r="E19" s="87">
        <f>'2.11.VQ'!D10</f>
        <v>0.03</v>
      </c>
      <c r="F19" s="87">
        <f>'2.11.VQ'!E10</f>
        <v>0</v>
      </c>
      <c r="G19" s="87">
        <f>'2.11.VQ'!F10</f>
        <v>0</v>
      </c>
      <c r="H19" s="86" t="s">
        <v>347</v>
      </c>
      <c r="I19" s="82"/>
      <c r="J19" s="65"/>
    </row>
    <row r="20" spans="1:10" ht="26.1" customHeight="1" x14ac:dyDescent="0.25">
      <c r="A20" s="849">
        <v>12</v>
      </c>
      <c r="B20" s="85" t="s">
        <v>151</v>
      </c>
      <c r="C20" s="83">
        <f>'2.12.LH'!A33</f>
        <v>19</v>
      </c>
      <c r="D20" s="84">
        <f t="shared" si="0"/>
        <v>19.640000000000004</v>
      </c>
      <c r="E20" s="84">
        <f>'2.12.LH'!D33</f>
        <v>19.520000000000003</v>
      </c>
      <c r="F20" s="84">
        <f>'2.12.LH'!E33</f>
        <v>0.12</v>
      </c>
      <c r="G20" s="84">
        <f>'2.12.LH'!F33</f>
        <v>0</v>
      </c>
      <c r="H20" s="83" t="s">
        <v>348</v>
      </c>
      <c r="I20" s="82"/>
      <c r="J20" s="65"/>
    </row>
    <row r="21" spans="1:10" s="67" customFormat="1" ht="11.25" customHeight="1" x14ac:dyDescent="0.25">
      <c r="A21" s="76"/>
      <c r="B21" s="75"/>
      <c r="C21" s="75"/>
      <c r="D21" s="74"/>
      <c r="E21" s="68"/>
    </row>
    <row r="22" spans="1:10" s="67" customFormat="1" ht="21.75" customHeight="1" x14ac:dyDescent="0.25">
      <c r="A22" s="76"/>
      <c r="B22" s="64"/>
      <c r="C22" s="64"/>
      <c r="D22" s="81"/>
      <c r="E22" s="64"/>
      <c r="F22" s="940" t="s">
        <v>859</v>
      </c>
      <c r="G22" s="940"/>
      <c r="H22" s="940"/>
      <c r="I22" s="65"/>
    </row>
    <row r="23" spans="1:10" s="67" customFormat="1" ht="21.75" customHeight="1" x14ac:dyDescent="0.25">
      <c r="A23" s="76"/>
      <c r="B23" s="64"/>
      <c r="C23" s="64"/>
      <c r="D23" s="65"/>
      <c r="E23" s="64"/>
      <c r="F23" s="940"/>
      <c r="G23" s="940"/>
      <c r="H23" s="940"/>
      <c r="I23" s="65"/>
    </row>
    <row r="24" spans="1:10" s="67" customFormat="1" ht="21.75" customHeight="1" x14ac:dyDescent="0.25">
      <c r="A24" s="76"/>
      <c r="B24" s="80"/>
      <c r="C24" s="80"/>
      <c r="D24" s="57"/>
      <c r="E24" s="64"/>
      <c r="G24" s="64"/>
      <c r="H24" s="57"/>
      <c r="I24" s="57"/>
    </row>
    <row r="25" spans="1:10" s="67" customFormat="1" ht="21.75" customHeight="1" x14ac:dyDescent="0.25">
      <c r="A25" s="73"/>
      <c r="B25" s="72"/>
      <c r="C25" s="72"/>
      <c r="D25" s="71"/>
      <c r="E25" s="68"/>
    </row>
    <row r="26" spans="1:10" s="67" customFormat="1" ht="21.75" customHeight="1" x14ac:dyDescent="0.25">
      <c r="A26" s="76"/>
      <c r="D26" s="74"/>
      <c r="E26" s="68"/>
    </row>
    <row r="27" spans="1:10" s="67" customFormat="1" ht="21.75" customHeight="1" x14ac:dyDescent="0.25">
      <c r="A27" s="76"/>
      <c r="D27" s="74"/>
      <c r="E27" s="68"/>
    </row>
    <row r="28" spans="1:10" s="67" customFormat="1" ht="21.75" customHeight="1" x14ac:dyDescent="0.25">
      <c r="A28" s="76"/>
      <c r="D28" s="74"/>
      <c r="E28" s="68"/>
    </row>
    <row r="29" spans="1:10" s="67" customFormat="1" ht="21.75" customHeight="1" x14ac:dyDescent="0.25">
      <c r="A29" s="76"/>
      <c r="B29" s="75"/>
      <c r="C29" s="75"/>
      <c r="D29" s="77"/>
      <c r="E29" s="68"/>
    </row>
    <row r="30" spans="1:10" s="67" customFormat="1" ht="21.75" customHeight="1" x14ac:dyDescent="0.25">
      <c r="A30" s="76"/>
      <c r="B30" s="79"/>
      <c r="C30" s="79"/>
      <c r="D30" s="74"/>
      <c r="E30" s="68"/>
    </row>
    <row r="31" spans="1:10" s="67" customFormat="1" ht="21.75" customHeight="1" x14ac:dyDescent="0.25">
      <c r="A31" s="76"/>
      <c r="B31" s="78"/>
      <c r="C31" s="78"/>
      <c r="D31" s="74"/>
      <c r="E31" s="68"/>
    </row>
    <row r="32" spans="1:10" s="67" customFormat="1" ht="21.75" customHeight="1" x14ac:dyDescent="0.25">
      <c r="A32" s="73"/>
      <c r="B32" s="72"/>
      <c r="C32" s="72"/>
      <c r="D32" s="71"/>
      <c r="E32" s="68"/>
    </row>
    <row r="33" spans="1:5" s="67" customFormat="1" ht="21.75" customHeight="1" x14ac:dyDescent="0.25">
      <c r="A33" s="76"/>
      <c r="D33" s="74"/>
      <c r="E33" s="68"/>
    </row>
    <row r="34" spans="1:5" s="67" customFormat="1" ht="21.75" customHeight="1" x14ac:dyDescent="0.25">
      <c r="A34" s="76"/>
      <c r="D34" s="74"/>
      <c r="E34" s="68"/>
    </row>
    <row r="35" spans="1:5" s="67" customFormat="1" ht="21.75" customHeight="1" x14ac:dyDescent="0.25">
      <c r="A35" s="76"/>
      <c r="B35" s="75"/>
      <c r="C35" s="75"/>
      <c r="D35" s="74"/>
      <c r="E35" s="68"/>
    </row>
    <row r="36" spans="1:5" s="67" customFormat="1" ht="21.75" customHeight="1" x14ac:dyDescent="0.25">
      <c r="A36" s="76"/>
      <c r="D36" s="74"/>
      <c r="E36" s="68"/>
    </row>
    <row r="37" spans="1:5" s="67" customFormat="1" ht="21.75" customHeight="1" x14ac:dyDescent="0.25">
      <c r="A37" s="76"/>
      <c r="D37" s="74"/>
      <c r="E37" s="68"/>
    </row>
    <row r="38" spans="1:5" s="67" customFormat="1" ht="21.75" customHeight="1" x14ac:dyDescent="0.25">
      <c r="A38" s="76"/>
      <c r="D38" s="74"/>
      <c r="E38" s="68"/>
    </row>
    <row r="39" spans="1:5" s="67" customFormat="1" ht="21.75" customHeight="1" x14ac:dyDescent="0.25">
      <c r="A39" s="76"/>
      <c r="D39" s="74"/>
      <c r="E39" s="68"/>
    </row>
    <row r="40" spans="1:5" s="67" customFormat="1" ht="21.75" customHeight="1" x14ac:dyDescent="0.25">
      <c r="A40" s="76"/>
      <c r="B40" s="75"/>
      <c r="C40" s="75"/>
      <c r="D40" s="77"/>
      <c r="E40" s="68"/>
    </row>
    <row r="41" spans="1:5" s="67" customFormat="1" ht="21.75" customHeight="1" x14ac:dyDescent="0.25">
      <c r="A41" s="73"/>
      <c r="B41" s="72"/>
      <c r="C41" s="72"/>
      <c r="D41" s="71"/>
      <c r="E41" s="68"/>
    </row>
    <row r="42" spans="1:5" s="67" customFormat="1" ht="21.75" customHeight="1" x14ac:dyDescent="0.25">
      <c r="A42" s="76"/>
      <c r="D42" s="74"/>
      <c r="E42" s="68"/>
    </row>
    <row r="43" spans="1:5" s="67" customFormat="1" ht="21.75" customHeight="1" x14ac:dyDescent="0.25">
      <c r="A43" s="76"/>
      <c r="D43" s="74"/>
      <c r="E43" s="68"/>
    </row>
    <row r="44" spans="1:5" s="67" customFormat="1" ht="21.75" customHeight="1" x14ac:dyDescent="0.25">
      <c r="A44" s="76"/>
      <c r="D44" s="74"/>
      <c r="E44" s="68"/>
    </row>
    <row r="45" spans="1:5" s="67" customFormat="1" ht="21.75" customHeight="1" x14ac:dyDescent="0.25">
      <c r="A45" s="76"/>
      <c r="B45" s="75"/>
      <c r="C45" s="75"/>
      <c r="D45" s="74"/>
      <c r="E45" s="68"/>
    </row>
    <row r="46" spans="1:5" s="67" customFormat="1" ht="21.75" customHeight="1" x14ac:dyDescent="0.25">
      <c r="A46" s="76"/>
      <c r="B46" s="75"/>
      <c r="C46" s="75"/>
      <c r="D46" s="74"/>
      <c r="E46" s="68"/>
    </row>
    <row r="47" spans="1:5" s="67" customFormat="1" ht="21.75" customHeight="1" x14ac:dyDescent="0.25">
      <c r="A47" s="76"/>
      <c r="B47" s="75"/>
      <c r="C47" s="75"/>
      <c r="D47" s="74"/>
      <c r="E47" s="68"/>
    </row>
    <row r="48" spans="1:5" s="67" customFormat="1" ht="21.75" customHeight="1" x14ac:dyDescent="0.25">
      <c r="A48" s="73"/>
      <c r="B48" s="72"/>
      <c r="C48" s="72"/>
      <c r="D48" s="71"/>
      <c r="E48" s="70"/>
    </row>
    <row r="49" spans="1:4" s="67" customFormat="1" x14ac:dyDescent="0.25">
      <c r="A49" s="69"/>
      <c r="D49" s="68"/>
    </row>
    <row r="50" spans="1:4" s="67" customFormat="1" x14ac:dyDescent="0.25">
      <c r="A50" s="69"/>
      <c r="D50" s="68"/>
    </row>
    <row r="51" spans="1:4" s="67" customFormat="1" x14ac:dyDescent="0.25">
      <c r="A51" s="69"/>
      <c r="D51" s="68"/>
    </row>
    <row r="52" spans="1:4" s="67" customFormat="1" x14ac:dyDescent="0.25">
      <c r="A52" s="69"/>
      <c r="D52" s="68"/>
    </row>
    <row r="53" spans="1:4" s="67" customFormat="1" x14ac:dyDescent="0.25">
      <c r="A53" s="69"/>
      <c r="D53" s="68"/>
    </row>
    <row r="54" spans="1:4" s="67" customFormat="1" x14ac:dyDescent="0.25">
      <c r="A54" s="69"/>
      <c r="D54" s="68"/>
    </row>
    <row r="55" spans="1:4" s="67" customFormat="1" x14ac:dyDescent="0.25">
      <c r="A55" s="69"/>
      <c r="D55" s="68"/>
    </row>
    <row r="56" spans="1:4" s="67" customFormat="1" x14ac:dyDescent="0.25">
      <c r="A56" s="69"/>
      <c r="D56" s="68"/>
    </row>
    <row r="57" spans="1:4" s="67" customFormat="1" x14ac:dyDescent="0.25">
      <c r="A57" s="69"/>
      <c r="D57" s="68"/>
    </row>
  </sheetData>
  <mergeCells count="10">
    <mergeCell ref="F22:H23"/>
    <mergeCell ref="A3:H3"/>
    <mergeCell ref="A1:H1"/>
    <mergeCell ref="A2:H2"/>
    <mergeCell ref="A5:A6"/>
    <mergeCell ref="B5:B6"/>
    <mergeCell ref="C5:C6"/>
    <mergeCell ref="D5:D6"/>
    <mergeCell ref="E5:G5"/>
    <mergeCell ref="H5:H6"/>
  </mergeCells>
  <printOptions horizontalCentered="1"/>
  <pageMargins left="0.39370078740157483" right="0.39370078740157483" top="0.39370078740157483" bottom="0.39370078740157483" header="0.11811023622047245" footer="0.27559055118110237"/>
  <pageSetup paperSize="9" scale="88" fitToHeight="100" orientation="landscape" verticalDpi="300" r:id="rId1"/>
  <headerFooter>
    <oddFooter>&amp;L&amp;"Times New Roman,nghiêng"&amp;9Phụ lục &amp;A&amp;R&amp;10&amp;P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9"/>
  <sheetViews>
    <sheetView view="pageLayout" topLeftCell="A28" zoomScaleSheetLayoutView="98" workbookViewId="0">
      <selection activeCell="H11" sqref="H11"/>
    </sheetView>
  </sheetViews>
  <sheetFormatPr defaultRowHeight="12.75" x14ac:dyDescent="0.25"/>
  <cols>
    <col min="1" max="1" width="5.5" style="247" customWidth="1"/>
    <col min="2" max="2" width="30.625" style="66" customWidth="1"/>
    <col min="3" max="3" width="13.25" style="247" customWidth="1"/>
    <col min="4" max="6" width="8" style="247" customWidth="1"/>
    <col min="7" max="7" width="21.5" style="66" customWidth="1"/>
    <col min="8" max="8" width="39.875" style="66" customWidth="1"/>
    <col min="9" max="9" width="8.375" style="247" customWidth="1"/>
    <col min="10" max="16384" width="9" style="64"/>
  </cols>
  <sheetData>
    <row r="1" spans="1:12" s="684" customFormat="1" ht="30" customHeight="1" x14ac:dyDescent="0.25">
      <c r="A1" s="952" t="s">
        <v>862</v>
      </c>
      <c r="B1" s="952"/>
      <c r="C1" s="952"/>
      <c r="D1" s="952"/>
      <c r="E1" s="952"/>
      <c r="F1" s="952"/>
      <c r="G1" s="952"/>
      <c r="H1" s="952"/>
      <c r="I1" s="952"/>
    </row>
    <row r="2" spans="1:12" s="684" customFormat="1" ht="16.5" hidden="1" customHeight="1" x14ac:dyDescent="0.25">
      <c r="A2" s="942"/>
      <c r="B2" s="942"/>
      <c r="C2" s="942"/>
      <c r="D2" s="942"/>
      <c r="E2" s="942"/>
      <c r="F2" s="942"/>
      <c r="G2" s="942"/>
      <c r="H2" s="942"/>
      <c r="I2" s="942"/>
    </row>
    <row r="3" spans="1:12" s="684" customFormat="1" ht="16.5" customHeight="1" x14ac:dyDescent="0.25">
      <c r="A3" s="941" t="str">
        <f>'CMD-BO SUNG 2018'!A3:H3</f>
        <v>(Kèm theo Tờ trình số 218/TTr-UBND  ngày 09/7/2018 của UBND tỉnh)</v>
      </c>
      <c r="B3" s="941"/>
      <c r="C3" s="941"/>
      <c r="D3" s="941"/>
      <c r="E3" s="941"/>
      <c r="F3" s="941"/>
      <c r="G3" s="941"/>
      <c r="H3" s="941"/>
      <c r="I3" s="941"/>
    </row>
    <row r="4" spans="1:12" ht="16.5" customHeight="1" x14ac:dyDescent="0.25">
      <c r="A4" s="954"/>
      <c r="B4" s="954"/>
      <c r="C4" s="954"/>
      <c r="D4" s="954"/>
      <c r="E4" s="954"/>
      <c r="F4" s="954"/>
      <c r="G4" s="954"/>
      <c r="H4" s="954"/>
      <c r="I4" s="954"/>
      <c r="L4" s="99" t="s">
        <v>150</v>
      </c>
    </row>
    <row r="5" spans="1:12" s="247" customFormat="1" ht="24" customHeight="1" x14ac:dyDescent="0.25">
      <c r="A5" s="951" t="s">
        <v>21</v>
      </c>
      <c r="B5" s="950" t="s">
        <v>62</v>
      </c>
      <c r="C5" s="955" t="s">
        <v>161</v>
      </c>
      <c r="D5" s="953" t="s">
        <v>17</v>
      </c>
      <c r="E5" s="953"/>
      <c r="F5" s="953"/>
      <c r="G5" s="950" t="s">
        <v>166</v>
      </c>
      <c r="H5" s="953" t="s">
        <v>60</v>
      </c>
      <c r="I5" s="953" t="s">
        <v>59</v>
      </c>
      <c r="L5" s="99" t="s">
        <v>150</v>
      </c>
    </row>
    <row r="6" spans="1:12" s="247" customFormat="1" ht="24" customHeight="1" x14ac:dyDescent="0.25">
      <c r="A6" s="951"/>
      <c r="B6" s="950"/>
      <c r="C6" s="955"/>
      <c r="D6" s="846" t="s">
        <v>13</v>
      </c>
      <c r="E6" s="846" t="s">
        <v>12</v>
      </c>
      <c r="F6" s="846" t="s">
        <v>58</v>
      </c>
      <c r="G6" s="950"/>
      <c r="H6" s="953"/>
      <c r="I6" s="953"/>
      <c r="L6" s="99" t="s">
        <v>150</v>
      </c>
    </row>
    <row r="7" spans="1:12" s="851" customFormat="1" ht="24" customHeight="1" x14ac:dyDescent="0.25">
      <c r="A7" s="787">
        <v>-1</v>
      </c>
      <c r="B7" s="787">
        <v>-2</v>
      </c>
      <c r="C7" s="787" t="s">
        <v>169</v>
      </c>
      <c r="D7" s="787">
        <v>-4</v>
      </c>
      <c r="E7" s="787">
        <v>-5</v>
      </c>
      <c r="F7" s="787">
        <v>-6</v>
      </c>
      <c r="G7" s="787">
        <v>-7</v>
      </c>
      <c r="H7" s="787">
        <v>-8</v>
      </c>
      <c r="I7" s="787">
        <v>-9</v>
      </c>
      <c r="L7" s="852" t="s">
        <v>150</v>
      </c>
    </row>
    <row r="8" spans="1:12" s="57" customFormat="1" ht="24" customHeight="1" x14ac:dyDescent="0.25">
      <c r="A8" s="853" t="s">
        <v>49</v>
      </c>
      <c r="B8" s="854" t="s">
        <v>833</v>
      </c>
      <c r="C8" s="855">
        <f>SUM(C9:C10)</f>
        <v>3.65</v>
      </c>
      <c r="D8" s="855">
        <f t="shared" ref="D8:F8" si="0">SUM(D9:D10)</f>
        <v>3.65</v>
      </c>
      <c r="E8" s="855">
        <f t="shared" si="0"/>
        <v>0</v>
      </c>
      <c r="F8" s="855">
        <f t="shared" si="0"/>
        <v>0</v>
      </c>
      <c r="G8" s="853"/>
      <c r="H8" s="853"/>
      <c r="I8" s="853"/>
      <c r="L8" s="856"/>
    </row>
    <row r="9" spans="1:12" s="247" customFormat="1" ht="24" customHeight="1" x14ac:dyDescent="0.25">
      <c r="A9" s="857">
        <v>1</v>
      </c>
      <c r="B9" s="858" t="s">
        <v>850</v>
      </c>
      <c r="C9" s="210">
        <f t="shared" ref="C9" si="1">SUM(D9:F9)</f>
        <v>1.7</v>
      </c>
      <c r="D9" s="859">
        <v>1.7</v>
      </c>
      <c r="E9" s="857"/>
      <c r="F9" s="857"/>
      <c r="G9" s="858" t="s">
        <v>851</v>
      </c>
      <c r="H9" s="857" t="s">
        <v>852</v>
      </c>
      <c r="I9" s="857"/>
      <c r="L9" s="99"/>
    </row>
    <row r="10" spans="1:12" s="247" customFormat="1" ht="24" customHeight="1" x14ac:dyDescent="0.25">
      <c r="A10" s="857">
        <v>2</v>
      </c>
      <c r="B10" s="858" t="s">
        <v>841</v>
      </c>
      <c r="C10" s="210">
        <f t="shared" ref="C10:C25" si="2">SUM(D10:F10)</f>
        <v>1.95</v>
      </c>
      <c r="D10" s="859">
        <v>1.95</v>
      </c>
      <c r="E10" s="857"/>
      <c r="F10" s="857"/>
      <c r="G10" s="858" t="s">
        <v>842</v>
      </c>
      <c r="H10" s="857" t="s">
        <v>843</v>
      </c>
      <c r="I10" s="857"/>
      <c r="L10" s="99"/>
    </row>
    <row r="11" spans="1:12" s="80" customFormat="1" ht="25.5" x14ac:dyDescent="0.25">
      <c r="A11" s="208" t="s">
        <v>39</v>
      </c>
      <c r="B11" s="533" t="s">
        <v>48</v>
      </c>
      <c r="C11" s="532">
        <f>SUM(C12:C15)</f>
        <v>0.63</v>
      </c>
      <c r="D11" s="532">
        <f t="shared" ref="D11:F11" si="3">SUM(D12:D15)</f>
        <v>0.63</v>
      </c>
      <c r="E11" s="532">
        <f t="shared" si="3"/>
        <v>0</v>
      </c>
      <c r="F11" s="532">
        <f t="shared" si="3"/>
        <v>0</v>
      </c>
      <c r="G11" s="208"/>
      <c r="H11" s="208"/>
      <c r="I11" s="208"/>
      <c r="L11" s="856" t="s">
        <v>150</v>
      </c>
    </row>
    <row r="12" spans="1:12" ht="63.75" x14ac:dyDescent="0.25">
      <c r="A12" s="209">
        <v>1</v>
      </c>
      <c r="B12" s="10" t="s">
        <v>44</v>
      </c>
      <c r="C12" s="210">
        <f t="shared" si="2"/>
        <v>0.18</v>
      </c>
      <c r="D12" s="182">
        <v>0.18</v>
      </c>
      <c r="E12" s="211"/>
      <c r="F12" s="211"/>
      <c r="G12" s="860" t="s">
        <v>42</v>
      </c>
      <c r="H12" s="788" t="s">
        <v>770</v>
      </c>
      <c r="I12" s="860"/>
      <c r="L12" s="99" t="s">
        <v>150</v>
      </c>
    </row>
    <row r="13" spans="1:12" ht="76.5" x14ac:dyDescent="0.25">
      <c r="A13" s="209">
        <v>2</v>
      </c>
      <c r="B13" s="10" t="s">
        <v>192</v>
      </c>
      <c r="C13" s="210">
        <f t="shared" si="2"/>
        <v>0.25</v>
      </c>
      <c r="D13" s="182">
        <v>0.25</v>
      </c>
      <c r="E13" s="212"/>
      <c r="F13" s="213"/>
      <c r="G13" s="214" t="s">
        <v>31</v>
      </c>
      <c r="H13" s="788" t="s">
        <v>767</v>
      </c>
      <c r="I13" s="215"/>
      <c r="L13" s="99" t="s">
        <v>150</v>
      </c>
    </row>
    <row r="14" spans="1:12" ht="51" x14ac:dyDescent="0.25">
      <c r="A14" s="209">
        <v>3</v>
      </c>
      <c r="B14" s="788" t="s">
        <v>193</v>
      </c>
      <c r="C14" s="210">
        <f t="shared" si="2"/>
        <v>0.1</v>
      </c>
      <c r="D14" s="182">
        <v>0.1</v>
      </c>
      <c r="E14" s="212"/>
      <c r="F14" s="213"/>
      <c r="G14" s="788" t="s">
        <v>35</v>
      </c>
      <c r="H14" s="788" t="s">
        <v>769</v>
      </c>
      <c r="I14" s="861"/>
      <c r="L14" s="99" t="s">
        <v>150</v>
      </c>
    </row>
    <row r="15" spans="1:12" ht="38.25" x14ac:dyDescent="0.25">
      <c r="A15" s="209">
        <v>4</v>
      </c>
      <c r="B15" s="183" t="s">
        <v>194</v>
      </c>
      <c r="C15" s="210">
        <f t="shared" si="2"/>
        <v>0.1</v>
      </c>
      <c r="D15" s="182">
        <v>0.1</v>
      </c>
      <c r="E15" s="211"/>
      <c r="F15" s="211"/>
      <c r="G15" s="860" t="s">
        <v>53</v>
      </c>
      <c r="H15" s="788" t="s">
        <v>768</v>
      </c>
      <c r="I15" s="860"/>
      <c r="L15" s="99" t="s">
        <v>150</v>
      </c>
    </row>
    <row r="16" spans="1:12" s="80" customFormat="1" ht="25.5" x14ac:dyDescent="0.2">
      <c r="A16" s="208" t="s">
        <v>38</v>
      </c>
      <c r="B16" s="774" t="s">
        <v>37</v>
      </c>
      <c r="C16" s="532">
        <f>C17</f>
        <v>0.1</v>
      </c>
      <c r="D16" s="532">
        <f t="shared" ref="D16:F16" si="4">D17</f>
        <v>0.1</v>
      </c>
      <c r="E16" s="532">
        <f t="shared" si="4"/>
        <v>0</v>
      </c>
      <c r="F16" s="532">
        <f t="shared" si="4"/>
        <v>0</v>
      </c>
      <c r="G16" s="862"/>
      <c r="H16" s="789"/>
      <c r="I16" s="218"/>
      <c r="L16" s="856" t="s">
        <v>150</v>
      </c>
    </row>
    <row r="17" spans="1:12" ht="51" x14ac:dyDescent="0.25">
      <c r="A17" s="209">
        <v>1</v>
      </c>
      <c r="B17" s="788" t="s">
        <v>195</v>
      </c>
      <c r="C17" s="210">
        <f t="shared" si="2"/>
        <v>0.1</v>
      </c>
      <c r="D17" s="182">
        <v>0.1</v>
      </c>
      <c r="E17" s="212"/>
      <c r="F17" s="213"/>
      <c r="G17" s="788" t="s">
        <v>35</v>
      </c>
      <c r="H17" s="788" t="s">
        <v>769</v>
      </c>
      <c r="I17" s="861"/>
      <c r="L17" s="99" t="s">
        <v>150</v>
      </c>
    </row>
    <row r="18" spans="1:12" x14ac:dyDescent="0.25">
      <c r="A18" s="208" t="s">
        <v>33</v>
      </c>
      <c r="B18" s="789" t="s">
        <v>32</v>
      </c>
      <c r="C18" s="532">
        <f>C19</f>
        <v>3.71</v>
      </c>
      <c r="D18" s="532">
        <f>D19</f>
        <v>3.71</v>
      </c>
      <c r="E18" s="532">
        <f>E19</f>
        <v>0</v>
      </c>
      <c r="F18" s="532">
        <f>F19</f>
        <v>0</v>
      </c>
      <c r="G18" s="789"/>
      <c r="H18" s="789"/>
      <c r="I18" s="861"/>
      <c r="L18" s="99"/>
    </row>
    <row r="19" spans="1:12" ht="51" x14ac:dyDescent="0.25">
      <c r="A19" s="209">
        <v>1</v>
      </c>
      <c r="B19" s="788" t="s">
        <v>559</v>
      </c>
      <c r="C19" s="210">
        <f t="shared" si="2"/>
        <v>3.71</v>
      </c>
      <c r="D19" s="182">
        <v>3.71</v>
      </c>
      <c r="E19" s="212"/>
      <c r="F19" s="213"/>
      <c r="G19" s="788" t="s">
        <v>40</v>
      </c>
      <c r="H19" s="788" t="s">
        <v>692</v>
      </c>
      <c r="I19" s="861"/>
      <c r="L19" s="99"/>
    </row>
    <row r="20" spans="1:12" s="80" customFormat="1" ht="25.5" x14ac:dyDescent="0.25">
      <c r="A20" s="208" t="s">
        <v>51</v>
      </c>
      <c r="B20" s="789" t="s">
        <v>25</v>
      </c>
      <c r="C20" s="532">
        <f>C21</f>
        <v>0.1</v>
      </c>
      <c r="D20" s="532">
        <f t="shared" ref="D20:F20" si="5">D21</f>
        <v>0.1</v>
      </c>
      <c r="E20" s="532">
        <f t="shared" si="5"/>
        <v>0</v>
      </c>
      <c r="F20" s="532">
        <f t="shared" si="5"/>
        <v>0</v>
      </c>
      <c r="G20" s="789"/>
      <c r="H20" s="789"/>
      <c r="I20" s="863"/>
      <c r="L20" s="856" t="s">
        <v>150</v>
      </c>
    </row>
    <row r="21" spans="1:12" ht="38.25" x14ac:dyDescent="0.2">
      <c r="A21" s="209">
        <v>1</v>
      </c>
      <c r="B21" s="788" t="s">
        <v>205</v>
      </c>
      <c r="C21" s="210">
        <f t="shared" si="2"/>
        <v>0.1</v>
      </c>
      <c r="D21" s="864">
        <v>0.1</v>
      </c>
      <c r="E21" s="211"/>
      <c r="F21" s="211"/>
      <c r="G21" s="865" t="s">
        <v>36</v>
      </c>
      <c r="H21" s="788" t="s">
        <v>206</v>
      </c>
      <c r="I21" s="219"/>
      <c r="L21" s="99" t="s">
        <v>150</v>
      </c>
    </row>
    <row r="22" spans="1:12" s="80" customFormat="1" ht="25.5" x14ac:dyDescent="0.2">
      <c r="A22" s="208" t="s">
        <v>30</v>
      </c>
      <c r="B22" s="789" t="s">
        <v>201</v>
      </c>
      <c r="C22" s="532">
        <f>C23</f>
        <v>4.9800000000000004</v>
      </c>
      <c r="D22" s="532">
        <f t="shared" ref="D22:F22" si="6">D23</f>
        <v>4.9800000000000004</v>
      </c>
      <c r="E22" s="532">
        <f t="shared" si="6"/>
        <v>0</v>
      </c>
      <c r="F22" s="532">
        <f t="shared" si="6"/>
        <v>0</v>
      </c>
      <c r="G22" s="866"/>
      <c r="H22" s="789"/>
      <c r="I22" s="220"/>
      <c r="L22" s="856" t="s">
        <v>150</v>
      </c>
    </row>
    <row r="23" spans="1:12" ht="38.25" x14ac:dyDescent="0.25">
      <c r="A23" s="209">
        <v>1</v>
      </c>
      <c r="B23" s="219" t="s">
        <v>202</v>
      </c>
      <c r="C23" s="210">
        <f t="shared" si="2"/>
        <v>4.9800000000000004</v>
      </c>
      <c r="D23" s="867">
        <v>4.9800000000000004</v>
      </c>
      <c r="E23" s="221"/>
      <c r="F23" s="221"/>
      <c r="G23" s="219" t="s">
        <v>50</v>
      </c>
      <c r="H23" s="788" t="s">
        <v>691</v>
      </c>
      <c r="I23" s="219"/>
      <c r="L23" s="99" t="s">
        <v>150</v>
      </c>
    </row>
    <row r="24" spans="1:12" s="80" customFormat="1" x14ac:dyDescent="0.25">
      <c r="A24" s="208" t="s">
        <v>28</v>
      </c>
      <c r="B24" s="220" t="s">
        <v>502</v>
      </c>
      <c r="C24" s="532">
        <f>C25</f>
        <v>0.42</v>
      </c>
      <c r="D24" s="532">
        <f t="shared" ref="D24:F24" si="7">D25</f>
        <v>0.42</v>
      </c>
      <c r="E24" s="532">
        <f t="shared" si="7"/>
        <v>0</v>
      </c>
      <c r="F24" s="532">
        <f t="shared" si="7"/>
        <v>0</v>
      </c>
      <c r="G24" s="220"/>
      <c r="H24" s="789"/>
      <c r="I24" s="220"/>
      <c r="L24" s="856"/>
    </row>
    <row r="25" spans="1:12" ht="38.25" x14ac:dyDescent="0.25">
      <c r="A25" s="209">
        <v>1</v>
      </c>
      <c r="B25" s="219" t="s">
        <v>548</v>
      </c>
      <c r="C25" s="210">
        <f t="shared" si="2"/>
        <v>0.42</v>
      </c>
      <c r="D25" s="867">
        <v>0.42</v>
      </c>
      <c r="E25" s="221"/>
      <c r="F25" s="221"/>
      <c r="G25" s="219" t="s">
        <v>549</v>
      </c>
      <c r="H25" s="788" t="s">
        <v>771</v>
      </c>
      <c r="I25" s="219"/>
      <c r="L25" s="99"/>
    </row>
    <row r="26" spans="1:12" ht="25.5" x14ac:dyDescent="0.25">
      <c r="A26" s="809">
        <f>A25+A23+A21+A19+A17+A15+A10</f>
        <v>11</v>
      </c>
      <c r="B26" s="809" t="s">
        <v>181</v>
      </c>
      <c r="C26" s="222">
        <f>C24+C22+C20+C18+C16+C11+C8</f>
        <v>13.590000000000002</v>
      </c>
      <c r="D26" s="222">
        <f t="shared" ref="D26:F26" si="8">D24+D22+D20+D18+D16+D11+D8</f>
        <v>13.590000000000002</v>
      </c>
      <c r="E26" s="222">
        <f t="shared" si="8"/>
        <v>0</v>
      </c>
      <c r="F26" s="222">
        <f t="shared" si="8"/>
        <v>0</v>
      </c>
      <c r="G26" s="222"/>
      <c r="H26" s="220"/>
      <c r="I26" s="208"/>
      <c r="L26" s="99" t="s">
        <v>150</v>
      </c>
    </row>
    <row r="27" spans="1:12" ht="25.5" x14ac:dyDescent="0.25">
      <c r="L27" s="99" t="s">
        <v>150</v>
      </c>
    </row>
    <row r="28" spans="1:12" ht="25.5" x14ac:dyDescent="0.25">
      <c r="D28" s="82"/>
      <c r="E28" s="82"/>
      <c r="F28" s="82"/>
      <c r="G28" s="956" t="s">
        <v>859</v>
      </c>
      <c r="H28" s="956"/>
      <c r="I28" s="956"/>
      <c r="L28" s="99" t="s">
        <v>150</v>
      </c>
    </row>
    <row r="29" spans="1:12" ht="25.5" x14ac:dyDescent="0.25">
      <c r="G29" s="956"/>
      <c r="H29" s="956"/>
      <c r="I29" s="956"/>
      <c r="L29" s="99" t="s">
        <v>150</v>
      </c>
    </row>
    <row r="30" spans="1:12" ht="25.5" x14ac:dyDescent="0.25">
      <c r="L30" s="99" t="s">
        <v>150</v>
      </c>
    </row>
    <row r="31" spans="1:12" ht="25.5" x14ac:dyDescent="0.25">
      <c r="L31" s="99" t="s">
        <v>150</v>
      </c>
    </row>
    <row r="32" spans="1:12" ht="25.5" x14ac:dyDescent="0.25">
      <c r="L32" s="99" t="s">
        <v>150</v>
      </c>
    </row>
    <row r="33" spans="12:12" ht="25.5" x14ac:dyDescent="0.25">
      <c r="L33" s="99" t="s">
        <v>150</v>
      </c>
    </row>
    <row r="34" spans="12:12" ht="25.5" x14ac:dyDescent="0.25">
      <c r="L34" s="99" t="s">
        <v>150</v>
      </c>
    </row>
    <row r="35" spans="12:12" ht="25.5" x14ac:dyDescent="0.25">
      <c r="L35" s="99" t="s">
        <v>150</v>
      </c>
    </row>
    <row r="36" spans="12:12" ht="25.5" x14ac:dyDescent="0.25">
      <c r="L36" s="99" t="s">
        <v>150</v>
      </c>
    </row>
    <row r="37" spans="12:12" ht="25.5" x14ac:dyDescent="0.25">
      <c r="L37" s="99" t="s">
        <v>150</v>
      </c>
    </row>
    <row r="38" spans="12:12" ht="25.5" x14ac:dyDescent="0.25">
      <c r="L38" s="99" t="s">
        <v>150</v>
      </c>
    </row>
    <row r="39" spans="12:12" ht="25.5" x14ac:dyDescent="0.25">
      <c r="L39" s="99" t="s">
        <v>150</v>
      </c>
    </row>
    <row r="40" spans="12:12" ht="25.5" x14ac:dyDescent="0.25">
      <c r="L40" s="99" t="s">
        <v>150</v>
      </c>
    </row>
    <row r="41" spans="12:12" ht="25.5" x14ac:dyDescent="0.25">
      <c r="L41" s="99" t="s">
        <v>150</v>
      </c>
    </row>
    <row r="42" spans="12:12" ht="25.5" x14ac:dyDescent="0.25">
      <c r="L42" s="99" t="s">
        <v>150</v>
      </c>
    </row>
    <row r="43" spans="12:12" ht="25.5" x14ac:dyDescent="0.25">
      <c r="L43" s="99" t="s">
        <v>150</v>
      </c>
    </row>
    <row r="44" spans="12:12" ht="25.5" x14ac:dyDescent="0.25">
      <c r="L44" s="99" t="s">
        <v>150</v>
      </c>
    </row>
    <row r="45" spans="12:12" ht="25.5" x14ac:dyDescent="0.25">
      <c r="L45" s="99" t="s">
        <v>150</v>
      </c>
    </row>
    <row r="46" spans="12:12" ht="25.5" x14ac:dyDescent="0.25">
      <c r="L46" s="99" t="s">
        <v>150</v>
      </c>
    </row>
    <row r="47" spans="12:12" ht="25.5" x14ac:dyDescent="0.25">
      <c r="L47" s="99" t="s">
        <v>150</v>
      </c>
    </row>
    <row r="48" spans="12:12" ht="25.5" x14ac:dyDescent="0.25">
      <c r="L48" s="99" t="s">
        <v>150</v>
      </c>
    </row>
    <row r="49" spans="12:12" ht="25.5" x14ac:dyDescent="0.25">
      <c r="L49" s="99" t="s">
        <v>150</v>
      </c>
    </row>
    <row r="50" spans="12:12" ht="25.5" x14ac:dyDescent="0.25">
      <c r="L50" s="99" t="s">
        <v>150</v>
      </c>
    </row>
    <row r="51" spans="12:12" ht="25.5" x14ac:dyDescent="0.25">
      <c r="L51" s="99" t="s">
        <v>150</v>
      </c>
    </row>
    <row r="52" spans="12:12" ht="25.5" x14ac:dyDescent="0.25">
      <c r="L52" s="99" t="s">
        <v>150</v>
      </c>
    </row>
    <row r="53" spans="12:12" ht="25.5" x14ac:dyDescent="0.25">
      <c r="L53" s="99" t="s">
        <v>150</v>
      </c>
    </row>
    <row r="54" spans="12:12" ht="25.5" x14ac:dyDescent="0.25">
      <c r="L54" s="99" t="s">
        <v>150</v>
      </c>
    </row>
    <row r="55" spans="12:12" ht="25.5" x14ac:dyDescent="0.25">
      <c r="L55" s="99" t="s">
        <v>150</v>
      </c>
    </row>
    <row r="56" spans="12:12" ht="25.5" x14ac:dyDescent="0.25">
      <c r="L56" s="99" t="s">
        <v>150</v>
      </c>
    </row>
    <row r="57" spans="12:12" ht="25.5" x14ac:dyDescent="0.25">
      <c r="L57" s="99" t="s">
        <v>150</v>
      </c>
    </row>
    <row r="58" spans="12:12" ht="25.5" x14ac:dyDescent="0.25">
      <c r="L58" s="99" t="s">
        <v>150</v>
      </c>
    </row>
    <row r="59" spans="12:12" ht="25.5" x14ac:dyDescent="0.25">
      <c r="L59" s="99" t="s">
        <v>150</v>
      </c>
    </row>
    <row r="60" spans="12:12" ht="25.5" x14ac:dyDescent="0.25">
      <c r="L60" s="99" t="s">
        <v>150</v>
      </c>
    </row>
    <row r="61" spans="12:12" ht="25.5" x14ac:dyDescent="0.25">
      <c r="L61" s="99" t="s">
        <v>150</v>
      </c>
    </row>
    <row r="62" spans="12:12" ht="25.5" x14ac:dyDescent="0.25">
      <c r="L62" s="99" t="s">
        <v>150</v>
      </c>
    </row>
    <row r="63" spans="12:12" ht="25.5" x14ac:dyDescent="0.25">
      <c r="L63" s="99" t="s">
        <v>150</v>
      </c>
    </row>
    <row r="64" spans="12:12" ht="25.5" x14ac:dyDescent="0.25">
      <c r="L64" s="99" t="s">
        <v>150</v>
      </c>
    </row>
    <row r="65" spans="12:12" ht="25.5" x14ac:dyDescent="0.25">
      <c r="L65" s="99" t="s">
        <v>150</v>
      </c>
    </row>
    <row r="66" spans="12:12" ht="25.5" x14ac:dyDescent="0.25">
      <c r="L66" s="99" t="s">
        <v>150</v>
      </c>
    </row>
    <row r="67" spans="12:12" ht="25.5" x14ac:dyDescent="0.25">
      <c r="L67" s="99" t="s">
        <v>150</v>
      </c>
    </row>
    <row r="68" spans="12:12" ht="25.5" x14ac:dyDescent="0.25">
      <c r="L68" s="99" t="s">
        <v>150</v>
      </c>
    </row>
    <row r="69" spans="12:12" ht="25.5" x14ac:dyDescent="0.25">
      <c r="L69" s="99" t="s">
        <v>150</v>
      </c>
    </row>
    <row r="70" spans="12:12" ht="25.5" x14ac:dyDescent="0.25">
      <c r="L70" s="99" t="s">
        <v>150</v>
      </c>
    </row>
    <row r="71" spans="12:12" ht="25.5" x14ac:dyDescent="0.25">
      <c r="L71" s="99" t="s">
        <v>150</v>
      </c>
    </row>
    <row r="72" spans="12:12" ht="25.5" x14ac:dyDescent="0.25">
      <c r="L72" s="99" t="s">
        <v>150</v>
      </c>
    </row>
    <row r="73" spans="12:12" ht="25.5" x14ac:dyDescent="0.25">
      <c r="L73" s="99" t="s">
        <v>150</v>
      </c>
    </row>
    <row r="74" spans="12:12" ht="25.5" x14ac:dyDescent="0.25">
      <c r="L74" s="99" t="s">
        <v>150</v>
      </c>
    </row>
    <row r="75" spans="12:12" ht="25.5" x14ac:dyDescent="0.25">
      <c r="L75" s="99" t="s">
        <v>150</v>
      </c>
    </row>
    <row r="76" spans="12:12" ht="25.5" x14ac:dyDescent="0.25">
      <c r="L76" s="99" t="s">
        <v>150</v>
      </c>
    </row>
    <row r="77" spans="12:12" ht="25.5" x14ac:dyDescent="0.25">
      <c r="L77" s="99" t="s">
        <v>150</v>
      </c>
    </row>
    <row r="78" spans="12:12" ht="25.5" x14ac:dyDescent="0.25">
      <c r="L78" s="99" t="s">
        <v>150</v>
      </c>
    </row>
    <row r="79" spans="12:12" ht="25.5" x14ac:dyDescent="0.25">
      <c r="L79" s="99" t="s">
        <v>150</v>
      </c>
    </row>
    <row r="80" spans="12:12" ht="25.5" x14ac:dyDescent="0.25">
      <c r="L80" s="99" t="s">
        <v>150</v>
      </c>
    </row>
    <row r="81" spans="12:12" ht="25.5" x14ac:dyDescent="0.25">
      <c r="L81" s="99" t="s">
        <v>150</v>
      </c>
    </row>
    <row r="82" spans="12:12" ht="25.5" x14ac:dyDescent="0.25">
      <c r="L82" s="99" t="s">
        <v>150</v>
      </c>
    </row>
    <row r="83" spans="12:12" ht="25.5" x14ac:dyDescent="0.25">
      <c r="L83" s="99" t="s">
        <v>150</v>
      </c>
    </row>
    <row r="84" spans="12:12" ht="25.5" x14ac:dyDescent="0.25">
      <c r="L84" s="99" t="s">
        <v>150</v>
      </c>
    </row>
    <row r="85" spans="12:12" ht="25.5" x14ac:dyDescent="0.25">
      <c r="L85" s="99" t="s">
        <v>150</v>
      </c>
    </row>
    <row r="86" spans="12:12" ht="25.5" x14ac:dyDescent="0.25">
      <c r="L86" s="99" t="s">
        <v>150</v>
      </c>
    </row>
    <row r="87" spans="12:12" ht="25.5" x14ac:dyDescent="0.25">
      <c r="L87" s="99" t="s">
        <v>150</v>
      </c>
    </row>
    <row r="88" spans="12:12" ht="25.5" x14ac:dyDescent="0.25">
      <c r="L88" s="99" t="s">
        <v>150</v>
      </c>
    </row>
    <row r="89" spans="12:12" ht="25.5" x14ac:dyDescent="0.25">
      <c r="L89" s="99" t="s">
        <v>150</v>
      </c>
    </row>
  </sheetData>
  <mergeCells count="12">
    <mergeCell ref="G28:I29"/>
    <mergeCell ref="G5:G6"/>
    <mergeCell ref="A5:A6"/>
    <mergeCell ref="B5:B6"/>
    <mergeCell ref="A1:I1"/>
    <mergeCell ref="A3:I3"/>
    <mergeCell ref="H5:H6"/>
    <mergeCell ref="I5:I6"/>
    <mergeCell ref="A2:I2"/>
    <mergeCell ref="A4:I4"/>
    <mergeCell ref="C5:C6"/>
    <mergeCell ref="D5:F5"/>
  </mergeCells>
  <printOptions horizontalCentered="1"/>
  <pageMargins left="0.39370078740157483" right="0.39370078740157483" top="0.39370078740157483" bottom="0.39370078740157483" header="0.11811023622047245" footer="0.27559055118110237"/>
  <pageSetup paperSize="9" scale="76" fitToHeight="100" orientation="landscape" verticalDpi="300" r:id="rId1"/>
  <headerFooter>
    <oddFooter>&amp;L&amp;"Times New Roman,nghiêng"&amp;9Phụ lục &amp;A&amp;R&amp;10&amp;P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view="pageLayout" topLeftCell="A22" zoomScaleSheetLayoutView="84" workbookViewId="0">
      <selection activeCell="H10" sqref="H10"/>
    </sheetView>
  </sheetViews>
  <sheetFormatPr defaultRowHeight="12.75" x14ac:dyDescent="0.25"/>
  <cols>
    <col min="1" max="1" width="5.5" style="247" customWidth="1"/>
    <col min="2" max="2" width="30.625" style="66" customWidth="1"/>
    <col min="3" max="3" width="13.25" style="64" customWidth="1"/>
    <col min="4" max="6" width="8" style="64" customWidth="1"/>
    <col min="7" max="7" width="21.5" style="64" customWidth="1"/>
    <col min="8" max="8" width="39.875" style="66" customWidth="1"/>
    <col min="9" max="9" width="15.5" style="64" customWidth="1"/>
    <col min="10" max="16384" width="9" style="64"/>
  </cols>
  <sheetData>
    <row r="1" spans="1:9" s="684" customFormat="1" ht="28.5" customHeight="1" x14ac:dyDescent="0.25">
      <c r="A1" s="952" t="s">
        <v>861</v>
      </c>
      <c r="B1" s="952"/>
      <c r="C1" s="952"/>
      <c r="D1" s="952"/>
      <c r="E1" s="952"/>
      <c r="F1" s="952"/>
      <c r="G1" s="952"/>
      <c r="H1" s="952"/>
      <c r="I1" s="952"/>
    </row>
    <row r="2" spans="1:9" s="684" customFormat="1" ht="4.5" customHeight="1" x14ac:dyDescent="0.25">
      <c r="A2" s="942"/>
      <c r="B2" s="942"/>
      <c r="C2" s="942"/>
      <c r="D2" s="942"/>
      <c r="E2" s="942"/>
      <c r="F2" s="942"/>
      <c r="G2" s="942"/>
      <c r="H2" s="942"/>
      <c r="I2" s="942"/>
    </row>
    <row r="3" spans="1:9" s="684" customFormat="1" ht="16.5" customHeight="1" x14ac:dyDescent="0.25">
      <c r="A3" s="941" t="str">
        <f>'CMD-BO SUNG 2018'!A3:H3</f>
        <v>(Kèm theo Tờ trình số 218/TTr-UBND  ngày 09/7/2018 của UBND tỉnh)</v>
      </c>
      <c r="B3" s="941"/>
      <c r="C3" s="941"/>
      <c r="D3" s="941"/>
      <c r="E3" s="941"/>
      <c r="F3" s="941"/>
      <c r="G3" s="941"/>
      <c r="H3" s="941"/>
      <c r="I3" s="941"/>
    </row>
    <row r="4" spans="1:9" ht="16.5" customHeight="1" x14ac:dyDescent="0.25">
      <c r="A4" s="954"/>
      <c r="B4" s="954"/>
      <c r="C4" s="954"/>
      <c r="D4" s="954"/>
      <c r="E4" s="954"/>
      <c r="F4" s="954"/>
      <c r="G4" s="954"/>
      <c r="H4" s="954"/>
      <c r="I4" s="954"/>
    </row>
    <row r="5" spans="1:9" s="247" customFormat="1" ht="24" customHeight="1" x14ac:dyDescent="0.25">
      <c r="A5" s="959" t="s">
        <v>21</v>
      </c>
      <c r="B5" s="958" t="s">
        <v>173</v>
      </c>
      <c r="C5" s="960" t="s">
        <v>161</v>
      </c>
      <c r="D5" s="958" t="s">
        <v>172</v>
      </c>
      <c r="E5" s="958"/>
      <c r="F5" s="958"/>
      <c r="G5" s="958" t="s">
        <v>171</v>
      </c>
      <c r="H5" s="958" t="s">
        <v>170</v>
      </c>
      <c r="I5" s="958" t="s">
        <v>14</v>
      </c>
    </row>
    <row r="6" spans="1:9" s="247" customFormat="1" ht="39" customHeight="1" x14ac:dyDescent="0.25">
      <c r="A6" s="959"/>
      <c r="B6" s="958"/>
      <c r="C6" s="960"/>
      <c r="D6" s="848" t="s">
        <v>13</v>
      </c>
      <c r="E6" s="847" t="s">
        <v>12</v>
      </c>
      <c r="F6" s="847" t="s">
        <v>58</v>
      </c>
      <c r="G6" s="958"/>
      <c r="H6" s="958"/>
      <c r="I6" s="958"/>
    </row>
    <row r="7" spans="1:9" s="851" customFormat="1" ht="24" customHeight="1" x14ac:dyDescent="0.25">
      <c r="A7" s="791">
        <v>-1</v>
      </c>
      <c r="B7" s="791">
        <v>-2</v>
      </c>
      <c r="C7" s="868" t="s">
        <v>169</v>
      </c>
      <c r="D7" s="791">
        <v>-4</v>
      </c>
      <c r="E7" s="791">
        <v>-5</v>
      </c>
      <c r="F7" s="791">
        <v>-6</v>
      </c>
      <c r="G7" s="791">
        <v>-7</v>
      </c>
      <c r="H7" s="791">
        <v>-8</v>
      </c>
      <c r="I7" s="791">
        <v>-9</v>
      </c>
    </row>
    <row r="8" spans="1:9" s="57" customFormat="1" ht="24" customHeight="1" x14ac:dyDescent="0.25">
      <c r="A8" s="101" t="s">
        <v>49</v>
      </c>
      <c r="B8" s="869" t="s">
        <v>833</v>
      </c>
      <c r="C8" s="848">
        <f>SUM(C9)</f>
        <v>1.5</v>
      </c>
      <c r="D8" s="848">
        <f t="shared" ref="D8:F8" si="0">SUM(D9)</f>
        <v>1.5</v>
      </c>
      <c r="E8" s="848">
        <f t="shared" si="0"/>
        <v>0</v>
      </c>
      <c r="F8" s="848">
        <f t="shared" si="0"/>
        <v>0</v>
      </c>
      <c r="G8" s="101"/>
      <c r="H8" s="101"/>
      <c r="I8" s="101"/>
    </row>
    <row r="9" spans="1:9" s="247" customFormat="1" ht="24" customHeight="1" x14ac:dyDescent="0.25">
      <c r="A9" s="103">
        <v>1</v>
      </c>
      <c r="B9" s="103" t="s">
        <v>846</v>
      </c>
      <c r="C9" s="870">
        <f>SUM(D9:F9)</f>
        <v>1.5</v>
      </c>
      <c r="D9" s="102">
        <v>1.5</v>
      </c>
      <c r="E9" s="103"/>
      <c r="F9" s="103"/>
      <c r="G9" s="103" t="s">
        <v>844</v>
      </c>
      <c r="H9" s="559" t="s">
        <v>845</v>
      </c>
      <c r="I9" s="103"/>
    </row>
    <row r="10" spans="1:9" s="873" customFormat="1" ht="24" customHeight="1" x14ac:dyDescent="0.25">
      <c r="A10" s="871" t="s">
        <v>39</v>
      </c>
      <c r="B10" s="869" t="s">
        <v>484</v>
      </c>
      <c r="C10" s="872">
        <f>SUM(C11)</f>
        <v>3.5000000000000003E-2</v>
      </c>
      <c r="D10" s="872">
        <f t="shared" ref="D10:F10" si="1">SUM(D11)</f>
        <v>3.5000000000000003E-2</v>
      </c>
      <c r="E10" s="872">
        <f t="shared" si="1"/>
        <v>0</v>
      </c>
      <c r="F10" s="872">
        <f t="shared" si="1"/>
        <v>0</v>
      </c>
      <c r="G10" s="871"/>
      <c r="H10" s="871"/>
      <c r="I10" s="871"/>
    </row>
    <row r="11" spans="1:9" ht="54.75" customHeight="1" x14ac:dyDescent="0.2">
      <c r="A11" s="213">
        <v>1</v>
      </c>
      <c r="B11" s="232" t="s">
        <v>488</v>
      </c>
      <c r="C11" s="874">
        <f>SUM(D11:F11)</f>
        <v>3.5000000000000003E-2</v>
      </c>
      <c r="D11" s="221">
        <v>3.5000000000000003E-2</v>
      </c>
      <c r="E11" s="217"/>
      <c r="F11" s="213"/>
      <c r="G11" s="239" t="s">
        <v>487</v>
      </c>
      <c r="H11" s="559" t="s">
        <v>766</v>
      </c>
      <c r="I11" s="215"/>
    </row>
    <row r="12" spans="1:9" s="80" customFormat="1" ht="54.75" customHeight="1" x14ac:dyDescent="0.25">
      <c r="A12" s="809" t="s">
        <v>38</v>
      </c>
      <c r="B12" s="614" t="s">
        <v>45</v>
      </c>
      <c r="C12" s="795">
        <f>SUM(C13)</f>
        <v>0.01</v>
      </c>
      <c r="D12" s="795">
        <f t="shared" ref="D12:F12" si="2">SUM(D13)</f>
        <v>0.01</v>
      </c>
      <c r="E12" s="795">
        <f t="shared" si="2"/>
        <v>0</v>
      </c>
      <c r="F12" s="795">
        <f t="shared" si="2"/>
        <v>0</v>
      </c>
      <c r="G12" s="875"/>
      <c r="H12" s="774"/>
      <c r="I12" s="876"/>
    </row>
    <row r="13" spans="1:9" s="878" customFormat="1" ht="51" x14ac:dyDescent="0.2">
      <c r="A13" s="213">
        <v>1</v>
      </c>
      <c r="B13" s="877" t="s">
        <v>827</v>
      </c>
      <c r="C13" s="874">
        <f>SUM(D13:F13)</f>
        <v>0.01</v>
      </c>
      <c r="D13" s="182">
        <v>0.01</v>
      </c>
      <c r="E13" s="182"/>
      <c r="F13" s="182"/>
      <c r="G13" s="239" t="s">
        <v>828</v>
      </c>
      <c r="H13" s="820" t="s">
        <v>829</v>
      </c>
      <c r="I13" s="222"/>
    </row>
    <row r="14" spans="1:9" s="80" customFormat="1" ht="54.75" customHeight="1" x14ac:dyDescent="0.25">
      <c r="A14" s="809" t="s">
        <v>33</v>
      </c>
      <c r="B14" s="614" t="s">
        <v>485</v>
      </c>
      <c r="C14" s="795">
        <f>SUM(C15:C17)</f>
        <v>19</v>
      </c>
      <c r="D14" s="795">
        <f t="shared" ref="D14:F14" si="3">SUM(D15:D17)</f>
        <v>19</v>
      </c>
      <c r="E14" s="795">
        <f t="shared" si="3"/>
        <v>0</v>
      </c>
      <c r="F14" s="795">
        <f t="shared" si="3"/>
        <v>0</v>
      </c>
      <c r="G14" s="875"/>
      <c r="H14" s="774"/>
      <c r="I14" s="876"/>
    </row>
    <row r="15" spans="1:9" ht="36.75" customHeight="1" x14ac:dyDescent="0.25">
      <c r="A15" s="213">
        <v>1</v>
      </c>
      <c r="B15" s="183" t="s">
        <v>215</v>
      </c>
      <c r="C15" s="874">
        <f>SUM(D15:F15)</f>
        <v>3</v>
      </c>
      <c r="D15" s="182">
        <v>3</v>
      </c>
      <c r="E15" s="219"/>
      <c r="F15" s="219"/>
      <c r="G15" s="211" t="s">
        <v>216</v>
      </c>
      <c r="H15" s="183" t="s">
        <v>791</v>
      </c>
      <c r="I15" s="211"/>
    </row>
    <row r="16" spans="1:9" ht="33.75" customHeight="1" x14ac:dyDescent="0.25">
      <c r="A16" s="213">
        <v>2</v>
      </c>
      <c r="B16" s="219" t="s">
        <v>217</v>
      </c>
      <c r="C16" s="874">
        <f t="shared" ref="C16:C17" si="4">SUM(D16:F16)</f>
        <v>8</v>
      </c>
      <c r="D16" s="182">
        <v>8</v>
      </c>
      <c r="E16" s="219"/>
      <c r="F16" s="219"/>
      <c r="G16" s="239" t="s">
        <v>218</v>
      </c>
      <c r="H16" s="183" t="s">
        <v>822</v>
      </c>
      <c r="I16" s="211"/>
    </row>
    <row r="17" spans="1:9" ht="165.75" x14ac:dyDescent="0.25">
      <c r="A17" s="879">
        <v>3</v>
      </c>
      <c r="B17" s="183" t="s">
        <v>536</v>
      </c>
      <c r="C17" s="874">
        <f t="shared" si="4"/>
        <v>8</v>
      </c>
      <c r="D17" s="182">
        <v>8</v>
      </c>
      <c r="E17" s="219"/>
      <c r="F17" s="219"/>
      <c r="G17" s="880" t="s">
        <v>537</v>
      </c>
      <c r="H17" s="232" t="s">
        <v>794</v>
      </c>
      <c r="I17" s="792" t="s">
        <v>795</v>
      </c>
    </row>
    <row r="18" spans="1:9" s="80" customFormat="1" x14ac:dyDescent="0.25">
      <c r="A18" s="881" t="s">
        <v>51</v>
      </c>
      <c r="B18" s="216" t="s">
        <v>826</v>
      </c>
      <c r="C18" s="222">
        <f>SUM(C19)</f>
        <v>0.25</v>
      </c>
      <c r="D18" s="222">
        <f t="shared" ref="D18:F18" si="5">SUM(D19)</f>
        <v>0.25</v>
      </c>
      <c r="E18" s="222">
        <f t="shared" si="5"/>
        <v>0</v>
      </c>
      <c r="F18" s="222">
        <f t="shared" si="5"/>
        <v>0</v>
      </c>
      <c r="G18" s="882"/>
      <c r="H18" s="614"/>
      <c r="I18" s="726"/>
    </row>
    <row r="19" spans="1:9" ht="38.25" customHeight="1" x14ac:dyDescent="0.25">
      <c r="A19" s="213">
        <v>1</v>
      </c>
      <c r="B19" s="219" t="s">
        <v>492</v>
      </c>
      <c r="C19" s="874">
        <f>SUM(D19:F19)</f>
        <v>0.25</v>
      </c>
      <c r="D19" s="211">
        <v>0.25</v>
      </c>
      <c r="E19" s="219"/>
      <c r="F19" s="219"/>
      <c r="G19" s="239" t="s">
        <v>493</v>
      </c>
      <c r="H19" s="232" t="s">
        <v>494</v>
      </c>
      <c r="I19" s="211"/>
    </row>
    <row r="20" spans="1:9" ht="25.5" customHeight="1" x14ac:dyDescent="0.25">
      <c r="A20" s="809">
        <f>A19+A17+A11+A13+A9</f>
        <v>7</v>
      </c>
      <c r="B20" s="809" t="s">
        <v>181</v>
      </c>
      <c r="C20" s="222">
        <f>C18+C14+C10+C12+C8</f>
        <v>20.795000000000002</v>
      </c>
      <c r="D20" s="222">
        <f t="shared" ref="D20:F20" si="6">D18+D14+D10+D12+D8</f>
        <v>20.795000000000002</v>
      </c>
      <c r="E20" s="222">
        <f t="shared" si="6"/>
        <v>0</v>
      </c>
      <c r="F20" s="222">
        <f t="shared" si="6"/>
        <v>0</v>
      </c>
      <c r="G20" s="222"/>
      <c r="H20" s="220"/>
      <c r="I20" s="208"/>
    </row>
    <row r="22" spans="1:9" x14ac:dyDescent="0.25">
      <c r="H22" s="957" t="s">
        <v>859</v>
      </c>
      <c r="I22" s="957"/>
    </row>
    <row r="23" spans="1:9" x14ac:dyDescent="0.25">
      <c r="H23" s="957"/>
      <c r="I23" s="957"/>
    </row>
    <row r="24" spans="1:9" x14ac:dyDescent="0.25">
      <c r="H24" s="957"/>
      <c r="I24" s="957"/>
    </row>
  </sheetData>
  <mergeCells count="12">
    <mergeCell ref="H22:I24"/>
    <mergeCell ref="A2:I2"/>
    <mergeCell ref="A4:I4"/>
    <mergeCell ref="A3:I3"/>
    <mergeCell ref="A1:I1"/>
    <mergeCell ref="H5:H6"/>
    <mergeCell ref="I5:I6"/>
    <mergeCell ref="A5:A6"/>
    <mergeCell ref="B5:B6"/>
    <mergeCell ref="C5:C6"/>
    <mergeCell ref="D5:F5"/>
    <mergeCell ref="G5:G6"/>
  </mergeCells>
  <printOptions horizontalCentered="1"/>
  <pageMargins left="0.39370078740157483" right="0.39370078740157483" top="0.39370078740157483" bottom="0.39370078740157483" header="0.11811023622047245" footer="0.27559055118110237"/>
  <pageSetup paperSize="9" scale="86" fitToHeight="100" orientation="landscape" verticalDpi="300" r:id="rId1"/>
  <headerFooter>
    <oddFooter>&amp;L&amp;"Times New Roman,nghiêng"&amp;9Phụ lục &amp;A&amp;R&amp;10&amp;P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view="pageLayout" topLeftCell="A22" zoomScaleSheetLayoutView="84" workbookViewId="0">
      <selection activeCell="F8" sqref="F8"/>
    </sheetView>
  </sheetViews>
  <sheetFormatPr defaultRowHeight="12.75" x14ac:dyDescent="0.25"/>
  <cols>
    <col min="1" max="1" width="5.5" style="65" customWidth="1"/>
    <col min="2" max="2" width="30.625" style="66" customWidth="1"/>
    <col min="3" max="3" width="13.25" style="65" customWidth="1"/>
    <col min="4" max="6" width="8" style="65" customWidth="1"/>
    <col min="7" max="7" width="21.5" style="65" customWidth="1"/>
    <col min="8" max="8" width="39.875" style="66" customWidth="1"/>
    <col min="9" max="9" width="8.375" style="64" customWidth="1"/>
    <col min="10" max="16384" width="9" style="64"/>
  </cols>
  <sheetData>
    <row r="1" spans="1:11" s="684" customFormat="1" ht="30" customHeight="1" x14ac:dyDescent="0.25">
      <c r="A1" s="952" t="s">
        <v>860</v>
      </c>
      <c r="B1" s="952"/>
      <c r="C1" s="952"/>
      <c r="D1" s="952"/>
      <c r="E1" s="952"/>
      <c r="F1" s="952"/>
      <c r="G1" s="952"/>
      <c r="H1" s="952"/>
      <c r="I1" s="952"/>
    </row>
    <row r="2" spans="1:11" s="684" customFormat="1" ht="16.5" customHeight="1" x14ac:dyDescent="0.25">
      <c r="A2" s="941" t="str">
        <f>'CMD-BO SUNG 2018'!A3:H3</f>
        <v>(Kèm theo Tờ trình số 218/TTr-UBND  ngày 09/7/2018 của UBND tỉnh)</v>
      </c>
      <c r="B2" s="941"/>
      <c r="C2" s="941"/>
      <c r="D2" s="941"/>
      <c r="E2" s="941"/>
      <c r="F2" s="941"/>
      <c r="G2" s="941"/>
      <c r="H2" s="941"/>
      <c r="I2" s="941"/>
    </row>
    <row r="3" spans="1:11" ht="16.5" customHeight="1" x14ac:dyDescent="0.25">
      <c r="A3" s="954"/>
      <c r="B3" s="954"/>
      <c r="C3" s="954"/>
      <c r="D3" s="954"/>
      <c r="E3" s="954"/>
      <c r="F3" s="954"/>
      <c r="G3" s="954"/>
      <c r="H3" s="954"/>
      <c r="I3" s="954"/>
      <c r="K3" s="99" t="s">
        <v>150</v>
      </c>
    </row>
    <row r="4" spans="1:11" s="247" customFormat="1" ht="24" customHeight="1" x14ac:dyDescent="0.25">
      <c r="A4" s="962" t="s">
        <v>21</v>
      </c>
      <c r="B4" s="950" t="s">
        <v>62</v>
      </c>
      <c r="C4" s="960" t="s">
        <v>161</v>
      </c>
      <c r="D4" s="958" t="s">
        <v>17</v>
      </c>
      <c r="E4" s="958"/>
      <c r="F4" s="958"/>
      <c r="G4" s="950" t="s">
        <v>166</v>
      </c>
      <c r="H4" s="958" t="s">
        <v>60</v>
      </c>
      <c r="I4" s="958" t="s">
        <v>59</v>
      </c>
      <c r="K4" s="99" t="s">
        <v>150</v>
      </c>
    </row>
    <row r="5" spans="1:11" s="247" customFormat="1" ht="24" customHeight="1" x14ac:dyDescent="0.25">
      <c r="A5" s="962"/>
      <c r="B5" s="950"/>
      <c r="C5" s="960"/>
      <c r="D5" s="528" t="s">
        <v>13</v>
      </c>
      <c r="E5" s="528" t="s">
        <v>12</v>
      </c>
      <c r="F5" s="528" t="s">
        <v>58</v>
      </c>
      <c r="G5" s="950"/>
      <c r="H5" s="958"/>
      <c r="I5" s="958"/>
      <c r="K5" s="99" t="s">
        <v>150</v>
      </c>
    </row>
    <row r="6" spans="1:11" s="785" customFormat="1" ht="31.5" customHeight="1" x14ac:dyDescent="0.25">
      <c r="A6" s="682">
        <v>-1</v>
      </c>
      <c r="B6" s="682">
        <v>-2</v>
      </c>
      <c r="C6" s="682" t="s">
        <v>169</v>
      </c>
      <c r="D6" s="682">
        <v>-4</v>
      </c>
      <c r="E6" s="682">
        <v>-5</v>
      </c>
      <c r="F6" s="682">
        <v>-6</v>
      </c>
      <c r="G6" s="682">
        <v>-7</v>
      </c>
      <c r="H6" s="682">
        <v>-8</v>
      </c>
      <c r="I6" s="682">
        <v>-9</v>
      </c>
      <c r="K6" s="786" t="s">
        <v>150</v>
      </c>
    </row>
    <row r="7" spans="1:11" s="223" customFormat="1" ht="29.25" customHeight="1" x14ac:dyDescent="0.25">
      <c r="A7" s="316" t="s">
        <v>49</v>
      </c>
      <c r="B7" s="216" t="s">
        <v>165</v>
      </c>
      <c r="C7" s="100">
        <f>C8+C9</f>
        <v>0.7</v>
      </c>
      <c r="D7" s="100">
        <f t="shared" ref="D7:F7" si="0">D8+D9</f>
        <v>0.7</v>
      </c>
      <c r="E7" s="100">
        <f t="shared" si="0"/>
        <v>0</v>
      </c>
      <c r="F7" s="100">
        <f t="shared" si="0"/>
        <v>0</v>
      </c>
      <c r="G7" s="101"/>
      <c r="H7" s="101"/>
      <c r="I7" s="101"/>
      <c r="K7" s="207"/>
    </row>
    <row r="8" spans="1:11" ht="60" customHeight="1" x14ac:dyDescent="0.2">
      <c r="A8" s="211">
        <v>1</v>
      </c>
      <c r="B8" s="317" t="s">
        <v>277</v>
      </c>
      <c r="C8" s="102">
        <f t="shared" ref="C8:C22" si="1">SUM(D8:F8)</f>
        <v>0.3</v>
      </c>
      <c r="D8" s="318">
        <v>0.3</v>
      </c>
      <c r="E8" s="212"/>
      <c r="F8" s="212"/>
      <c r="G8" s="219" t="s">
        <v>283</v>
      </c>
      <c r="H8" s="262" t="s">
        <v>717</v>
      </c>
      <c r="I8" s="217"/>
      <c r="K8" s="99" t="s">
        <v>150</v>
      </c>
    </row>
    <row r="9" spans="1:11" ht="58.5" customHeight="1" x14ac:dyDescent="0.2">
      <c r="A9" s="211">
        <v>2</v>
      </c>
      <c r="B9" s="419" t="s">
        <v>567</v>
      </c>
      <c r="C9" s="420">
        <v>0.4</v>
      </c>
      <c r="D9" s="420">
        <v>0.4</v>
      </c>
      <c r="E9" s="421"/>
      <c r="F9" s="421"/>
      <c r="G9" s="326" t="s">
        <v>540</v>
      </c>
      <c r="H9" s="262" t="s">
        <v>702</v>
      </c>
      <c r="I9" s="217"/>
      <c r="K9" s="99"/>
    </row>
    <row r="10" spans="1:11" s="206" customFormat="1" ht="33.75" customHeight="1" x14ac:dyDescent="0.2">
      <c r="A10" s="224" t="s">
        <v>39</v>
      </c>
      <c r="B10" s="319" t="s">
        <v>88</v>
      </c>
      <c r="C10" s="100">
        <f>C11</f>
        <v>0.26</v>
      </c>
      <c r="D10" s="100">
        <f t="shared" ref="D10:F10" si="2">D11</f>
        <v>0.26</v>
      </c>
      <c r="E10" s="100">
        <f t="shared" si="2"/>
        <v>0</v>
      </c>
      <c r="F10" s="100">
        <f t="shared" si="2"/>
        <v>0</v>
      </c>
      <c r="G10" s="220"/>
      <c r="H10" s="320"/>
      <c r="I10" s="218"/>
      <c r="K10" s="207" t="s">
        <v>150</v>
      </c>
    </row>
    <row r="11" spans="1:11" ht="75" customHeight="1" x14ac:dyDescent="0.2">
      <c r="A11" s="211">
        <v>1</v>
      </c>
      <c r="B11" s="317" t="s">
        <v>278</v>
      </c>
      <c r="C11" s="102">
        <f t="shared" si="1"/>
        <v>0.26</v>
      </c>
      <c r="D11" s="318">
        <v>0.26</v>
      </c>
      <c r="E11" s="212"/>
      <c r="F11" s="212"/>
      <c r="G11" s="219" t="s">
        <v>284</v>
      </c>
      <c r="H11" s="262" t="s">
        <v>703</v>
      </c>
      <c r="I11" s="217"/>
      <c r="K11" s="99" t="s">
        <v>150</v>
      </c>
    </row>
    <row r="12" spans="1:11" s="206" customFormat="1" ht="27" customHeight="1" x14ac:dyDescent="0.2">
      <c r="A12" s="224" t="s">
        <v>38</v>
      </c>
      <c r="B12" s="319" t="s">
        <v>45</v>
      </c>
      <c r="C12" s="100">
        <f>C13</f>
        <v>0.03</v>
      </c>
      <c r="D12" s="100">
        <f t="shared" ref="D12:F12" si="3">D13</f>
        <v>0.03</v>
      </c>
      <c r="E12" s="100">
        <f t="shared" si="3"/>
        <v>0</v>
      </c>
      <c r="F12" s="100">
        <f t="shared" si="3"/>
        <v>0</v>
      </c>
      <c r="G12" s="220"/>
      <c r="H12" s="320"/>
      <c r="I12" s="218"/>
      <c r="K12" s="207" t="s">
        <v>150</v>
      </c>
    </row>
    <row r="13" spans="1:11" ht="75" customHeight="1" x14ac:dyDescent="0.2">
      <c r="A13" s="211">
        <v>1</v>
      </c>
      <c r="B13" s="491" t="s">
        <v>290</v>
      </c>
      <c r="C13" s="102">
        <f t="shared" si="1"/>
        <v>0.03</v>
      </c>
      <c r="D13" s="318">
        <v>0.03</v>
      </c>
      <c r="E13" s="212"/>
      <c r="F13" s="212"/>
      <c r="G13" s="219" t="s">
        <v>63</v>
      </c>
      <c r="H13" s="262" t="s">
        <v>708</v>
      </c>
      <c r="I13" s="217"/>
      <c r="K13" s="99" t="s">
        <v>150</v>
      </c>
    </row>
    <row r="14" spans="1:11" s="206" customFormat="1" ht="30" customHeight="1" x14ac:dyDescent="0.2">
      <c r="A14" s="224" t="s">
        <v>33</v>
      </c>
      <c r="B14" s="216" t="s">
        <v>37</v>
      </c>
      <c r="C14" s="100">
        <f>SUM(C15:C18)</f>
        <v>1.23</v>
      </c>
      <c r="D14" s="100">
        <f t="shared" ref="D14:F14" si="4">SUM(D15:D18)</f>
        <v>1.23</v>
      </c>
      <c r="E14" s="100">
        <f t="shared" si="4"/>
        <v>0</v>
      </c>
      <c r="F14" s="100">
        <f t="shared" si="4"/>
        <v>0</v>
      </c>
      <c r="G14" s="220"/>
      <c r="H14" s="320"/>
      <c r="I14" s="218"/>
      <c r="K14" s="207" t="s">
        <v>150</v>
      </c>
    </row>
    <row r="15" spans="1:11" ht="42" customHeight="1" x14ac:dyDescent="0.2">
      <c r="A15" s="211">
        <v>1</v>
      </c>
      <c r="B15" s="219" t="s">
        <v>279</v>
      </c>
      <c r="C15" s="102">
        <f t="shared" si="1"/>
        <v>0.41</v>
      </c>
      <c r="D15" s="318">
        <v>0.41</v>
      </c>
      <c r="E15" s="212"/>
      <c r="F15" s="212"/>
      <c r="G15" s="219" t="s">
        <v>285</v>
      </c>
      <c r="H15" s="129" t="s">
        <v>710</v>
      </c>
      <c r="I15" s="217"/>
      <c r="K15" s="99" t="s">
        <v>150</v>
      </c>
    </row>
    <row r="16" spans="1:11" s="494" customFormat="1" ht="47.25" customHeight="1" x14ac:dyDescent="0.2">
      <c r="A16" s="227">
        <v>2</v>
      </c>
      <c r="B16" s="226" t="s">
        <v>280</v>
      </c>
      <c r="C16" s="493">
        <f>D16</f>
        <v>0.19</v>
      </c>
      <c r="D16" s="493">
        <v>0.19</v>
      </c>
      <c r="E16" s="387"/>
      <c r="F16" s="387"/>
      <c r="G16" s="226" t="s">
        <v>286</v>
      </c>
      <c r="H16" s="129" t="s">
        <v>710</v>
      </c>
      <c r="I16" s="387"/>
      <c r="K16" s="495"/>
    </row>
    <row r="17" spans="1:11" s="490" customFormat="1" ht="33.75" customHeight="1" x14ac:dyDescent="0.25">
      <c r="A17" s="211">
        <v>3</v>
      </c>
      <c r="B17" s="491" t="s">
        <v>631</v>
      </c>
      <c r="C17" s="492">
        <v>0.03</v>
      </c>
      <c r="D17" s="492">
        <v>0.03</v>
      </c>
      <c r="E17" s="217"/>
      <c r="F17" s="217"/>
      <c r="G17" s="219" t="s">
        <v>632</v>
      </c>
      <c r="H17" s="219" t="s">
        <v>711</v>
      </c>
      <c r="I17" s="317"/>
    </row>
    <row r="18" spans="1:11" ht="45" customHeight="1" x14ac:dyDescent="0.2">
      <c r="A18" s="211">
        <v>4</v>
      </c>
      <c r="B18" s="317" t="s">
        <v>281</v>
      </c>
      <c r="C18" s="102">
        <f t="shared" si="1"/>
        <v>0.6</v>
      </c>
      <c r="D18" s="318">
        <v>0.6</v>
      </c>
      <c r="E18" s="212"/>
      <c r="F18" s="212"/>
      <c r="G18" s="219" t="s">
        <v>287</v>
      </c>
      <c r="H18" s="262" t="s">
        <v>712</v>
      </c>
      <c r="I18" s="217"/>
      <c r="K18" s="99" t="s">
        <v>150</v>
      </c>
    </row>
    <row r="19" spans="1:11" s="206" customFormat="1" ht="31.5" customHeight="1" x14ac:dyDescent="0.2">
      <c r="A19" s="224" t="s">
        <v>51</v>
      </c>
      <c r="B19" s="216" t="s">
        <v>32</v>
      </c>
      <c r="C19" s="100">
        <f>SUM(C20:C20)</f>
        <v>0.92</v>
      </c>
      <c r="D19" s="100">
        <f>SUM(D20:D20)</f>
        <v>0.92</v>
      </c>
      <c r="E19" s="100">
        <f>SUM(E20:E20)</f>
        <v>0</v>
      </c>
      <c r="F19" s="100">
        <f>SUM(F20:F20)</f>
        <v>0</v>
      </c>
      <c r="G19" s="220"/>
      <c r="H19" s="320"/>
      <c r="I19" s="218"/>
      <c r="K19" s="207" t="s">
        <v>150</v>
      </c>
    </row>
    <row r="20" spans="1:11" s="80" customFormat="1" ht="39" customHeight="1" x14ac:dyDescent="0.2">
      <c r="A20" s="211">
        <v>1</v>
      </c>
      <c r="B20" s="382" t="s">
        <v>543</v>
      </c>
      <c r="C20" s="182">
        <v>0.92</v>
      </c>
      <c r="D20" s="182">
        <v>0.92</v>
      </c>
      <c r="E20" s="384"/>
      <c r="F20" s="384"/>
      <c r="G20" s="383" t="s">
        <v>544</v>
      </c>
      <c r="H20" s="262" t="s">
        <v>714</v>
      </c>
      <c r="I20" s="217"/>
      <c r="K20" s="99"/>
    </row>
    <row r="21" spans="1:11" s="206" customFormat="1" ht="34.5" customHeight="1" x14ac:dyDescent="0.25">
      <c r="A21" s="224" t="s">
        <v>30</v>
      </c>
      <c r="B21" s="216" t="s">
        <v>69</v>
      </c>
      <c r="C21" s="100">
        <f>C22</f>
        <v>1.05</v>
      </c>
      <c r="D21" s="100">
        <f t="shared" ref="D21:F21" si="5">D22</f>
        <v>1.05</v>
      </c>
      <c r="E21" s="100">
        <f t="shared" si="5"/>
        <v>0</v>
      </c>
      <c r="F21" s="100">
        <f t="shared" si="5"/>
        <v>0</v>
      </c>
      <c r="G21" s="220"/>
      <c r="H21" s="220"/>
      <c r="I21" s="220"/>
      <c r="K21" s="207" t="s">
        <v>150</v>
      </c>
    </row>
    <row r="22" spans="1:11" ht="67.5" customHeight="1" x14ac:dyDescent="0.25">
      <c r="A22" s="211">
        <v>1</v>
      </c>
      <c r="B22" s="321" t="s">
        <v>282</v>
      </c>
      <c r="C22" s="102">
        <f t="shared" si="1"/>
        <v>1.05</v>
      </c>
      <c r="D22" s="318">
        <v>1.05</v>
      </c>
      <c r="E22" s="211"/>
      <c r="F22" s="211"/>
      <c r="G22" s="219" t="s">
        <v>288</v>
      </c>
      <c r="H22" s="321" t="s">
        <v>718</v>
      </c>
      <c r="I22" s="219"/>
      <c r="K22" s="99" t="s">
        <v>150</v>
      </c>
    </row>
    <row r="23" spans="1:11" ht="29.25" customHeight="1" x14ac:dyDescent="0.2">
      <c r="A23" s="224">
        <f>A22+A20+A18+A13+A11+A9</f>
        <v>10</v>
      </c>
      <c r="B23" s="400" t="s">
        <v>181</v>
      </c>
      <c r="C23" s="225">
        <f>C21+C19+C14+C12+C10+C7</f>
        <v>4.1900000000000004</v>
      </c>
      <c r="D23" s="225">
        <f>D21+D19+D14+D12+D10+D7</f>
        <v>4.1900000000000004</v>
      </c>
      <c r="E23" s="225">
        <f>E21+E19+E14+E12+E10+E7</f>
        <v>0</v>
      </c>
      <c r="F23" s="225">
        <f>F21+F19+F14+F12+F10+F7</f>
        <v>0</v>
      </c>
      <c r="G23" s="220"/>
      <c r="H23" s="218"/>
      <c r="I23" s="217"/>
      <c r="K23" s="99" t="s">
        <v>150</v>
      </c>
    </row>
    <row r="24" spans="1:11" ht="25.5" x14ac:dyDescent="0.25">
      <c r="K24" s="99" t="s">
        <v>150</v>
      </c>
    </row>
    <row r="25" spans="1:11" ht="25.5" x14ac:dyDescent="0.25">
      <c r="G25" s="961" t="s">
        <v>859</v>
      </c>
      <c r="H25" s="961"/>
      <c r="I25" s="961"/>
      <c r="K25" s="99" t="s">
        <v>150</v>
      </c>
    </row>
    <row r="26" spans="1:11" ht="25.5" x14ac:dyDescent="0.25">
      <c r="G26" s="961"/>
      <c r="H26" s="961"/>
      <c r="I26" s="961"/>
      <c r="K26" s="99" t="s">
        <v>150</v>
      </c>
    </row>
    <row r="27" spans="1:11" ht="25.5" x14ac:dyDescent="0.25">
      <c r="K27" s="99" t="s">
        <v>150</v>
      </c>
    </row>
    <row r="28" spans="1:11" ht="25.5" x14ac:dyDescent="0.25">
      <c r="K28" s="99" t="s">
        <v>150</v>
      </c>
    </row>
    <row r="29" spans="1:11" ht="25.5" x14ac:dyDescent="0.25">
      <c r="K29" s="99" t="s">
        <v>150</v>
      </c>
    </row>
    <row r="30" spans="1:11" ht="25.5" x14ac:dyDescent="0.25">
      <c r="K30" s="99" t="s">
        <v>150</v>
      </c>
    </row>
    <row r="31" spans="1:11" ht="25.5" x14ac:dyDescent="0.25">
      <c r="K31" s="99" t="s">
        <v>150</v>
      </c>
    </row>
    <row r="32" spans="1:11" ht="25.5" x14ac:dyDescent="0.25">
      <c r="K32" s="99" t="s">
        <v>150</v>
      </c>
    </row>
    <row r="33" spans="11:11" ht="25.5" x14ac:dyDescent="0.25">
      <c r="K33" s="99" t="s">
        <v>150</v>
      </c>
    </row>
    <row r="34" spans="11:11" ht="25.5" x14ac:dyDescent="0.25">
      <c r="K34" s="99" t="s">
        <v>150</v>
      </c>
    </row>
    <row r="35" spans="11:11" ht="25.5" x14ac:dyDescent="0.25">
      <c r="K35" s="99" t="s">
        <v>150</v>
      </c>
    </row>
    <row r="36" spans="11:11" ht="25.5" x14ac:dyDescent="0.25">
      <c r="K36" s="99" t="s">
        <v>150</v>
      </c>
    </row>
    <row r="37" spans="11:11" ht="25.5" x14ac:dyDescent="0.25">
      <c r="K37" s="99" t="s">
        <v>150</v>
      </c>
    </row>
    <row r="38" spans="11:11" ht="25.5" x14ac:dyDescent="0.25">
      <c r="K38" s="99" t="s">
        <v>150</v>
      </c>
    </row>
    <row r="39" spans="11:11" ht="25.5" x14ac:dyDescent="0.25">
      <c r="K39" s="99" t="s">
        <v>150</v>
      </c>
    </row>
    <row r="40" spans="11:11" ht="25.5" x14ac:dyDescent="0.25">
      <c r="K40" s="99" t="s">
        <v>150</v>
      </c>
    </row>
    <row r="41" spans="11:11" ht="25.5" x14ac:dyDescent="0.25">
      <c r="K41" s="99" t="s">
        <v>150</v>
      </c>
    </row>
    <row r="42" spans="11:11" ht="25.5" x14ac:dyDescent="0.25">
      <c r="K42" s="99" t="s">
        <v>150</v>
      </c>
    </row>
    <row r="43" spans="11:11" ht="25.5" x14ac:dyDescent="0.25">
      <c r="K43" s="99" t="s">
        <v>150</v>
      </c>
    </row>
    <row r="44" spans="11:11" ht="25.5" x14ac:dyDescent="0.25">
      <c r="K44" s="99" t="s">
        <v>150</v>
      </c>
    </row>
    <row r="45" spans="11:11" ht="25.5" x14ac:dyDescent="0.25">
      <c r="K45" s="99" t="s">
        <v>150</v>
      </c>
    </row>
    <row r="46" spans="11:11" ht="25.5" x14ac:dyDescent="0.25">
      <c r="K46" s="99" t="s">
        <v>150</v>
      </c>
    </row>
    <row r="47" spans="11:11" ht="25.5" x14ac:dyDescent="0.25">
      <c r="K47" s="99" t="s">
        <v>150</v>
      </c>
    </row>
    <row r="48" spans="11:11" ht="25.5" x14ac:dyDescent="0.25">
      <c r="K48" s="99" t="s">
        <v>150</v>
      </c>
    </row>
    <row r="49" spans="11:11" ht="25.5" x14ac:dyDescent="0.25">
      <c r="K49" s="99" t="s">
        <v>150</v>
      </c>
    </row>
    <row r="50" spans="11:11" ht="25.5" x14ac:dyDescent="0.25">
      <c r="K50" s="99" t="s">
        <v>150</v>
      </c>
    </row>
    <row r="51" spans="11:11" ht="25.5" x14ac:dyDescent="0.25">
      <c r="K51" s="99" t="s">
        <v>150</v>
      </c>
    </row>
    <row r="52" spans="11:11" ht="25.5" x14ac:dyDescent="0.25">
      <c r="K52" s="99" t="s">
        <v>150</v>
      </c>
    </row>
    <row r="53" spans="11:11" ht="25.5" x14ac:dyDescent="0.25">
      <c r="K53" s="99" t="s">
        <v>150</v>
      </c>
    </row>
    <row r="54" spans="11:11" ht="25.5" x14ac:dyDescent="0.25">
      <c r="K54" s="99" t="s">
        <v>150</v>
      </c>
    </row>
    <row r="55" spans="11:11" ht="25.5" x14ac:dyDescent="0.25">
      <c r="K55" s="99" t="s">
        <v>150</v>
      </c>
    </row>
    <row r="56" spans="11:11" ht="25.5" x14ac:dyDescent="0.25">
      <c r="K56" s="99" t="s">
        <v>150</v>
      </c>
    </row>
    <row r="57" spans="11:11" ht="25.5" x14ac:dyDescent="0.25">
      <c r="K57" s="99" t="s">
        <v>150</v>
      </c>
    </row>
    <row r="58" spans="11:11" ht="25.5" x14ac:dyDescent="0.25">
      <c r="K58" s="99" t="s">
        <v>150</v>
      </c>
    </row>
    <row r="59" spans="11:11" ht="25.5" x14ac:dyDescent="0.25">
      <c r="K59" s="99" t="s">
        <v>150</v>
      </c>
    </row>
    <row r="60" spans="11:11" ht="25.5" x14ac:dyDescent="0.25">
      <c r="K60" s="99" t="s">
        <v>150</v>
      </c>
    </row>
    <row r="61" spans="11:11" ht="25.5" x14ac:dyDescent="0.25">
      <c r="K61" s="99" t="s">
        <v>150</v>
      </c>
    </row>
    <row r="62" spans="11:11" ht="25.5" x14ac:dyDescent="0.25">
      <c r="K62" s="99" t="s">
        <v>150</v>
      </c>
    </row>
    <row r="63" spans="11:11" ht="25.5" x14ac:dyDescent="0.25">
      <c r="K63" s="99" t="s">
        <v>150</v>
      </c>
    </row>
    <row r="64" spans="11:11" ht="25.5" x14ac:dyDescent="0.25">
      <c r="K64" s="99" t="s">
        <v>150</v>
      </c>
    </row>
    <row r="65" spans="11:11" ht="25.5" x14ac:dyDescent="0.25">
      <c r="K65" s="99" t="s">
        <v>150</v>
      </c>
    </row>
    <row r="66" spans="11:11" ht="25.5" x14ac:dyDescent="0.25">
      <c r="K66" s="99" t="s">
        <v>150</v>
      </c>
    </row>
    <row r="67" spans="11:11" ht="25.5" x14ac:dyDescent="0.25">
      <c r="K67" s="99" t="s">
        <v>150</v>
      </c>
    </row>
    <row r="68" spans="11:11" ht="25.5" x14ac:dyDescent="0.25">
      <c r="K68" s="99" t="s">
        <v>150</v>
      </c>
    </row>
  </sheetData>
  <mergeCells count="11">
    <mergeCell ref="G25:I26"/>
    <mergeCell ref="A1:I1"/>
    <mergeCell ref="A3:I3"/>
    <mergeCell ref="A2:I2"/>
    <mergeCell ref="I4:I5"/>
    <mergeCell ref="A4:A5"/>
    <mergeCell ref="B4:B5"/>
    <mergeCell ref="C4:C5"/>
    <mergeCell ref="D4:F4"/>
    <mergeCell ref="G4:G5"/>
    <mergeCell ref="H4:H5"/>
  </mergeCells>
  <printOptions horizontalCentered="1"/>
  <pageMargins left="0.39370078740157483" right="0.39370078740157483" top="0.39370078740157483" bottom="0.39370078740157483" header="0.11811023622047245" footer="0.27559055118110237"/>
  <pageSetup paperSize="9" scale="81" fitToHeight="100" orientation="landscape" r:id="rId1"/>
  <headerFooter>
    <oddFooter>&amp;L&amp;"Times New Roman,nghiêng"&amp;9Phụ lục &amp;A&amp;R&amp;10&amp;P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RowColHeaders="0" view="pageLayout" zoomScaleSheetLayoutView="84" workbookViewId="0">
      <selection activeCell="G14" sqref="G14"/>
    </sheetView>
  </sheetViews>
  <sheetFormatPr defaultRowHeight="12.75" x14ac:dyDescent="0.25"/>
  <cols>
    <col min="1" max="1" width="5.5" style="204" customWidth="1"/>
    <col min="2" max="2" width="30.625" style="66" customWidth="1"/>
    <col min="3" max="3" width="13.25" style="204" customWidth="1"/>
    <col min="4" max="6" width="8" style="204" customWidth="1"/>
    <col min="7" max="7" width="18.75" style="204" customWidth="1"/>
    <col min="8" max="8" width="42.5" style="66" customWidth="1"/>
    <col min="9" max="9" width="8.375" style="64" customWidth="1"/>
    <col min="10" max="16384" width="9" style="64"/>
  </cols>
  <sheetData>
    <row r="1" spans="1:12" s="684" customFormat="1" ht="16.5" customHeight="1" x14ac:dyDescent="0.25">
      <c r="A1" s="942" t="s">
        <v>856</v>
      </c>
      <c r="B1" s="942"/>
      <c r="C1" s="942"/>
      <c r="D1" s="942"/>
      <c r="E1" s="942"/>
      <c r="F1" s="942"/>
      <c r="G1" s="942"/>
      <c r="H1" s="942"/>
      <c r="I1" s="942"/>
    </row>
    <row r="2" spans="1:12" s="684" customFormat="1" ht="16.5" customHeight="1" x14ac:dyDescent="0.25">
      <c r="A2" s="942" t="s">
        <v>857</v>
      </c>
      <c r="B2" s="942"/>
      <c r="C2" s="942"/>
      <c r="D2" s="942"/>
      <c r="E2" s="942"/>
      <c r="F2" s="942"/>
      <c r="G2" s="942"/>
      <c r="H2" s="942"/>
      <c r="I2" s="942"/>
    </row>
    <row r="3" spans="1:12" s="684" customFormat="1" ht="16.5" customHeight="1" x14ac:dyDescent="0.25">
      <c r="A3" s="941" t="str">
        <f>'CMD-BO SUNG 2018'!A3:H3</f>
        <v>(Kèm theo Tờ trình số 218/TTr-UBND  ngày 09/7/2018 của UBND tỉnh)</v>
      </c>
      <c r="B3" s="941"/>
      <c r="C3" s="941"/>
      <c r="D3" s="941"/>
      <c r="E3" s="941"/>
      <c r="F3" s="941"/>
      <c r="G3" s="941"/>
      <c r="H3" s="941"/>
      <c r="I3" s="941"/>
    </row>
    <row r="4" spans="1:12" ht="13.5" customHeight="1" x14ac:dyDescent="0.25">
      <c r="A4" s="954"/>
      <c r="B4" s="954"/>
      <c r="C4" s="954"/>
      <c r="D4" s="954"/>
      <c r="E4" s="954"/>
      <c r="F4" s="954"/>
      <c r="G4" s="954"/>
      <c r="H4" s="954"/>
      <c r="I4" s="954"/>
      <c r="L4" s="99" t="s">
        <v>150</v>
      </c>
    </row>
    <row r="5" spans="1:12" s="247" customFormat="1" ht="18.75" customHeight="1" x14ac:dyDescent="0.25">
      <c r="A5" s="962" t="s">
        <v>21</v>
      </c>
      <c r="B5" s="950" t="s">
        <v>62</v>
      </c>
      <c r="C5" s="960" t="s">
        <v>161</v>
      </c>
      <c r="D5" s="958" t="s">
        <v>17</v>
      </c>
      <c r="E5" s="958"/>
      <c r="F5" s="958"/>
      <c r="G5" s="950" t="s">
        <v>166</v>
      </c>
      <c r="H5" s="958" t="s">
        <v>60</v>
      </c>
      <c r="I5" s="958" t="s">
        <v>59</v>
      </c>
      <c r="L5" s="99" t="s">
        <v>150</v>
      </c>
    </row>
    <row r="6" spans="1:12" s="247" customFormat="1" ht="19.5" customHeight="1" x14ac:dyDescent="0.25">
      <c r="A6" s="962"/>
      <c r="B6" s="950"/>
      <c r="C6" s="960"/>
      <c r="D6" s="528" t="s">
        <v>13</v>
      </c>
      <c r="E6" s="528" t="s">
        <v>12</v>
      </c>
      <c r="F6" s="528" t="s">
        <v>58</v>
      </c>
      <c r="G6" s="950"/>
      <c r="H6" s="958"/>
      <c r="I6" s="958"/>
      <c r="L6" s="99" t="s">
        <v>150</v>
      </c>
    </row>
    <row r="7" spans="1:12" s="785" customFormat="1" ht="18" customHeight="1" x14ac:dyDescent="0.25">
      <c r="A7" s="682">
        <v>-1</v>
      </c>
      <c r="B7" s="682">
        <v>-2</v>
      </c>
      <c r="C7" s="682" t="s">
        <v>169</v>
      </c>
      <c r="D7" s="682">
        <v>-4</v>
      </c>
      <c r="E7" s="682">
        <v>-5</v>
      </c>
      <c r="F7" s="682">
        <v>-6</v>
      </c>
      <c r="G7" s="682">
        <v>-7</v>
      </c>
      <c r="H7" s="682">
        <v>-8</v>
      </c>
      <c r="I7" s="682">
        <v>-9</v>
      </c>
      <c r="L7" s="786" t="s">
        <v>150</v>
      </c>
    </row>
    <row r="8" spans="1:12" s="494" customFormat="1" x14ac:dyDescent="0.25">
      <c r="A8" s="388" t="s">
        <v>49</v>
      </c>
      <c r="B8" s="426" t="s">
        <v>37</v>
      </c>
      <c r="C8" s="496">
        <f>SUM(C9:C10)</f>
        <v>5</v>
      </c>
      <c r="D8" s="496">
        <f>SUM(D9:D10)</f>
        <v>5</v>
      </c>
      <c r="E8" s="496"/>
      <c r="F8" s="496"/>
      <c r="G8" s="497"/>
      <c r="H8" s="498"/>
      <c r="I8" s="560"/>
      <c r="L8" s="495"/>
    </row>
    <row r="9" spans="1:12" s="494" customFormat="1" ht="51" x14ac:dyDescent="0.25">
      <c r="A9" s="327">
        <v>1</v>
      </c>
      <c r="B9" s="499" t="s">
        <v>226</v>
      </c>
      <c r="C9" s="500">
        <v>2</v>
      </c>
      <c r="D9" s="500">
        <v>2</v>
      </c>
      <c r="E9" s="500"/>
      <c r="F9" s="327"/>
      <c r="G9" s="501" t="s">
        <v>66</v>
      </c>
      <c r="H9" s="499" t="s">
        <v>721</v>
      </c>
      <c r="I9" s="386"/>
      <c r="L9" s="495" t="s">
        <v>150</v>
      </c>
    </row>
    <row r="10" spans="1:12" s="494" customFormat="1" ht="102" x14ac:dyDescent="0.25">
      <c r="A10" s="327">
        <v>2</v>
      </c>
      <c r="B10" s="499" t="s">
        <v>227</v>
      </c>
      <c r="C10" s="502">
        <v>3</v>
      </c>
      <c r="D10" s="502">
        <v>3</v>
      </c>
      <c r="E10" s="502"/>
      <c r="F10" s="226"/>
      <c r="G10" s="501" t="s">
        <v>65</v>
      </c>
      <c r="H10" s="503" t="s">
        <v>855</v>
      </c>
      <c r="I10" s="227"/>
      <c r="L10" s="495" t="s">
        <v>150</v>
      </c>
    </row>
    <row r="11" spans="1:12" s="494" customFormat="1" ht="23.25" customHeight="1" x14ac:dyDescent="0.25">
      <c r="A11" s="388" t="s">
        <v>39</v>
      </c>
      <c r="B11" s="427" t="s">
        <v>572</v>
      </c>
      <c r="C11" s="496">
        <f>C12</f>
        <v>0.2</v>
      </c>
      <c r="D11" s="496">
        <f>D12</f>
        <v>0.2</v>
      </c>
      <c r="E11" s="496"/>
      <c r="F11" s="388"/>
      <c r="G11" s="497"/>
      <c r="H11" s="498"/>
      <c r="I11" s="560"/>
      <c r="L11" s="495" t="s">
        <v>150</v>
      </c>
    </row>
    <row r="12" spans="1:12" s="494" customFormat="1" ht="51" x14ac:dyDescent="0.25">
      <c r="A12" s="327">
        <v>1</v>
      </c>
      <c r="B12" s="499" t="s">
        <v>573</v>
      </c>
      <c r="C12" s="502">
        <v>0.2</v>
      </c>
      <c r="D12" s="502">
        <v>0.2</v>
      </c>
      <c r="E12" s="502"/>
      <c r="F12" s="226"/>
      <c r="G12" s="501" t="s">
        <v>574</v>
      </c>
      <c r="H12" s="499" t="s">
        <v>723</v>
      </c>
      <c r="I12" s="226"/>
      <c r="L12" s="495" t="s">
        <v>150</v>
      </c>
    </row>
    <row r="13" spans="1:12" ht="20.25" customHeight="1" x14ac:dyDescent="0.25">
      <c r="A13" s="314" t="s">
        <v>38</v>
      </c>
      <c r="B13" s="427" t="s">
        <v>45</v>
      </c>
      <c r="C13" s="428">
        <f>C14</f>
        <v>0.3</v>
      </c>
      <c r="D13" s="428"/>
      <c r="E13" s="428">
        <f>E14</f>
        <v>0.3</v>
      </c>
      <c r="F13" s="220"/>
      <c r="G13" s="325"/>
      <c r="H13" s="694"/>
      <c r="I13" s="220"/>
      <c r="L13" s="99" t="s">
        <v>150</v>
      </c>
    </row>
    <row r="14" spans="1:12" ht="63.75" x14ac:dyDescent="0.25">
      <c r="A14" s="213">
        <v>1</v>
      </c>
      <c r="B14" s="322" t="s">
        <v>598</v>
      </c>
      <c r="C14" s="324">
        <v>0.3</v>
      </c>
      <c r="D14" s="324"/>
      <c r="E14" s="324">
        <v>0.3</v>
      </c>
      <c r="F14" s="219"/>
      <c r="G14" s="323" t="s">
        <v>575</v>
      </c>
      <c r="H14" s="503" t="s">
        <v>722</v>
      </c>
      <c r="I14" s="219"/>
      <c r="L14" s="99" t="s">
        <v>150</v>
      </c>
    </row>
    <row r="15" spans="1:12" ht="20.25" customHeight="1" x14ac:dyDescent="0.25">
      <c r="A15" s="809">
        <f>A14+A12+A10</f>
        <v>4</v>
      </c>
      <c r="B15" s="809" t="s">
        <v>181</v>
      </c>
      <c r="C15" s="222">
        <f>C8+C11+C13</f>
        <v>5.5</v>
      </c>
      <c r="D15" s="222">
        <f>D8+D11+D13</f>
        <v>5.2</v>
      </c>
      <c r="E15" s="222">
        <f>E8+E11+E13</f>
        <v>0.3</v>
      </c>
      <c r="F15" s="222"/>
      <c r="G15" s="222"/>
      <c r="H15" s="220"/>
      <c r="I15" s="208"/>
      <c r="L15" s="99" t="s">
        <v>150</v>
      </c>
    </row>
    <row r="16" spans="1:12" ht="25.5" x14ac:dyDescent="0.25">
      <c r="L16" s="99" t="s">
        <v>150</v>
      </c>
    </row>
    <row r="17" spans="8:12" ht="25.5" x14ac:dyDescent="0.25">
      <c r="H17" s="223" t="s">
        <v>859</v>
      </c>
      <c r="L17" s="99" t="s">
        <v>150</v>
      </c>
    </row>
    <row r="18" spans="8:12" ht="25.5" x14ac:dyDescent="0.25">
      <c r="L18" s="99" t="s">
        <v>150</v>
      </c>
    </row>
    <row r="19" spans="8:12" ht="25.5" x14ac:dyDescent="0.25">
      <c r="L19" s="99" t="s">
        <v>150</v>
      </c>
    </row>
    <row r="20" spans="8:12" ht="25.5" x14ac:dyDescent="0.25">
      <c r="L20" s="99" t="s">
        <v>150</v>
      </c>
    </row>
    <row r="21" spans="8:12" ht="25.5" x14ac:dyDescent="0.25">
      <c r="L21" s="99" t="s">
        <v>150</v>
      </c>
    </row>
    <row r="22" spans="8:12" ht="25.5" x14ac:dyDescent="0.25">
      <c r="L22" s="99" t="s">
        <v>150</v>
      </c>
    </row>
    <row r="23" spans="8:12" ht="25.5" x14ac:dyDescent="0.25">
      <c r="L23" s="99" t="s">
        <v>150</v>
      </c>
    </row>
    <row r="24" spans="8:12" ht="25.5" x14ac:dyDescent="0.25">
      <c r="L24" s="99" t="s">
        <v>150</v>
      </c>
    </row>
    <row r="25" spans="8:12" ht="16.5" customHeight="1" x14ac:dyDescent="0.25">
      <c r="L25" s="99" t="s">
        <v>150</v>
      </c>
    </row>
    <row r="26" spans="8:12" ht="25.5" x14ac:dyDescent="0.25">
      <c r="L26" s="99" t="s">
        <v>150</v>
      </c>
    </row>
    <row r="27" spans="8:12" ht="25.5" x14ac:dyDescent="0.25">
      <c r="L27" s="99" t="s">
        <v>150</v>
      </c>
    </row>
    <row r="28" spans="8:12" ht="25.5" x14ac:dyDescent="0.25">
      <c r="L28" s="99" t="s">
        <v>150</v>
      </c>
    </row>
    <row r="29" spans="8:12" ht="25.5" x14ac:dyDescent="0.25">
      <c r="L29" s="99" t="s">
        <v>150</v>
      </c>
    </row>
    <row r="30" spans="8:12" ht="25.5" x14ac:dyDescent="0.25">
      <c r="L30" s="99" t="s">
        <v>150</v>
      </c>
    </row>
    <row r="31" spans="8:12" ht="25.5" x14ac:dyDescent="0.25">
      <c r="L31" s="99" t="s">
        <v>150</v>
      </c>
    </row>
    <row r="32" spans="8:12" ht="25.5" x14ac:dyDescent="0.25">
      <c r="L32" s="99" t="s">
        <v>150</v>
      </c>
    </row>
    <row r="33" spans="12:12" ht="25.5" x14ac:dyDescent="0.25">
      <c r="L33" s="99" t="s">
        <v>150</v>
      </c>
    </row>
    <row r="34" spans="12:12" ht="25.5" x14ac:dyDescent="0.25">
      <c r="L34" s="99" t="s">
        <v>150</v>
      </c>
    </row>
  </sheetData>
  <mergeCells count="11">
    <mergeCell ref="G5:G6"/>
    <mergeCell ref="H5:H6"/>
    <mergeCell ref="I5:I6"/>
    <mergeCell ref="A1:I1"/>
    <mergeCell ref="A2:I2"/>
    <mergeCell ref="A3:I3"/>
    <mergeCell ref="A4:I4"/>
    <mergeCell ref="A5:A6"/>
    <mergeCell ref="B5:B6"/>
    <mergeCell ref="C5:C6"/>
    <mergeCell ref="D5:F5"/>
  </mergeCells>
  <pageMargins left="0.39370078740157483" right="0.39370078740157483" top="0.20624999999999999" bottom="0.39370078740157483" header="0.11811023622047245" footer="0.27559055118110237"/>
  <pageSetup paperSize="9" scale="90" fitToHeight="100" orientation="landscape" r:id="rId1"/>
  <headerFooter scaleWithDoc="0" alignWithMargins="0">
    <oddFooter>&amp;L&amp;"Times New Roman,nghiêng"&amp;9Phụ lục &amp;A&amp;R&amp;10&amp;P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showZeros="0" view="pageLayout" topLeftCell="A37" zoomScaleSheetLayoutView="70" workbookViewId="0">
      <selection activeCell="H7" sqref="H7"/>
    </sheetView>
  </sheetViews>
  <sheetFormatPr defaultColWidth="6.875" defaultRowHeight="12.75" x14ac:dyDescent="0.25"/>
  <cols>
    <col min="1" max="1" width="4.375" style="6" customWidth="1"/>
    <col min="2" max="2" width="30.375" style="7" customWidth="1"/>
    <col min="3" max="3" width="9" style="6" customWidth="1"/>
    <col min="4" max="4" width="7.125" style="43" customWidth="1"/>
    <col min="5" max="5" width="6.25" style="43" customWidth="1"/>
    <col min="6" max="6" width="4.75" style="43" customWidth="1"/>
    <col min="7" max="7" width="6.25" style="43" customWidth="1"/>
    <col min="8" max="8" width="15" style="6" customWidth="1"/>
    <col min="9" max="9" width="12.375" style="6" customWidth="1"/>
    <col min="10" max="13" width="6.625" style="6" customWidth="1"/>
    <col min="14" max="14" width="7.5" style="6" customWidth="1"/>
    <col min="15" max="15" width="28.5" style="7" customWidth="1"/>
    <col min="16" max="16" width="6.875" style="6" customWidth="1"/>
    <col min="17" max="17" width="8.5" style="6" customWidth="1"/>
    <col min="18" max="16384" width="6.875" style="6"/>
  </cols>
  <sheetData>
    <row r="1" spans="1:19" s="48" customFormat="1" ht="20.100000000000001" customHeight="1" x14ac:dyDescent="0.25">
      <c r="A1" s="906" t="s">
        <v>323</v>
      </c>
      <c r="B1" s="906"/>
      <c r="C1" s="906"/>
      <c r="D1" s="906"/>
      <c r="E1" s="906"/>
      <c r="F1" s="906"/>
      <c r="G1" s="906"/>
      <c r="H1" s="906"/>
      <c r="I1" s="906"/>
      <c r="J1" s="906"/>
      <c r="K1" s="906"/>
      <c r="L1" s="906"/>
      <c r="M1" s="906"/>
      <c r="N1" s="906"/>
      <c r="O1" s="906"/>
      <c r="P1" s="906"/>
      <c r="S1" s="53"/>
    </row>
    <row r="2" spans="1:19" s="48" customFormat="1" ht="20.100000000000001" customHeight="1" x14ac:dyDescent="0.25">
      <c r="A2" s="906" t="s">
        <v>130</v>
      </c>
      <c r="B2" s="906"/>
      <c r="C2" s="906"/>
      <c r="D2" s="906"/>
      <c r="E2" s="906"/>
      <c r="F2" s="906"/>
      <c r="G2" s="906"/>
      <c r="H2" s="906"/>
      <c r="I2" s="906"/>
      <c r="J2" s="906"/>
      <c r="K2" s="906"/>
      <c r="L2" s="906"/>
      <c r="M2" s="906"/>
      <c r="N2" s="906"/>
      <c r="O2" s="906"/>
      <c r="P2" s="906"/>
      <c r="S2" s="53"/>
    </row>
    <row r="3" spans="1:19" s="16" customFormat="1" ht="20.100000000000001" customHeight="1" x14ac:dyDescent="0.25">
      <c r="A3" s="907" t="s">
        <v>858</v>
      </c>
      <c r="B3" s="907"/>
      <c r="C3" s="907"/>
      <c r="D3" s="907"/>
      <c r="E3" s="907"/>
      <c r="F3" s="907"/>
      <c r="G3" s="907"/>
      <c r="H3" s="907"/>
      <c r="I3" s="907"/>
      <c r="J3" s="907"/>
      <c r="K3" s="907"/>
      <c r="L3" s="907"/>
      <c r="M3" s="907"/>
      <c r="N3" s="907"/>
      <c r="O3" s="907"/>
      <c r="P3" s="907"/>
      <c r="S3" s="53"/>
    </row>
    <row r="4" spans="1:19" s="48" customFormat="1" ht="15" customHeight="1" x14ac:dyDescent="0.25">
      <c r="A4" s="915"/>
      <c r="B4" s="915"/>
      <c r="C4" s="915"/>
      <c r="D4" s="915"/>
      <c r="E4" s="915"/>
      <c r="F4" s="915"/>
      <c r="G4" s="915"/>
      <c r="H4" s="915"/>
      <c r="I4" s="915"/>
      <c r="J4" s="915"/>
      <c r="K4" s="915"/>
      <c r="L4" s="915"/>
      <c r="M4" s="915"/>
      <c r="N4" s="915"/>
      <c r="O4" s="915"/>
      <c r="P4" s="915"/>
      <c r="S4" s="54" t="s">
        <v>150</v>
      </c>
    </row>
    <row r="5" spans="1:19" s="190" customFormat="1" ht="20.100000000000001" customHeight="1" x14ac:dyDescent="0.25">
      <c r="A5" s="918" t="s">
        <v>21</v>
      </c>
      <c r="B5" s="916" t="s">
        <v>62</v>
      </c>
      <c r="C5" s="916" t="s">
        <v>61</v>
      </c>
      <c r="D5" s="916" t="s">
        <v>136</v>
      </c>
      <c r="E5" s="916"/>
      <c r="F5" s="916"/>
      <c r="G5" s="916"/>
      <c r="H5" s="916" t="s">
        <v>135</v>
      </c>
      <c r="I5" s="916" t="s">
        <v>16</v>
      </c>
      <c r="J5" s="916" t="s">
        <v>15</v>
      </c>
      <c r="K5" s="916"/>
      <c r="L5" s="916"/>
      <c r="M5" s="916"/>
      <c r="N5" s="916"/>
      <c r="O5" s="917" t="s">
        <v>79</v>
      </c>
      <c r="P5" s="916" t="s">
        <v>14</v>
      </c>
      <c r="S5" s="54" t="s">
        <v>150</v>
      </c>
    </row>
    <row r="6" spans="1:19" s="190" customFormat="1" ht="63" customHeight="1" x14ac:dyDescent="0.25">
      <c r="A6" s="918"/>
      <c r="B6" s="916"/>
      <c r="C6" s="916"/>
      <c r="D6" s="523" t="s">
        <v>13</v>
      </c>
      <c r="E6" s="523" t="s">
        <v>12</v>
      </c>
      <c r="F6" s="523" t="s">
        <v>58</v>
      </c>
      <c r="G6" s="523" t="s">
        <v>57</v>
      </c>
      <c r="H6" s="916"/>
      <c r="I6" s="916"/>
      <c r="J6" s="523" t="s">
        <v>10</v>
      </c>
      <c r="K6" s="523" t="s">
        <v>9</v>
      </c>
      <c r="L6" s="523" t="s">
        <v>78</v>
      </c>
      <c r="M6" s="523" t="s">
        <v>56</v>
      </c>
      <c r="N6" s="523" t="s">
        <v>6</v>
      </c>
      <c r="O6" s="917"/>
      <c r="P6" s="916"/>
      <c r="S6" s="54" t="s">
        <v>150</v>
      </c>
    </row>
    <row r="7" spans="1:19" s="688" customFormat="1" ht="33.75" customHeight="1" x14ac:dyDescent="0.25">
      <c r="A7" s="681">
        <v>-1</v>
      </c>
      <c r="B7" s="681">
        <v>-2</v>
      </c>
      <c r="C7" s="681" t="s">
        <v>55</v>
      </c>
      <c r="D7" s="681">
        <v>-4</v>
      </c>
      <c r="E7" s="681" t="s">
        <v>671</v>
      </c>
      <c r="F7" s="681">
        <v>-6</v>
      </c>
      <c r="G7" s="681">
        <v>-7</v>
      </c>
      <c r="H7" s="681">
        <v>-8</v>
      </c>
      <c r="I7" s="681" t="s">
        <v>54</v>
      </c>
      <c r="J7" s="681">
        <v>-10</v>
      </c>
      <c r="K7" s="681">
        <v>-11</v>
      </c>
      <c r="L7" s="681">
        <v>-12</v>
      </c>
      <c r="M7" s="681">
        <v>-13</v>
      </c>
      <c r="N7" s="681">
        <v>-14</v>
      </c>
      <c r="O7" s="716">
        <v>-15</v>
      </c>
      <c r="P7" s="681">
        <v>-16</v>
      </c>
      <c r="S7" s="687" t="s">
        <v>150</v>
      </c>
    </row>
    <row r="8" spans="1:19" s="144" customFormat="1" ht="25.5" x14ac:dyDescent="0.25">
      <c r="A8" s="166" t="s">
        <v>49</v>
      </c>
      <c r="B8" s="164" t="s">
        <v>45</v>
      </c>
      <c r="C8" s="165">
        <f>SUM(C9:C14)</f>
        <v>2.8000000000000003</v>
      </c>
      <c r="D8" s="165">
        <f t="shared" ref="D8:N8" si="0">SUM(D9:D14)</f>
        <v>0.18</v>
      </c>
      <c r="E8" s="165">
        <f t="shared" si="0"/>
        <v>0</v>
      </c>
      <c r="F8" s="165">
        <f t="shared" si="0"/>
        <v>0</v>
      </c>
      <c r="G8" s="165">
        <f t="shared" si="0"/>
        <v>2.62</v>
      </c>
      <c r="H8" s="165">
        <f t="shared" si="0"/>
        <v>0</v>
      </c>
      <c r="I8" s="165">
        <f t="shared" si="0"/>
        <v>42.09</v>
      </c>
      <c r="J8" s="165">
        <f t="shared" si="0"/>
        <v>0.28999999999999998</v>
      </c>
      <c r="K8" s="165">
        <f t="shared" si="0"/>
        <v>0.09</v>
      </c>
      <c r="L8" s="165">
        <f t="shared" si="0"/>
        <v>39.71</v>
      </c>
      <c r="M8" s="165">
        <f t="shared" si="0"/>
        <v>2</v>
      </c>
      <c r="N8" s="165">
        <f t="shared" si="0"/>
        <v>0</v>
      </c>
      <c r="O8" s="208"/>
      <c r="P8" s="160"/>
      <c r="S8" s="137" t="s">
        <v>150</v>
      </c>
    </row>
    <row r="9" spans="1:19" ht="25.5" x14ac:dyDescent="0.25">
      <c r="A9" s="167">
        <v>1</v>
      </c>
      <c r="B9" s="168" t="s">
        <v>186</v>
      </c>
      <c r="C9" s="169">
        <v>0.05</v>
      </c>
      <c r="D9" s="169"/>
      <c r="E9" s="169"/>
      <c r="F9" s="169"/>
      <c r="G9" s="169">
        <v>0.05</v>
      </c>
      <c r="H9" s="168" t="s">
        <v>47</v>
      </c>
      <c r="I9" s="169">
        <v>5</v>
      </c>
      <c r="J9" s="169"/>
      <c r="K9" s="169"/>
      <c r="L9" s="169">
        <v>5</v>
      </c>
      <c r="M9" s="169"/>
      <c r="N9" s="169"/>
      <c r="O9" s="591"/>
      <c r="P9" s="161"/>
      <c r="S9" s="54" t="s">
        <v>150</v>
      </c>
    </row>
    <row r="10" spans="1:19" ht="38.25" x14ac:dyDescent="0.25">
      <c r="A10" s="167">
        <v>2</v>
      </c>
      <c r="B10" s="168" t="s">
        <v>187</v>
      </c>
      <c r="C10" s="169">
        <v>0.78</v>
      </c>
      <c r="D10" s="169"/>
      <c r="E10" s="169"/>
      <c r="F10" s="169"/>
      <c r="G10" s="169">
        <v>0.78</v>
      </c>
      <c r="H10" s="168" t="s">
        <v>164</v>
      </c>
      <c r="I10" s="169">
        <v>5</v>
      </c>
      <c r="J10" s="169"/>
      <c r="K10" s="169"/>
      <c r="L10" s="169">
        <v>5</v>
      </c>
      <c r="M10" s="169"/>
      <c r="N10" s="169"/>
      <c r="O10" s="209"/>
      <c r="P10" s="161"/>
      <c r="S10" s="54" t="s">
        <v>150</v>
      </c>
    </row>
    <row r="11" spans="1:19" ht="38.25" x14ac:dyDescent="0.25">
      <c r="A11" s="167">
        <v>3</v>
      </c>
      <c r="B11" s="168" t="s">
        <v>188</v>
      </c>
      <c r="C11" s="169">
        <v>7.0000000000000007E-2</v>
      </c>
      <c r="D11" s="169"/>
      <c r="E11" s="169"/>
      <c r="F11" s="169"/>
      <c r="G11" s="169">
        <v>7.0000000000000007E-2</v>
      </c>
      <c r="H11" s="168" t="s">
        <v>189</v>
      </c>
      <c r="I11" s="169">
        <v>19.68</v>
      </c>
      <c r="J11" s="169"/>
      <c r="K11" s="169"/>
      <c r="L11" s="169">
        <v>19.68</v>
      </c>
      <c r="M11" s="169"/>
      <c r="N11" s="169"/>
      <c r="O11" s="209"/>
      <c r="P11" s="161"/>
      <c r="S11" s="54" t="s">
        <v>150</v>
      </c>
    </row>
    <row r="12" spans="1:19" ht="48" customHeight="1" x14ac:dyDescent="0.25">
      <c r="A12" s="167">
        <v>4</v>
      </c>
      <c r="B12" s="151" t="s">
        <v>163</v>
      </c>
      <c r="C12" s="169">
        <v>0.4</v>
      </c>
      <c r="D12" s="169">
        <v>0.18</v>
      </c>
      <c r="E12" s="169"/>
      <c r="F12" s="169"/>
      <c r="G12" s="169">
        <v>0.22</v>
      </c>
      <c r="H12" s="168" t="s">
        <v>27</v>
      </c>
      <c r="I12" s="170">
        <f>SUM(J12:N12)</f>
        <v>0.41000000000000003</v>
      </c>
      <c r="J12" s="170">
        <v>0.28999999999999998</v>
      </c>
      <c r="K12" s="170">
        <v>0.09</v>
      </c>
      <c r="L12" s="170">
        <v>0.03</v>
      </c>
      <c r="M12" s="169"/>
      <c r="N12" s="169"/>
      <c r="O12" s="183" t="s">
        <v>672</v>
      </c>
      <c r="P12" s="161"/>
      <c r="S12" s="54" t="s">
        <v>150</v>
      </c>
    </row>
    <row r="13" spans="1:19" ht="25.5" x14ac:dyDescent="0.25">
      <c r="A13" s="167">
        <v>5</v>
      </c>
      <c r="B13" s="151" t="s">
        <v>190</v>
      </c>
      <c r="C13" s="171">
        <v>0.1</v>
      </c>
      <c r="D13" s="171"/>
      <c r="E13" s="171"/>
      <c r="F13" s="171"/>
      <c r="G13" s="171">
        <v>0.1</v>
      </c>
      <c r="H13" s="172" t="s">
        <v>191</v>
      </c>
      <c r="I13" s="171">
        <v>2</v>
      </c>
      <c r="J13" s="171"/>
      <c r="K13" s="171"/>
      <c r="L13" s="171"/>
      <c r="M13" s="171">
        <v>2</v>
      </c>
      <c r="N13" s="171"/>
      <c r="O13" s="211"/>
      <c r="P13" s="161"/>
      <c r="S13" s="54" t="s">
        <v>150</v>
      </c>
    </row>
    <row r="14" spans="1:19" s="408" customFormat="1" ht="51" x14ac:dyDescent="0.2">
      <c r="A14" s="167">
        <v>6</v>
      </c>
      <c r="B14" s="151" t="s">
        <v>554</v>
      </c>
      <c r="C14" s="171">
        <v>1.4</v>
      </c>
      <c r="D14" s="171"/>
      <c r="E14" s="171"/>
      <c r="F14" s="171"/>
      <c r="G14" s="171">
        <v>1.4</v>
      </c>
      <c r="H14" s="407" t="s">
        <v>555</v>
      </c>
      <c r="I14" s="171">
        <v>10</v>
      </c>
      <c r="J14" s="171"/>
      <c r="K14" s="171"/>
      <c r="L14" s="171">
        <v>10</v>
      </c>
      <c r="M14" s="171"/>
      <c r="N14" s="171"/>
      <c r="O14" s="211"/>
      <c r="P14" s="167"/>
    </row>
    <row r="15" spans="1:19" s="144" customFormat="1" ht="25.5" x14ac:dyDescent="0.25">
      <c r="A15" s="166" t="s">
        <v>39</v>
      </c>
      <c r="B15" s="164" t="s">
        <v>43</v>
      </c>
      <c r="C15" s="165">
        <f>C16</f>
        <v>0.5</v>
      </c>
      <c r="D15" s="165">
        <f t="shared" ref="D15:N15" si="1">D16</f>
        <v>0.25</v>
      </c>
      <c r="E15" s="165">
        <f t="shared" si="1"/>
        <v>0</v>
      </c>
      <c r="F15" s="165">
        <f t="shared" si="1"/>
        <v>0</v>
      </c>
      <c r="G15" s="165">
        <f t="shared" si="1"/>
        <v>0.25</v>
      </c>
      <c r="H15" s="165"/>
      <c r="I15" s="165">
        <f t="shared" si="1"/>
        <v>0.03</v>
      </c>
      <c r="J15" s="165">
        <f t="shared" si="1"/>
        <v>0</v>
      </c>
      <c r="K15" s="165">
        <f t="shared" si="1"/>
        <v>0</v>
      </c>
      <c r="L15" s="165">
        <f t="shared" si="1"/>
        <v>0.03</v>
      </c>
      <c r="M15" s="165">
        <f t="shared" si="1"/>
        <v>0</v>
      </c>
      <c r="N15" s="165">
        <f t="shared" si="1"/>
        <v>0</v>
      </c>
      <c r="O15" s="533"/>
      <c r="P15" s="161"/>
      <c r="S15" s="137" t="s">
        <v>150</v>
      </c>
    </row>
    <row r="16" spans="1:19" ht="98.25" customHeight="1" x14ac:dyDescent="0.25">
      <c r="A16" s="167">
        <v>1</v>
      </c>
      <c r="B16" s="151" t="s">
        <v>192</v>
      </c>
      <c r="C16" s="169">
        <v>0.5</v>
      </c>
      <c r="D16" s="169">
        <v>0.25</v>
      </c>
      <c r="E16" s="169"/>
      <c r="F16" s="169"/>
      <c r="G16" s="169">
        <v>0.25</v>
      </c>
      <c r="H16" s="151" t="s">
        <v>31</v>
      </c>
      <c r="I16" s="170">
        <v>0.03</v>
      </c>
      <c r="J16" s="170"/>
      <c r="K16" s="170"/>
      <c r="L16" s="170">
        <v>0.03</v>
      </c>
      <c r="M16" s="170"/>
      <c r="N16" s="170"/>
      <c r="O16" s="591" t="s">
        <v>767</v>
      </c>
      <c r="P16" s="161"/>
      <c r="S16" s="54" t="s">
        <v>150</v>
      </c>
    </row>
    <row r="17" spans="1:19" s="144" customFormat="1" ht="25.5" x14ac:dyDescent="0.25">
      <c r="A17" s="166" t="s">
        <v>38</v>
      </c>
      <c r="B17" s="164" t="s">
        <v>46</v>
      </c>
      <c r="C17" s="165">
        <f>C18+C19</f>
        <v>0.2</v>
      </c>
      <c r="D17" s="165">
        <f t="shared" ref="D17:N17" si="2">D18+D19</f>
        <v>0.2</v>
      </c>
      <c r="E17" s="165">
        <f t="shared" si="2"/>
        <v>0</v>
      </c>
      <c r="F17" s="165">
        <f t="shared" si="2"/>
        <v>0</v>
      </c>
      <c r="G17" s="165">
        <f t="shared" si="2"/>
        <v>0</v>
      </c>
      <c r="H17" s="165"/>
      <c r="I17" s="165">
        <f t="shared" si="2"/>
        <v>0.13</v>
      </c>
      <c r="J17" s="165">
        <f t="shared" si="2"/>
        <v>0</v>
      </c>
      <c r="K17" s="165">
        <f t="shared" si="2"/>
        <v>0</v>
      </c>
      <c r="L17" s="165">
        <f t="shared" si="2"/>
        <v>0.13</v>
      </c>
      <c r="M17" s="165">
        <f t="shared" si="2"/>
        <v>0</v>
      </c>
      <c r="N17" s="165">
        <f t="shared" si="2"/>
        <v>0</v>
      </c>
      <c r="O17" s="533"/>
      <c r="P17" s="161"/>
      <c r="S17" s="137" t="s">
        <v>150</v>
      </c>
    </row>
    <row r="18" spans="1:19" ht="60" customHeight="1" x14ac:dyDescent="0.25">
      <c r="A18" s="167">
        <v>1</v>
      </c>
      <c r="B18" s="152" t="s">
        <v>194</v>
      </c>
      <c r="C18" s="169">
        <v>0.1</v>
      </c>
      <c r="D18" s="170">
        <v>0.1</v>
      </c>
      <c r="E18" s="171"/>
      <c r="F18" s="171"/>
      <c r="G18" s="171"/>
      <c r="H18" s="168" t="s">
        <v>53</v>
      </c>
      <c r="I18" s="171">
        <v>0.03</v>
      </c>
      <c r="J18" s="171"/>
      <c r="K18" s="171"/>
      <c r="L18" s="171">
        <v>0.03</v>
      </c>
      <c r="M18" s="171"/>
      <c r="N18" s="171"/>
      <c r="O18" s="591" t="s">
        <v>768</v>
      </c>
      <c r="P18" s="161"/>
      <c r="S18" s="54" t="s">
        <v>150</v>
      </c>
    </row>
    <row r="19" spans="1:19" ht="66" customHeight="1" x14ac:dyDescent="0.25">
      <c r="A19" s="167">
        <v>2</v>
      </c>
      <c r="B19" s="168" t="s">
        <v>193</v>
      </c>
      <c r="C19" s="169">
        <v>0.1</v>
      </c>
      <c r="D19" s="169">
        <v>0.1</v>
      </c>
      <c r="E19" s="169"/>
      <c r="F19" s="169"/>
      <c r="G19" s="169"/>
      <c r="H19" s="168" t="s">
        <v>35</v>
      </c>
      <c r="I19" s="169">
        <v>0.1</v>
      </c>
      <c r="J19" s="169"/>
      <c r="K19" s="169"/>
      <c r="L19" s="169">
        <v>0.1</v>
      </c>
      <c r="M19" s="169"/>
      <c r="N19" s="169"/>
      <c r="O19" s="591" t="s">
        <v>769</v>
      </c>
      <c r="P19" s="161"/>
      <c r="S19" s="54" t="s">
        <v>150</v>
      </c>
    </row>
    <row r="20" spans="1:19" s="144" customFormat="1" ht="25.5" x14ac:dyDescent="0.25">
      <c r="A20" s="163" t="s">
        <v>33</v>
      </c>
      <c r="B20" s="164" t="s">
        <v>37</v>
      </c>
      <c r="C20" s="165">
        <f>SUM(C21:C25)</f>
        <v>2.52</v>
      </c>
      <c r="D20" s="165">
        <f t="shared" ref="D20:N20" si="3">SUM(D21:D25)</f>
        <v>0.33</v>
      </c>
      <c r="E20" s="165">
        <f t="shared" si="3"/>
        <v>0</v>
      </c>
      <c r="F20" s="165">
        <f t="shared" si="3"/>
        <v>0</v>
      </c>
      <c r="G20" s="165">
        <f t="shared" si="3"/>
        <v>2.19</v>
      </c>
      <c r="H20" s="165">
        <f t="shared" si="3"/>
        <v>0</v>
      </c>
      <c r="I20" s="165">
        <f t="shared" si="3"/>
        <v>3.9199999999999995</v>
      </c>
      <c r="J20" s="165">
        <f t="shared" si="3"/>
        <v>0</v>
      </c>
      <c r="K20" s="165">
        <f t="shared" si="3"/>
        <v>0</v>
      </c>
      <c r="L20" s="165">
        <f t="shared" si="3"/>
        <v>0.25</v>
      </c>
      <c r="M20" s="165">
        <f t="shared" si="3"/>
        <v>3.6699999999999995</v>
      </c>
      <c r="N20" s="165">
        <f t="shared" si="3"/>
        <v>0</v>
      </c>
      <c r="O20" s="208"/>
      <c r="P20" s="161"/>
      <c r="S20" s="137" t="s">
        <v>150</v>
      </c>
    </row>
    <row r="21" spans="1:19" ht="69" customHeight="1" x14ac:dyDescent="0.25">
      <c r="A21" s="167">
        <v>1</v>
      </c>
      <c r="B21" s="168" t="s">
        <v>195</v>
      </c>
      <c r="C21" s="169">
        <v>0.28000000000000003</v>
      </c>
      <c r="D21" s="169">
        <v>0.1</v>
      </c>
      <c r="E21" s="169"/>
      <c r="F21" s="169"/>
      <c r="G21" s="169">
        <v>0.18</v>
      </c>
      <c r="H21" s="168" t="s">
        <v>35</v>
      </c>
      <c r="I21" s="169">
        <v>0.25</v>
      </c>
      <c r="J21" s="169"/>
      <c r="K21" s="169"/>
      <c r="L21" s="169">
        <v>0.25</v>
      </c>
      <c r="M21" s="169"/>
      <c r="N21" s="169"/>
      <c r="O21" s="591" t="s">
        <v>769</v>
      </c>
      <c r="P21" s="161"/>
      <c r="S21" s="54" t="s">
        <v>150</v>
      </c>
    </row>
    <row r="22" spans="1:19" ht="25.5" x14ac:dyDescent="0.25">
      <c r="A22" s="715">
        <v>2</v>
      </c>
      <c r="B22" s="811" t="s">
        <v>196</v>
      </c>
      <c r="C22" s="121">
        <v>1.2</v>
      </c>
      <c r="D22" s="735"/>
      <c r="E22" s="735"/>
      <c r="F22" s="735"/>
      <c r="G22" s="121">
        <v>1.2</v>
      </c>
      <c r="H22" s="812" t="s">
        <v>191</v>
      </c>
      <c r="I22" s="735">
        <v>2.4</v>
      </c>
      <c r="J22" s="735"/>
      <c r="K22" s="735"/>
      <c r="L22" s="735"/>
      <c r="M22" s="735">
        <v>2.4</v>
      </c>
      <c r="N22" s="810"/>
      <c r="O22" s="211"/>
      <c r="P22" s="161"/>
      <c r="S22" s="54" t="s">
        <v>150</v>
      </c>
    </row>
    <row r="23" spans="1:19" ht="25.5" x14ac:dyDescent="0.25">
      <c r="A23" s="167">
        <v>3</v>
      </c>
      <c r="B23" s="151" t="s">
        <v>34</v>
      </c>
      <c r="C23" s="170">
        <v>0.6</v>
      </c>
      <c r="D23" s="171"/>
      <c r="E23" s="171"/>
      <c r="F23" s="175"/>
      <c r="G23" s="170">
        <v>0.6</v>
      </c>
      <c r="H23" s="172" t="s">
        <v>191</v>
      </c>
      <c r="I23" s="171">
        <v>1.2</v>
      </c>
      <c r="J23" s="171"/>
      <c r="K23" s="171"/>
      <c r="L23" s="171"/>
      <c r="M23" s="171">
        <v>1.2</v>
      </c>
      <c r="N23" s="171"/>
      <c r="O23" s="219"/>
      <c r="P23" s="161"/>
      <c r="S23" s="54" t="s">
        <v>150</v>
      </c>
    </row>
    <row r="24" spans="1:19" ht="25.5" x14ac:dyDescent="0.25">
      <c r="A24" s="167">
        <v>4</v>
      </c>
      <c r="B24" s="168" t="s">
        <v>197</v>
      </c>
      <c r="C24" s="169">
        <v>0.23</v>
      </c>
      <c r="D24" s="169">
        <v>0.23</v>
      </c>
      <c r="E24" s="169"/>
      <c r="F24" s="169"/>
      <c r="G24" s="169"/>
      <c r="H24" s="168" t="s">
        <v>53</v>
      </c>
      <c r="I24" s="169">
        <v>0.06</v>
      </c>
      <c r="J24" s="169"/>
      <c r="K24" s="169"/>
      <c r="L24" s="169"/>
      <c r="M24" s="169">
        <v>0.06</v>
      </c>
      <c r="N24" s="169"/>
      <c r="O24" s="209"/>
      <c r="P24" s="161"/>
      <c r="S24" s="54" t="s">
        <v>150</v>
      </c>
    </row>
    <row r="25" spans="1:19" ht="25.5" x14ac:dyDescent="0.25">
      <c r="A25" s="167">
        <v>5</v>
      </c>
      <c r="B25" s="168" t="s">
        <v>198</v>
      </c>
      <c r="C25" s="169">
        <v>0.21</v>
      </c>
      <c r="D25" s="169"/>
      <c r="E25" s="169"/>
      <c r="F25" s="169"/>
      <c r="G25" s="169">
        <v>0.21</v>
      </c>
      <c r="H25" s="168" t="s">
        <v>52</v>
      </c>
      <c r="I25" s="169">
        <v>0.01</v>
      </c>
      <c r="J25" s="169"/>
      <c r="K25" s="169"/>
      <c r="L25" s="169"/>
      <c r="M25" s="169">
        <v>0.01</v>
      </c>
      <c r="N25" s="169"/>
      <c r="O25" s="183" t="s">
        <v>792</v>
      </c>
      <c r="P25" s="161"/>
      <c r="S25" s="54" t="s">
        <v>150</v>
      </c>
    </row>
    <row r="26" spans="1:19" s="144" customFormat="1" ht="25.5" x14ac:dyDescent="0.25">
      <c r="A26" s="163" t="s">
        <v>51</v>
      </c>
      <c r="B26" s="176" t="s">
        <v>32</v>
      </c>
      <c r="C26" s="165">
        <f>SUM(C27:C30)</f>
        <v>7.3800000000000008</v>
      </c>
      <c r="D26" s="165">
        <f>SUM(D27:D30)</f>
        <v>5.91</v>
      </c>
      <c r="E26" s="165">
        <f>SUM(E27:E30)</f>
        <v>0</v>
      </c>
      <c r="F26" s="165">
        <f>SUM(F27:F30)</f>
        <v>0</v>
      </c>
      <c r="G26" s="165">
        <f>SUM(G27:G30)</f>
        <v>1.47</v>
      </c>
      <c r="H26" s="165">
        <f t="shared" ref="H26:N26" si="4">SUM(H27:H30)</f>
        <v>0</v>
      </c>
      <c r="I26" s="165">
        <f t="shared" si="4"/>
        <v>13.47</v>
      </c>
      <c r="J26" s="165">
        <f t="shared" si="4"/>
        <v>0</v>
      </c>
      <c r="K26" s="165">
        <f t="shared" si="4"/>
        <v>0</v>
      </c>
      <c r="L26" s="165">
        <f t="shared" si="4"/>
        <v>13.47</v>
      </c>
      <c r="M26" s="165">
        <f t="shared" si="4"/>
        <v>0</v>
      </c>
      <c r="N26" s="165">
        <f t="shared" si="4"/>
        <v>0</v>
      </c>
      <c r="O26" s="208"/>
      <c r="P26" s="161"/>
      <c r="S26" s="137" t="s">
        <v>150</v>
      </c>
    </row>
    <row r="27" spans="1:19" s="144" customFormat="1" ht="38.25" x14ac:dyDescent="0.2">
      <c r="A27" s="167">
        <v>1</v>
      </c>
      <c r="B27" s="168" t="s">
        <v>199</v>
      </c>
      <c r="C27" s="169">
        <v>0.23</v>
      </c>
      <c r="D27" s="169"/>
      <c r="E27" s="169"/>
      <c r="F27" s="169"/>
      <c r="G27" s="169">
        <v>0.23</v>
      </c>
      <c r="H27" s="177" t="s">
        <v>200</v>
      </c>
      <c r="I27" s="169">
        <v>0.01</v>
      </c>
      <c r="J27" s="169"/>
      <c r="K27" s="169"/>
      <c r="L27" s="169">
        <v>0.01</v>
      </c>
      <c r="M27" s="169"/>
      <c r="N27" s="169"/>
      <c r="O27" s="591" t="s">
        <v>793</v>
      </c>
      <c r="P27" s="161"/>
      <c r="S27" s="137" t="s">
        <v>150</v>
      </c>
    </row>
    <row r="28" spans="1:19" s="444" customFormat="1" ht="69" customHeight="1" x14ac:dyDescent="0.25">
      <c r="A28" s="167">
        <v>2</v>
      </c>
      <c r="B28" s="168" t="s">
        <v>552</v>
      </c>
      <c r="C28" s="169">
        <v>4.95</v>
      </c>
      <c r="D28" s="169">
        <v>3.71</v>
      </c>
      <c r="E28" s="169"/>
      <c r="F28" s="169"/>
      <c r="G28" s="169">
        <v>1.24</v>
      </c>
      <c r="H28" s="168" t="s">
        <v>40</v>
      </c>
      <c r="I28" s="169">
        <v>10.16</v>
      </c>
      <c r="J28" s="169"/>
      <c r="K28" s="169"/>
      <c r="L28" s="169">
        <v>10.16</v>
      </c>
      <c r="M28" s="169"/>
      <c r="N28" s="169"/>
      <c r="O28" s="591" t="s">
        <v>690</v>
      </c>
      <c r="P28" s="161"/>
      <c r="S28" s="203" t="s">
        <v>150</v>
      </c>
    </row>
    <row r="29" spans="1:19" s="144" customFormat="1" ht="25.5" x14ac:dyDescent="0.25">
      <c r="A29" s="167">
        <v>3</v>
      </c>
      <c r="B29" s="168" t="s">
        <v>556</v>
      </c>
      <c r="C29" s="169">
        <v>2</v>
      </c>
      <c r="D29" s="169">
        <v>2</v>
      </c>
      <c r="E29" s="169"/>
      <c r="F29" s="169"/>
      <c r="G29" s="169"/>
      <c r="H29" s="409" t="s">
        <v>31</v>
      </c>
      <c r="I29" s="169">
        <v>3</v>
      </c>
      <c r="J29" s="169"/>
      <c r="K29" s="169"/>
      <c r="L29" s="169">
        <v>3</v>
      </c>
      <c r="M29" s="169"/>
      <c r="N29" s="169"/>
      <c r="O29" s="209"/>
      <c r="P29" s="161"/>
      <c r="S29" s="137" t="s">
        <v>150</v>
      </c>
    </row>
    <row r="30" spans="1:19" s="408" customFormat="1" x14ac:dyDescent="0.2">
      <c r="A30" s="167">
        <v>4</v>
      </c>
      <c r="B30" s="389" t="s">
        <v>557</v>
      </c>
      <c r="C30" s="169">
        <v>0.2</v>
      </c>
      <c r="D30" s="169">
        <v>0.2</v>
      </c>
      <c r="E30" s="169"/>
      <c r="F30" s="169"/>
      <c r="G30" s="169"/>
      <c r="H30" s="409" t="s">
        <v>558</v>
      </c>
      <c r="I30" s="169">
        <f>0.2*1.5</f>
        <v>0.30000000000000004</v>
      </c>
      <c r="J30" s="169"/>
      <c r="K30" s="169"/>
      <c r="L30" s="169">
        <v>0.3</v>
      </c>
      <c r="M30" s="169"/>
      <c r="N30" s="169"/>
      <c r="O30" s="209"/>
      <c r="P30" s="167"/>
    </row>
    <row r="31" spans="1:19" s="144" customFormat="1" ht="25.5" x14ac:dyDescent="0.25">
      <c r="A31" s="163" t="s">
        <v>30</v>
      </c>
      <c r="B31" s="155" t="s">
        <v>201</v>
      </c>
      <c r="C31" s="175">
        <f>C32</f>
        <v>4.9800000000000004</v>
      </c>
      <c r="D31" s="175">
        <f>D32</f>
        <v>4.9800000000000004</v>
      </c>
      <c r="E31" s="175">
        <f>E32</f>
        <v>0</v>
      </c>
      <c r="F31" s="175">
        <f>F32</f>
        <v>0</v>
      </c>
      <c r="G31" s="175">
        <f>G32</f>
        <v>0</v>
      </c>
      <c r="H31" s="178"/>
      <c r="I31" s="175">
        <f>I32</f>
        <v>12</v>
      </c>
      <c r="J31" s="175">
        <f t="shared" ref="J31:N31" si="5">J32</f>
        <v>0</v>
      </c>
      <c r="K31" s="175">
        <f t="shared" si="5"/>
        <v>0</v>
      </c>
      <c r="L31" s="175">
        <f t="shared" si="5"/>
        <v>0</v>
      </c>
      <c r="M31" s="175">
        <f t="shared" si="5"/>
        <v>0</v>
      </c>
      <c r="N31" s="175">
        <f t="shared" si="5"/>
        <v>12</v>
      </c>
      <c r="O31" s="224"/>
      <c r="P31" s="161"/>
      <c r="S31" s="137" t="s">
        <v>150</v>
      </c>
    </row>
    <row r="32" spans="1:19" ht="70.5" customHeight="1" x14ac:dyDescent="0.25">
      <c r="A32" s="167">
        <v>1</v>
      </c>
      <c r="B32" s="152" t="s">
        <v>202</v>
      </c>
      <c r="C32" s="170">
        <v>4.9800000000000004</v>
      </c>
      <c r="D32" s="173">
        <v>4.9800000000000004</v>
      </c>
      <c r="E32" s="173"/>
      <c r="F32" s="173"/>
      <c r="G32" s="173"/>
      <c r="H32" s="152" t="s">
        <v>50</v>
      </c>
      <c r="I32" s="171">
        <v>12</v>
      </c>
      <c r="J32" s="173"/>
      <c r="K32" s="173"/>
      <c r="L32" s="173"/>
      <c r="M32" s="179"/>
      <c r="N32" s="174">
        <v>12</v>
      </c>
      <c r="O32" s="591" t="s">
        <v>689</v>
      </c>
      <c r="P32" s="161"/>
      <c r="S32" s="54" t="s">
        <v>150</v>
      </c>
    </row>
    <row r="33" spans="1:19" s="144" customFormat="1" ht="25.5" x14ac:dyDescent="0.25">
      <c r="A33" s="163" t="s">
        <v>28</v>
      </c>
      <c r="B33" s="176" t="s">
        <v>25</v>
      </c>
      <c r="C33" s="154">
        <f>C34+C35+C36</f>
        <v>0.32</v>
      </c>
      <c r="D33" s="154">
        <f t="shared" ref="D33:N33" si="6">D34+D35+D36</f>
        <v>0.30000000000000004</v>
      </c>
      <c r="E33" s="154">
        <f t="shared" si="6"/>
        <v>0</v>
      </c>
      <c r="F33" s="154">
        <f t="shared" si="6"/>
        <v>0</v>
      </c>
      <c r="G33" s="154">
        <f t="shared" si="6"/>
        <v>0.02</v>
      </c>
      <c r="H33" s="154"/>
      <c r="I33" s="154">
        <f t="shared" si="6"/>
        <v>0.39999999999999997</v>
      </c>
      <c r="J33" s="154">
        <f t="shared" si="6"/>
        <v>0</v>
      </c>
      <c r="K33" s="154">
        <f t="shared" si="6"/>
        <v>0</v>
      </c>
      <c r="L33" s="154">
        <f t="shared" si="6"/>
        <v>0.39999999999999997</v>
      </c>
      <c r="M33" s="154">
        <f t="shared" si="6"/>
        <v>0</v>
      </c>
      <c r="N33" s="154">
        <f t="shared" si="6"/>
        <v>0</v>
      </c>
      <c r="O33" s="533"/>
      <c r="P33" s="161"/>
      <c r="S33" s="137" t="s">
        <v>150</v>
      </c>
    </row>
    <row r="34" spans="1:19" ht="66" customHeight="1" x14ac:dyDescent="0.2">
      <c r="A34" s="167">
        <v>1</v>
      </c>
      <c r="B34" s="168" t="s">
        <v>203</v>
      </c>
      <c r="C34" s="169">
        <v>0.02</v>
      </c>
      <c r="D34" s="169"/>
      <c r="E34" s="169"/>
      <c r="F34" s="169"/>
      <c r="G34" s="169">
        <v>0.02</v>
      </c>
      <c r="H34" s="177" t="s">
        <v>36</v>
      </c>
      <c r="I34" s="169">
        <v>0.35</v>
      </c>
      <c r="J34" s="169"/>
      <c r="K34" s="169"/>
      <c r="L34" s="169">
        <v>0.35</v>
      </c>
      <c r="M34" s="169"/>
      <c r="N34" s="169"/>
      <c r="O34" s="591" t="s">
        <v>204</v>
      </c>
      <c r="P34" s="161"/>
      <c r="S34" s="54" t="s">
        <v>150</v>
      </c>
    </row>
    <row r="35" spans="1:19" ht="57" customHeight="1" x14ac:dyDescent="0.2">
      <c r="A35" s="167">
        <v>2</v>
      </c>
      <c r="B35" s="168" t="s">
        <v>205</v>
      </c>
      <c r="C35" s="169">
        <v>0.1</v>
      </c>
      <c r="D35" s="169">
        <v>0.1</v>
      </c>
      <c r="E35" s="169"/>
      <c r="F35" s="169"/>
      <c r="G35" s="169"/>
      <c r="H35" s="177" t="s">
        <v>36</v>
      </c>
      <c r="I35" s="169">
        <v>0.01</v>
      </c>
      <c r="J35" s="169"/>
      <c r="K35" s="169"/>
      <c r="L35" s="169">
        <v>0.01</v>
      </c>
      <c r="M35" s="169"/>
      <c r="N35" s="169"/>
      <c r="O35" s="591" t="s">
        <v>206</v>
      </c>
      <c r="P35" s="161"/>
      <c r="S35" s="54" t="s">
        <v>150</v>
      </c>
    </row>
    <row r="36" spans="1:19" s="348" customFormat="1" ht="15.75" x14ac:dyDescent="0.25">
      <c r="A36" s="167">
        <v>3</v>
      </c>
      <c r="B36" s="389" t="s">
        <v>483</v>
      </c>
      <c r="C36" s="169">
        <v>0.2</v>
      </c>
      <c r="D36" s="169">
        <v>0.2</v>
      </c>
      <c r="E36" s="169"/>
      <c r="F36" s="169"/>
      <c r="G36" s="169"/>
      <c r="H36" s="177" t="s">
        <v>27</v>
      </c>
      <c r="I36" s="169">
        <v>0.04</v>
      </c>
      <c r="J36" s="169"/>
      <c r="K36" s="169"/>
      <c r="L36" s="169">
        <v>0.04</v>
      </c>
      <c r="M36" s="169"/>
      <c r="N36" s="169"/>
      <c r="O36" s="591"/>
      <c r="P36" s="525"/>
    </row>
    <row r="37" spans="1:19" ht="25.5" x14ac:dyDescent="0.25">
      <c r="A37" s="184">
        <f>A36+A32+A30+A25+A19+A16+A14</f>
        <v>22</v>
      </c>
      <c r="B37" s="180" t="s">
        <v>180</v>
      </c>
      <c r="C37" s="175">
        <f>C33+C31+C26+C20+C17+C15+C8</f>
        <v>18.7</v>
      </c>
      <c r="D37" s="175">
        <f t="shared" ref="D37:N37" si="7">D33+D31+D26+D20+D17+D15+D8</f>
        <v>12.15</v>
      </c>
      <c r="E37" s="175">
        <f t="shared" si="7"/>
        <v>0</v>
      </c>
      <c r="F37" s="175">
        <f t="shared" si="7"/>
        <v>0</v>
      </c>
      <c r="G37" s="175">
        <f t="shared" si="7"/>
        <v>6.55</v>
      </c>
      <c r="H37" s="175">
        <f t="shared" si="7"/>
        <v>0</v>
      </c>
      <c r="I37" s="175">
        <f t="shared" si="7"/>
        <v>72.040000000000006</v>
      </c>
      <c r="J37" s="175">
        <f t="shared" si="7"/>
        <v>0.28999999999999998</v>
      </c>
      <c r="K37" s="175">
        <f t="shared" si="7"/>
        <v>0.09</v>
      </c>
      <c r="L37" s="175">
        <f t="shared" si="7"/>
        <v>53.99</v>
      </c>
      <c r="M37" s="175">
        <f t="shared" si="7"/>
        <v>5.67</v>
      </c>
      <c r="N37" s="175">
        <f t="shared" si="7"/>
        <v>12</v>
      </c>
      <c r="O37" s="717"/>
      <c r="P37" s="162"/>
      <c r="S37" s="54" t="s">
        <v>150</v>
      </c>
    </row>
    <row r="38" spans="1:19" ht="25.5" x14ac:dyDescent="0.25">
      <c r="S38" s="54" t="s">
        <v>150</v>
      </c>
    </row>
    <row r="39" spans="1:19" ht="25.5" x14ac:dyDescent="0.25">
      <c r="N39" s="914" t="s">
        <v>859</v>
      </c>
      <c r="O39" s="914"/>
      <c r="P39" s="914"/>
      <c r="S39" s="54" t="s">
        <v>150</v>
      </c>
    </row>
    <row r="40" spans="1:19" ht="25.5" x14ac:dyDescent="0.25">
      <c r="S40" s="54" t="s">
        <v>150</v>
      </c>
    </row>
    <row r="41" spans="1:19" ht="25.5" x14ac:dyDescent="0.25">
      <c r="B41" s="6"/>
      <c r="D41" s="6"/>
      <c r="E41" s="6"/>
      <c r="F41" s="6"/>
      <c r="G41" s="6"/>
      <c r="O41" s="6"/>
      <c r="S41" s="54" t="s">
        <v>150</v>
      </c>
    </row>
    <row r="42" spans="1:19" ht="25.5" x14ac:dyDescent="0.25">
      <c r="B42" s="6"/>
      <c r="D42" s="6"/>
      <c r="E42" s="6"/>
      <c r="F42" s="6"/>
      <c r="G42" s="6"/>
      <c r="O42" s="6"/>
      <c r="S42" s="54" t="s">
        <v>150</v>
      </c>
    </row>
    <row r="43" spans="1:19" ht="25.5" x14ac:dyDescent="0.25">
      <c r="B43" s="6"/>
      <c r="D43" s="6"/>
      <c r="E43" s="6"/>
      <c r="F43" s="6"/>
      <c r="G43" s="6"/>
      <c r="O43" s="6"/>
      <c r="S43" s="54" t="s">
        <v>150</v>
      </c>
    </row>
    <row r="44" spans="1:19" ht="25.5" x14ac:dyDescent="0.25">
      <c r="B44" s="6"/>
      <c r="D44" s="6"/>
      <c r="E44" s="6"/>
      <c r="F44" s="6"/>
      <c r="G44" s="6"/>
      <c r="O44" s="6"/>
      <c r="S44" s="54" t="s">
        <v>150</v>
      </c>
    </row>
    <row r="45" spans="1:19" ht="25.5" x14ac:dyDescent="0.25">
      <c r="B45" s="6"/>
      <c r="D45" s="6"/>
      <c r="E45" s="6"/>
      <c r="F45" s="6"/>
      <c r="G45" s="6"/>
      <c r="O45" s="6"/>
      <c r="S45" s="54" t="s">
        <v>150</v>
      </c>
    </row>
  </sheetData>
  <mergeCells count="14">
    <mergeCell ref="N39:P39"/>
    <mergeCell ref="A4:P4"/>
    <mergeCell ref="A2:P2"/>
    <mergeCell ref="A1:P1"/>
    <mergeCell ref="A3:P3"/>
    <mergeCell ref="J5:N5"/>
    <mergeCell ref="O5:O6"/>
    <mergeCell ref="P5:P6"/>
    <mergeCell ref="A5:A6"/>
    <mergeCell ref="B5:B6"/>
    <mergeCell ref="C5:C6"/>
    <mergeCell ref="D5:G5"/>
    <mergeCell ref="H5:H6"/>
    <mergeCell ref="I5:I6"/>
  </mergeCells>
  <printOptions horizontalCentered="1"/>
  <pageMargins left="0.39370078740157483" right="0.39370078740157483" top="0.39370078740157483" bottom="0.39370078740157483" header="0.11811023622047245" footer="0.27559055118110237"/>
  <pageSetup paperSize="9" scale="69" fitToHeight="100" orientation="landscape" r:id="rId1"/>
  <headerFooter>
    <oddFooter>&amp;L&amp;"Times New Roman,nghiêng"&amp;9Phụ lục &amp;A&amp;R&amp;10&amp;P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6"/>
  <sheetViews>
    <sheetView showZeros="0" view="pageLayout" topLeftCell="A34" zoomScaleSheetLayoutView="96" workbookViewId="0">
      <selection activeCell="E47" sqref="E47"/>
    </sheetView>
  </sheetViews>
  <sheetFormatPr defaultRowHeight="12.75" x14ac:dyDescent="0.25"/>
  <cols>
    <col min="1" max="1" width="7.125" style="64" customWidth="1"/>
    <col min="2" max="2" width="30.625" style="66" customWidth="1"/>
    <col min="3" max="3" width="13.25" style="65" customWidth="1"/>
    <col min="4" max="6" width="8" style="65" customWidth="1"/>
    <col min="7" max="7" width="21.5" style="64" customWidth="1"/>
    <col min="8" max="8" width="39.875" style="66" customWidth="1"/>
    <col min="9" max="9" width="8.375" style="64" customWidth="1"/>
    <col min="10" max="34" width="9" style="64"/>
    <col min="35" max="35" width="8" style="64" customWidth="1"/>
    <col min="36" max="37" width="9" style="64"/>
    <col min="38" max="38" width="8" style="64" customWidth="1"/>
    <col min="39" max="16384" width="9" style="64"/>
  </cols>
  <sheetData>
    <row r="1" spans="1:12" s="684" customFormat="1" ht="36.75" customHeight="1" x14ac:dyDescent="0.25">
      <c r="A1" s="942" t="s">
        <v>864</v>
      </c>
      <c r="B1" s="942"/>
      <c r="C1" s="942"/>
      <c r="D1" s="942"/>
      <c r="E1" s="942"/>
      <c r="F1" s="942"/>
      <c r="G1" s="942"/>
      <c r="H1" s="942"/>
      <c r="I1" s="942"/>
    </row>
    <row r="2" spans="1:12" s="684" customFormat="1" ht="1.5" customHeight="1" x14ac:dyDescent="0.25">
      <c r="A2" s="942"/>
      <c r="B2" s="942"/>
      <c r="C2" s="942"/>
      <c r="D2" s="942"/>
      <c r="E2" s="942"/>
      <c r="F2" s="942"/>
      <c r="G2" s="942"/>
      <c r="H2" s="942"/>
      <c r="I2" s="942"/>
    </row>
    <row r="3" spans="1:12" s="684" customFormat="1" ht="16.5" customHeight="1" x14ac:dyDescent="0.25">
      <c r="A3" s="941" t="str">
        <f>'CMD-BO SUNG 2018'!A3:H3</f>
        <v>(Kèm theo Tờ trình số 218/TTr-UBND  ngày 09/7/2018 của UBND tỉnh)</v>
      </c>
      <c r="B3" s="941"/>
      <c r="C3" s="941"/>
      <c r="D3" s="941"/>
      <c r="E3" s="941"/>
      <c r="F3" s="941"/>
      <c r="G3" s="941"/>
      <c r="H3" s="941"/>
      <c r="I3" s="941"/>
    </row>
    <row r="4" spans="1:12" ht="11.25" customHeight="1" x14ac:dyDescent="0.25">
      <c r="A4" s="954"/>
      <c r="B4" s="954"/>
      <c r="C4" s="954"/>
      <c r="D4" s="954"/>
      <c r="E4" s="954"/>
      <c r="F4" s="954"/>
      <c r="G4" s="954"/>
      <c r="H4" s="954"/>
      <c r="I4" s="954"/>
      <c r="L4" s="99" t="s">
        <v>150</v>
      </c>
    </row>
    <row r="5" spans="1:12" s="247" customFormat="1" ht="24" customHeight="1" x14ac:dyDescent="0.25">
      <c r="A5" s="965" t="s">
        <v>21</v>
      </c>
      <c r="B5" s="950" t="s">
        <v>62</v>
      </c>
      <c r="C5" s="960" t="s">
        <v>161</v>
      </c>
      <c r="D5" s="917" t="s">
        <v>17</v>
      </c>
      <c r="E5" s="917"/>
      <c r="F5" s="917"/>
      <c r="G5" s="917" t="s">
        <v>176</v>
      </c>
      <c r="H5" s="917" t="s">
        <v>175</v>
      </c>
      <c r="I5" s="958" t="s">
        <v>14</v>
      </c>
      <c r="L5" s="99" t="s">
        <v>150</v>
      </c>
    </row>
    <row r="6" spans="1:12" s="247" customFormat="1" ht="15" customHeight="1" x14ac:dyDescent="0.25">
      <c r="A6" s="965"/>
      <c r="B6" s="950"/>
      <c r="C6" s="960"/>
      <c r="D6" s="531" t="s">
        <v>13</v>
      </c>
      <c r="E6" s="531" t="s">
        <v>12</v>
      </c>
      <c r="F6" s="531" t="s">
        <v>58</v>
      </c>
      <c r="G6" s="917"/>
      <c r="H6" s="917"/>
      <c r="I6" s="958"/>
      <c r="L6" s="99" t="s">
        <v>150</v>
      </c>
    </row>
    <row r="7" spans="1:12" s="785" customFormat="1" ht="11.25" customHeight="1" x14ac:dyDescent="0.25">
      <c r="A7" s="682">
        <v>-1</v>
      </c>
      <c r="B7" s="682">
        <v>-2</v>
      </c>
      <c r="C7" s="682" t="s">
        <v>169</v>
      </c>
      <c r="D7" s="682">
        <v>-4</v>
      </c>
      <c r="E7" s="682">
        <v>-5</v>
      </c>
      <c r="F7" s="682">
        <v>-6</v>
      </c>
      <c r="G7" s="682">
        <v>-7</v>
      </c>
      <c r="H7" s="682">
        <v>-8</v>
      </c>
      <c r="I7" s="682">
        <v>-9</v>
      </c>
      <c r="L7" s="786" t="s">
        <v>150</v>
      </c>
    </row>
    <row r="8" spans="1:12" s="511" customFormat="1" ht="21.95" customHeight="1" x14ac:dyDescent="0.25">
      <c r="A8" s="561" t="s">
        <v>49</v>
      </c>
      <c r="B8" s="426" t="s">
        <v>167</v>
      </c>
      <c r="C8" s="562">
        <v>12.05</v>
      </c>
      <c r="D8" s="562">
        <v>12.05</v>
      </c>
      <c r="E8" s="563">
        <f t="shared" ref="E8" si="0">E9+E10+E11</f>
        <v>0</v>
      </c>
      <c r="F8" s="562">
        <f>F9+F10</f>
        <v>0</v>
      </c>
      <c r="G8" s="563"/>
      <c r="H8" s="564"/>
      <c r="I8" s="565"/>
      <c r="L8" s="512" t="s">
        <v>150</v>
      </c>
    </row>
    <row r="9" spans="1:12" s="378" customFormat="1" ht="51" x14ac:dyDescent="0.25">
      <c r="A9" s="566">
        <v>1</v>
      </c>
      <c r="B9" s="567" t="s">
        <v>256</v>
      </c>
      <c r="C9" s="568">
        <v>3.5</v>
      </c>
      <c r="D9" s="569">
        <v>3.5</v>
      </c>
      <c r="E9" s="570"/>
      <c r="F9" s="566"/>
      <c r="G9" s="703" t="s">
        <v>174</v>
      </c>
      <c r="H9" s="580" t="s">
        <v>612</v>
      </c>
      <c r="I9" s="566"/>
      <c r="L9" s="379" t="s">
        <v>150</v>
      </c>
    </row>
    <row r="10" spans="1:12" s="378" customFormat="1" ht="51" x14ac:dyDescent="0.25">
      <c r="A10" s="571">
        <v>2</v>
      </c>
      <c r="B10" s="572" t="s">
        <v>167</v>
      </c>
      <c r="C10" s="568">
        <v>0.45</v>
      </c>
      <c r="D10" s="569">
        <v>0.45</v>
      </c>
      <c r="E10" s="570"/>
      <c r="F10" s="573"/>
      <c r="G10" s="703" t="s">
        <v>258</v>
      </c>
      <c r="H10" s="580" t="s">
        <v>613</v>
      </c>
      <c r="I10" s="566"/>
      <c r="L10" s="379" t="s">
        <v>150</v>
      </c>
    </row>
    <row r="11" spans="1:12" s="511" customFormat="1" ht="51" x14ac:dyDescent="0.25">
      <c r="A11" s="571">
        <v>3</v>
      </c>
      <c r="B11" s="574" t="s">
        <v>606</v>
      </c>
      <c r="C11" s="513">
        <v>8.1</v>
      </c>
      <c r="D11" s="513">
        <v>8.1</v>
      </c>
      <c r="E11" s="679"/>
      <c r="F11" s="562">
        <f t="shared" ref="F11" si="1">SUM(F12:F14)</f>
        <v>0</v>
      </c>
      <c r="G11" s="580" t="s">
        <v>608</v>
      </c>
      <c r="H11" s="580" t="s">
        <v>724</v>
      </c>
      <c r="I11" s="575"/>
      <c r="L11" s="512" t="s">
        <v>150</v>
      </c>
    </row>
    <row r="12" spans="1:12" s="511" customFormat="1" ht="25.5" x14ac:dyDescent="0.25">
      <c r="A12" s="576" t="s">
        <v>39</v>
      </c>
      <c r="B12" s="426" t="s">
        <v>165</v>
      </c>
      <c r="C12" s="562">
        <v>0.56000000000000005</v>
      </c>
      <c r="D12" s="577">
        <v>0.56000000000000005</v>
      </c>
      <c r="E12" s="578">
        <f t="shared" ref="E12" si="2">E13+E14</f>
        <v>0</v>
      </c>
      <c r="F12" s="579"/>
      <c r="G12" s="704"/>
      <c r="H12" s="695"/>
      <c r="I12" s="575"/>
      <c r="L12" s="512" t="s">
        <v>150</v>
      </c>
    </row>
    <row r="13" spans="1:12" s="378" customFormat="1" ht="76.5" x14ac:dyDescent="0.25">
      <c r="A13" s="571">
        <v>1</v>
      </c>
      <c r="B13" s="572" t="s">
        <v>694</v>
      </c>
      <c r="C13" s="568">
        <v>0.26</v>
      </c>
      <c r="D13" s="569">
        <v>0.26</v>
      </c>
      <c r="E13" s="570"/>
      <c r="F13" s="566"/>
      <c r="G13" s="580" t="s">
        <v>259</v>
      </c>
      <c r="H13" s="580" t="s">
        <v>261</v>
      </c>
      <c r="I13" s="566"/>
      <c r="L13" s="379" t="s">
        <v>150</v>
      </c>
    </row>
    <row r="14" spans="1:12" s="378" customFormat="1" ht="63.75" x14ac:dyDescent="0.25">
      <c r="A14" s="571">
        <v>2</v>
      </c>
      <c r="B14" s="581" t="s">
        <v>257</v>
      </c>
      <c r="C14" s="568">
        <v>0.3</v>
      </c>
      <c r="D14" s="569">
        <v>0.3</v>
      </c>
      <c r="E14" s="570"/>
      <c r="F14" s="566"/>
      <c r="G14" s="499" t="s">
        <v>260</v>
      </c>
      <c r="H14" s="580" t="s">
        <v>262</v>
      </c>
      <c r="I14" s="566"/>
      <c r="L14" s="379" t="s">
        <v>150</v>
      </c>
    </row>
    <row r="15" spans="1:12" s="511" customFormat="1" ht="25.5" x14ac:dyDescent="0.2">
      <c r="A15" s="576" t="s">
        <v>38</v>
      </c>
      <c r="B15" s="582" t="s">
        <v>106</v>
      </c>
      <c r="C15" s="562">
        <v>0.05</v>
      </c>
      <c r="D15" s="562">
        <v>0.05</v>
      </c>
      <c r="E15" s="578">
        <f t="shared" ref="E15" si="3">E16</f>
        <v>0</v>
      </c>
      <c r="F15" s="562">
        <f t="shared" ref="F15" si="4">F16</f>
        <v>0</v>
      </c>
      <c r="G15" s="704"/>
      <c r="H15" s="695"/>
      <c r="I15" s="575"/>
      <c r="L15" s="512" t="s">
        <v>150</v>
      </c>
    </row>
    <row r="16" spans="1:12" s="378" customFormat="1" ht="38.25" x14ac:dyDescent="0.25">
      <c r="A16" s="571">
        <v>1</v>
      </c>
      <c r="B16" s="583" t="s">
        <v>581</v>
      </c>
      <c r="C16" s="568">
        <v>0.05</v>
      </c>
      <c r="D16" s="569">
        <v>0.05</v>
      </c>
      <c r="E16" s="570"/>
      <c r="F16" s="573"/>
      <c r="G16" s="705" t="s">
        <v>582</v>
      </c>
      <c r="H16" s="580" t="s">
        <v>693</v>
      </c>
      <c r="I16" s="566"/>
      <c r="L16" s="379" t="s">
        <v>150</v>
      </c>
    </row>
    <row r="17" spans="1:12" s="511" customFormat="1" ht="25.5" x14ac:dyDescent="0.2">
      <c r="A17" s="576" t="s">
        <v>33</v>
      </c>
      <c r="B17" s="582" t="s">
        <v>228</v>
      </c>
      <c r="C17" s="562">
        <f>C18+C19</f>
        <v>0.75</v>
      </c>
      <c r="D17" s="562">
        <f t="shared" ref="D17:F17" si="5">D18+D19</f>
        <v>0.75</v>
      </c>
      <c r="E17" s="562">
        <f t="shared" si="5"/>
        <v>0</v>
      </c>
      <c r="F17" s="562">
        <f t="shared" si="5"/>
        <v>0</v>
      </c>
      <c r="G17" s="695"/>
      <c r="H17" s="695"/>
      <c r="I17" s="575"/>
      <c r="L17" s="512" t="s">
        <v>150</v>
      </c>
    </row>
    <row r="18" spans="1:12" s="511" customFormat="1" ht="51" x14ac:dyDescent="0.25">
      <c r="A18" s="576">
        <v>1</v>
      </c>
      <c r="B18" s="572" t="s">
        <v>229</v>
      </c>
      <c r="C18" s="513">
        <v>0.17</v>
      </c>
      <c r="D18" s="513">
        <v>0.17</v>
      </c>
      <c r="E18" s="570"/>
      <c r="F18" s="562">
        <f>SUM(F19:F34)</f>
        <v>0</v>
      </c>
      <c r="G18" s="499" t="s">
        <v>72</v>
      </c>
      <c r="H18" s="580" t="s">
        <v>254</v>
      </c>
      <c r="I18" s="575"/>
      <c r="L18" s="512" t="s">
        <v>150</v>
      </c>
    </row>
    <row r="19" spans="1:12" s="378" customFormat="1" ht="51" x14ac:dyDescent="0.25">
      <c r="A19" s="571">
        <v>2</v>
      </c>
      <c r="B19" s="503" t="s">
        <v>607</v>
      </c>
      <c r="C19" s="513">
        <v>0.57999999999999996</v>
      </c>
      <c r="D19" s="442">
        <v>0.57999999999999996</v>
      </c>
      <c r="E19" s="570"/>
      <c r="F19" s="573"/>
      <c r="G19" s="499" t="s">
        <v>609</v>
      </c>
      <c r="H19" s="696" t="s">
        <v>614</v>
      </c>
      <c r="I19" s="566"/>
      <c r="L19" s="379" t="s">
        <v>150</v>
      </c>
    </row>
    <row r="20" spans="1:12" s="511" customFormat="1" ht="14.25" customHeight="1" x14ac:dyDescent="0.2">
      <c r="A20" s="576" t="s">
        <v>51</v>
      </c>
      <c r="B20" s="582" t="s">
        <v>45</v>
      </c>
      <c r="C20" s="562">
        <v>1.25</v>
      </c>
      <c r="D20" s="577">
        <v>1.25</v>
      </c>
      <c r="E20" s="578">
        <f t="shared" ref="E20" si="6">E21</f>
        <v>0</v>
      </c>
      <c r="F20" s="577"/>
      <c r="G20" s="498"/>
      <c r="H20" s="695"/>
      <c r="I20" s="575"/>
      <c r="L20" s="512" t="s">
        <v>150</v>
      </c>
    </row>
    <row r="21" spans="1:12" s="378" customFormat="1" ht="25.5" x14ac:dyDescent="0.25">
      <c r="A21" s="571">
        <v>1</v>
      </c>
      <c r="B21" s="584" t="s">
        <v>576</v>
      </c>
      <c r="C21" s="568">
        <v>1.25</v>
      </c>
      <c r="D21" s="569">
        <v>1.25</v>
      </c>
      <c r="E21" s="570"/>
      <c r="F21" s="573"/>
      <c r="G21" s="503" t="s">
        <v>610</v>
      </c>
      <c r="H21" s="580" t="s">
        <v>255</v>
      </c>
      <c r="I21" s="566"/>
      <c r="L21" s="379" t="s">
        <v>150</v>
      </c>
    </row>
    <row r="22" spans="1:12" s="511" customFormat="1" ht="25.5" x14ac:dyDescent="0.25">
      <c r="A22" s="576" t="s">
        <v>30</v>
      </c>
      <c r="B22" s="585" t="s">
        <v>43</v>
      </c>
      <c r="C22" s="562">
        <v>0.4</v>
      </c>
      <c r="D22" s="577">
        <v>0.4</v>
      </c>
      <c r="E22" s="578">
        <f t="shared" ref="E22" si="7">E23</f>
        <v>0</v>
      </c>
      <c r="F22" s="579"/>
      <c r="G22" s="704"/>
      <c r="H22" s="695"/>
      <c r="I22" s="575"/>
      <c r="L22" s="512" t="s">
        <v>150</v>
      </c>
    </row>
    <row r="23" spans="1:12" s="378" customFormat="1" ht="51" x14ac:dyDescent="0.25">
      <c r="A23" s="571">
        <v>1</v>
      </c>
      <c r="B23" s="583" t="s">
        <v>577</v>
      </c>
      <c r="C23" s="568">
        <v>0.4</v>
      </c>
      <c r="D23" s="569">
        <v>0.4</v>
      </c>
      <c r="E23" s="570"/>
      <c r="F23" s="573"/>
      <c r="G23" s="580" t="s">
        <v>578</v>
      </c>
      <c r="H23" s="580" t="s">
        <v>579</v>
      </c>
      <c r="I23" s="566"/>
      <c r="L23" s="379" t="s">
        <v>150</v>
      </c>
    </row>
    <row r="24" spans="1:12" s="511" customFormat="1" ht="12.75" customHeight="1" x14ac:dyDescent="0.25">
      <c r="A24" s="576" t="s">
        <v>28</v>
      </c>
      <c r="B24" s="564" t="s">
        <v>64</v>
      </c>
      <c r="C24" s="562">
        <v>3.46</v>
      </c>
      <c r="D24" s="577">
        <v>3.46</v>
      </c>
      <c r="E24" s="578">
        <f t="shared" ref="E24" si="8">SUM(E25:E36)</f>
        <v>0</v>
      </c>
      <c r="F24" s="577"/>
      <c r="G24" s="704">
        <f t="shared" ref="G24" si="9">SUM(G25:G36)</f>
        <v>0</v>
      </c>
      <c r="H24" s="695"/>
      <c r="I24" s="575"/>
      <c r="L24" s="512" t="s">
        <v>150</v>
      </c>
    </row>
    <row r="25" spans="1:12" s="378" customFormat="1" ht="25.5" customHeight="1" x14ac:dyDescent="0.25">
      <c r="A25" s="571">
        <v>1</v>
      </c>
      <c r="B25" s="584" t="s">
        <v>64</v>
      </c>
      <c r="C25" s="568">
        <v>0.04</v>
      </c>
      <c r="D25" s="569">
        <v>0.04</v>
      </c>
      <c r="E25" s="570"/>
      <c r="F25" s="573"/>
      <c r="G25" s="580" t="s">
        <v>238</v>
      </c>
      <c r="H25" s="964" t="s">
        <v>77</v>
      </c>
      <c r="I25" s="566"/>
      <c r="L25" s="379" t="s">
        <v>150</v>
      </c>
    </row>
    <row r="26" spans="1:12" s="378" customFormat="1" ht="25.5" x14ac:dyDescent="0.25">
      <c r="A26" s="571">
        <v>2</v>
      </c>
      <c r="B26" s="584" t="s">
        <v>64</v>
      </c>
      <c r="C26" s="568">
        <v>0.11</v>
      </c>
      <c r="D26" s="569">
        <v>0.11</v>
      </c>
      <c r="E26" s="570"/>
      <c r="F26" s="573"/>
      <c r="G26" s="580" t="s">
        <v>239</v>
      </c>
      <c r="H26" s="964"/>
      <c r="I26" s="566"/>
      <c r="L26" s="379" t="s">
        <v>150</v>
      </c>
    </row>
    <row r="27" spans="1:12" s="378" customFormat="1" ht="25.5" x14ac:dyDescent="0.25">
      <c r="A27" s="571">
        <v>3</v>
      </c>
      <c r="B27" s="584" t="s">
        <v>64</v>
      </c>
      <c r="C27" s="568">
        <v>0.05</v>
      </c>
      <c r="D27" s="569">
        <v>0.05</v>
      </c>
      <c r="E27" s="570"/>
      <c r="F27" s="577"/>
      <c r="G27" s="503" t="s">
        <v>71</v>
      </c>
      <c r="H27" s="964"/>
      <c r="I27" s="575"/>
      <c r="L27" s="379" t="s">
        <v>150</v>
      </c>
    </row>
    <row r="28" spans="1:12" s="378" customFormat="1" ht="25.5" x14ac:dyDescent="0.25">
      <c r="A28" s="571">
        <v>4</v>
      </c>
      <c r="B28" s="572" t="s">
        <v>64</v>
      </c>
      <c r="C28" s="568">
        <v>0.74</v>
      </c>
      <c r="D28" s="569">
        <v>0.74</v>
      </c>
      <c r="E28" s="570"/>
      <c r="F28" s="573"/>
      <c r="G28" s="580" t="s">
        <v>244</v>
      </c>
      <c r="H28" s="964"/>
      <c r="I28" s="566"/>
      <c r="L28" s="379" t="s">
        <v>150</v>
      </c>
    </row>
    <row r="29" spans="1:12" s="378" customFormat="1" ht="25.5" x14ac:dyDescent="0.25">
      <c r="A29" s="571">
        <v>5</v>
      </c>
      <c r="B29" s="572" t="s">
        <v>64</v>
      </c>
      <c r="C29" s="568">
        <v>0.7</v>
      </c>
      <c r="D29" s="569">
        <v>0.7</v>
      </c>
      <c r="E29" s="570"/>
      <c r="F29" s="573"/>
      <c r="G29" s="703" t="s">
        <v>245</v>
      </c>
      <c r="H29" s="964"/>
      <c r="I29" s="566"/>
      <c r="L29" s="379" t="s">
        <v>150</v>
      </c>
    </row>
    <row r="30" spans="1:12" s="378" customFormat="1" ht="25.5" x14ac:dyDescent="0.25">
      <c r="A30" s="571">
        <v>6</v>
      </c>
      <c r="B30" s="572" t="s">
        <v>64</v>
      </c>
      <c r="C30" s="568">
        <v>0.2</v>
      </c>
      <c r="D30" s="569">
        <v>0.2</v>
      </c>
      <c r="E30" s="570"/>
      <c r="F30" s="577"/>
      <c r="G30" s="703" t="s">
        <v>245</v>
      </c>
      <c r="H30" s="964"/>
      <c r="I30" s="575"/>
      <c r="L30" s="379" t="s">
        <v>150</v>
      </c>
    </row>
    <row r="31" spans="1:12" s="378" customFormat="1" ht="25.5" x14ac:dyDescent="0.25">
      <c r="A31" s="571">
        <v>7</v>
      </c>
      <c r="B31" s="572" t="s">
        <v>233</v>
      </c>
      <c r="C31" s="568">
        <v>0.19</v>
      </c>
      <c r="D31" s="569">
        <v>0.19</v>
      </c>
      <c r="E31" s="570"/>
      <c r="F31" s="573"/>
      <c r="G31" s="580" t="s">
        <v>246</v>
      </c>
      <c r="H31" s="964"/>
      <c r="I31" s="566"/>
      <c r="L31" s="379" t="s">
        <v>150</v>
      </c>
    </row>
    <row r="32" spans="1:12" s="378" customFormat="1" ht="25.5" x14ac:dyDescent="0.25">
      <c r="A32" s="571">
        <v>8</v>
      </c>
      <c r="B32" s="572" t="s">
        <v>64</v>
      </c>
      <c r="C32" s="568">
        <v>0.1</v>
      </c>
      <c r="D32" s="569">
        <v>0.1</v>
      </c>
      <c r="E32" s="570"/>
      <c r="F32" s="566"/>
      <c r="G32" s="706" t="s">
        <v>247</v>
      </c>
      <c r="H32" s="964"/>
      <c r="I32" s="566"/>
      <c r="L32" s="379" t="s">
        <v>150</v>
      </c>
    </row>
    <row r="33" spans="1:12" s="378" customFormat="1" ht="25.5" x14ac:dyDescent="0.25">
      <c r="A33" s="571">
        <v>9</v>
      </c>
      <c r="B33" s="586" t="s">
        <v>64</v>
      </c>
      <c r="C33" s="568">
        <v>0.13</v>
      </c>
      <c r="D33" s="569">
        <v>0.13</v>
      </c>
      <c r="E33" s="570"/>
      <c r="F33" s="577"/>
      <c r="G33" s="707" t="s">
        <v>249</v>
      </c>
      <c r="H33" s="964"/>
      <c r="I33" s="575"/>
      <c r="L33" s="379" t="s">
        <v>150</v>
      </c>
    </row>
    <row r="34" spans="1:12" s="378" customFormat="1" ht="25.5" customHeight="1" x14ac:dyDescent="0.25">
      <c r="A34" s="571">
        <v>10</v>
      </c>
      <c r="B34" s="586" t="s">
        <v>64</v>
      </c>
      <c r="C34" s="568">
        <v>0.5</v>
      </c>
      <c r="D34" s="569">
        <v>0.5</v>
      </c>
      <c r="E34" s="570"/>
      <c r="F34" s="573"/>
      <c r="G34" s="707" t="s">
        <v>70</v>
      </c>
      <c r="H34" s="964"/>
      <c r="I34" s="566"/>
      <c r="L34" s="379" t="s">
        <v>150</v>
      </c>
    </row>
    <row r="35" spans="1:12" s="511" customFormat="1" ht="25.5" x14ac:dyDescent="0.25">
      <c r="A35" s="571">
        <v>11</v>
      </c>
      <c r="B35" s="584" t="s">
        <v>64</v>
      </c>
      <c r="C35" s="562">
        <v>0.1</v>
      </c>
      <c r="D35" s="562">
        <v>0.1</v>
      </c>
      <c r="E35" s="570"/>
      <c r="F35" s="562">
        <f t="shared" ref="F35" si="10">F36</f>
        <v>0</v>
      </c>
      <c r="G35" s="499" t="s">
        <v>251</v>
      </c>
      <c r="H35" s="964"/>
      <c r="I35" s="575"/>
      <c r="L35" s="512" t="s">
        <v>150</v>
      </c>
    </row>
    <row r="36" spans="1:12" s="378" customFormat="1" ht="25.5" x14ac:dyDescent="0.25">
      <c r="A36" s="571">
        <v>12</v>
      </c>
      <c r="B36" s="584" t="s">
        <v>64</v>
      </c>
      <c r="C36" s="568">
        <v>0.6</v>
      </c>
      <c r="D36" s="569">
        <v>0.6</v>
      </c>
      <c r="E36" s="570"/>
      <c r="F36" s="573"/>
      <c r="G36" s="580" t="s">
        <v>611</v>
      </c>
      <c r="H36" s="964"/>
      <c r="I36" s="575"/>
      <c r="L36" s="379" t="s">
        <v>150</v>
      </c>
    </row>
    <row r="37" spans="1:12" s="511" customFormat="1" ht="18.75" customHeight="1" x14ac:dyDescent="0.25">
      <c r="A37" s="337">
        <f>A36+A23+A21+A19+A16+A14+A11</f>
        <v>22</v>
      </c>
      <c r="B37" s="497" t="s">
        <v>181</v>
      </c>
      <c r="C37" s="588">
        <f>C35+C24+C22+C20+C17+C15+C12+C8</f>
        <v>18.62</v>
      </c>
      <c r="D37" s="588">
        <f t="shared" ref="D37:F37" si="11">D35+D24+D22+D20+D17+D15+D12+D8</f>
        <v>18.62</v>
      </c>
      <c r="E37" s="588">
        <f t="shared" si="11"/>
        <v>0</v>
      </c>
      <c r="F37" s="588">
        <f t="shared" si="11"/>
        <v>0</v>
      </c>
      <c r="G37" s="589"/>
      <c r="H37" s="590"/>
      <c r="I37" s="587"/>
      <c r="L37" s="512" t="s">
        <v>150</v>
      </c>
    </row>
    <row r="38" spans="1:12" s="378" customFormat="1" ht="25.5" x14ac:dyDescent="0.25">
      <c r="B38" s="514"/>
      <c r="C38" s="515"/>
      <c r="D38" s="515"/>
      <c r="E38" s="515"/>
      <c r="F38" s="515"/>
      <c r="H38" s="963" t="s">
        <v>859</v>
      </c>
      <c r="I38" s="963"/>
      <c r="L38" s="379" t="s">
        <v>150</v>
      </c>
    </row>
    <row r="39" spans="1:12" s="378" customFormat="1" ht="25.5" x14ac:dyDescent="0.25">
      <c r="B39" s="514"/>
      <c r="C39" s="515"/>
      <c r="D39" s="515"/>
      <c r="E39" s="515"/>
      <c r="F39" s="515"/>
      <c r="H39" s="963"/>
      <c r="I39" s="963"/>
      <c r="L39" s="379" t="s">
        <v>150</v>
      </c>
    </row>
    <row r="40" spans="1:12" s="378" customFormat="1" ht="25.5" x14ac:dyDescent="0.25">
      <c r="B40" s="514"/>
      <c r="C40" s="515"/>
      <c r="D40" s="515"/>
      <c r="E40" s="515"/>
      <c r="F40" s="515"/>
      <c r="H40" s="514"/>
      <c r="L40" s="379" t="s">
        <v>150</v>
      </c>
    </row>
    <row r="41" spans="1:12" ht="25.5" x14ac:dyDescent="0.25">
      <c r="L41" s="99" t="s">
        <v>150</v>
      </c>
    </row>
    <row r="42" spans="1:12" ht="25.5" x14ac:dyDescent="0.25">
      <c r="L42" s="99" t="s">
        <v>150</v>
      </c>
    </row>
    <row r="43" spans="1:12" ht="25.5" x14ac:dyDescent="0.25">
      <c r="L43" s="99" t="s">
        <v>150</v>
      </c>
    </row>
    <row r="44" spans="1:12" ht="25.5" x14ac:dyDescent="0.25">
      <c r="L44" s="99" t="s">
        <v>150</v>
      </c>
    </row>
    <row r="45" spans="1:12" ht="25.5" x14ac:dyDescent="0.25">
      <c r="L45" s="99" t="s">
        <v>150</v>
      </c>
    </row>
    <row r="46" spans="1:12" ht="25.5" x14ac:dyDescent="0.25">
      <c r="L46" s="99" t="s">
        <v>150</v>
      </c>
    </row>
    <row r="47" spans="1:12" ht="25.5" x14ac:dyDescent="0.25">
      <c r="L47" s="99" t="s">
        <v>150</v>
      </c>
    </row>
    <row r="48" spans="1:12" ht="25.5" x14ac:dyDescent="0.25">
      <c r="L48" s="99" t="s">
        <v>150</v>
      </c>
    </row>
    <row r="49" spans="12:12" ht="25.5" x14ac:dyDescent="0.25">
      <c r="L49" s="99" t="s">
        <v>150</v>
      </c>
    </row>
    <row r="50" spans="12:12" ht="25.5" x14ac:dyDescent="0.25">
      <c r="L50" s="99" t="s">
        <v>150</v>
      </c>
    </row>
    <row r="51" spans="12:12" ht="25.5" x14ac:dyDescent="0.25">
      <c r="L51" s="99" t="s">
        <v>150</v>
      </c>
    </row>
    <row r="52" spans="12:12" ht="25.5" x14ac:dyDescent="0.25">
      <c r="L52" s="99" t="s">
        <v>150</v>
      </c>
    </row>
    <row r="53" spans="12:12" ht="25.5" x14ac:dyDescent="0.25">
      <c r="L53" s="99" t="s">
        <v>150</v>
      </c>
    </row>
    <row r="54" spans="12:12" ht="25.5" x14ac:dyDescent="0.25">
      <c r="L54" s="99" t="s">
        <v>150</v>
      </c>
    </row>
    <row r="55" spans="12:12" ht="25.5" x14ac:dyDescent="0.25">
      <c r="L55" s="99" t="s">
        <v>150</v>
      </c>
    </row>
    <row r="56" spans="12:12" ht="25.5" x14ac:dyDescent="0.25">
      <c r="L56" s="99" t="s">
        <v>150</v>
      </c>
    </row>
    <row r="57" spans="12:12" ht="25.5" x14ac:dyDescent="0.25">
      <c r="L57" s="99" t="s">
        <v>150</v>
      </c>
    </row>
    <row r="58" spans="12:12" ht="25.5" x14ac:dyDescent="0.25">
      <c r="L58" s="99" t="s">
        <v>150</v>
      </c>
    </row>
    <row r="59" spans="12:12" ht="25.5" x14ac:dyDescent="0.25">
      <c r="L59" s="99" t="s">
        <v>150</v>
      </c>
    </row>
    <row r="60" spans="12:12" ht="25.5" x14ac:dyDescent="0.25">
      <c r="L60" s="99" t="s">
        <v>150</v>
      </c>
    </row>
    <row r="61" spans="12:12" ht="25.5" x14ac:dyDescent="0.25">
      <c r="L61" s="99" t="s">
        <v>150</v>
      </c>
    </row>
    <row r="62" spans="12:12" ht="25.5" x14ac:dyDescent="0.25">
      <c r="L62" s="99" t="s">
        <v>150</v>
      </c>
    </row>
    <row r="63" spans="12:12" ht="25.5" x14ac:dyDescent="0.25">
      <c r="L63" s="99" t="s">
        <v>150</v>
      </c>
    </row>
    <row r="64" spans="12:12" ht="25.5" x14ac:dyDescent="0.25">
      <c r="L64" s="99" t="s">
        <v>150</v>
      </c>
    </row>
    <row r="65" spans="12:12" ht="25.5" x14ac:dyDescent="0.25">
      <c r="L65" s="99" t="s">
        <v>150</v>
      </c>
    </row>
    <row r="66" spans="12:12" ht="25.5" x14ac:dyDescent="0.25">
      <c r="L66" s="99" t="s">
        <v>150</v>
      </c>
    </row>
    <row r="67" spans="12:12" ht="25.5" x14ac:dyDescent="0.25">
      <c r="L67" s="99" t="s">
        <v>150</v>
      </c>
    </row>
    <row r="68" spans="12:12" ht="25.5" x14ac:dyDescent="0.25">
      <c r="L68" s="99" t="s">
        <v>150</v>
      </c>
    </row>
    <row r="69" spans="12:12" ht="25.5" x14ac:dyDescent="0.25">
      <c r="L69" s="99" t="s">
        <v>150</v>
      </c>
    </row>
    <row r="70" spans="12:12" ht="25.5" x14ac:dyDescent="0.25">
      <c r="L70" s="99" t="s">
        <v>150</v>
      </c>
    </row>
    <row r="71" spans="12:12" ht="25.5" x14ac:dyDescent="0.25">
      <c r="L71" s="99" t="s">
        <v>150</v>
      </c>
    </row>
    <row r="72" spans="12:12" ht="25.5" x14ac:dyDescent="0.25">
      <c r="L72" s="99" t="s">
        <v>150</v>
      </c>
    </row>
    <row r="73" spans="12:12" ht="25.5" x14ac:dyDescent="0.25">
      <c r="L73" s="99" t="s">
        <v>150</v>
      </c>
    </row>
    <row r="74" spans="12:12" ht="25.5" x14ac:dyDescent="0.25">
      <c r="L74" s="99" t="s">
        <v>150</v>
      </c>
    </row>
    <row r="75" spans="12:12" ht="25.5" x14ac:dyDescent="0.25">
      <c r="L75" s="99" t="s">
        <v>150</v>
      </c>
    </row>
    <row r="76" spans="12:12" ht="25.5" x14ac:dyDescent="0.25">
      <c r="L76" s="99" t="s">
        <v>150</v>
      </c>
    </row>
    <row r="77" spans="12:12" ht="25.5" x14ac:dyDescent="0.25">
      <c r="L77" s="99" t="s">
        <v>150</v>
      </c>
    </row>
    <row r="78" spans="12:12" ht="25.5" x14ac:dyDescent="0.25">
      <c r="L78" s="99" t="s">
        <v>150</v>
      </c>
    </row>
    <row r="79" spans="12:12" ht="25.5" x14ac:dyDescent="0.25">
      <c r="L79" s="99" t="s">
        <v>150</v>
      </c>
    </row>
    <row r="80" spans="12:12" ht="25.5" x14ac:dyDescent="0.25">
      <c r="L80" s="99" t="s">
        <v>150</v>
      </c>
    </row>
    <row r="81" spans="12:12" ht="25.5" x14ac:dyDescent="0.25">
      <c r="L81" s="99" t="s">
        <v>150</v>
      </c>
    </row>
    <row r="82" spans="12:12" ht="25.5" x14ac:dyDescent="0.25">
      <c r="L82" s="99" t="s">
        <v>150</v>
      </c>
    </row>
    <row r="83" spans="12:12" ht="25.5" x14ac:dyDescent="0.25">
      <c r="L83" s="99" t="s">
        <v>150</v>
      </c>
    </row>
    <row r="84" spans="12:12" ht="25.5" x14ac:dyDescent="0.25">
      <c r="L84" s="99" t="s">
        <v>150</v>
      </c>
    </row>
    <row r="85" spans="12:12" ht="25.5" x14ac:dyDescent="0.25">
      <c r="L85" s="99" t="s">
        <v>150</v>
      </c>
    </row>
    <row r="86" spans="12:12" ht="25.5" x14ac:dyDescent="0.25">
      <c r="L86" s="99" t="s">
        <v>150</v>
      </c>
    </row>
    <row r="87" spans="12:12" ht="25.5" x14ac:dyDescent="0.25">
      <c r="L87" s="99" t="s">
        <v>150</v>
      </c>
    </row>
    <row r="88" spans="12:12" ht="25.5" x14ac:dyDescent="0.25">
      <c r="L88" s="99" t="s">
        <v>150</v>
      </c>
    </row>
    <row r="89" spans="12:12" ht="25.5" x14ac:dyDescent="0.25">
      <c r="L89" s="99" t="s">
        <v>150</v>
      </c>
    </row>
    <row r="90" spans="12:12" ht="25.5" x14ac:dyDescent="0.25">
      <c r="L90" s="99" t="s">
        <v>150</v>
      </c>
    </row>
    <row r="91" spans="12:12" ht="25.5" x14ac:dyDescent="0.25">
      <c r="L91" s="99" t="s">
        <v>150</v>
      </c>
    </row>
    <row r="92" spans="12:12" ht="25.5" x14ac:dyDescent="0.25">
      <c r="L92" s="99" t="s">
        <v>150</v>
      </c>
    </row>
    <row r="93" spans="12:12" ht="25.5" x14ac:dyDescent="0.25">
      <c r="L93" s="99" t="s">
        <v>150</v>
      </c>
    </row>
    <row r="94" spans="12:12" ht="25.5" x14ac:dyDescent="0.25">
      <c r="L94" s="99" t="s">
        <v>150</v>
      </c>
    </row>
    <row r="95" spans="12:12" ht="25.5" x14ac:dyDescent="0.25">
      <c r="L95" s="99" t="s">
        <v>150</v>
      </c>
    </row>
    <row r="96" spans="12:12" ht="25.5" x14ac:dyDescent="0.25">
      <c r="L96" s="99" t="s">
        <v>150</v>
      </c>
    </row>
    <row r="97" spans="12:12" ht="25.5" x14ac:dyDescent="0.25">
      <c r="L97" s="99" t="s">
        <v>150</v>
      </c>
    </row>
    <row r="98" spans="12:12" ht="25.5" x14ac:dyDescent="0.25">
      <c r="L98" s="99" t="s">
        <v>150</v>
      </c>
    </row>
    <row r="99" spans="12:12" ht="25.5" x14ac:dyDescent="0.25">
      <c r="L99" s="99" t="s">
        <v>150</v>
      </c>
    </row>
    <row r="100" spans="12:12" ht="25.5" x14ac:dyDescent="0.25">
      <c r="L100" s="99" t="s">
        <v>150</v>
      </c>
    </row>
    <row r="101" spans="12:12" ht="25.5" x14ac:dyDescent="0.25">
      <c r="L101" s="99" t="s">
        <v>150</v>
      </c>
    </row>
    <row r="102" spans="12:12" ht="25.5" x14ac:dyDescent="0.25">
      <c r="L102" s="99" t="s">
        <v>150</v>
      </c>
    </row>
    <row r="103" spans="12:12" ht="25.5" x14ac:dyDescent="0.25">
      <c r="L103" s="99" t="s">
        <v>150</v>
      </c>
    </row>
    <row r="104" spans="12:12" ht="25.5" x14ac:dyDescent="0.25">
      <c r="L104" s="99" t="s">
        <v>150</v>
      </c>
    </row>
    <row r="105" spans="12:12" ht="25.5" x14ac:dyDescent="0.25">
      <c r="L105" s="99" t="s">
        <v>150</v>
      </c>
    </row>
    <row r="106" spans="12:12" ht="25.5" x14ac:dyDescent="0.25">
      <c r="L106" s="99" t="s">
        <v>150</v>
      </c>
    </row>
    <row r="107" spans="12:12" ht="25.5" x14ac:dyDescent="0.25">
      <c r="L107" s="99" t="s">
        <v>150</v>
      </c>
    </row>
    <row r="108" spans="12:12" ht="25.5" x14ac:dyDescent="0.25">
      <c r="L108" s="99" t="s">
        <v>150</v>
      </c>
    </row>
    <row r="109" spans="12:12" ht="25.5" x14ac:dyDescent="0.25">
      <c r="L109" s="99" t="s">
        <v>150</v>
      </c>
    </row>
    <row r="110" spans="12:12" ht="25.5" x14ac:dyDescent="0.25">
      <c r="L110" s="99" t="s">
        <v>150</v>
      </c>
    </row>
    <row r="111" spans="12:12" ht="25.5" x14ac:dyDescent="0.25">
      <c r="L111" s="99" t="s">
        <v>150</v>
      </c>
    </row>
    <row r="112" spans="12:12" ht="25.5" x14ac:dyDescent="0.25">
      <c r="L112" s="99" t="s">
        <v>150</v>
      </c>
    </row>
    <row r="113" spans="12:12" ht="25.5" x14ac:dyDescent="0.25">
      <c r="L113" s="99" t="s">
        <v>150</v>
      </c>
    </row>
    <row r="114" spans="12:12" ht="25.5" x14ac:dyDescent="0.25">
      <c r="L114" s="99" t="s">
        <v>150</v>
      </c>
    </row>
    <row r="115" spans="12:12" ht="25.5" x14ac:dyDescent="0.25">
      <c r="L115" s="99" t="s">
        <v>150</v>
      </c>
    </row>
    <row r="116" spans="12:12" ht="25.5" x14ac:dyDescent="0.25">
      <c r="L116" s="99" t="s">
        <v>150</v>
      </c>
    </row>
    <row r="117" spans="12:12" ht="25.5" x14ac:dyDescent="0.25">
      <c r="L117" s="99" t="s">
        <v>150</v>
      </c>
    </row>
    <row r="118" spans="12:12" ht="25.5" x14ac:dyDescent="0.25">
      <c r="L118" s="99" t="s">
        <v>150</v>
      </c>
    </row>
    <row r="119" spans="12:12" ht="25.5" x14ac:dyDescent="0.25">
      <c r="L119" s="99" t="s">
        <v>150</v>
      </c>
    </row>
    <row r="120" spans="12:12" ht="25.5" x14ac:dyDescent="0.25">
      <c r="L120" s="99" t="s">
        <v>150</v>
      </c>
    </row>
    <row r="121" spans="12:12" ht="25.5" x14ac:dyDescent="0.25">
      <c r="L121" s="99" t="s">
        <v>150</v>
      </c>
    </row>
    <row r="122" spans="12:12" ht="25.5" x14ac:dyDescent="0.25">
      <c r="L122" s="99" t="s">
        <v>150</v>
      </c>
    </row>
    <row r="123" spans="12:12" ht="25.5" x14ac:dyDescent="0.25">
      <c r="L123" s="99" t="s">
        <v>150</v>
      </c>
    </row>
    <row r="124" spans="12:12" ht="25.5" x14ac:dyDescent="0.25">
      <c r="L124" s="99" t="s">
        <v>150</v>
      </c>
    </row>
    <row r="125" spans="12:12" ht="25.5" x14ac:dyDescent="0.25">
      <c r="L125" s="99" t="s">
        <v>150</v>
      </c>
    </row>
    <row r="126" spans="12:12" ht="25.5" x14ac:dyDescent="0.25">
      <c r="L126" s="99" t="s">
        <v>150</v>
      </c>
    </row>
    <row r="127" spans="12:12" ht="25.5" x14ac:dyDescent="0.25">
      <c r="L127" s="99" t="s">
        <v>150</v>
      </c>
    </row>
    <row r="128" spans="12:12" ht="25.5" x14ac:dyDescent="0.25">
      <c r="L128" s="99" t="s">
        <v>150</v>
      </c>
    </row>
    <row r="129" spans="12:12" ht="25.5" x14ac:dyDescent="0.25">
      <c r="L129" s="99" t="s">
        <v>150</v>
      </c>
    </row>
    <row r="130" spans="12:12" ht="25.5" x14ac:dyDescent="0.25">
      <c r="L130" s="99" t="s">
        <v>150</v>
      </c>
    </row>
    <row r="131" spans="12:12" ht="25.5" x14ac:dyDescent="0.25">
      <c r="L131" s="99" t="s">
        <v>150</v>
      </c>
    </row>
    <row r="132" spans="12:12" ht="25.5" x14ac:dyDescent="0.25">
      <c r="L132" s="99" t="s">
        <v>150</v>
      </c>
    </row>
    <row r="133" spans="12:12" ht="25.5" x14ac:dyDescent="0.25">
      <c r="L133" s="99" t="s">
        <v>150</v>
      </c>
    </row>
    <row r="134" spans="12:12" ht="25.5" x14ac:dyDescent="0.25">
      <c r="L134" s="99" t="s">
        <v>150</v>
      </c>
    </row>
    <row r="135" spans="12:12" ht="25.5" x14ac:dyDescent="0.25">
      <c r="L135" s="99" t="s">
        <v>150</v>
      </c>
    </row>
    <row r="136" spans="12:12" ht="25.5" x14ac:dyDescent="0.25">
      <c r="L136" s="99" t="s">
        <v>150</v>
      </c>
    </row>
    <row r="137" spans="12:12" ht="25.5" x14ac:dyDescent="0.25">
      <c r="L137" s="99" t="s">
        <v>150</v>
      </c>
    </row>
    <row r="138" spans="12:12" ht="25.5" x14ac:dyDescent="0.25">
      <c r="L138" s="99" t="s">
        <v>150</v>
      </c>
    </row>
    <row r="139" spans="12:12" ht="25.5" x14ac:dyDescent="0.25">
      <c r="L139" s="99" t="s">
        <v>150</v>
      </c>
    </row>
    <row r="140" spans="12:12" ht="25.5" x14ac:dyDescent="0.25">
      <c r="L140" s="99" t="s">
        <v>150</v>
      </c>
    </row>
    <row r="141" spans="12:12" ht="25.5" x14ac:dyDescent="0.25">
      <c r="L141" s="99" t="s">
        <v>150</v>
      </c>
    </row>
    <row r="142" spans="12:12" ht="25.5" x14ac:dyDescent="0.25">
      <c r="L142" s="99" t="s">
        <v>150</v>
      </c>
    </row>
    <row r="143" spans="12:12" ht="25.5" x14ac:dyDescent="0.25">
      <c r="L143" s="99" t="s">
        <v>150</v>
      </c>
    </row>
    <row r="144" spans="12:12" ht="25.5" x14ac:dyDescent="0.25">
      <c r="L144" s="99" t="s">
        <v>150</v>
      </c>
    </row>
    <row r="145" spans="12:12" ht="25.5" x14ac:dyDescent="0.25">
      <c r="L145" s="99" t="s">
        <v>150</v>
      </c>
    </row>
    <row r="146" spans="12:12" ht="25.5" x14ac:dyDescent="0.25">
      <c r="L146" s="99" t="s">
        <v>150</v>
      </c>
    </row>
    <row r="147" spans="12:12" ht="25.5" x14ac:dyDescent="0.25">
      <c r="L147" s="99" t="s">
        <v>150</v>
      </c>
    </row>
    <row r="148" spans="12:12" ht="25.5" x14ac:dyDescent="0.25">
      <c r="L148" s="99" t="s">
        <v>150</v>
      </c>
    </row>
    <row r="149" spans="12:12" ht="25.5" x14ac:dyDescent="0.25">
      <c r="L149" s="99" t="s">
        <v>150</v>
      </c>
    </row>
    <row r="150" spans="12:12" ht="25.5" x14ac:dyDescent="0.25">
      <c r="L150" s="99" t="s">
        <v>150</v>
      </c>
    </row>
    <row r="151" spans="12:12" ht="25.5" x14ac:dyDescent="0.25">
      <c r="L151" s="99" t="s">
        <v>150</v>
      </c>
    </row>
    <row r="152" spans="12:12" ht="25.5" x14ac:dyDescent="0.25">
      <c r="L152" s="99" t="s">
        <v>150</v>
      </c>
    </row>
    <row r="153" spans="12:12" ht="25.5" x14ac:dyDescent="0.25">
      <c r="L153" s="99" t="s">
        <v>150</v>
      </c>
    </row>
    <row r="154" spans="12:12" ht="25.5" x14ac:dyDescent="0.25">
      <c r="L154" s="99" t="s">
        <v>150</v>
      </c>
    </row>
    <row r="155" spans="12:12" ht="25.5" x14ac:dyDescent="0.25">
      <c r="L155" s="99" t="s">
        <v>150</v>
      </c>
    </row>
    <row r="156" spans="12:12" ht="25.5" x14ac:dyDescent="0.25">
      <c r="L156" s="99" t="s">
        <v>150</v>
      </c>
    </row>
    <row r="157" spans="12:12" ht="25.5" x14ac:dyDescent="0.25">
      <c r="L157" s="99" t="s">
        <v>150</v>
      </c>
    </row>
    <row r="158" spans="12:12" ht="25.5" x14ac:dyDescent="0.25">
      <c r="L158" s="99" t="s">
        <v>150</v>
      </c>
    </row>
    <row r="159" spans="12:12" ht="25.5" x14ac:dyDescent="0.25">
      <c r="L159" s="99" t="s">
        <v>150</v>
      </c>
    </row>
    <row r="160" spans="12:12" ht="25.5" x14ac:dyDescent="0.25">
      <c r="L160" s="99" t="s">
        <v>150</v>
      </c>
    </row>
    <row r="161" spans="12:12" ht="25.5" x14ac:dyDescent="0.25">
      <c r="L161" s="99" t="s">
        <v>150</v>
      </c>
    </row>
    <row r="162" spans="12:12" ht="25.5" x14ac:dyDescent="0.25">
      <c r="L162" s="99" t="s">
        <v>150</v>
      </c>
    </row>
    <row r="163" spans="12:12" ht="25.5" x14ac:dyDescent="0.25">
      <c r="L163" s="99" t="s">
        <v>150</v>
      </c>
    </row>
    <row r="164" spans="12:12" ht="25.5" x14ac:dyDescent="0.25">
      <c r="L164" s="99" t="s">
        <v>150</v>
      </c>
    </row>
    <row r="165" spans="12:12" ht="25.5" x14ac:dyDescent="0.25">
      <c r="L165" s="99" t="s">
        <v>150</v>
      </c>
    </row>
    <row r="166" spans="12:12" ht="25.5" x14ac:dyDescent="0.25">
      <c r="L166" s="99" t="s">
        <v>150</v>
      </c>
    </row>
  </sheetData>
  <mergeCells count="13">
    <mergeCell ref="H38:I39"/>
    <mergeCell ref="A1:I1"/>
    <mergeCell ref="H25:H36"/>
    <mergeCell ref="A2:I2"/>
    <mergeCell ref="A4:I4"/>
    <mergeCell ref="A3:I3"/>
    <mergeCell ref="A5:A6"/>
    <mergeCell ref="B5:B6"/>
    <mergeCell ref="C5:C6"/>
    <mergeCell ref="D5:F5"/>
    <mergeCell ref="G5:G6"/>
    <mergeCell ref="H5:H6"/>
    <mergeCell ref="I5:I6"/>
  </mergeCells>
  <conditionalFormatting sqref="B10:B11 B20:B21">
    <cfRule type="cellIs" dxfId="9" priority="2" stopIfTrue="1" operator="equal">
      <formula>0</formula>
    </cfRule>
  </conditionalFormatting>
  <printOptions horizontalCentered="1"/>
  <pageMargins left="0.39370078740157483" right="0.39370078740157483" top="0.39370078740157483" bottom="0.39370078740157483" header="0.11811023622047245" footer="0.27559055118110237"/>
  <pageSetup paperSize="9" scale="76" fitToHeight="100" orientation="landscape" r:id="rId1"/>
  <headerFooter>
    <oddFooter>&amp;L&amp;9Phụ lục &amp;A&amp;R&amp;10&amp;P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77"/>
  <sheetViews>
    <sheetView view="pageLayout" topLeftCell="A28" zoomScaleSheetLayoutView="84" workbookViewId="0">
      <selection activeCell="H33" sqref="A1:I34"/>
    </sheetView>
  </sheetViews>
  <sheetFormatPr defaultRowHeight="12.75" x14ac:dyDescent="0.25"/>
  <cols>
    <col min="1" max="1" width="5.5" style="65" customWidth="1"/>
    <col min="2" max="2" width="30.625" style="66" customWidth="1"/>
    <col min="3" max="3" width="13.25" style="247" customWidth="1"/>
    <col min="4" max="6" width="8" style="247" customWidth="1"/>
    <col min="7" max="7" width="21.5" style="64" customWidth="1"/>
    <col min="8" max="8" width="39.875" style="66" customWidth="1"/>
    <col min="9" max="9" width="8.375" style="64" customWidth="1"/>
    <col min="10" max="62" width="9" style="67"/>
    <col min="63" max="16384" width="9" style="64"/>
  </cols>
  <sheetData>
    <row r="1" spans="1:62" s="684" customFormat="1" ht="33.75" customHeight="1" x14ac:dyDescent="0.25">
      <c r="A1" s="942" t="s">
        <v>865</v>
      </c>
      <c r="B1" s="942"/>
      <c r="C1" s="942"/>
      <c r="D1" s="942"/>
      <c r="E1" s="942"/>
      <c r="F1" s="942"/>
      <c r="G1" s="942"/>
      <c r="H1" s="942"/>
      <c r="I1" s="942"/>
    </row>
    <row r="2" spans="1:62" s="684" customFormat="1" ht="6" customHeight="1" x14ac:dyDescent="0.25">
      <c r="A2" s="942"/>
      <c r="B2" s="942"/>
      <c r="C2" s="942"/>
      <c r="D2" s="942"/>
      <c r="E2" s="942"/>
      <c r="F2" s="942"/>
      <c r="G2" s="942"/>
      <c r="H2" s="942"/>
      <c r="I2" s="942"/>
    </row>
    <row r="3" spans="1:62" s="684" customFormat="1" ht="16.5" customHeight="1" x14ac:dyDescent="0.25">
      <c r="A3" s="941" t="str">
        <f>'CMD-BO SUNG 2018'!A3:H3</f>
        <v>(Kèm theo Tờ trình số 218/TTr-UBND  ngày 09/7/2018 của UBND tỉnh)</v>
      </c>
      <c r="B3" s="941"/>
      <c r="C3" s="941"/>
      <c r="D3" s="941"/>
      <c r="E3" s="941"/>
      <c r="F3" s="941"/>
      <c r="G3" s="941"/>
      <c r="H3" s="941"/>
      <c r="I3" s="941"/>
    </row>
    <row r="4" spans="1:62" ht="16.5" customHeight="1" x14ac:dyDescent="0.25">
      <c r="A4" s="954"/>
      <c r="B4" s="954"/>
      <c r="C4" s="954"/>
      <c r="D4" s="954"/>
      <c r="E4" s="954"/>
      <c r="F4" s="954"/>
      <c r="G4" s="954"/>
      <c r="H4" s="954"/>
      <c r="I4" s="954"/>
      <c r="J4" s="64"/>
      <c r="K4" s="64"/>
      <c r="L4" s="99" t="s">
        <v>150</v>
      </c>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row>
    <row r="5" spans="1:62" s="247" customFormat="1" ht="24" customHeight="1" x14ac:dyDescent="0.25">
      <c r="A5" s="962" t="s">
        <v>21</v>
      </c>
      <c r="B5" s="950" t="s">
        <v>62</v>
      </c>
      <c r="C5" s="960" t="s">
        <v>161</v>
      </c>
      <c r="D5" s="958" t="s">
        <v>17</v>
      </c>
      <c r="E5" s="958"/>
      <c r="F5" s="958"/>
      <c r="G5" s="950" t="s">
        <v>166</v>
      </c>
      <c r="H5" s="958" t="s">
        <v>60</v>
      </c>
      <c r="I5" s="958" t="s">
        <v>59</v>
      </c>
      <c r="J5" s="68"/>
      <c r="K5" s="68"/>
      <c r="L5" s="99" t="s">
        <v>150</v>
      </c>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row>
    <row r="6" spans="1:62" s="247" customFormat="1" ht="24" customHeight="1" x14ac:dyDescent="0.25">
      <c r="A6" s="962"/>
      <c r="B6" s="950"/>
      <c r="C6" s="960"/>
      <c r="D6" s="712" t="s">
        <v>13</v>
      </c>
      <c r="E6" s="712" t="s">
        <v>12</v>
      </c>
      <c r="F6" s="712" t="s">
        <v>58</v>
      </c>
      <c r="G6" s="950"/>
      <c r="H6" s="958"/>
      <c r="I6" s="958"/>
      <c r="J6" s="68"/>
      <c r="K6" s="68"/>
      <c r="L6" s="99" t="s">
        <v>150</v>
      </c>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row>
    <row r="7" spans="1:62" s="785" customFormat="1" ht="24" customHeight="1" x14ac:dyDescent="0.25">
      <c r="A7" s="791">
        <v>-1</v>
      </c>
      <c r="B7" s="791">
        <v>-2</v>
      </c>
      <c r="C7" s="791" t="s">
        <v>169</v>
      </c>
      <c r="D7" s="791">
        <v>-4</v>
      </c>
      <c r="E7" s="791">
        <v>-5</v>
      </c>
      <c r="F7" s="791">
        <v>-6</v>
      </c>
      <c r="G7" s="791">
        <v>-7</v>
      </c>
      <c r="H7" s="791">
        <v>-8</v>
      </c>
      <c r="I7" s="791">
        <v>-9</v>
      </c>
      <c r="J7" s="793"/>
      <c r="K7" s="793"/>
      <c r="L7" s="786" t="s">
        <v>150</v>
      </c>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793"/>
      <c r="AW7" s="793"/>
      <c r="AX7" s="793"/>
      <c r="AY7" s="793"/>
      <c r="AZ7" s="793"/>
      <c r="BA7" s="793"/>
      <c r="BB7" s="793"/>
      <c r="BC7" s="793"/>
      <c r="BD7" s="793"/>
      <c r="BE7" s="793"/>
      <c r="BF7" s="793"/>
      <c r="BG7" s="793"/>
      <c r="BH7" s="793"/>
      <c r="BI7" s="793"/>
      <c r="BJ7" s="793"/>
    </row>
    <row r="8" spans="1:62" s="206" customFormat="1" ht="25.5" x14ac:dyDescent="0.25">
      <c r="A8" s="713" t="s">
        <v>49</v>
      </c>
      <c r="B8" s="220" t="s">
        <v>45</v>
      </c>
      <c r="C8" s="532">
        <f>C9</f>
        <v>0.5</v>
      </c>
      <c r="D8" s="532">
        <f t="shared" ref="D8:F8" si="0">D9</f>
        <v>0.5</v>
      </c>
      <c r="E8" s="532">
        <f t="shared" si="0"/>
        <v>0</v>
      </c>
      <c r="F8" s="532">
        <f t="shared" si="0"/>
        <v>0</v>
      </c>
      <c r="G8" s="795"/>
      <c r="H8" s="774"/>
      <c r="I8" s="208"/>
      <c r="J8" s="228"/>
      <c r="K8" s="228"/>
      <c r="L8" s="207" t="s">
        <v>150</v>
      </c>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row>
    <row r="9" spans="1:62" ht="38.25" x14ac:dyDescent="0.25">
      <c r="A9" s="213">
        <v>1</v>
      </c>
      <c r="B9" s="796" t="s">
        <v>443</v>
      </c>
      <c r="C9" s="210">
        <f t="shared" ref="C9:C28" si="1">SUM(D9:F9)</f>
        <v>0.5</v>
      </c>
      <c r="D9" s="797">
        <v>0.5</v>
      </c>
      <c r="E9" s="209"/>
      <c r="F9" s="209"/>
      <c r="G9" s="183" t="s">
        <v>452</v>
      </c>
      <c r="H9" s="183" t="s">
        <v>772</v>
      </c>
      <c r="I9" s="213"/>
      <c r="L9" s="99" t="s">
        <v>150</v>
      </c>
    </row>
    <row r="10" spans="1:62" s="206" customFormat="1" ht="25.5" x14ac:dyDescent="0.25">
      <c r="A10" s="713" t="s">
        <v>39</v>
      </c>
      <c r="B10" s="782" t="s">
        <v>37</v>
      </c>
      <c r="C10" s="532">
        <f>SUM(C11:C24)</f>
        <v>2.69</v>
      </c>
      <c r="D10" s="532">
        <f t="shared" ref="D10:F10" si="2">SUM(D11:D24)</f>
        <v>2.69</v>
      </c>
      <c r="E10" s="532">
        <f t="shared" si="2"/>
        <v>0</v>
      </c>
      <c r="F10" s="532">
        <f t="shared" si="2"/>
        <v>0</v>
      </c>
      <c r="G10" s="713"/>
      <c r="H10" s="774"/>
      <c r="I10" s="208"/>
      <c r="J10" s="228"/>
      <c r="K10" s="228"/>
      <c r="L10" s="207" t="s">
        <v>150</v>
      </c>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row>
    <row r="11" spans="1:62" ht="51" x14ac:dyDescent="0.25">
      <c r="A11" s="213">
        <v>1</v>
      </c>
      <c r="B11" s="219" t="s">
        <v>37</v>
      </c>
      <c r="C11" s="210">
        <f t="shared" si="1"/>
        <v>7.0000000000000007E-2</v>
      </c>
      <c r="D11" s="221">
        <v>7.0000000000000007E-2</v>
      </c>
      <c r="E11" s="209"/>
      <c r="F11" s="209"/>
      <c r="G11" s="219" t="s">
        <v>455</v>
      </c>
      <c r="H11" s="559" t="s">
        <v>775</v>
      </c>
      <c r="I11" s="209"/>
      <c r="L11" s="99" t="s">
        <v>150</v>
      </c>
    </row>
    <row r="12" spans="1:62" ht="51" x14ac:dyDescent="0.25">
      <c r="A12" s="213">
        <v>2</v>
      </c>
      <c r="B12" s="219" t="s">
        <v>447</v>
      </c>
      <c r="C12" s="210">
        <f t="shared" si="1"/>
        <v>0.25</v>
      </c>
      <c r="D12" s="221">
        <v>0.25</v>
      </c>
      <c r="E12" s="209"/>
      <c r="F12" s="209"/>
      <c r="G12" s="219" t="s">
        <v>456</v>
      </c>
      <c r="H12" s="559" t="s">
        <v>786</v>
      </c>
      <c r="I12" s="209"/>
      <c r="L12" s="99" t="s">
        <v>150</v>
      </c>
    </row>
    <row r="13" spans="1:62" ht="51" x14ac:dyDescent="0.25">
      <c r="A13" s="213">
        <v>3</v>
      </c>
      <c r="B13" s="219" t="s">
        <v>447</v>
      </c>
      <c r="C13" s="210">
        <f t="shared" si="1"/>
        <v>0.16</v>
      </c>
      <c r="D13" s="221">
        <v>0.16</v>
      </c>
      <c r="E13" s="209"/>
      <c r="F13" s="209"/>
      <c r="G13" s="219" t="s">
        <v>457</v>
      </c>
      <c r="H13" s="559" t="s">
        <v>775</v>
      </c>
      <c r="I13" s="209"/>
      <c r="L13" s="99" t="s">
        <v>150</v>
      </c>
    </row>
    <row r="14" spans="1:62" ht="76.5" x14ac:dyDescent="0.25">
      <c r="A14" s="213">
        <v>4</v>
      </c>
      <c r="B14" s="219" t="s">
        <v>37</v>
      </c>
      <c r="C14" s="210">
        <f t="shared" si="1"/>
        <v>0.2</v>
      </c>
      <c r="D14" s="221">
        <v>0.2</v>
      </c>
      <c r="E14" s="209"/>
      <c r="F14" s="209"/>
      <c r="G14" s="183" t="s">
        <v>667</v>
      </c>
      <c r="H14" s="183" t="s">
        <v>777</v>
      </c>
      <c r="I14" s="209"/>
      <c r="L14" s="99" t="s">
        <v>150</v>
      </c>
    </row>
    <row r="15" spans="1:62" ht="51" x14ac:dyDescent="0.25">
      <c r="A15" s="213">
        <v>5</v>
      </c>
      <c r="B15" s="219" t="s">
        <v>448</v>
      </c>
      <c r="C15" s="210">
        <f t="shared" si="1"/>
        <v>0.25</v>
      </c>
      <c r="D15" s="221">
        <v>0.25</v>
      </c>
      <c r="E15" s="209"/>
      <c r="F15" s="209"/>
      <c r="G15" s="183" t="s">
        <v>668</v>
      </c>
      <c r="H15" s="183" t="s">
        <v>778</v>
      </c>
      <c r="I15" s="209"/>
      <c r="L15" s="99" t="s">
        <v>150</v>
      </c>
    </row>
    <row r="16" spans="1:62" ht="51" x14ac:dyDescent="0.25">
      <c r="A16" s="213">
        <v>6</v>
      </c>
      <c r="B16" s="219" t="s">
        <v>37</v>
      </c>
      <c r="C16" s="210">
        <f t="shared" si="1"/>
        <v>0.16</v>
      </c>
      <c r="D16" s="221">
        <v>0.16</v>
      </c>
      <c r="E16" s="209"/>
      <c r="F16" s="209"/>
      <c r="G16" s="219" t="s">
        <v>458</v>
      </c>
      <c r="H16" s="559" t="s">
        <v>779</v>
      </c>
      <c r="I16" s="209"/>
      <c r="L16" s="99" t="s">
        <v>150</v>
      </c>
    </row>
    <row r="17" spans="1:62" ht="38.25" x14ac:dyDescent="0.25">
      <c r="A17" s="213">
        <v>7</v>
      </c>
      <c r="B17" s="219" t="s">
        <v>37</v>
      </c>
      <c r="C17" s="210">
        <f t="shared" si="1"/>
        <v>0.25</v>
      </c>
      <c r="D17" s="221">
        <v>0.25</v>
      </c>
      <c r="E17" s="209"/>
      <c r="F17" s="209"/>
      <c r="G17" s="219" t="s">
        <v>459</v>
      </c>
      <c r="H17" s="559" t="s">
        <v>780</v>
      </c>
      <c r="I17" s="209"/>
      <c r="L17" s="99" t="s">
        <v>150</v>
      </c>
    </row>
    <row r="18" spans="1:62" ht="38.25" x14ac:dyDescent="0.25">
      <c r="A18" s="213">
        <v>8</v>
      </c>
      <c r="B18" s="219" t="s">
        <v>37</v>
      </c>
      <c r="C18" s="210">
        <f t="shared" si="1"/>
        <v>0.2</v>
      </c>
      <c r="D18" s="221">
        <v>0.2</v>
      </c>
      <c r="E18" s="209"/>
      <c r="F18" s="209"/>
      <c r="G18" s="219" t="s">
        <v>460</v>
      </c>
      <c r="H18" s="559" t="s">
        <v>780</v>
      </c>
      <c r="I18" s="209"/>
      <c r="L18" s="99" t="s">
        <v>150</v>
      </c>
    </row>
    <row r="19" spans="1:62" ht="51" x14ac:dyDescent="0.25">
      <c r="A19" s="213">
        <v>9</v>
      </c>
      <c r="B19" s="219" t="s">
        <v>37</v>
      </c>
      <c r="C19" s="210">
        <f t="shared" si="1"/>
        <v>0.05</v>
      </c>
      <c r="D19" s="221">
        <v>0.05</v>
      </c>
      <c r="E19" s="209"/>
      <c r="F19" s="209"/>
      <c r="G19" s="219" t="s">
        <v>461</v>
      </c>
      <c r="H19" s="559" t="s">
        <v>781</v>
      </c>
      <c r="I19" s="209"/>
      <c r="L19" s="99" t="s">
        <v>150</v>
      </c>
    </row>
    <row r="20" spans="1:62" ht="51" x14ac:dyDescent="0.25">
      <c r="A20" s="213">
        <v>10</v>
      </c>
      <c r="B20" s="219" t="s">
        <v>37</v>
      </c>
      <c r="C20" s="210">
        <f t="shared" si="1"/>
        <v>0.05</v>
      </c>
      <c r="D20" s="221">
        <v>0.05</v>
      </c>
      <c r="E20" s="209"/>
      <c r="F20" s="209"/>
      <c r="G20" s="219" t="s">
        <v>84</v>
      </c>
      <c r="H20" s="559" t="s">
        <v>781</v>
      </c>
      <c r="I20" s="209"/>
      <c r="L20" s="99" t="s">
        <v>150</v>
      </c>
    </row>
    <row r="21" spans="1:62" ht="51" x14ac:dyDescent="0.25">
      <c r="A21" s="213">
        <v>11</v>
      </c>
      <c r="B21" s="219" t="s">
        <v>448</v>
      </c>
      <c r="C21" s="210">
        <f t="shared" si="1"/>
        <v>0.3</v>
      </c>
      <c r="D21" s="221">
        <v>0.3</v>
      </c>
      <c r="E21" s="209"/>
      <c r="F21" s="209"/>
      <c r="G21" s="219" t="s">
        <v>462</v>
      </c>
      <c r="H21" s="559" t="s">
        <v>783</v>
      </c>
      <c r="I21" s="209"/>
      <c r="L21" s="99" t="s">
        <v>150</v>
      </c>
    </row>
    <row r="22" spans="1:62" ht="63.75" x14ac:dyDescent="0.25">
      <c r="A22" s="213">
        <v>12</v>
      </c>
      <c r="B22" s="219" t="s">
        <v>37</v>
      </c>
      <c r="C22" s="210">
        <f t="shared" si="1"/>
        <v>0.5</v>
      </c>
      <c r="D22" s="182">
        <v>0.5</v>
      </c>
      <c r="E22" s="209"/>
      <c r="F22" s="209"/>
      <c r="G22" s="219" t="s">
        <v>824</v>
      </c>
      <c r="H22" s="559" t="s">
        <v>787</v>
      </c>
      <c r="I22" s="209"/>
      <c r="L22" s="99" t="s">
        <v>150</v>
      </c>
    </row>
    <row r="23" spans="1:62" ht="51" x14ac:dyDescent="0.25">
      <c r="A23" s="798">
        <v>13</v>
      </c>
      <c r="B23" s="799" t="s">
        <v>37</v>
      </c>
      <c r="C23" s="800">
        <f>D23</f>
        <v>0.15</v>
      </c>
      <c r="D23" s="800">
        <v>0.15</v>
      </c>
      <c r="E23" s="800"/>
      <c r="F23" s="800"/>
      <c r="G23" s="799" t="s">
        <v>501</v>
      </c>
      <c r="H23" s="559" t="s">
        <v>784</v>
      </c>
      <c r="I23" s="209"/>
      <c r="J23" s="64"/>
      <c r="K23" s="64"/>
      <c r="L23" s="99" t="s">
        <v>150</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row>
    <row r="24" spans="1:62" s="378" customFormat="1" ht="51" x14ac:dyDescent="0.25">
      <c r="A24" s="213">
        <v>14</v>
      </c>
      <c r="B24" s="183" t="s">
        <v>37</v>
      </c>
      <c r="C24" s="182">
        <f>D24</f>
        <v>0.1</v>
      </c>
      <c r="D24" s="182">
        <v>0.1</v>
      </c>
      <c r="E24" s="182"/>
      <c r="F24" s="182"/>
      <c r="G24" s="183" t="s">
        <v>499</v>
      </c>
      <c r="H24" s="559" t="s">
        <v>784</v>
      </c>
      <c r="I24" s="209"/>
      <c r="L24" s="379"/>
    </row>
    <row r="25" spans="1:62" s="206" customFormat="1" ht="25.5" x14ac:dyDescent="0.25">
      <c r="A25" s="713" t="s">
        <v>38</v>
      </c>
      <c r="B25" s="782" t="s">
        <v>32</v>
      </c>
      <c r="C25" s="532">
        <f>C26</f>
        <v>0.5</v>
      </c>
      <c r="D25" s="532">
        <f t="shared" ref="D25:F25" si="3">D26</f>
        <v>0.5</v>
      </c>
      <c r="E25" s="532">
        <f t="shared" si="3"/>
        <v>0</v>
      </c>
      <c r="F25" s="532">
        <f t="shared" si="3"/>
        <v>0</v>
      </c>
      <c r="G25" s="795"/>
      <c r="H25" s="774"/>
      <c r="I25" s="208"/>
      <c r="J25" s="228"/>
      <c r="K25" s="228"/>
      <c r="L25" s="207" t="s">
        <v>150</v>
      </c>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row>
    <row r="26" spans="1:62" ht="51" x14ac:dyDescent="0.25">
      <c r="A26" s="213">
        <v>1</v>
      </c>
      <c r="B26" s="219" t="s">
        <v>32</v>
      </c>
      <c r="C26" s="210">
        <f t="shared" si="1"/>
        <v>0.5</v>
      </c>
      <c r="D26" s="797">
        <v>0.5</v>
      </c>
      <c r="E26" s="209"/>
      <c r="F26" s="209"/>
      <c r="G26" s="801" t="s">
        <v>463</v>
      </c>
      <c r="H26" s="559" t="s">
        <v>785</v>
      </c>
      <c r="I26" s="209"/>
      <c r="L26" s="99" t="s">
        <v>150</v>
      </c>
    </row>
    <row r="27" spans="1:62" s="206" customFormat="1" ht="25.5" x14ac:dyDescent="0.25">
      <c r="A27" s="713" t="s">
        <v>33</v>
      </c>
      <c r="B27" s="782" t="s">
        <v>167</v>
      </c>
      <c r="C27" s="532">
        <f>C28</f>
        <v>0.2</v>
      </c>
      <c r="D27" s="532">
        <f t="shared" ref="D27:F27" si="4">D28</f>
        <v>0.2</v>
      </c>
      <c r="E27" s="532">
        <f t="shared" si="4"/>
        <v>0</v>
      </c>
      <c r="F27" s="532">
        <f t="shared" si="4"/>
        <v>0</v>
      </c>
      <c r="G27" s="713"/>
      <c r="H27" s="774"/>
      <c r="I27" s="208"/>
      <c r="J27" s="228"/>
      <c r="K27" s="228"/>
      <c r="L27" s="207" t="s">
        <v>150</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row>
    <row r="28" spans="1:62" ht="63.75" x14ac:dyDescent="0.25">
      <c r="A28" s="213">
        <v>1</v>
      </c>
      <c r="B28" s="219" t="s">
        <v>179</v>
      </c>
      <c r="C28" s="210">
        <f t="shared" si="1"/>
        <v>0.2</v>
      </c>
      <c r="D28" s="221">
        <v>0.2</v>
      </c>
      <c r="E28" s="209"/>
      <c r="F28" s="209"/>
      <c r="G28" s="219" t="s">
        <v>462</v>
      </c>
      <c r="H28" s="559" t="s">
        <v>788</v>
      </c>
      <c r="I28" s="209"/>
      <c r="L28" s="99" t="s">
        <v>150</v>
      </c>
    </row>
    <row r="29" spans="1:62" s="206" customFormat="1" ht="25.5" x14ac:dyDescent="0.25">
      <c r="A29" s="802" t="s">
        <v>51</v>
      </c>
      <c r="B29" s="803" t="s">
        <v>502</v>
      </c>
      <c r="C29" s="804">
        <f>C30</f>
        <v>0.19</v>
      </c>
      <c r="D29" s="804">
        <f>D30</f>
        <v>0</v>
      </c>
      <c r="E29" s="804">
        <f>E30</f>
        <v>0.19</v>
      </c>
      <c r="F29" s="804">
        <f>F30</f>
        <v>0</v>
      </c>
      <c r="G29" s="803"/>
      <c r="H29" s="774"/>
      <c r="I29" s="208"/>
      <c r="J29" s="228"/>
      <c r="K29" s="228"/>
      <c r="L29" s="207" t="s">
        <v>150</v>
      </c>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row>
    <row r="30" spans="1:62" ht="51" x14ac:dyDescent="0.25">
      <c r="A30" s="798">
        <v>1</v>
      </c>
      <c r="B30" s="799" t="s">
        <v>503</v>
      </c>
      <c r="C30" s="800">
        <f>D30+E30+F30</f>
        <v>0.19</v>
      </c>
      <c r="D30" s="800"/>
      <c r="E30" s="800">
        <v>0.19</v>
      </c>
      <c r="F30" s="800"/>
      <c r="G30" s="799" t="s">
        <v>504</v>
      </c>
      <c r="H30" s="559" t="s">
        <v>789</v>
      </c>
      <c r="I30" s="209"/>
      <c r="L30" s="99" t="s">
        <v>150</v>
      </c>
    </row>
    <row r="31" spans="1:62" ht="25.5" x14ac:dyDescent="0.25">
      <c r="A31" s="713">
        <f>A30+A28+A24+A9+A26</f>
        <v>18</v>
      </c>
      <c r="B31" s="713" t="s">
        <v>181</v>
      </c>
      <c r="C31" s="222">
        <f>C29+C27+C25+C10+C8</f>
        <v>4.08</v>
      </c>
      <c r="D31" s="222">
        <f>D29+D27+D25+D10+D8</f>
        <v>3.8899999999999997</v>
      </c>
      <c r="E31" s="222">
        <f t="shared" ref="E31:F31" si="5">E29+E27+E25+E10+E8</f>
        <v>0.19</v>
      </c>
      <c r="F31" s="222">
        <f t="shared" si="5"/>
        <v>0</v>
      </c>
      <c r="G31" s="222"/>
      <c r="H31" s="216"/>
      <c r="I31" s="208"/>
      <c r="L31" s="99" t="s">
        <v>150</v>
      </c>
    </row>
    <row r="32" spans="1:62" ht="25.5" x14ac:dyDescent="0.25">
      <c r="L32" s="99" t="s">
        <v>150</v>
      </c>
    </row>
    <row r="33" spans="8:12" ht="25.5" x14ac:dyDescent="0.25">
      <c r="H33" s="961" t="s">
        <v>859</v>
      </c>
      <c r="I33" s="961"/>
      <c r="L33" s="99" t="s">
        <v>150</v>
      </c>
    </row>
    <row r="34" spans="8:12" ht="25.5" x14ac:dyDescent="0.25">
      <c r="H34" s="961"/>
      <c r="I34" s="961"/>
      <c r="L34" s="99" t="s">
        <v>150</v>
      </c>
    </row>
    <row r="35" spans="8:12" ht="25.5" x14ac:dyDescent="0.25">
      <c r="H35" s="883"/>
      <c r="I35" s="206"/>
      <c r="L35" s="99" t="s">
        <v>150</v>
      </c>
    </row>
    <row r="36" spans="8:12" ht="25.5" x14ac:dyDescent="0.25">
      <c r="H36" s="883"/>
      <c r="I36" s="206"/>
      <c r="L36" s="99" t="s">
        <v>150</v>
      </c>
    </row>
    <row r="37" spans="8:12" ht="25.5" x14ac:dyDescent="0.25">
      <c r="L37" s="99" t="s">
        <v>150</v>
      </c>
    </row>
    <row r="38" spans="8:12" ht="25.5" x14ac:dyDescent="0.25">
      <c r="L38" s="99" t="s">
        <v>150</v>
      </c>
    </row>
    <row r="39" spans="8:12" ht="25.5" x14ac:dyDescent="0.25">
      <c r="L39" s="99" t="s">
        <v>150</v>
      </c>
    </row>
    <row r="40" spans="8:12" ht="25.5" x14ac:dyDescent="0.25">
      <c r="L40" s="99" t="s">
        <v>150</v>
      </c>
    </row>
    <row r="41" spans="8:12" ht="25.5" x14ac:dyDescent="0.25">
      <c r="L41" s="99" t="s">
        <v>150</v>
      </c>
    </row>
    <row r="42" spans="8:12" ht="25.5" x14ac:dyDescent="0.25">
      <c r="L42" s="99" t="s">
        <v>150</v>
      </c>
    </row>
    <row r="43" spans="8:12" ht="25.5" x14ac:dyDescent="0.25">
      <c r="L43" s="99" t="s">
        <v>150</v>
      </c>
    </row>
    <row r="44" spans="8:12" ht="25.5" x14ac:dyDescent="0.25">
      <c r="L44" s="99" t="s">
        <v>150</v>
      </c>
    </row>
    <row r="45" spans="8:12" ht="25.5" x14ac:dyDescent="0.25">
      <c r="L45" s="99" t="s">
        <v>150</v>
      </c>
    </row>
    <row r="46" spans="8:12" ht="25.5" x14ac:dyDescent="0.25">
      <c r="L46" s="99" t="s">
        <v>150</v>
      </c>
    </row>
    <row r="47" spans="8:12" ht="25.5" x14ac:dyDescent="0.25">
      <c r="L47" s="99" t="s">
        <v>150</v>
      </c>
    </row>
    <row r="48" spans="8:12" ht="25.5" x14ac:dyDescent="0.25">
      <c r="L48" s="99" t="s">
        <v>150</v>
      </c>
    </row>
    <row r="49" spans="12:12" ht="25.5" x14ac:dyDescent="0.25">
      <c r="L49" s="99" t="s">
        <v>150</v>
      </c>
    </row>
    <row r="50" spans="12:12" ht="25.5" x14ac:dyDescent="0.25">
      <c r="L50" s="99" t="s">
        <v>150</v>
      </c>
    </row>
    <row r="51" spans="12:12" ht="25.5" x14ac:dyDescent="0.25">
      <c r="L51" s="99" t="s">
        <v>150</v>
      </c>
    </row>
    <row r="52" spans="12:12" ht="25.5" x14ac:dyDescent="0.25">
      <c r="L52" s="99" t="s">
        <v>150</v>
      </c>
    </row>
    <row r="53" spans="12:12" ht="25.5" x14ac:dyDescent="0.25">
      <c r="L53" s="99" t="s">
        <v>150</v>
      </c>
    </row>
    <row r="54" spans="12:12" ht="25.5" x14ac:dyDescent="0.25">
      <c r="L54" s="99" t="s">
        <v>150</v>
      </c>
    </row>
    <row r="55" spans="12:12" ht="25.5" x14ac:dyDescent="0.25">
      <c r="L55" s="99" t="s">
        <v>150</v>
      </c>
    </row>
    <row r="56" spans="12:12" ht="25.5" x14ac:dyDescent="0.25">
      <c r="L56" s="99" t="s">
        <v>150</v>
      </c>
    </row>
    <row r="57" spans="12:12" ht="25.5" x14ac:dyDescent="0.25">
      <c r="L57" s="99" t="s">
        <v>150</v>
      </c>
    </row>
    <row r="58" spans="12:12" ht="25.5" x14ac:dyDescent="0.25">
      <c r="L58" s="99" t="s">
        <v>150</v>
      </c>
    </row>
    <row r="59" spans="12:12" ht="25.5" x14ac:dyDescent="0.25">
      <c r="L59" s="99" t="s">
        <v>150</v>
      </c>
    </row>
    <row r="60" spans="12:12" ht="25.5" x14ac:dyDescent="0.25">
      <c r="L60" s="99" t="s">
        <v>150</v>
      </c>
    </row>
    <row r="61" spans="12:12" ht="25.5" x14ac:dyDescent="0.25">
      <c r="L61" s="99" t="s">
        <v>150</v>
      </c>
    </row>
    <row r="62" spans="12:12" ht="25.5" x14ac:dyDescent="0.25">
      <c r="L62" s="99" t="s">
        <v>150</v>
      </c>
    </row>
    <row r="63" spans="12:12" ht="25.5" x14ac:dyDescent="0.25">
      <c r="L63" s="99" t="s">
        <v>150</v>
      </c>
    </row>
    <row r="64" spans="12:12" ht="25.5" x14ac:dyDescent="0.25">
      <c r="L64" s="99" t="s">
        <v>150</v>
      </c>
    </row>
    <row r="65" spans="12:12" ht="25.5" x14ac:dyDescent="0.25">
      <c r="L65" s="99" t="s">
        <v>150</v>
      </c>
    </row>
    <row r="66" spans="12:12" ht="25.5" x14ac:dyDescent="0.25">
      <c r="L66" s="99" t="s">
        <v>150</v>
      </c>
    </row>
    <row r="67" spans="12:12" ht="25.5" x14ac:dyDescent="0.25">
      <c r="L67" s="99" t="s">
        <v>150</v>
      </c>
    </row>
    <row r="68" spans="12:12" ht="25.5" x14ac:dyDescent="0.25">
      <c r="L68" s="99" t="s">
        <v>150</v>
      </c>
    </row>
    <row r="69" spans="12:12" ht="25.5" x14ac:dyDescent="0.25">
      <c r="L69" s="99" t="s">
        <v>150</v>
      </c>
    </row>
    <row r="70" spans="12:12" ht="25.5" x14ac:dyDescent="0.25">
      <c r="L70" s="99" t="s">
        <v>150</v>
      </c>
    </row>
    <row r="71" spans="12:12" ht="25.5" x14ac:dyDescent="0.25">
      <c r="L71" s="99" t="s">
        <v>150</v>
      </c>
    </row>
    <row r="72" spans="12:12" ht="25.5" x14ac:dyDescent="0.25">
      <c r="L72" s="99" t="s">
        <v>150</v>
      </c>
    </row>
    <row r="73" spans="12:12" ht="25.5" x14ac:dyDescent="0.25">
      <c r="L73" s="99" t="s">
        <v>150</v>
      </c>
    </row>
    <row r="74" spans="12:12" ht="25.5" x14ac:dyDescent="0.25">
      <c r="L74" s="99" t="s">
        <v>150</v>
      </c>
    </row>
    <row r="75" spans="12:12" ht="25.5" x14ac:dyDescent="0.25">
      <c r="L75" s="99" t="s">
        <v>150</v>
      </c>
    </row>
    <row r="76" spans="12:12" ht="25.5" x14ac:dyDescent="0.25">
      <c r="L76" s="99" t="s">
        <v>150</v>
      </c>
    </row>
    <row r="77" spans="12:12" ht="25.5" x14ac:dyDescent="0.25">
      <c r="L77" s="99" t="s">
        <v>150</v>
      </c>
    </row>
  </sheetData>
  <mergeCells count="12">
    <mergeCell ref="H33:I34"/>
    <mergeCell ref="A1:I1"/>
    <mergeCell ref="H5:H6"/>
    <mergeCell ref="A2:I2"/>
    <mergeCell ref="A4:I4"/>
    <mergeCell ref="A3:I3"/>
    <mergeCell ref="I5:I6"/>
    <mergeCell ref="A5:A6"/>
    <mergeCell ref="B5:B6"/>
    <mergeCell ref="C5:C6"/>
    <mergeCell ref="D5:F5"/>
    <mergeCell ref="G5:G6"/>
  </mergeCells>
  <printOptions horizontalCentered="1"/>
  <pageMargins left="0.39370078740157483" right="0.39370078740157483" top="0.39370078740157483" bottom="0.39370078740157483" header="0.11811023622047245" footer="0.27559055118110237"/>
  <pageSetup paperSize="9" scale="76" fitToHeight="100" orientation="landscape" r:id="rId1"/>
  <headerFooter>
    <oddFooter>&amp;L&amp;"Times New Roman,nghiêng"&amp;9Phụ lục &amp;A&amp;R&amp;10&amp;P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5"/>
  <sheetViews>
    <sheetView view="pageLayout" zoomScaleSheetLayoutView="84" workbookViewId="0">
      <selection activeCell="A4" sqref="A4:I4"/>
    </sheetView>
  </sheetViews>
  <sheetFormatPr defaultRowHeight="12.75" x14ac:dyDescent="0.25"/>
  <cols>
    <col min="1" max="1" width="5.5" style="64" customWidth="1"/>
    <col min="2" max="2" width="30.625" style="66" customWidth="1"/>
    <col min="3" max="3" width="13.25" style="64" customWidth="1"/>
    <col min="4" max="6" width="8" style="64" customWidth="1"/>
    <col min="7" max="7" width="21.5" style="64" customWidth="1"/>
    <col min="8" max="8" width="39.875" style="66" customWidth="1"/>
    <col min="9" max="9" width="8.375" style="64" customWidth="1"/>
    <col min="10" max="16384" width="9" style="64"/>
  </cols>
  <sheetData>
    <row r="1" spans="1:12" s="684" customFormat="1" ht="31.5" customHeight="1" x14ac:dyDescent="0.25">
      <c r="A1" s="942" t="s">
        <v>866</v>
      </c>
      <c r="B1" s="942"/>
      <c r="C1" s="942"/>
      <c r="D1" s="942"/>
      <c r="E1" s="942"/>
      <c r="F1" s="942"/>
      <c r="G1" s="942"/>
      <c r="H1" s="942"/>
      <c r="I1" s="942"/>
    </row>
    <row r="2" spans="1:12" s="684" customFormat="1" ht="7.5" customHeight="1" x14ac:dyDescent="0.25">
      <c r="A2" s="942"/>
      <c r="B2" s="942"/>
      <c r="C2" s="942"/>
      <c r="D2" s="942"/>
      <c r="E2" s="942"/>
      <c r="F2" s="942"/>
      <c r="G2" s="942"/>
      <c r="H2" s="942"/>
      <c r="I2" s="942"/>
    </row>
    <row r="3" spans="1:12" s="684" customFormat="1" ht="16.5" customHeight="1" x14ac:dyDescent="0.25">
      <c r="A3" s="941" t="str">
        <f>'CMD-BO SUNG 2018'!A3:H3</f>
        <v>(Kèm theo Tờ trình số 218/TTr-UBND  ngày 09/7/2018 của UBND tỉnh)</v>
      </c>
      <c r="B3" s="941"/>
      <c r="C3" s="941"/>
      <c r="D3" s="941"/>
      <c r="E3" s="941"/>
      <c r="F3" s="941"/>
      <c r="G3" s="941"/>
      <c r="H3" s="941"/>
      <c r="I3" s="941"/>
    </row>
    <row r="4" spans="1:12" ht="16.5" customHeight="1" x14ac:dyDescent="0.25">
      <c r="A4" s="954"/>
      <c r="B4" s="954"/>
      <c r="C4" s="954"/>
      <c r="D4" s="954"/>
      <c r="E4" s="954"/>
      <c r="F4" s="954"/>
      <c r="G4" s="954"/>
      <c r="H4" s="954"/>
      <c r="I4" s="954"/>
      <c r="L4" s="99" t="s">
        <v>150</v>
      </c>
    </row>
    <row r="5" spans="1:12" s="247" customFormat="1" ht="24" customHeight="1" x14ac:dyDescent="0.25">
      <c r="A5" s="962" t="s">
        <v>21</v>
      </c>
      <c r="B5" s="950" t="s">
        <v>62</v>
      </c>
      <c r="C5" s="960" t="s">
        <v>161</v>
      </c>
      <c r="D5" s="958" t="s">
        <v>17</v>
      </c>
      <c r="E5" s="958"/>
      <c r="F5" s="958"/>
      <c r="G5" s="950" t="s">
        <v>166</v>
      </c>
      <c r="H5" s="958" t="s">
        <v>60</v>
      </c>
      <c r="I5" s="958" t="s">
        <v>59</v>
      </c>
      <c r="L5" s="99" t="s">
        <v>150</v>
      </c>
    </row>
    <row r="6" spans="1:12" s="247" customFormat="1" ht="24" customHeight="1" x14ac:dyDescent="0.25">
      <c r="A6" s="962"/>
      <c r="B6" s="950"/>
      <c r="C6" s="960"/>
      <c r="D6" s="847" t="s">
        <v>13</v>
      </c>
      <c r="E6" s="847" t="s">
        <v>12</v>
      </c>
      <c r="F6" s="847" t="s">
        <v>58</v>
      </c>
      <c r="G6" s="950"/>
      <c r="H6" s="958"/>
      <c r="I6" s="958"/>
      <c r="L6" s="99" t="s">
        <v>150</v>
      </c>
    </row>
    <row r="7" spans="1:12" s="851" customFormat="1" ht="24" customHeight="1" x14ac:dyDescent="0.25">
      <c r="A7" s="791">
        <v>-1</v>
      </c>
      <c r="B7" s="791">
        <v>-2</v>
      </c>
      <c r="C7" s="791" t="s">
        <v>169</v>
      </c>
      <c r="D7" s="791">
        <v>-4</v>
      </c>
      <c r="E7" s="791">
        <v>-5</v>
      </c>
      <c r="F7" s="791">
        <v>-6</v>
      </c>
      <c r="G7" s="791">
        <v>-7</v>
      </c>
      <c r="H7" s="791">
        <v>-8</v>
      </c>
      <c r="I7" s="791">
        <v>-9</v>
      </c>
      <c r="L7" s="852" t="s">
        <v>150</v>
      </c>
    </row>
    <row r="8" spans="1:12" ht="25.5" x14ac:dyDescent="0.2">
      <c r="A8" s="249" t="s">
        <v>49</v>
      </c>
      <c r="B8" s="105" t="s">
        <v>41</v>
      </c>
      <c r="C8" s="328">
        <f>C9</f>
        <v>0.19</v>
      </c>
      <c r="D8" s="328">
        <f t="shared" ref="D8:F8" si="0">D9</f>
        <v>0.19</v>
      </c>
      <c r="E8" s="328">
        <f t="shared" si="0"/>
        <v>0</v>
      </c>
      <c r="F8" s="328">
        <f t="shared" si="0"/>
        <v>0</v>
      </c>
      <c r="G8" s="41"/>
      <c r="H8" s="105"/>
      <c r="I8" s="884"/>
      <c r="L8" s="99" t="s">
        <v>150</v>
      </c>
    </row>
    <row r="9" spans="1:12" ht="51" x14ac:dyDescent="0.2">
      <c r="A9" s="885">
        <v>1</v>
      </c>
      <c r="B9" s="595" t="s">
        <v>601</v>
      </c>
      <c r="C9" s="329">
        <f>SUM(D9:F9)</f>
        <v>0.19</v>
      </c>
      <c r="D9" s="330">
        <v>0.19</v>
      </c>
      <c r="E9" s="328"/>
      <c r="F9" s="328"/>
      <c r="G9" s="886" t="s">
        <v>591</v>
      </c>
      <c r="H9" s="559" t="s">
        <v>731</v>
      </c>
      <c r="I9" s="884"/>
      <c r="L9" s="99" t="s">
        <v>150</v>
      </c>
    </row>
    <row r="10" spans="1:12" s="80" customFormat="1" x14ac:dyDescent="0.2">
      <c r="A10" s="249" t="s">
        <v>39</v>
      </c>
      <c r="B10" s="592" t="s">
        <v>833</v>
      </c>
      <c r="C10" s="328">
        <f>SUM(C11)</f>
        <v>1.59</v>
      </c>
      <c r="D10" s="328">
        <f>SUM(D11)</f>
        <v>0</v>
      </c>
      <c r="E10" s="328">
        <f t="shared" ref="E10:F10" si="1">SUM(E11)</f>
        <v>1.59</v>
      </c>
      <c r="F10" s="328">
        <f t="shared" si="1"/>
        <v>0</v>
      </c>
      <c r="G10" s="887"/>
      <c r="H10" s="774"/>
      <c r="I10" s="888"/>
      <c r="L10" s="856"/>
    </row>
    <row r="11" spans="1:12" ht="25.5" x14ac:dyDescent="0.2">
      <c r="A11" s="885">
        <v>1</v>
      </c>
      <c r="B11" s="595" t="s">
        <v>834</v>
      </c>
      <c r="C11" s="329">
        <f>SUM(D11:F11)</f>
        <v>1.59</v>
      </c>
      <c r="D11" s="330"/>
      <c r="E11" s="329">
        <v>1.59</v>
      </c>
      <c r="F11" s="328"/>
      <c r="G11" s="886" t="s">
        <v>835</v>
      </c>
      <c r="H11" s="559" t="s">
        <v>836</v>
      </c>
      <c r="I11" s="884"/>
      <c r="L11" s="99"/>
    </row>
    <row r="12" spans="1:12" ht="26.25" customHeight="1" x14ac:dyDescent="0.2">
      <c r="A12" s="249" t="s">
        <v>38</v>
      </c>
      <c r="B12" s="339" t="s">
        <v>64</v>
      </c>
      <c r="C12" s="328">
        <f>SUM(C13:C20)</f>
        <v>1.7400000000000002</v>
      </c>
      <c r="D12" s="328">
        <f t="shared" ref="D12:F12" si="2">SUM(D13:D20)</f>
        <v>1.7400000000000002</v>
      </c>
      <c r="E12" s="328">
        <f t="shared" si="2"/>
        <v>0</v>
      </c>
      <c r="F12" s="328">
        <f t="shared" si="2"/>
        <v>0</v>
      </c>
      <c r="G12" s="832"/>
      <c r="H12" s="401"/>
      <c r="I12" s="888"/>
      <c r="L12" s="99" t="s">
        <v>150</v>
      </c>
    </row>
    <row r="13" spans="1:12" ht="26.25" customHeight="1" x14ac:dyDescent="0.2">
      <c r="A13" s="41">
        <v>1</v>
      </c>
      <c r="B13" s="214" t="s">
        <v>426</v>
      </c>
      <c r="C13" s="329">
        <f t="shared" ref="C13:C17" si="3">SUM(D13:F13)</f>
        <v>0.03</v>
      </c>
      <c r="D13" s="330">
        <v>0.03</v>
      </c>
      <c r="E13" s="332"/>
      <c r="F13" s="332"/>
      <c r="G13" s="183" t="s">
        <v>438</v>
      </c>
      <c r="H13" s="402" t="s">
        <v>732</v>
      </c>
      <c r="I13" s="889"/>
      <c r="L13" s="99" t="s">
        <v>150</v>
      </c>
    </row>
    <row r="14" spans="1:12" ht="26.25" customHeight="1" x14ac:dyDescent="0.2">
      <c r="A14" s="41">
        <v>2</v>
      </c>
      <c r="B14" s="219" t="s">
        <v>426</v>
      </c>
      <c r="C14" s="329">
        <f t="shared" si="3"/>
        <v>0.05</v>
      </c>
      <c r="D14" s="330">
        <v>0.05</v>
      </c>
      <c r="E14" s="332"/>
      <c r="F14" s="332"/>
      <c r="G14" s="335" t="s">
        <v>429</v>
      </c>
      <c r="H14" s="402" t="s">
        <v>732</v>
      </c>
      <c r="I14" s="889"/>
      <c r="L14" s="99" t="s">
        <v>150</v>
      </c>
    </row>
    <row r="15" spans="1:12" ht="26.25" customHeight="1" x14ac:dyDescent="0.2">
      <c r="A15" s="41">
        <v>3</v>
      </c>
      <c r="B15" s="214" t="s">
        <v>430</v>
      </c>
      <c r="C15" s="329">
        <f t="shared" si="3"/>
        <v>0.46</v>
      </c>
      <c r="D15" s="330">
        <v>0.46</v>
      </c>
      <c r="E15" s="332"/>
      <c r="F15" s="332"/>
      <c r="G15" s="335" t="s">
        <v>439</v>
      </c>
      <c r="H15" s="402" t="s">
        <v>732</v>
      </c>
      <c r="I15" s="889"/>
      <c r="L15" s="99" t="s">
        <v>150</v>
      </c>
    </row>
    <row r="16" spans="1:12" ht="25.5" x14ac:dyDescent="0.2">
      <c r="A16" s="41">
        <v>4</v>
      </c>
      <c r="B16" s="219" t="s">
        <v>426</v>
      </c>
      <c r="C16" s="329">
        <f t="shared" si="3"/>
        <v>0.15</v>
      </c>
      <c r="D16" s="340">
        <v>0.15</v>
      </c>
      <c r="E16" s="332"/>
      <c r="F16" s="332"/>
      <c r="G16" s="183" t="s">
        <v>440</v>
      </c>
      <c r="H16" s="402" t="s">
        <v>732</v>
      </c>
      <c r="I16" s="889"/>
      <c r="L16" s="99" t="s">
        <v>150</v>
      </c>
    </row>
    <row r="17" spans="1:12" ht="25.5" x14ac:dyDescent="0.2">
      <c r="A17" s="41">
        <v>5</v>
      </c>
      <c r="B17" s="219" t="s">
        <v>426</v>
      </c>
      <c r="C17" s="329">
        <f t="shared" si="3"/>
        <v>0.1</v>
      </c>
      <c r="D17" s="340">
        <v>0.1</v>
      </c>
      <c r="E17" s="332"/>
      <c r="F17" s="332"/>
      <c r="G17" s="183" t="s">
        <v>441</v>
      </c>
      <c r="H17" s="402" t="s">
        <v>732</v>
      </c>
      <c r="I17" s="889"/>
      <c r="L17" s="99" t="s">
        <v>150</v>
      </c>
    </row>
    <row r="18" spans="1:12" ht="25.5" x14ac:dyDescent="0.2">
      <c r="A18" s="41">
        <v>6</v>
      </c>
      <c r="B18" s="10" t="s">
        <v>521</v>
      </c>
      <c r="C18" s="751">
        <v>0.3</v>
      </c>
      <c r="D18" s="751">
        <v>0.3</v>
      </c>
      <c r="E18" s="332"/>
      <c r="F18" s="332"/>
      <c r="G18" s="183" t="s">
        <v>522</v>
      </c>
      <c r="H18" s="402" t="s">
        <v>732</v>
      </c>
      <c r="I18" s="889"/>
      <c r="L18" s="99"/>
    </row>
    <row r="19" spans="1:12" ht="25.5" x14ac:dyDescent="0.2">
      <c r="A19" s="41">
        <v>7</v>
      </c>
      <c r="B19" s="10" t="s">
        <v>521</v>
      </c>
      <c r="C19" s="751">
        <v>0.3</v>
      </c>
      <c r="D19" s="751">
        <v>0.3</v>
      </c>
      <c r="E19" s="332"/>
      <c r="F19" s="332"/>
      <c r="G19" s="183" t="s">
        <v>523</v>
      </c>
      <c r="H19" s="402" t="s">
        <v>732</v>
      </c>
      <c r="I19" s="889"/>
      <c r="L19" s="99"/>
    </row>
    <row r="20" spans="1:12" ht="25.5" x14ac:dyDescent="0.2">
      <c r="A20" s="885">
        <v>8</v>
      </c>
      <c r="B20" s="10" t="s">
        <v>521</v>
      </c>
      <c r="C20" s="329">
        <f>SUM(D20:F20)</f>
        <v>0.35</v>
      </c>
      <c r="D20" s="330">
        <v>0.35</v>
      </c>
      <c r="E20" s="328"/>
      <c r="F20" s="328"/>
      <c r="G20" s="10" t="s">
        <v>425</v>
      </c>
      <c r="H20" s="402" t="s">
        <v>732</v>
      </c>
      <c r="I20" s="888"/>
      <c r="L20" s="99" t="s">
        <v>150</v>
      </c>
    </row>
    <row r="21" spans="1:12" ht="25.5" x14ac:dyDescent="0.25">
      <c r="A21" s="357">
        <f>A20+A9+A11</f>
        <v>10</v>
      </c>
      <c r="B21" s="344" t="s">
        <v>181</v>
      </c>
      <c r="C21" s="342">
        <f>C12+C8+C10</f>
        <v>3.5200000000000005</v>
      </c>
      <c r="D21" s="342">
        <f t="shared" ref="D21:F21" si="4">D12+D8+D10</f>
        <v>1.9300000000000002</v>
      </c>
      <c r="E21" s="342">
        <f t="shared" si="4"/>
        <v>1.59</v>
      </c>
      <c r="F21" s="342">
        <f t="shared" si="4"/>
        <v>0</v>
      </c>
      <c r="G21" s="343"/>
      <c r="H21" s="341"/>
      <c r="I21" s="344"/>
      <c r="L21" s="99" t="s">
        <v>150</v>
      </c>
    </row>
    <row r="22" spans="1:12" ht="25.5" x14ac:dyDescent="0.25">
      <c r="L22" s="99" t="s">
        <v>150</v>
      </c>
    </row>
    <row r="23" spans="1:12" ht="25.5" x14ac:dyDescent="0.25">
      <c r="E23" s="82"/>
      <c r="F23" s="82"/>
      <c r="G23" s="956" t="s">
        <v>859</v>
      </c>
      <c r="H23" s="956"/>
      <c r="I23" s="956"/>
      <c r="L23" s="99" t="s">
        <v>150</v>
      </c>
    </row>
    <row r="24" spans="1:12" ht="25.5" x14ac:dyDescent="0.25">
      <c r="L24" s="99" t="s">
        <v>150</v>
      </c>
    </row>
    <row r="25" spans="1:12" ht="25.5" x14ac:dyDescent="0.25">
      <c r="L25" s="99" t="s">
        <v>150</v>
      </c>
    </row>
    <row r="26" spans="1:12" ht="25.5" x14ac:dyDescent="0.25">
      <c r="L26" s="99" t="s">
        <v>150</v>
      </c>
    </row>
    <row r="27" spans="1:12" ht="25.5" x14ac:dyDescent="0.25">
      <c r="L27" s="99" t="s">
        <v>150</v>
      </c>
    </row>
    <row r="28" spans="1:12" ht="25.5" x14ac:dyDescent="0.25">
      <c r="L28" s="99" t="s">
        <v>150</v>
      </c>
    </row>
    <row r="29" spans="1:12" ht="25.5" x14ac:dyDescent="0.25">
      <c r="L29" s="99" t="s">
        <v>150</v>
      </c>
    </row>
    <row r="30" spans="1:12" ht="25.5" x14ac:dyDescent="0.25">
      <c r="L30" s="99" t="s">
        <v>150</v>
      </c>
    </row>
    <row r="31" spans="1:12" ht="25.5" x14ac:dyDescent="0.25">
      <c r="L31" s="99" t="s">
        <v>150</v>
      </c>
    </row>
    <row r="32" spans="1:12" ht="25.5" x14ac:dyDescent="0.25">
      <c r="L32" s="99" t="s">
        <v>150</v>
      </c>
    </row>
    <row r="33" spans="12:12" ht="25.5" x14ac:dyDescent="0.25">
      <c r="L33" s="99" t="s">
        <v>150</v>
      </c>
    </row>
    <row r="34" spans="12:12" ht="25.5" x14ac:dyDescent="0.25">
      <c r="L34" s="99" t="s">
        <v>150</v>
      </c>
    </row>
    <row r="35" spans="12:12" ht="25.5" x14ac:dyDescent="0.25">
      <c r="L35" s="99" t="s">
        <v>150</v>
      </c>
    </row>
    <row r="36" spans="12:12" ht="25.5" x14ac:dyDescent="0.25">
      <c r="L36" s="99" t="s">
        <v>150</v>
      </c>
    </row>
    <row r="37" spans="12:12" ht="25.5" x14ac:dyDescent="0.25">
      <c r="L37" s="99" t="s">
        <v>150</v>
      </c>
    </row>
    <row r="38" spans="12:12" ht="25.5" x14ac:dyDescent="0.25">
      <c r="L38" s="99" t="s">
        <v>150</v>
      </c>
    </row>
    <row r="39" spans="12:12" ht="25.5" x14ac:dyDescent="0.25">
      <c r="L39" s="99" t="s">
        <v>150</v>
      </c>
    </row>
    <row r="40" spans="12:12" ht="25.5" x14ac:dyDescent="0.25">
      <c r="L40" s="99" t="s">
        <v>150</v>
      </c>
    </row>
    <row r="41" spans="12:12" ht="25.5" x14ac:dyDescent="0.25">
      <c r="L41" s="99" t="s">
        <v>150</v>
      </c>
    </row>
    <row r="42" spans="12:12" ht="25.5" x14ac:dyDescent="0.25">
      <c r="L42" s="99" t="s">
        <v>150</v>
      </c>
    </row>
    <row r="43" spans="12:12" ht="25.5" x14ac:dyDescent="0.25">
      <c r="L43" s="99" t="s">
        <v>150</v>
      </c>
    </row>
    <row r="44" spans="12:12" ht="25.5" x14ac:dyDescent="0.25">
      <c r="L44" s="99" t="s">
        <v>150</v>
      </c>
    </row>
    <row r="45" spans="12:12" ht="25.5" x14ac:dyDescent="0.25">
      <c r="L45" s="99" t="s">
        <v>150</v>
      </c>
    </row>
    <row r="46" spans="12:12" ht="25.5" x14ac:dyDescent="0.25">
      <c r="L46" s="99" t="s">
        <v>150</v>
      </c>
    </row>
    <row r="47" spans="12:12" ht="25.5" x14ac:dyDescent="0.25">
      <c r="L47" s="99" t="s">
        <v>150</v>
      </c>
    </row>
    <row r="48" spans="12:12" ht="25.5" x14ac:dyDescent="0.25">
      <c r="L48" s="99" t="s">
        <v>150</v>
      </c>
    </row>
    <row r="49" spans="12:12" ht="25.5" x14ac:dyDescent="0.25">
      <c r="L49" s="99" t="s">
        <v>150</v>
      </c>
    </row>
    <row r="50" spans="12:12" ht="25.5" x14ac:dyDescent="0.25">
      <c r="L50" s="99" t="s">
        <v>150</v>
      </c>
    </row>
    <row r="51" spans="12:12" ht="25.5" x14ac:dyDescent="0.25">
      <c r="L51" s="99" t="s">
        <v>150</v>
      </c>
    </row>
    <row r="52" spans="12:12" ht="25.5" x14ac:dyDescent="0.25">
      <c r="L52" s="99" t="s">
        <v>150</v>
      </c>
    </row>
    <row r="53" spans="12:12" ht="25.5" x14ac:dyDescent="0.25">
      <c r="L53" s="99" t="s">
        <v>150</v>
      </c>
    </row>
    <row r="54" spans="12:12" ht="25.5" x14ac:dyDescent="0.25">
      <c r="L54" s="99" t="s">
        <v>150</v>
      </c>
    </row>
    <row r="55" spans="12:12" ht="25.5" x14ac:dyDescent="0.25">
      <c r="L55" s="99" t="s">
        <v>150</v>
      </c>
    </row>
    <row r="56" spans="12:12" ht="25.5" x14ac:dyDescent="0.25">
      <c r="L56" s="99" t="s">
        <v>150</v>
      </c>
    </row>
    <row r="57" spans="12:12" ht="25.5" x14ac:dyDescent="0.25">
      <c r="L57" s="99" t="s">
        <v>150</v>
      </c>
    </row>
    <row r="58" spans="12:12" ht="25.5" x14ac:dyDescent="0.25">
      <c r="L58" s="99" t="s">
        <v>150</v>
      </c>
    </row>
    <row r="59" spans="12:12" ht="25.5" x14ac:dyDescent="0.25">
      <c r="L59" s="99" t="s">
        <v>150</v>
      </c>
    </row>
    <row r="60" spans="12:12" ht="25.5" x14ac:dyDescent="0.25">
      <c r="L60" s="99" t="s">
        <v>150</v>
      </c>
    </row>
    <row r="61" spans="12:12" ht="25.5" x14ac:dyDescent="0.25">
      <c r="L61" s="99" t="s">
        <v>150</v>
      </c>
    </row>
    <row r="62" spans="12:12" ht="25.5" x14ac:dyDescent="0.25">
      <c r="L62" s="99" t="s">
        <v>150</v>
      </c>
    </row>
    <row r="63" spans="12:12" ht="25.5" x14ac:dyDescent="0.25">
      <c r="L63" s="99" t="s">
        <v>150</v>
      </c>
    </row>
    <row r="64" spans="12:12" ht="25.5" x14ac:dyDescent="0.25">
      <c r="L64" s="99" t="s">
        <v>150</v>
      </c>
    </row>
    <row r="65" spans="12:12" ht="25.5" x14ac:dyDescent="0.25">
      <c r="L65" s="99" t="s">
        <v>150</v>
      </c>
    </row>
    <row r="66" spans="12:12" ht="25.5" x14ac:dyDescent="0.25">
      <c r="L66" s="99" t="s">
        <v>150</v>
      </c>
    </row>
    <row r="67" spans="12:12" ht="25.5" x14ac:dyDescent="0.25">
      <c r="L67" s="99" t="s">
        <v>150</v>
      </c>
    </row>
    <row r="68" spans="12:12" ht="25.5" x14ac:dyDescent="0.25">
      <c r="L68" s="99" t="s">
        <v>150</v>
      </c>
    </row>
    <row r="69" spans="12:12" ht="25.5" x14ac:dyDescent="0.25">
      <c r="L69" s="99" t="s">
        <v>150</v>
      </c>
    </row>
    <row r="70" spans="12:12" ht="25.5" x14ac:dyDescent="0.25">
      <c r="L70" s="99" t="s">
        <v>150</v>
      </c>
    </row>
    <row r="71" spans="12:12" ht="25.5" x14ac:dyDescent="0.25">
      <c r="L71" s="99" t="s">
        <v>150</v>
      </c>
    </row>
    <row r="72" spans="12:12" ht="25.5" x14ac:dyDescent="0.25">
      <c r="L72" s="99" t="s">
        <v>150</v>
      </c>
    </row>
    <row r="73" spans="12:12" ht="25.5" x14ac:dyDescent="0.25">
      <c r="L73" s="99" t="s">
        <v>150</v>
      </c>
    </row>
    <row r="74" spans="12:12" ht="25.5" x14ac:dyDescent="0.25">
      <c r="L74" s="99" t="s">
        <v>150</v>
      </c>
    </row>
    <row r="75" spans="12:12" ht="25.5" x14ac:dyDescent="0.25">
      <c r="L75" s="99" t="s">
        <v>150</v>
      </c>
    </row>
    <row r="76" spans="12:12" ht="25.5" x14ac:dyDescent="0.25">
      <c r="L76" s="99" t="s">
        <v>150</v>
      </c>
    </row>
    <row r="77" spans="12:12" ht="25.5" x14ac:dyDescent="0.25">
      <c r="L77" s="99" t="s">
        <v>150</v>
      </c>
    </row>
    <row r="78" spans="12:12" ht="25.5" x14ac:dyDescent="0.25">
      <c r="L78" s="99" t="s">
        <v>150</v>
      </c>
    </row>
    <row r="79" spans="12:12" ht="25.5" x14ac:dyDescent="0.25">
      <c r="L79" s="99" t="s">
        <v>150</v>
      </c>
    </row>
    <row r="80" spans="12:12" ht="25.5" x14ac:dyDescent="0.25">
      <c r="L80" s="99" t="s">
        <v>150</v>
      </c>
    </row>
    <row r="81" spans="12:12" ht="25.5" x14ac:dyDescent="0.25">
      <c r="L81" s="99" t="s">
        <v>150</v>
      </c>
    </row>
    <row r="82" spans="12:12" ht="25.5" x14ac:dyDescent="0.25">
      <c r="L82" s="99" t="s">
        <v>150</v>
      </c>
    </row>
    <row r="83" spans="12:12" ht="25.5" x14ac:dyDescent="0.25">
      <c r="L83" s="99" t="s">
        <v>150</v>
      </c>
    </row>
    <row r="84" spans="12:12" ht="25.5" x14ac:dyDescent="0.25">
      <c r="L84" s="99" t="s">
        <v>150</v>
      </c>
    </row>
    <row r="85" spans="12:12" ht="25.5" x14ac:dyDescent="0.25">
      <c r="L85" s="99" t="s">
        <v>150</v>
      </c>
    </row>
    <row r="86" spans="12:12" ht="25.5" x14ac:dyDescent="0.25">
      <c r="L86" s="99" t="s">
        <v>150</v>
      </c>
    </row>
    <row r="87" spans="12:12" ht="25.5" x14ac:dyDescent="0.25">
      <c r="L87" s="99" t="s">
        <v>150</v>
      </c>
    </row>
    <row r="88" spans="12:12" ht="25.5" x14ac:dyDescent="0.25">
      <c r="L88" s="99" t="s">
        <v>150</v>
      </c>
    </row>
    <row r="89" spans="12:12" ht="25.5" x14ac:dyDescent="0.25">
      <c r="L89" s="99" t="s">
        <v>150</v>
      </c>
    </row>
    <row r="90" spans="12:12" ht="25.5" x14ac:dyDescent="0.25">
      <c r="L90" s="99" t="s">
        <v>150</v>
      </c>
    </row>
    <row r="91" spans="12:12" ht="25.5" x14ac:dyDescent="0.25">
      <c r="L91" s="99" t="s">
        <v>150</v>
      </c>
    </row>
    <row r="92" spans="12:12" ht="25.5" x14ac:dyDescent="0.25">
      <c r="L92" s="99" t="s">
        <v>150</v>
      </c>
    </row>
    <row r="93" spans="12:12" ht="25.5" x14ac:dyDescent="0.25">
      <c r="L93" s="99" t="s">
        <v>150</v>
      </c>
    </row>
    <row r="94" spans="12:12" ht="25.5" x14ac:dyDescent="0.25">
      <c r="L94" s="99" t="s">
        <v>150</v>
      </c>
    </row>
    <row r="95" spans="12:12" ht="25.5" x14ac:dyDescent="0.25">
      <c r="L95" s="99" t="s">
        <v>150</v>
      </c>
    </row>
    <row r="96" spans="12:12" ht="25.5" x14ac:dyDescent="0.25">
      <c r="L96" s="99" t="s">
        <v>150</v>
      </c>
    </row>
    <row r="97" spans="12:12" ht="25.5" x14ac:dyDescent="0.25">
      <c r="L97" s="99" t="s">
        <v>150</v>
      </c>
    </row>
    <row r="98" spans="12:12" ht="25.5" x14ac:dyDescent="0.25">
      <c r="L98" s="99" t="s">
        <v>150</v>
      </c>
    </row>
    <row r="99" spans="12:12" ht="25.5" x14ac:dyDescent="0.25">
      <c r="L99" s="99" t="s">
        <v>150</v>
      </c>
    </row>
    <row r="100" spans="12:12" ht="25.5" x14ac:dyDescent="0.25">
      <c r="L100" s="99" t="s">
        <v>150</v>
      </c>
    </row>
    <row r="101" spans="12:12" ht="25.5" x14ac:dyDescent="0.25">
      <c r="L101" s="99" t="s">
        <v>150</v>
      </c>
    </row>
    <row r="102" spans="12:12" ht="25.5" x14ac:dyDescent="0.25">
      <c r="L102" s="99" t="s">
        <v>150</v>
      </c>
    </row>
    <row r="103" spans="12:12" ht="25.5" x14ac:dyDescent="0.25">
      <c r="L103" s="99" t="s">
        <v>150</v>
      </c>
    </row>
    <row r="104" spans="12:12" ht="25.5" x14ac:dyDescent="0.25">
      <c r="L104" s="99" t="s">
        <v>150</v>
      </c>
    </row>
    <row r="105" spans="12:12" ht="25.5" x14ac:dyDescent="0.25">
      <c r="L105" s="99" t="s">
        <v>150</v>
      </c>
    </row>
    <row r="106" spans="12:12" ht="25.5" x14ac:dyDescent="0.25">
      <c r="L106" s="99" t="s">
        <v>150</v>
      </c>
    </row>
    <row r="107" spans="12:12" ht="25.5" x14ac:dyDescent="0.25">
      <c r="L107" s="99" t="s">
        <v>150</v>
      </c>
    </row>
    <row r="108" spans="12:12" ht="25.5" x14ac:dyDescent="0.25">
      <c r="L108" s="99" t="s">
        <v>150</v>
      </c>
    </row>
    <row r="109" spans="12:12" ht="25.5" x14ac:dyDescent="0.25">
      <c r="L109" s="99" t="s">
        <v>150</v>
      </c>
    </row>
    <row r="110" spans="12:12" ht="25.5" x14ac:dyDescent="0.25">
      <c r="L110" s="99" t="s">
        <v>150</v>
      </c>
    </row>
    <row r="111" spans="12:12" ht="25.5" x14ac:dyDescent="0.25">
      <c r="L111" s="99" t="s">
        <v>150</v>
      </c>
    </row>
    <row r="112" spans="12:12" ht="25.5" x14ac:dyDescent="0.25">
      <c r="L112" s="99" t="s">
        <v>150</v>
      </c>
    </row>
    <row r="113" spans="12:12" ht="25.5" x14ac:dyDescent="0.25">
      <c r="L113" s="99" t="s">
        <v>150</v>
      </c>
    </row>
    <row r="114" spans="12:12" ht="25.5" x14ac:dyDescent="0.25">
      <c r="L114" s="99" t="s">
        <v>150</v>
      </c>
    </row>
    <row r="115" spans="12:12" ht="25.5" x14ac:dyDescent="0.25">
      <c r="L115" s="99" t="s">
        <v>150</v>
      </c>
    </row>
    <row r="116" spans="12:12" ht="25.5" x14ac:dyDescent="0.25">
      <c r="L116" s="99" t="s">
        <v>150</v>
      </c>
    </row>
    <row r="117" spans="12:12" ht="25.5" x14ac:dyDescent="0.25">
      <c r="L117" s="99" t="s">
        <v>150</v>
      </c>
    </row>
    <row r="118" spans="12:12" ht="25.5" x14ac:dyDescent="0.25">
      <c r="L118" s="99" t="s">
        <v>150</v>
      </c>
    </row>
    <row r="119" spans="12:12" ht="25.5" x14ac:dyDescent="0.25">
      <c r="L119" s="99" t="s">
        <v>150</v>
      </c>
    </row>
    <row r="120" spans="12:12" ht="25.5" x14ac:dyDescent="0.25">
      <c r="L120" s="99" t="s">
        <v>150</v>
      </c>
    </row>
    <row r="121" spans="12:12" ht="25.5" x14ac:dyDescent="0.25">
      <c r="L121" s="99" t="s">
        <v>150</v>
      </c>
    </row>
    <row r="122" spans="12:12" ht="25.5" x14ac:dyDescent="0.25">
      <c r="L122" s="99" t="s">
        <v>150</v>
      </c>
    </row>
    <row r="123" spans="12:12" ht="25.5" x14ac:dyDescent="0.25">
      <c r="L123" s="99" t="s">
        <v>150</v>
      </c>
    </row>
    <row r="124" spans="12:12" ht="25.5" x14ac:dyDescent="0.25">
      <c r="L124" s="99" t="s">
        <v>150</v>
      </c>
    </row>
    <row r="125" spans="12:12" ht="25.5" x14ac:dyDescent="0.25">
      <c r="L125" s="99" t="s">
        <v>150</v>
      </c>
    </row>
    <row r="126" spans="12:12" ht="25.5" x14ac:dyDescent="0.25">
      <c r="L126" s="99" t="s">
        <v>150</v>
      </c>
    </row>
    <row r="127" spans="12:12" ht="25.5" x14ac:dyDescent="0.25">
      <c r="L127" s="99" t="s">
        <v>150</v>
      </c>
    </row>
    <row r="128" spans="12:12" ht="25.5" x14ac:dyDescent="0.25">
      <c r="L128" s="99" t="s">
        <v>150</v>
      </c>
    </row>
    <row r="129" spans="12:12" ht="25.5" x14ac:dyDescent="0.25">
      <c r="L129" s="99" t="s">
        <v>150</v>
      </c>
    </row>
    <row r="130" spans="12:12" ht="25.5" x14ac:dyDescent="0.25">
      <c r="L130" s="99" t="s">
        <v>150</v>
      </c>
    </row>
    <row r="131" spans="12:12" ht="25.5" x14ac:dyDescent="0.25">
      <c r="L131" s="99" t="s">
        <v>150</v>
      </c>
    </row>
    <row r="132" spans="12:12" ht="25.5" x14ac:dyDescent="0.25">
      <c r="L132" s="99" t="s">
        <v>150</v>
      </c>
    </row>
    <row r="133" spans="12:12" ht="25.5" x14ac:dyDescent="0.25">
      <c r="L133" s="99" t="s">
        <v>150</v>
      </c>
    </row>
    <row r="134" spans="12:12" ht="25.5" x14ac:dyDescent="0.25">
      <c r="L134" s="99" t="s">
        <v>150</v>
      </c>
    </row>
    <row r="135" spans="12:12" ht="25.5" x14ac:dyDescent="0.25">
      <c r="L135" s="99" t="s">
        <v>150</v>
      </c>
    </row>
    <row r="136" spans="12:12" ht="25.5" x14ac:dyDescent="0.25">
      <c r="L136" s="99" t="s">
        <v>150</v>
      </c>
    </row>
    <row r="137" spans="12:12" ht="25.5" x14ac:dyDescent="0.25">
      <c r="L137" s="99" t="s">
        <v>150</v>
      </c>
    </row>
    <row r="138" spans="12:12" ht="25.5" x14ac:dyDescent="0.25">
      <c r="L138" s="99" t="s">
        <v>150</v>
      </c>
    </row>
    <row r="139" spans="12:12" ht="25.5" x14ac:dyDescent="0.25">
      <c r="L139" s="99" t="s">
        <v>150</v>
      </c>
    </row>
    <row r="140" spans="12:12" ht="25.5" x14ac:dyDescent="0.25">
      <c r="L140" s="99" t="s">
        <v>150</v>
      </c>
    </row>
    <row r="141" spans="12:12" ht="25.5" x14ac:dyDescent="0.25">
      <c r="L141" s="99" t="s">
        <v>150</v>
      </c>
    </row>
    <row r="142" spans="12:12" ht="25.5" x14ac:dyDescent="0.25">
      <c r="L142" s="99" t="s">
        <v>150</v>
      </c>
    </row>
    <row r="143" spans="12:12" ht="25.5" x14ac:dyDescent="0.25">
      <c r="L143" s="99" t="s">
        <v>150</v>
      </c>
    </row>
    <row r="144" spans="12:12" ht="25.5" x14ac:dyDescent="0.25">
      <c r="L144" s="99" t="s">
        <v>150</v>
      </c>
    </row>
    <row r="145" spans="12:12" ht="25.5" x14ac:dyDescent="0.25">
      <c r="L145" s="99" t="s">
        <v>150</v>
      </c>
    </row>
  </sheetData>
  <mergeCells count="12">
    <mergeCell ref="A2:I2"/>
    <mergeCell ref="A4:I4"/>
    <mergeCell ref="A3:I3"/>
    <mergeCell ref="A1:I1"/>
    <mergeCell ref="D5:F5"/>
    <mergeCell ref="G5:G6"/>
    <mergeCell ref="H5:H6"/>
    <mergeCell ref="I5:I6"/>
    <mergeCell ref="A5:A6"/>
    <mergeCell ref="B5:B6"/>
    <mergeCell ref="C5:C6"/>
    <mergeCell ref="G23:I23"/>
  </mergeCells>
  <conditionalFormatting sqref="B9:B11">
    <cfRule type="cellIs" dxfId="8" priority="4" stopIfTrue="1" operator="equal">
      <formula>0</formula>
    </cfRule>
    <cfRule type="cellIs" dxfId="7" priority="5" stopIfTrue="1" operator="equal">
      <formula>0</formula>
    </cfRule>
    <cfRule type="cellIs" dxfId="6" priority="6" stopIfTrue="1" operator="equal">
      <formula>0</formula>
    </cfRule>
  </conditionalFormatting>
  <conditionalFormatting sqref="B9:B11">
    <cfRule type="cellIs" dxfId="5" priority="1" stopIfTrue="1" operator="equal">
      <formula>0</formula>
    </cfRule>
    <cfRule type="cellIs" dxfId="4" priority="2" stopIfTrue="1" operator="equal">
      <formula>0</formula>
    </cfRule>
    <cfRule type="cellIs" dxfId="3" priority="3" stopIfTrue="1" operator="equal">
      <formula>0</formula>
    </cfRule>
  </conditionalFormatting>
  <printOptions horizontalCentered="1"/>
  <pageMargins left="0.39370078740157483" right="0.39370078740157483" top="0.39370078740157483" bottom="0.39370078740157483" header="0.11811023622047245" footer="0.27559055118110237"/>
  <pageSetup paperSize="9" scale="76" fitToHeight="100" orientation="landscape" r:id="rId1"/>
  <headerFooter>
    <oddFooter>&amp;L&amp;"Times New Roman,nghiêng"&amp;9Phụ lục &amp;A&amp;R&amp;10&amp;P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100"/>
  <sheetViews>
    <sheetView view="pageLayout" zoomScaleSheetLayoutView="84" workbookViewId="0">
      <selection sqref="A1:I41"/>
    </sheetView>
  </sheetViews>
  <sheetFormatPr defaultRowHeight="12.75" x14ac:dyDescent="0.25"/>
  <cols>
    <col min="1" max="1" width="5.5" style="109" customWidth="1"/>
    <col min="2" max="2" width="30.625" style="108" customWidth="1"/>
    <col min="3" max="3" width="13.25" style="109" customWidth="1"/>
    <col min="4" max="6" width="8" style="109" customWidth="1"/>
    <col min="7" max="7" width="21.5" style="109" customWidth="1"/>
    <col min="8" max="8" width="39.875" style="108" customWidth="1"/>
    <col min="9" max="9" width="8.375" style="107" customWidth="1"/>
    <col min="10" max="10" width="8.75" style="107" bestFit="1" customWidth="1"/>
    <col min="11" max="11" width="7.875" style="107" bestFit="1" customWidth="1"/>
    <col min="12" max="12" width="7.25" style="67" customWidth="1"/>
    <col min="13" max="19" width="8" style="67" customWidth="1"/>
    <col min="20" max="20" width="3" style="67" customWidth="1"/>
    <col min="21" max="21" width="3.5" style="67" customWidth="1"/>
    <col min="22" max="22" width="3.875" style="67" customWidth="1"/>
    <col min="23" max="23" width="4.5" style="67" customWidth="1"/>
    <col min="24" max="24" width="4.75" style="67" customWidth="1"/>
    <col min="25" max="26" width="4.5" style="67" customWidth="1"/>
    <col min="27" max="27" width="4.25" style="67" customWidth="1"/>
    <col min="28" max="28" width="3.25" style="67" customWidth="1"/>
    <col min="29" max="29" width="3.5" style="67" customWidth="1"/>
    <col min="30" max="30" width="4.375" style="67" customWidth="1"/>
    <col min="31" max="31" width="4.75" style="67" customWidth="1"/>
    <col min="32" max="32" width="4.125" style="67" customWidth="1"/>
    <col min="33" max="33" width="3.75" style="67" customWidth="1"/>
    <col min="34" max="34" width="4.375" style="67" customWidth="1"/>
    <col min="35" max="119" width="9" style="67"/>
    <col min="120" max="16384" width="9" style="107"/>
  </cols>
  <sheetData>
    <row r="1" spans="1:119" s="684" customFormat="1" ht="33.75" customHeight="1" x14ac:dyDescent="0.25">
      <c r="A1" s="942" t="s">
        <v>867</v>
      </c>
      <c r="B1" s="942"/>
      <c r="C1" s="942"/>
      <c r="D1" s="942"/>
      <c r="E1" s="942"/>
      <c r="F1" s="942"/>
      <c r="G1" s="942"/>
      <c r="H1" s="942"/>
      <c r="I1" s="942"/>
    </row>
    <row r="2" spans="1:119" s="684" customFormat="1" ht="3.75" customHeight="1" x14ac:dyDescent="0.25">
      <c r="A2" s="942"/>
      <c r="B2" s="942"/>
      <c r="C2" s="942"/>
      <c r="D2" s="942"/>
      <c r="E2" s="942"/>
      <c r="F2" s="942"/>
      <c r="G2" s="942"/>
      <c r="H2" s="942"/>
      <c r="I2" s="942"/>
    </row>
    <row r="3" spans="1:119" s="684" customFormat="1" ht="16.5" customHeight="1" x14ac:dyDescent="0.25">
      <c r="A3" s="941" t="str">
        <f>'CMD-BO SUNG 2018'!A3:H3</f>
        <v>(Kèm theo Tờ trình số 218/TTr-UBND  ngày 09/7/2018 của UBND tỉnh)</v>
      </c>
      <c r="B3" s="941"/>
      <c r="C3" s="941"/>
      <c r="D3" s="941"/>
      <c r="E3" s="941"/>
      <c r="F3" s="941"/>
      <c r="G3" s="941"/>
      <c r="H3" s="941"/>
      <c r="I3" s="941"/>
    </row>
    <row r="4" spans="1:119" s="64" customFormat="1" ht="16.5" customHeight="1" x14ac:dyDescent="0.25">
      <c r="A4" s="954"/>
      <c r="B4" s="954"/>
      <c r="C4" s="954"/>
      <c r="D4" s="954"/>
      <c r="E4" s="954"/>
      <c r="F4" s="954"/>
      <c r="G4" s="954"/>
      <c r="H4" s="954"/>
      <c r="I4" s="954"/>
      <c r="L4" s="99" t="s">
        <v>150</v>
      </c>
    </row>
    <row r="5" spans="1:119" s="109" customFormat="1" ht="24" customHeight="1" x14ac:dyDescent="0.25">
      <c r="A5" s="962" t="s">
        <v>21</v>
      </c>
      <c r="B5" s="950" t="s">
        <v>62</v>
      </c>
      <c r="C5" s="960" t="s">
        <v>161</v>
      </c>
      <c r="D5" s="958" t="s">
        <v>17</v>
      </c>
      <c r="E5" s="958"/>
      <c r="F5" s="958"/>
      <c r="G5" s="950" t="s">
        <v>166</v>
      </c>
      <c r="H5" s="958" t="s">
        <v>60</v>
      </c>
      <c r="I5" s="958" t="s">
        <v>59</v>
      </c>
      <c r="L5" s="99" t="s">
        <v>150</v>
      </c>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row>
    <row r="6" spans="1:119" s="109" customFormat="1" ht="24" customHeight="1" x14ac:dyDescent="0.25">
      <c r="A6" s="962"/>
      <c r="B6" s="950"/>
      <c r="C6" s="960"/>
      <c r="D6" s="847" t="s">
        <v>13</v>
      </c>
      <c r="E6" s="847" t="s">
        <v>12</v>
      </c>
      <c r="F6" s="847" t="s">
        <v>58</v>
      </c>
      <c r="G6" s="950"/>
      <c r="H6" s="958"/>
      <c r="I6" s="958"/>
      <c r="L6" s="99" t="s">
        <v>150</v>
      </c>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row>
    <row r="7" spans="1:119" s="794" customFormat="1" ht="24" customHeight="1" x14ac:dyDescent="0.25">
      <c r="A7" s="791">
        <v>-1</v>
      </c>
      <c r="B7" s="791">
        <v>-2</v>
      </c>
      <c r="C7" s="791" t="s">
        <v>169</v>
      </c>
      <c r="D7" s="791">
        <v>-4</v>
      </c>
      <c r="E7" s="791">
        <v>-5</v>
      </c>
      <c r="F7" s="791">
        <v>-6</v>
      </c>
      <c r="G7" s="791">
        <v>-7</v>
      </c>
      <c r="H7" s="791">
        <v>-8</v>
      </c>
      <c r="I7" s="791">
        <v>-9</v>
      </c>
      <c r="L7" s="786" t="s">
        <v>150</v>
      </c>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793"/>
      <c r="AW7" s="793"/>
      <c r="AX7" s="793"/>
      <c r="AY7" s="793"/>
      <c r="AZ7" s="793"/>
      <c r="BA7" s="793"/>
      <c r="BB7" s="793"/>
      <c r="BC7" s="793"/>
      <c r="BD7" s="793"/>
      <c r="BE7" s="793"/>
      <c r="BF7" s="793"/>
      <c r="BG7" s="793"/>
      <c r="BH7" s="793"/>
      <c r="BI7" s="793"/>
      <c r="BJ7" s="793"/>
      <c r="BK7" s="793"/>
      <c r="BL7" s="793"/>
      <c r="BM7" s="793"/>
      <c r="BN7" s="793"/>
      <c r="BO7" s="793"/>
      <c r="BP7" s="793"/>
      <c r="BQ7" s="793"/>
      <c r="BR7" s="793"/>
      <c r="BS7" s="793"/>
      <c r="BT7" s="793"/>
      <c r="BU7" s="793"/>
      <c r="BV7" s="793"/>
      <c r="BW7" s="793"/>
      <c r="BX7" s="793"/>
      <c r="BY7" s="793"/>
      <c r="BZ7" s="793"/>
      <c r="CA7" s="793"/>
      <c r="CB7" s="793"/>
      <c r="CC7" s="793"/>
      <c r="CD7" s="793"/>
      <c r="CE7" s="793"/>
      <c r="CF7" s="793"/>
      <c r="CG7" s="793"/>
      <c r="CH7" s="793"/>
      <c r="CI7" s="793"/>
      <c r="CJ7" s="793"/>
      <c r="CK7" s="793"/>
      <c r="CL7" s="793"/>
      <c r="CM7" s="793"/>
      <c r="CN7" s="793"/>
      <c r="CO7" s="793"/>
      <c r="CP7" s="793"/>
      <c r="CQ7" s="793"/>
      <c r="CR7" s="793"/>
      <c r="CS7" s="793"/>
      <c r="CT7" s="793"/>
      <c r="CU7" s="793"/>
      <c r="CV7" s="793"/>
      <c r="CW7" s="793"/>
      <c r="CX7" s="793"/>
      <c r="CY7" s="793"/>
      <c r="CZ7" s="793"/>
      <c r="DA7" s="793"/>
      <c r="DB7" s="793"/>
      <c r="DC7" s="793"/>
      <c r="DD7" s="793"/>
      <c r="DE7" s="793"/>
      <c r="DF7" s="793"/>
      <c r="DG7" s="793"/>
      <c r="DH7" s="793"/>
      <c r="DI7" s="793"/>
      <c r="DJ7" s="793"/>
      <c r="DK7" s="793"/>
      <c r="DL7" s="793"/>
      <c r="DM7" s="793"/>
      <c r="DN7" s="793"/>
      <c r="DO7" s="793"/>
    </row>
    <row r="8" spans="1:119" s="230" customFormat="1" ht="25.5" x14ac:dyDescent="0.25">
      <c r="A8" s="325" t="s">
        <v>49</v>
      </c>
      <c r="B8" s="773" t="s">
        <v>74</v>
      </c>
      <c r="C8" s="890">
        <f>C9</f>
        <v>0.7</v>
      </c>
      <c r="D8" s="890">
        <f t="shared" ref="D8:F8" si="0">D9</f>
        <v>0.7</v>
      </c>
      <c r="E8" s="890">
        <f t="shared" si="0"/>
        <v>0</v>
      </c>
      <c r="F8" s="890">
        <f t="shared" si="0"/>
        <v>0</v>
      </c>
      <c r="G8" s="325"/>
      <c r="H8" s="891"/>
      <c r="I8" s="892"/>
      <c r="L8" s="207" t="s">
        <v>150</v>
      </c>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c r="DO8" s="228"/>
    </row>
    <row r="9" spans="1:119" ht="38.25" x14ac:dyDescent="0.25">
      <c r="A9" s="323">
        <v>1</v>
      </c>
      <c r="B9" s="322" t="s">
        <v>350</v>
      </c>
      <c r="C9" s="893">
        <f t="shared" ref="C9:C34" si="1">SUM(D9:F9)</f>
        <v>0.7</v>
      </c>
      <c r="D9" s="893">
        <v>0.7</v>
      </c>
      <c r="E9" s="893"/>
      <c r="F9" s="893"/>
      <c r="G9" s="323" t="s">
        <v>96</v>
      </c>
      <c r="H9" s="559" t="s">
        <v>524</v>
      </c>
      <c r="I9" s="894"/>
      <c r="L9" s="99" t="s">
        <v>150</v>
      </c>
    </row>
    <row r="10" spans="1:119" s="230" customFormat="1" ht="25.5" x14ac:dyDescent="0.25">
      <c r="A10" s="325" t="s">
        <v>39</v>
      </c>
      <c r="B10" s="773" t="s">
        <v>45</v>
      </c>
      <c r="C10" s="890">
        <f>SUM(C11:C14)</f>
        <v>10.219999999999999</v>
      </c>
      <c r="D10" s="890">
        <f t="shared" ref="D10:F10" si="2">SUM(D11:D14)</f>
        <v>10.219999999999999</v>
      </c>
      <c r="E10" s="890">
        <f t="shared" si="2"/>
        <v>0</v>
      </c>
      <c r="F10" s="890">
        <f t="shared" si="2"/>
        <v>0</v>
      </c>
      <c r="G10" s="895"/>
      <c r="H10" s="774"/>
      <c r="I10" s="325"/>
      <c r="L10" s="207" t="s">
        <v>150</v>
      </c>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c r="DO10" s="228"/>
    </row>
    <row r="11" spans="1:119" s="230" customFormat="1" ht="38.25" x14ac:dyDescent="0.2">
      <c r="A11" s="323">
        <v>1</v>
      </c>
      <c r="B11" s="322" t="s">
        <v>351</v>
      </c>
      <c r="C11" s="893">
        <f t="shared" si="1"/>
        <v>0.1</v>
      </c>
      <c r="D11" s="893">
        <v>0.1</v>
      </c>
      <c r="E11" s="421"/>
      <c r="F11" s="893"/>
      <c r="G11" s="323" t="s">
        <v>96</v>
      </c>
      <c r="H11" s="559" t="s">
        <v>524</v>
      </c>
      <c r="I11" s="325"/>
      <c r="L11" s="207" t="s">
        <v>150</v>
      </c>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28"/>
      <c r="BW11" s="228"/>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row>
    <row r="12" spans="1:119" ht="51" x14ac:dyDescent="0.2">
      <c r="A12" s="323">
        <v>2</v>
      </c>
      <c r="B12" s="322" t="s">
        <v>369</v>
      </c>
      <c r="C12" s="893">
        <f t="shared" si="1"/>
        <v>9.9</v>
      </c>
      <c r="D12" s="893">
        <v>9.9</v>
      </c>
      <c r="E12" s="421"/>
      <c r="F12" s="893"/>
      <c r="G12" s="323" t="s">
        <v>479</v>
      </c>
      <c r="H12" s="559" t="s">
        <v>733</v>
      </c>
      <c r="I12" s="323"/>
      <c r="L12" s="99" t="s">
        <v>150</v>
      </c>
    </row>
    <row r="13" spans="1:119" s="230" customFormat="1" ht="51" x14ac:dyDescent="0.2">
      <c r="A13" s="323">
        <v>3</v>
      </c>
      <c r="B13" s="322" t="s">
        <v>480</v>
      </c>
      <c r="C13" s="893">
        <f t="shared" si="1"/>
        <v>0.2</v>
      </c>
      <c r="D13" s="893">
        <v>0.2</v>
      </c>
      <c r="E13" s="421"/>
      <c r="F13" s="893"/>
      <c r="G13" s="323" t="s">
        <v>95</v>
      </c>
      <c r="H13" s="559" t="s">
        <v>734</v>
      </c>
      <c r="I13" s="325"/>
      <c r="L13" s="207" t="s">
        <v>150</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8"/>
      <c r="DJ13" s="228"/>
      <c r="DK13" s="228"/>
      <c r="DL13" s="228"/>
      <c r="DM13" s="228"/>
      <c r="DN13" s="228"/>
      <c r="DO13" s="228"/>
    </row>
    <row r="14" spans="1:119" ht="51" x14ac:dyDescent="0.2">
      <c r="A14" s="323">
        <v>4</v>
      </c>
      <c r="B14" s="322" t="s">
        <v>481</v>
      </c>
      <c r="C14" s="893">
        <f t="shared" si="1"/>
        <v>0.02</v>
      </c>
      <c r="D14" s="893">
        <v>0.02</v>
      </c>
      <c r="E14" s="421"/>
      <c r="F14" s="893"/>
      <c r="G14" s="323" t="s">
        <v>96</v>
      </c>
      <c r="H14" s="559" t="s">
        <v>735</v>
      </c>
      <c r="I14" s="323"/>
      <c r="L14" s="99" t="s">
        <v>150</v>
      </c>
    </row>
    <row r="15" spans="1:119" s="230" customFormat="1" ht="25.5" x14ac:dyDescent="0.25">
      <c r="A15" s="325" t="s">
        <v>38</v>
      </c>
      <c r="B15" s="773" t="s">
        <v>67</v>
      </c>
      <c r="C15" s="890">
        <f>C16+C17</f>
        <v>0.14000000000000001</v>
      </c>
      <c r="D15" s="890">
        <f t="shared" ref="D15:F15" si="3">D16+D17</f>
        <v>0.14000000000000001</v>
      </c>
      <c r="E15" s="890">
        <f t="shared" si="3"/>
        <v>0</v>
      </c>
      <c r="F15" s="890">
        <f t="shared" si="3"/>
        <v>0</v>
      </c>
      <c r="G15" s="895"/>
      <c r="H15" s="774"/>
      <c r="I15" s="325"/>
      <c r="L15" s="207" t="s">
        <v>150</v>
      </c>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row>
    <row r="16" spans="1:119" ht="38.25" x14ac:dyDescent="0.2">
      <c r="A16" s="323">
        <v>1</v>
      </c>
      <c r="B16" s="322" t="s">
        <v>352</v>
      </c>
      <c r="C16" s="893">
        <f t="shared" si="1"/>
        <v>0.06</v>
      </c>
      <c r="D16" s="893">
        <v>0.06</v>
      </c>
      <c r="E16" s="421"/>
      <c r="F16" s="893"/>
      <c r="G16" s="323" t="s">
        <v>93</v>
      </c>
      <c r="H16" s="559" t="s">
        <v>524</v>
      </c>
      <c r="I16" s="323"/>
      <c r="L16" s="99" t="s">
        <v>150</v>
      </c>
    </row>
    <row r="17" spans="1:119" ht="38.25" x14ac:dyDescent="0.2">
      <c r="A17" s="323">
        <v>2</v>
      </c>
      <c r="B17" s="322" t="s">
        <v>353</v>
      </c>
      <c r="C17" s="893">
        <f t="shared" si="1"/>
        <v>0.08</v>
      </c>
      <c r="D17" s="893">
        <v>0.08</v>
      </c>
      <c r="E17" s="421"/>
      <c r="F17" s="893"/>
      <c r="G17" s="323" t="s">
        <v>349</v>
      </c>
      <c r="H17" s="559" t="s">
        <v>524</v>
      </c>
      <c r="I17" s="323"/>
      <c r="L17" s="99" t="s">
        <v>150</v>
      </c>
    </row>
    <row r="18" spans="1:119" s="230" customFormat="1" ht="25.5" x14ac:dyDescent="0.25">
      <c r="A18" s="325" t="s">
        <v>33</v>
      </c>
      <c r="B18" s="773" t="s">
        <v>37</v>
      </c>
      <c r="C18" s="890">
        <f>SUM(C19:C29)</f>
        <v>7.5</v>
      </c>
      <c r="D18" s="890">
        <f t="shared" ref="D18:F18" si="4">SUM(D19:D29)</f>
        <v>7.5</v>
      </c>
      <c r="E18" s="890">
        <f t="shared" si="4"/>
        <v>0</v>
      </c>
      <c r="F18" s="890">
        <f t="shared" si="4"/>
        <v>0</v>
      </c>
      <c r="G18" s="325"/>
      <c r="H18" s="774"/>
      <c r="I18" s="325"/>
      <c r="L18" s="207" t="s">
        <v>150</v>
      </c>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row>
    <row r="19" spans="1:119" ht="38.25" x14ac:dyDescent="0.2">
      <c r="A19" s="323">
        <v>1</v>
      </c>
      <c r="B19" s="322" t="s">
        <v>354</v>
      </c>
      <c r="C19" s="893">
        <f t="shared" si="1"/>
        <v>0.12</v>
      </c>
      <c r="D19" s="893">
        <v>0.12</v>
      </c>
      <c r="E19" s="421"/>
      <c r="F19" s="893"/>
      <c r="G19" s="323" t="s">
        <v>98</v>
      </c>
      <c r="H19" s="559" t="s">
        <v>524</v>
      </c>
      <c r="I19" s="323"/>
      <c r="L19" s="99" t="s">
        <v>150</v>
      </c>
    </row>
    <row r="20" spans="1:119" ht="38.25" x14ac:dyDescent="0.2">
      <c r="A20" s="323">
        <v>2</v>
      </c>
      <c r="B20" s="322" t="s">
        <v>355</v>
      </c>
      <c r="C20" s="893">
        <f t="shared" si="1"/>
        <v>2</v>
      </c>
      <c r="D20" s="893">
        <v>2</v>
      </c>
      <c r="E20" s="421"/>
      <c r="F20" s="893"/>
      <c r="G20" s="323" t="s">
        <v>98</v>
      </c>
      <c r="H20" s="559" t="s">
        <v>524</v>
      </c>
      <c r="I20" s="323"/>
      <c r="L20" s="99" t="s">
        <v>150</v>
      </c>
    </row>
    <row r="21" spans="1:119" ht="38.25" x14ac:dyDescent="0.2">
      <c r="A21" s="323">
        <v>3</v>
      </c>
      <c r="B21" s="322" t="s">
        <v>356</v>
      </c>
      <c r="C21" s="893">
        <f t="shared" si="1"/>
        <v>0.3</v>
      </c>
      <c r="D21" s="893">
        <v>0.3</v>
      </c>
      <c r="E21" s="421"/>
      <c r="F21" s="893"/>
      <c r="G21" s="323" t="s">
        <v>98</v>
      </c>
      <c r="H21" s="559" t="s">
        <v>524</v>
      </c>
      <c r="I21" s="323"/>
      <c r="L21" s="99" t="s">
        <v>150</v>
      </c>
    </row>
    <row r="22" spans="1:119" ht="38.25" x14ac:dyDescent="0.2">
      <c r="A22" s="323">
        <v>4</v>
      </c>
      <c r="B22" s="322" t="s">
        <v>357</v>
      </c>
      <c r="C22" s="893">
        <f t="shared" si="1"/>
        <v>0.25</v>
      </c>
      <c r="D22" s="893">
        <v>0.25</v>
      </c>
      <c r="E22" s="421"/>
      <c r="F22" s="893"/>
      <c r="G22" s="323" t="s">
        <v>98</v>
      </c>
      <c r="H22" s="559" t="s">
        <v>524</v>
      </c>
      <c r="I22" s="323"/>
      <c r="L22" s="99" t="s">
        <v>150</v>
      </c>
    </row>
    <row r="23" spans="1:119" ht="51" x14ac:dyDescent="0.2">
      <c r="A23" s="323">
        <v>5</v>
      </c>
      <c r="B23" s="322" t="s">
        <v>358</v>
      </c>
      <c r="C23" s="893">
        <f t="shared" si="1"/>
        <v>1</v>
      </c>
      <c r="D23" s="893">
        <v>1</v>
      </c>
      <c r="E23" s="421"/>
      <c r="F23" s="893"/>
      <c r="G23" s="323" t="s">
        <v>93</v>
      </c>
      <c r="H23" s="559" t="s">
        <v>736</v>
      </c>
      <c r="I23" s="323"/>
      <c r="L23" s="99"/>
    </row>
    <row r="24" spans="1:119" ht="38.25" x14ac:dyDescent="0.2">
      <c r="A24" s="323">
        <v>6</v>
      </c>
      <c r="B24" s="322" t="s">
        <v>359</v>
      </c>
      <c r="C24" s="893">
        <f t="shared" si="1"/>
        <v>1.6</v>
      </c>
      <c r="D24" s="893">
        <v>1.6</v>
      </c>
      <c r="E24" s="421"/>
      <c r="F24" s="893"/>
      <c r="G24" s="323" t="s">
        <v>90</v>
      </c>
      <c r="H24" s="559" t="s">
        <v>737</v>
      </c>
      <c r="I24" s="323"/>
      <c r="L24" s="99"/>
    </row>
    <row r="25" spans="1:119" ht="38.25" x14ac:dyDescent="0.2">
      <c r="A25" s="323">
        <v>7</v>
      </c>
      <c r="B25" s="322" t="s">
        <v>360</v>
      </c>
      <c r="C25" s="893">
        <f t="shared" si="1"/>
        <v>1</v>
      </c>
      <c r="D25" s="893">
        <v>1</v>
      </c>
      <c r="E25" s="421"/>
      <c r="F25" s="893"/>
      <c r="G25" s="323" t="s">
        <v>90</v>
      </c>
      <c r="H25" s="559" t="s">
        <v>738</v>
      </c>
      <c r="I25" s="323"/>
      <c r="L25" s="99"/>
    </row>
    <row r="26" spans="1:119" ht="38.25" x14ac:dyDescent="0.2">
      <c r="A26" s="323">
        <v>8</v>
      </c>
      <c r="B26" s="322" t="s">
        <v>361</v>
      </c>
      <c r="C26" s="893">
        <f t="shared" si="1"/>
        <v>0.5</v>
      </c>
      <c r="D26" s="893">
        <v>0.5</v>
      </c>
      <c r="E26" s="421"/>
      <c r="F26" s="893"/>
      <c r="G26" s="323" t="s">
        <v>99</v>
      </c>
      <c r="H26" s="559" t="s">
        <v>524</v>
      </c>
      <c r="I26" s="323"/>
      <c r="L26" s="99"/>
    </row>
    <row r="27" spans="1:119" ht="38.25" x14ac:dyDescent="0.2">
      <c r="A27" s="323">
        <v>9</v>
      </c>
      <c r="B27" s="322" t="s">
        <v>362</v>
      </c>
      <c r="C27" s="893">
        <f t="shared" si="1"/>
        <v>0.5</v>
      </c>
      <c r="D27" s="893">
        <v>0.5</v>
      </c>
      <c r="E27" s="421"/>
      <c r="F27" s="893"/>
      <c r="G27" s="894" t="s">
        <v>92</v>
      </c>
      <c r="H27" s="559" t="s">
        <v>524</v>
      </c>
      <c r="I27" s="323"/>
      <c r="L27" s="99"/>
    </row>
    <row r="28" spans="1:119" ht="38.25" x14ac:dyDescent="0.2">
      <c r="A28" s="323">
        <v>10</v>
      </c>
      <c r="B28" s="322" t="s">
        <v>363</v>
      </c>
      <c r="C28" s="893">
        <f t="shared" si="1"/>
        <v>0.15</v>
      </c>
      <c r="D28" s="893">
        <v>0.15</v>
      </c>
      <c r="E28" s="421"/>
      <c r="F28" s="893"/>
      <c r="G28" s="894" t="s">
        <v>95</v>
      </c>
      <c r="H28" s="559" t="s">
        <v>524</v>
      </c>
      <c r="I28" s="323"/>
      <c r="L28" s="99"/>
    </row>
    <row r="29" spans="1:119" ht="38.25" x14ac:dyDescent="0.2">
      <c r="A29" s="323">
        <v>11</v>
      </c>
      <c r="B29" s="322" t="s">
        <v>364</v>
      </c>
      <c r="C29" s="893">
        <f t="shared" si="1"/>
        <v>0.08</v>
      </c>
      <c r="D29" s="893">
        <v>0.08</v>
      </c>
      <c r="E29" s="421"/>
      <c r="F29" s="893"/>
      <c r="G29" s="323" t="s">
        <v>94</v>
      </c>
      <c r="H29" s="559" t="s">
        <v>524</v>
      </c>
      <c r="I29" s="323"/>
      <c r="L29" s="99"/>
    </row>
    <row r="30" spans="1:119" s="230" customFormat="1" ht="16.5" customHeight="1" x14ac:dyDescent="0.25">
      <c r="A30" s="325" t="s">
        <v>51</v>
      </c>
      <c r="B30" s="773" t="s">
        <v>69</v>
      </c>
      <c r="C30" s="890">
        <f>SUM(C31:C32)</f>
        <v>1.2</v>
      </c>
      <c r="D30" s="890">
        <f t="shared" ref="D30:F30" si="5">SUM(D31:D32)</f>
        <v>1.2</v>
      </c>
      <c r="E30" s="890">
        <f t="shared" si="5"/>
        <v>0</v>
      </c>
      <c r="F30" s="890">
        <f t="shared" si="5"/>
        <v>0</v>
      </c>
      <c r="G30" s="325"/>
      <c r="H30" s="774"/>
      <c r="I30" s="325"/>
      <c r="L30" s="207"/>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228"/>
      <c r="BS30" s="228"/>
      <c r="BT30" s="228"/>
      <c r="BU30" s="228"/>
      <c r="BV30" s="228"/>
      <c r="BW30" s="228"/>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8"/>
      <c r="CW30" s="228"/>
      <c r="CX30" s="228"/>
      <c r="CY30" s="228"/>
      <c r="CZ30" s="228"/>
      <c r="DA30" s="228"/>
      <c r="DB30" s="228"/>
      <c r="DC30" s="228"/>
      <c r="DD30" s="228"/>
      <c r="DE30" s="228"/>
      <c r="DF30" s="228"/>
      <c r="DG30" s="228"/>
      <c r="DH30" s="228"/>
      <c r="DI30" s="228"/>
      <c r="DJ30" s="228"/>
      <c r="DK30" s="228"/>
      <c r="DL30" s="228"/>
      <c r="DM30" s="228"/>
      <c r="DN30" s="228"/>
      <c r="DO30" s="228"/>
    </row>
    <row r="31" spans="1:119" s="230" customFormat="1" ht="38.25" x14ac:dyDescent="0.2">
      <c r="A31" s="323">
        <v>1</v>
      </c>
      <c r="B31" s="322" t="s">
        <v>525</v>
      </c>
      <c r="C31" s="893">
        <v>1</v>
      </c>
      <c r="D31" s="893">
        <v>1</v>
      </c>
      <c r="E31" s="421"/>
      <c r="F31" s="893"/>
      <c r="G31" s="323" t="s">
        <v>98</v>
      </c>
      <c r="H31" s="559" t="s">
        <v>524</v>
      </c>
      <c r="I31" s="325"/>
      <c r="L31" s="207"/>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c r="CO31" s="228"/>
      <c r="CP31" s="228"/>
      <c r="CQ31" s="228"/>
      <c r="CR31" s="228"/>
      <c r="CS31" s="228"/>
      <c r="CT31" s="228"/>
      <c r="CU31" s="228"/>
      <c r="CV31" s="228"/>
      <c r="CW31" s="228"/>
      <c r="CX31" s="228"/>
      <c r="CY31" s="228"/>
      <c r="CZ31" s="228"/>
      <c r="DA31" s="228"/>
      <c r="DB31" s="228"/>
      <c r="DC31" s="228"/>
      <c r="DD31" s="228"/>
      <c r="DE31" s="228"/>
      <c r="DF31" s="228"/>
      <c r="DG31" s="228"/>
      <c r="DH31" s="228"/>
      <c r="DI31" s="228"/>
      <c r="DJ31" s="228"/>
      <c r="DK31" s="228"/>
      <c r="DL31" s="228"/>
      <c r="DM31" s="228"/>
      <c r="DN31" s="228"/>
      <c r="DO31" s="228"/>
    </row>
    <row r="32" spans="1:119" ht="38.25" x14ac:dyDescent="0.2">
      <c r="A32" s="323">
        <v>2</v>
      </c>
      <c r="B32" s="322" t="s">
        <v>365</v>
      </c>
      <c r="C32" s="893">
        <f t="shared" si="1"/>
        <v>0.2</v>
      </c>
      <c r="D32" s="893">
        <v>0.2</v>
      </c>
      <c r="E32" s="421"/>
      <c r="F32" s="893"/>
      <c r="G32" s="323" t="s">
        <v>94</v>
      </c>
      <c r="H32" s="559" t="s">
        <v>524</v>
      </c>
      <c r="I32" s="323"/>
      <c r="L32" s="99"/>
    </row>
    <row r="33" spans="1:119" s="230" customFormat="1" ht="25.5" x14ac:dyDescent="0.25">
      <c r="A33" s="325" t="s">
        <v>30</v>
      </c>
      <c r="B33" s="773" t="s">
        <v>105</v>
      </c>
      <c r="C33" s="890">
        <f>C34</f>
        <v>1</v>
      </c>
      <c r="D33" s="890">
        <f t="shared" ref="D33:F33" si="6">D34</f>
        <v>1</v>
      </c>
      <c r="E33" s="890">
        <f t="shared" si="6"/>
        <v>0</v>
      </c>
      <c r="F33" s="890">
        <f t="shared" si="6"/>
        <v>0</v>
      </c>
      <c r="G33" s="325"/>
      <c r="H33" s="774"/>
      <c r="I33" s="325"/>
      <c r="L33" s="207" t="s">
        <v>150</v>
      </c>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8"/>
      <c r="CW33" s="228"/>
      <c r="CX33" s="228"/>
      <c r="CY33" s="228"/>
      <c r="CZ33" s="228"/>
      <c r="DA33" s="228"/>
      <c r="DB33" s="228"/>
      <c r="DC33" s="228"/>
      <c r="DD33" s="228"/>
      <c r="DE33" s="228"/>
      <c r="DF33" s="228"/>
      <c r="DG33" s="228"/>
      <c r="DH33" s="228"/>
      <c r="DI33" s="228"/>
      <c r="DJ33" s="228"/>
      <c r="DK33" s="228"/>
      <c r="DL33" s="228"/>
      <c r="DM33" s="228"/>
      <c r="DN33" s="228"/>
      <c r="DO33" s="228"/>
    </row>
    <row r="34" spans="1:119" ht="51" x14ac:dyDescent="0.2">
      <c r="A34" s="323">
        <v>1</v>
      </c>
      <c r="B34" s="322" t="s">
        <v>366</v>
      </c>
      <c r="C34" s="893">
        <f t="shared" si="1"/>
        <v>1</v>
      </c>
      <c r="D34" s="893">
        <v>1</v>
      </c>
      <c r="E34" s="421"/>
      <c r="F34" s="893"/>
      <c r="G34" s="323" t="s">
        <v>90</v>
      </c>
      <c r="H34" s="559" t="s">
        <v>739</v>
      </c>
      <c r="I34" s="323"/>
      <c r="L34" s="99" t="s">
        <v>150</v>
      </c>
    </row>
    <row r="35" spans="1:119" s="230" customFormat="1" ht="25.5" x14ac:dyDescent="0.25">
      <c r="A35" s="325" t="s">
        <v>28</v>
      </c>
      <c r="B35" s="773" t="s">
        <v>25</v>
      </c>
      <c r="C35" s="890">
        <f>C36</f>
        <v>0.1</v>
      </c>
      <c r="D35" s="890">
        <f t="shared" ref="D35:F35" si="7">D36</f>
        <v>0.1</v>
      </c>
      <c r="E35" s="890">
        <f t="shared" si="7"/>
        <v>0</v>
      </c>
      <c r="F35" s="890">
        <f t="shared" si="7"/>
        <v>0</v>
      </c>
      <c r="G35" s="325"/>
      <c r="H35" s="774"/>
      <c r="I35" s="325"/>
      <c r="L35" s="207" t="s">
        <v>150</v>
      </c>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8"/>
      <c r="CW35" s="228"/>
      <c r="CX35" s="228"/>
      <c r="CY35" s="228"/>
      <c r="CZ35" s="228"/>
      <c r="DA35" s="228"/>
      <c r="DB35" s="228"/>
      <c r="DC35" s="228"/>
      <c r="DD35" s="228"/>
      <c r="DE35" s="228"/>
      <c r="DF35" s="228"/>
      <c r="DG35" s="228"/>
      <c r="DH35" s="228"/>
      <c r="DI35" s="228"/>
      <c r="DJ35" s="228"/>
      <c r="DK35" s="228"/>
      <c r="DL35" s="228"/>
      <c r="DM35" s="228"/>
      <c r="DN35" s="228"/>
      <c r="DO35" s="228"/>
    </row>
    <row r="36" spans="1:119" ht="38.25" x14ac:dyDescent="0.2">
      <c r="A36" s="325">
        <v>1</v>
      </c>
      <c r="B36" s="322" t="s">
        <v>367</v>
      </c>
      <c r="C36" s="893">
        <f t="shared" ref="C36" si="8">SUM(D36:F36)</f>
        <v>0.1</v>
      </c>
      <c r="D36" s="893">
        <v>0.1</v>
      </c>
      <c r="E36" s="421"/>
      <c r="F36" s="893"/>
      <c r="G36" s="323" t="s">
        <v>94</v>
      </c>
      <c r="H36" s="559" t="s">
        <v>524</v>
      </c>
      <c r="I36" s="323"/>
      <c r="L36" s="99" t="s">
        <v>150</v>
      </c>
    </row>
    <row r="37" spans="1:119" s="230" customFormat="1" x14ac:dyDescent="0.25">
      <c r="A37" s="325" t="s">
        <v>26</v>
      </c>
      <c r="B37" s="773" t="s">
        <v>165</v>
      </c>
      <c r="C37" s="890">
        <f>C38</f>
        <v>0.35</v>
      </c>
      <c r="D37" s="890">
        <f t="shared" ref="D37:F37" si="9">D38</f>
        <v>0.35</v>
      </c>
      <c r="E37" s="890">
        <f t="shared" si="9"/>
        <v>0</v>
      </c>
      <c r="F37" s="890">
        <f t="shared" si="9"/>
        <v>0</v>
      </c>
      <c r="G37" s="325"/>
      <c r="H37" s="774"/>
      <c r="I37" s="325"/>
      <c r="L37" s="207"/>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28"/>
      <c r="CO37" s="228"/>
      <c r="CP37" s="228"/>
      <c r="CQ37" s="228"/>
      <c r="CR37" s="228"/>
      <c r="CS37" s="228"/>
      <c r="CT37" s="228"/>
      <c r="CU37" s="228"/>
      <c r="CV37" s="228"/>
      <c r="CW37" s="228"/>
      <c r="CX37" s="228"/>
      <c r="CY37" s="228"/>
      <c r="CZ37" s="228"/>
      <c r="DA37" s="228"/>
      <c r="DB37" s="228"/>
      <c r="DC37" s="228"/>
      <c r="DD37" s="228"/>
      <c r="DE37" s="228"/>
      <c r="DF37" s="228"/>
      <c r="DG37" s="228"/>
      <c r="DH37" s="228"/>
      <c r="DI37" s="228"/>
      <c r="DJ37" s="228"/>
      <c r="DK37" s="228"/>
      <c r="DL37" s="228"/>
      <c r="DM37" s="228"/>
      <c r="DN37" s="228"/>
      <c r="DO37" s="228"/>
    </row>
    <row r="38" spans="1:119" s="829" customFormat="1" ht="25.5" x14ac:dyDescent="0.2">
      <c r="A38" s="325">
        <v>1</v>
      </c>
      <c r="B38" s="322" t="s">
        <v>830</v>
      </c>
      <c r="C38" s="893">
        <f>SUM(D38:F38)</f>
        <v>0.35</v>
      </c>
      <c r="D38" s="893">
        <v>0.35</v>
      </c>
      <c r="E38" s="421"/>
      <c r="F38" s="893"/>
      <c r="G38" s="323" t="s">
        <v>831</v>
      </c>
      <c r="H38" s="559" t="s">
        <v>832</v>
      </c>
      <c r="I38" s="323"/>
      <c r="L38" s="830"/>
      <c r="M38" s="831"/>
      <c r="N38" s="831"/>
      <c r="O38" s="831"/>
      <c r="P38" s="831"/>
      <c r="Q38" s="831"/>
      <c r="R38" s="831"/>
      <c r="S38" s="831"/>
      <c r="T38" s="831"/>
      <c r="U38" s="831"/>
      <c r="V38" s="831"/>
      <c r="W38" s="831"/>
      <c r="X38" s="831"/>
      <c r="Y38" s="831"/>
      <c r="Z38" s="831"/>
      <c r="AA38" s="831"/>
      <c r="AB38" s="831"/>
      <c r="AC38" s="831"/>
      <c r="AD38" s="831"/>
      <c r="AE38" s="831"/>
      <c r="AF38" s="831"/>
      <c r="AG38" s="831"/>
      <c r="AH38" s="831"/>
      <c r="AI38" s="831"/>
      <c r="AJ38" s="831"/>
      <c r="AK38" s="831"/>
      <c r="AL38" s="831"/>
      <c r="AM38" s="831"/>
      <c r="AN38" s="831"/>
      <c r="AO38" s="831"/>
      <c r="AP38" s="831"/>
      <c r="AQ38" s="831"/>
      <c r="AR38" s="831"/>
      <c r="AS38" s="831"/>
      <c r="AT38" s="831"/>
      <c r="AU38" s="831"/>
      <c r="AV38" s="831"/>
      <c r="AW38" s="831"/>
      <c r="AX38" s="831"/>
      <c r="AY38" s="831"/>
      <c r="AZ38" s="831"/>
      <c r="BA38" s="831"/>
      <c r="BB38" s="831"/>
      <c r="BC38" s="831"/>
      <c r="BD38" s="831"/>
      <c r="BE38" s="831"/>
      <c r="BF38" s="831"/>
      <c r="BG38" s="831"/>
      <c r="BH38" s="831"/>
      <c r="BI38" s="831"/>
      <c r="BJ38" s="831"/>
      <c r="BK38" s="831"/>
      <c r="BL38" s="831"/>
      <c r="BM38" s="831"/>
      <c r="BN38" s="831"/>
      <c r="BO38" s="831"/>
      <c r="BP38" s="831"/>
      <c r="BQ38" s="831"/>
      <c r="BR38" s="831"/>
      <c r="BS38" s="831"/>
      <c r="BT38" s="831"/>
      <c r="BU38" s="831"/>
      <c r="BV38" s="831"/>
      <c r="BW38" s="831"/>
      <c r="BX38" s="831"/>
      <c r="BY38" s="831"/>
      <c r="BZ38" s="831"/>
      <c r="CA38" s="831"/>
      <c r="CB38" s="831"/>
      <c r="CC38" s="831"/>
      <c r="CD38" s="831"/>
      <c r="CE38" s="831"/>
      <c r="CF38" s="831"/>
      <c r="CG38" s="831"/>
      <c r="CH38" s="831"/>
      <c r="CI38" s="831"/>
      <c r="CJ38" s="831"/>
      <c r="CK38" s="831"/>
      <c r="CL38" s="831"/>
      <c r="CM38" s="831"/>
      <c r="CN38" s="831"/>
      <c r="CO38" s="831"/>
      <c r="CP38" s="831"/>
      <c r="CQ38" s="831"/>
      <c r="CR38" s="831"/>
      <c r="CS38" s="831"/>
      <c r="CT38" s="831"/>
      <c r="CU38" s="831"/>
      <c r="CV38" s="831"/>
      <c r="CW38" s="831"/>
      <c r="CX38" s="831"/>
      <c r="CY38" s="831"/>
      <c r="CZ38" s="831"/>
      <c r="DA38" s="831"/>
      <c r="DB38" s="831"/>
      <c r="DC38" s="831"/>
      <c r="DD38" s="831"/>
      <c r="DE38" s="831"/>
      <c r="DF38" s="831"/>
      <c r="DG38" s="831"/>
      <c r="DH38" s="831"/>
      <c r="DI38" s="831"/>
      <c r="DJ38" s="831"/>
      <c r="DK38" s="831"/>
      <c r="DL38" s="831"/>
      <c r="DM38" s="831"/>
      <c r="DN38" s="831"/>
      <c r="DO38" s="831"/>
    </row>
    <row r="39" spans="1:119" s="230" customFormat="1" ht="25.5" x14ac:dyDescent="0.2">
      <c r="A39" s="896">
        <f>A38+A36+A34+A32+A29+A17+A14+A9</f>
        <v>23</v>
      </c>
      <c r="B39" s="727" t="s">
        <v>181</v>
      </c>
      <c r="C39" s="897">
        <f>C37+C35+C33+C30+C18+C15+C10+C8</f>
        <v>21.209999999999997</v>
      </c>
      <c r="D39" s="897">
        <f t="shared" ref="D39:F39" si="10">D37+D35+D33+D30+D18+D15+D10+D8</f>
        <v>21.209999999999997</v>
      </c>
      <c r="E39" s="897">
        <f t="shared" si="10"/>
        <v>0</v>
      </c>
      <c r="F39" s="897">
        <f t="shared" si="10"/>
        <v>0</v>
      </c>
      <c r="G39" s="898"/>
      <c r="H39" s="775"/>
      <c r="I39" s="325"/>
      <c r="L39" s="207" t="s">
        <v>150</v>
      </c>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c r="DG39" s="228"/>
      <c r="DH39" s="228"/>
      <c r="DI39" s="228"/>
      <c r="DJ39" s="228"/>
      <c r="DK39" s="228"/>
      <c r="DL39" s="228"/>
      <c r="DM39" s="228"/>
      <c r="DN39" s="228"/>
      <c r="DO39" s="228"/>
    </row>
    <row r="40" spans="1:119" ht="25.5" x14ac:dyDescent="0.25">
      <c r="A40" s="899"/>
      <c r="L40" s="99" t="s">
        <v>150</v>
      </c>
    </row>
    <row r="41" spans="1:119" ht="25.5" x14ac:dyDescent="0.25">
      <c r="A41" s="900"/>
      <c r="H41" s="966" t="s">
        <v>859</v>
      </c>
      <c r="I41" s="966"/>
      <c r="L41" s="99" t="s">
        <v>150</v>
      </c>
    </row>
    <row r="42" spans="1:119" ht="25.5" x14ac:dyDescent="0.25">
      <c r="A42" s="652"/>
      <c r="B42" s="651"/>
      <c r="C42" s="652"/>
      <c r="D42" s="652"/>
      <c r="E42" s="652"/>
      <c r="F42" s="652"/>
      <c r="G42" s="652"/>
      <c r="L42" s="99" t="s">
        <v>150</v>
      </c>
    </row>
    <row r="43" spans="1:119" ht="25.5" x14ac:dyDescent="0.25">
      <c r="A43" s="652"/>
      <c r="B43" s="651"/>
      <c r="C43" s="652"/>
      <c r="D43" s="652"/>
      <c r="E43" s="652"/>
      <c r="F43" s="652"/>
      <c r="G43" s="652"/>
      <c r="L43" s="99" t="s">
        <v>150</v>
      </c>
    </row>
    <row r="44" spans="1:119" ht="25.5" x14ac:dyDescent="0.25">
      <c r="L44" s="99" t="s">
        <v>150</v>
      </c>
    </row>
    <row r="45" spans="1:119" ht="25.5" x14ac:dyDescent="0.25">
      <c r="L45" s="99" t="s">
        <v>150</v>
      </c>
    </row>
    <row r="46" spans="1:119" ht="25.5" x14ac:dyDescent="0.25">
      <c r="L46" s="99" t="s">
        <v>150</v>
      </c>
    </row>
    <row r="47" spans="1:119" ht="25.5" x14ac:dyDescent="0.25">
      <c r="L47" s="99" t="s">
        <v>150</v>
      </c>
    </row>
    <row r="48" spans="1:119" ht="25.5" x14ac:dyDescent="0.25">
      <c r="L48" s="99" t="s">
        <v>150</v>
      </c>
    </row>
    <row r="49" spans="12:12" ht="25.5" x14ac:dyDescent="0.25">
      <c r="L49" s="99" t="s">
        <v>150</v>
      </c>
    </row>
    <row r="50" spans="12:12" ht="25.5" x14ac:dyDescent="0.25">
      <c r="L50" s="99" t="s">
        <v>150</v>
      </c>
    </row>
    <row r="51" spans="12:12" ht="25.5" x14ac:dyDescent="0.25">
      <c r="L51" s="99" t="s">
        <v>150</v>
      </c>
    </row>
    <row r="52" spans="12:12" ht="25.5" x14ac:dyDescent="0.25">
      <c r="L52" s="99" t="s">
        <v>150</v>
      </c>
    </row>
    <row r="53" spans="12:12" ht="25.5" x14ac:dyDescent="0.25">
      <c r="L53" s="99" t="s">
        <v>150</v>
      </c>
    </row>
    <row r="54" spans="12:12" ht="25.5" x14ac:dyDescent="0.25">
      <c r="L54" s="99" t="s">
        <v>150</v>
      </c>
    </row>
    <row r="55" spans="12:12" ht="25.5" x14ac:dyDescent="0.25">
      <c r="L55" s="99" t="s">
        <v>150</v>
      </c>
    </row>
    <row r="56" spans="12:12" ht="25.5" x14ac:dyDescent="0.25">
      <c r="L56" s="99" t="s">
        <v>150</v>
      </c>
    </row>
    <row r="57" spans="12:12" ht="25.5" x14ac:dyDescent="0.25">
      <c r="L57" s="99" t="s">
        <v>150</v>
      </c>
    </row>
    <row r="58" spans="12:12" ht="25.5" x14ac:dyDescent="0.25">
      <c r="L58" s="99" t="s">
        <v>150</v>
      </c>
    </row>
    <row r="59" spans="12:12" ht="25.5" x14ac:dyDescent="0.25">
      <c r="L59" s="99" t="s">
        <v>150</v>
      </c>
    </row>
    <row r="60" spans="12:12" ht="25.5" x14ac:dyDescent="0.25">
      <c r="L60" s="99" t="s">
        <v>150</v>
      </c>
    </row>
    <row r="61" spans="12:12" ht="25.5" x14ac:dyDescent="0.25">
      <c r="L61" s="99" t="s">
        <v>150</v>
      </c>
    </row>
    <row r="62" spans="12:12" ht="25.5" x14ac:dyDescent="0.25">
      <c r="L62" s="99" t="s">
        <v>150</v>
      </c>
    </row>
    <row r="63" spans="12:12" ht="25.5" x14ac:dyDescent="0.25">
      <c r="L63" s="99" t="s">
        <v>150</v>
      </c>
    </row>
    <row r="64" spans="12:12" ht="25.5" x14ac:dyDescent="0.25">
      <c r="L64" s="99" t="s">
        <v>150</v>
      </c>
    </row>
    <row r="65" spans="12:12" ht="25.5" x14ac:dyDescent="0.25">
      <c r="L65" s="99" t="s">
        <v>150</v>
      </c>
    </row>
    <row r="66" spans="12:12" ht="25.5" x14ac:dyDescent="0.25">
      <c r="L66" s="99" t="s">
        <v>150</v>
      </c>
    </row>
    <row r="67" spans="12:12" ht="25.5" x14ac:dyDescent="0.25">
      <c r="L67" s="99" t="s">
        <v>150</v>
      </c>
    </row>
    <row r="68" spans="12:12" ht="25.5" x14ac:dyDescent="0.25">
      <c r="L68" s="99" t="s">
        <v>150</v>
      </c>
    </row>
    <row r="69" spans="12:12" ht="25.5" x14ac:dyDescent="0.25">
      <c r="L69" s="99" t="s">
        <v>150</v>
      </c>
    </row>
    <row r="70" spans="12:12" ht="25.5" x14ac:dyDescent="0.25">
      <c r="L70" s="99" t="s">
        <v>150</v>
      </c>
    </row>
    <row r="71" spans="12:12" ht="25.5" x14ac:dyDescent="0.25">
      <c r="L71" s="99" t="s">
        <v>150</v>
      </c>
    </row>
    <row r="72" spans="12:12" ht="25.5" x14ac:dyDescent="0.25">
      <c r="L72" s="99" t="s">
        <v>150</v>
      </c>
    </row>
    <row r="73" spans="12:12" ht="25.5" x14ac:dyDescent="0.25">
      <c r="L73" s="99" t="s">
        <v>150</v>
      </c>
    </row>
    <row r="74" spans="12:12" ht="25.5" x14ac:dyDescent="0.25">
      <c r="L74" s="99" t="s">
        <v>150</v>
      </c>
    </row>
    <row r="75" spans="12:12" ht="25.5" x14ac:dyDescent="0.25">
      <c r="L75" s="99" t="s">
        <v>150</v>
      </c>
    </row>
    <row r="76" spans="12:12" ht="25.5" x14ac:dyDescent="0.25">
      <c r="L76" s="99" t="s">
        <v>150</v>
      </c>
    </row>
    <row r="77" spans="12:12" ht="25.5" x14ac:dyDescent="0.25">
      <c r="L77" s="99" t="s">
        <v>150</v>
      </c>
    </row>
    <row r="78" spans="12:12" ht="25.5" x14ac:dyDescent="0.25">
      <c r="L78" s="99" t="s">
        <v>150</v>
      </c>
    </row>
    <row r="79" spans="12:12" ht="25.5" x14ac:dyDescent="0.25">
      <c r="L79" s="99" t="s">
        <v>150</v>
      </c>
    </row>
    <row r="80" spans="12:12" ht="25.5" x14ac:dyDescent="0.25">
      <c r="L80" s="99" t="s">
        <v>150</v>
      </c>
    </row>
    <row r="81" spans="12:12" ht="25.5" x14ac:dyDescent="0.25">
      <c r="L81" s="99" t="s">
        <v>150</v>
      </c>
    </row>
    <row r="82" spans="12:12" ht="25.5" x14ac:dyDescent="0.25">
      <c r="L82" s="99" t="s">
        <v>150</v>
      </c>
    </row>
    <row r="83" spans="12:12" ht="25.5" x14ac:dyDescent="0.25">
      <c r="L83" s="99" t="s">
        <v>150</v>
      </c>
    </row>
    <row r="84" spans="12:12" ht="25.5" x14ac:dyDescent="0.25">
      <c r="L84" s="99" t="s">
        <v>150</v>
      </c>
    </row>
    <row r="85" spans="12:12" ht="25.5" x14ac:dyDescent="0.25">
      <c r="L85" s="99" t="s">
        <v>150</v>
      </c>
    </row>
    <row r="86" spans="12:12" ht="25.5" x14ac:dyDescent="0.25">
      <c r="L86" s="99" t="s">
        <v>150</v>
      </c>
    </row>
    <row r="87" spans="12:12" ht="25.5" x14ac:dyDescent="0.25">
      <c r="L87" s="99" t="s">
        <v>150</v>
      </c>
    </row>
    <row r="88" spans="12:12" ht="25.5" x14ac:dyDescent="0.25">
      <c r="L88" s="99" t="s">
        <v>150</v>
      </c>
    </row>
    <row r="89" spans="12:12" ht="25.5" x14ac:dyDescent="0.25">
      <c r="L89" s="99" t="s">
        <v>150</v>
      </c>
    </row>
    <row r="90" spans="12:12" ht="25.5" x14ac:dyDescent="0.25">
      <c r="L90" s="99" t="s">
        <v>150</v>
      </c>
    </row>
    <row r="91" spans="12:12" ht="25.5" x14ac:dyDescent="0.25">
      <c r="L91" s="99" t="s">
        <v>150</v>
      </c>
    </row>
    <row r="92" spans="12:12" ht="25.5" x14ac:dyDescent="0.25">
      <c r="L92" s="99" t="s">
        <v>150</v>
      </c>
    </row>
    <row r="93" spans="12:12" ht="25.5" x14ac:dyDescent="0.25">
      <c r="L93" s="99" t="s">
        <v>150</v>
      </c>
    </row>
    <row r="94" spans="12:12" ht="25.5" x14ac:dyDescent="0.25">
      <c r="L94" s="99" t="s">
        <v>150</v>
      </c>
    </row>
    <row r="95" spans="12:12" ht="25.5" x14ac:dyDescent="0.25">
      <c r="L95" s="99" t="s">
        <v>150</v>
      </c>
    </row>
    <row r="96" spans="12:12" ht="25.5" x14ac:dyDescent="0.25">
      <c r="L96" s="99" t="s">
        <v>150</v>
      </c>
    </row>
    <row r="97" spans="12:12" ht="25.5" x14ac:dyDescent="0.25">
      <c r="L97" s="99" t="s">
        <v>150</v>
      </c>
    </row>
    <row r="98" spans="12:12" ht="25.5" x14ac:dyDescent="0.25">
      <c r="L98" s="99" t="s">
        <v>150</v>
      </c>
    </row>
    <row r="99" spans="12:12" ht="25.5" x14ac:dyDescent="0.25">
      <c r="L99" s="99" t="s">
        <v>150</v>
      </c>
    </row>
    <row r="100" spans="12:12" ht="25.5" x14ac:dyDescent="0.25">
      <c r="L100" s="99" t="s">
        <v>150</v>
      </c>
    </row>
  </sheetData>
  <mergeCells count="12">
    <mergeCell ref="H41:I41"/>
    <mergeCell ref="A2:I2"/>
    <mergeCell ref="A4:I4"/>
    <mergeCell ref="A3:I3"/>
    <mergeCell ref="A1:I1"/>
    <mergeCell ref="I5:I6"/>
    <mergeCell ref="A5:A6"/>
    <mergeCell ref="B5:B6"/>
    <mergeCell ref="C5:C6"/>
    <mergeCell ref="D5:F5"/>
    <mergeCell ref="G5:G6"/>
    <mergeCell ref="H5:H6"/>
  </mergeCells>
  <printOptions horizontalCentered="1"/>
  <pageMargins left="0.39370078740157483" right="0.39370078740157483" top="0.39370078740157483" bottom="0.39370078740157483" header="0.11811023622047245" footer="0.27559055118110237"/>
  <pageSetup paperSize="9" scale="78" fitToHeight="100" orientation="landscape" r:id="rId1"/>
  <headerFooter>
    <oddFooter>&amp;L&amp;"Times New Roman,nghiêng"&amp;9Phụ lục &amp;A&amp;R&amp;10&amp;P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0"/>
  <sheetViews>
    <sheetView view="pageLayout" zoomScaleSheetLayoutView="84" workbookViewId="0">
      <selection sqref="A1:I12"/>
    </sheetView>
  </sheetViews>
  <sheetFormatPr defaultColWidth="6.875" defaultRowHeight="12.75" x14ac:dyDescent="0.25"/>
  <cols>
    <col min="1" max="1" width="5.5" style="65" customWidth="1"/>
    <col min="2" max="2" width="30.625" style="66" customWidth="1"/>
    <col min="3" max="3" width="13.25" style="110" customWidth="1"/>
    <col min="4" max="4" width="8" style="110" customWidth="1"/>
    <col min="5" max="6" width="8" style="64" customWidth="1"/>
    <col min="7" max="7" width="21.5" style="64" customWidth="1"/>
    <col min="8" max="8" width="39.875" style="66" customWidth="1"/>
    <col min="9" max="9" width="8.375" style="64" customWidth="1"/>
    <col min="10" max="16384" width="6.875" style="64"/>
  </cols>
  <sheetData>
    <row r="1" spans="1:12" s="684" customFormat="1" ht="44.25" customHeight="1" x14ac:dyDescent="0.25">
      <c r="A1" s="942" t="s">
        <v>868</v>
      </c>
      <c r="B1" s="942"/>
      <c r="C1" s="942"/>
      <c r="D1" s="942"/>
      <c r="E1" s="942"/>
      <c r="F1" s="942"/>
      <c r="G1" s="942"/>
      <c r="H1" s="942"/>
      <c r="I1" s="942"/>
    </row>
    <row r="2" spans="1:12" s="684" customFormat="1" ht="6.75" customHeight="1" x14ac:dyDescent="0.25">
      <c r="A2" s="942"/>
      <c r="B2" s="942"/>
      <c r="C2" s="942"/>
      <c r="D2" s="942"/>
      <c r="E2" s="942"/>
      <c r="F2" s="942"/>
      <c r="G2" s="942"/>
      <c r="H2" s="942"/>
      <c r="I2" s="942"/>
    </row>
    <row r="3" spans="1:12" s="684" customFormat="1" ht="16.5" customHeight="1" x14ac:dyDescent="0.25">
      <c r="A3" s="941" t="str">
        <f>'2.8.DT'!A3:I3</f>
        <v>(Kèm theo Tờ trình số 218/TTr-UBND  ngày 09/7/2018 của UBND tỉnh)</v>
      </c>
      <c r="B3" s="941"/>
      <c r="C3" s="941"/>
      <c r="D3" s="941"/>
      <c r="E3" s="941"/>
      <c r="F3" s="941"/>
      <c r="G3" s="941"/>
      <c r="H3" s="941"/>
      <c r="I3" s="941"/>
    </row>
    <row r="4" spans="1:12" ht="16.5" customHeight="1" x14ac:dyDescent="0.25">
      <c r="A4" s="954"/>
      <c r="B4" s="954"/>
      <c r="C4" s="954"/>
      <c r="D4" s="954"/>
      <c r="E4" s="954"/>
      <c r="F4" s="954"/>
      <c r="G4" s="954"/>
      <c r="H4" s="954"/>
      <c r="I4" s="954"/>
      <c r="L4" s="99" t="s">
        <v>150</v>
      </c>
    </row>
    <row r="5" spans="1:12" s="247" customFormat="1" ht="24" customHeight="1" x14ac:dyDescent="0.25">
      <c r="A5" s="962" t="s">
        <v>21</v>
      </c>
      <c r="B5" s="950" t="s">
        <v>62</v>
      </c>
      <c r="C5" s="960" t="s">
        <v>161</v>
      </c>
      <c r="D5" s="958" t="s">
        <v>17</v>
      </c>
      <c r="E5" s="958"/>
      <c r="F5" s="958"/>
      <c r="G5" s="950" t="s">
        <v>166</v>
      </c>
      <c r="H5" s="958" t="s">
        <v>60</v>
      </c>
      <c r="I5" s="958" t="s">
        <v>59</v>
      </c>
      <c r="L5" s="99" t="s">
        <v>150</v>
      </c>
    </row>
    <row r="6" spans="1:12" s="247" customFormat="1" ht="24" customHeight="1" x14ac:dyDescent="0.25">
      <c r="A6" s="962"/>
      <c r="B6" s="950"/>
      <c r="C6" s="960"/>
      <c r="D6" s="106" t="s">
        <v>13</v>
      </c>
      <c r="E6" s="106" t="s">
        <v>12</v>
      </c>
      <c r="F6" s="106" t="s">
        <v>58</v>
      </c>
      <c r="G6" s="950"/>
      <c r="H6" s="958"/>
      <c r="I6" s="958"/>
      <c r="L6" s="99" t="s">
        <v>150</v>
      </c>
    </row>
    <row r="7" spans="1:12" s="785" customFormat="1" ht="21.95" customHeight="1" x14ac:dyDescent="0.25">
      <c r="A7" s="682">
        <v>-1</v>
      </c>
      <c r="B7" s="682">
        <v>-2</v>
      </c>
      <c r="C7" s="682" t="s">
        <v>169</v>
      </c>
      <c r="D7" s="682">
        <v>-4</v>
      </c>
      <c r="E7" s="682">
        <v>-5</v>
      </c>
      <c r="F7" s="682">
        <v>-6</v>
      </c>
      <c r="G7" s="682">
        <v>-7</v>
      </c>
      <c r="H7" s="682">
        <v>-8</v>
      </c>
      <c r="I7" s="682">
        <v>-9</v>
      </c>
      <c r="L7" s="786" t="s">
        <v>150</v>
      </c>
    </row>
    <row r="8" spans="1:12" s="80" customFormat="1" ht="63.75" x14ac:dyDescent="0.2">
      <c r="A8" s="119">
        <v>1</v>
      </c>
      <c r="B8" s="120" t="s">
        <v>266</v>
      </c>
      <c r="C8" s="121">
        <v>0.15</v>
      </c>
      <c r="D8" s="121">
        <v>0.15</v>
      </c>
      <c r="E8" s="122"/>
      <c r="F8" s="119"/>
      <c r="G8" s="120" t="s">
        <v>600</v>
      </c>
      <c r="H8" s="120" t="s">
        <v>741</v>
      </c>
      <c r="I8" s="315"/>
      <c r="L8" s="99" t="s">
        <v>150</v>
      </c>
    </row>
    <row r="9" spans="1:12" ht="32.25" customHeight="1" x14ac:dyDescent="0.25">
      <c r="A9" s="806">
        <f>A8</f>
        <v>1</v>
      </c>
      <c r="B9" s="806" t="s">
        <v>181</v>
      </c>
      <c r="C9" s="259">
        <f>SUM(C8)</f>
        <v>0.15</v>
      </c>
      <c r="D9" s="259">
        <f t="shared" ref="D9:F9" si="0">SUM(D8)</f>
        <v>0.15</v>
      </c>
      <c r="E9" s="259">
        <f t="shared" si="0"/>
        <v>0</v>
      </c>
      <c r="F9" s="259">
        <f t="shared" si="0"/>
        <v>0</v>
      </c>
      <c r="G9" s="259"/>
      <c r="H9" s="305"/>
      <c r="I9" s="128"/>
      <c r="L9" s="99" t="s">
        <v>150</v>
      </c>
    </row>
    <row r="10" spans="1:12" ht="25.5" x14ac:dyDescent="0.25">
      <c r="L10" s="99" t="s">
        <v>150</v>
      </c>
    </row>
    <row r="11" spans="1:12" ht="25.5" x14ac:dyDescent="0.25">
      <c r="E11" s="82"/>
      <c r="F11" s="82"/>
      <c r="G11" s="82"/>
      <c r="H11" s="956" t="s">
        <v>859</v>
      </c>
      <c r="I11" s="956"/>
      <c r="L11" s="99" t="s">
        <v>150</v>
      </c>
    </row>
    <row r="12" spans="1:12" ht="25.5" x14ac:dyDescent="0.25">
      <c r="L12" s="99" t="s">
        <v>150</v>
      </c>
    </row>
    <row r="13" spans="1:12" ht="25.5" x14ac:dyDescent="0.25">
      <c r="L13" s="99" t="s">
        <v>150</v>
      </c>
    </row>
    <row r="14" spans="1:12" ht="25.5" x14ac:dyDescent="0.25">
      <c r="L14" s="99" t="s">
        <v>150</v>
      </c>
    </row>
    <row r="15" spans="1:12" ht="25.5" x14ac:dyDescent="0.25">
      <c r="L15" s="99" t="s">
        <v>150</v>
      </c>
    </row>
    <row r="16" spans="1:12" ht="25.5" x14ac:dyDescent="0.25">
      <c r="L16" s="99" t="s">
        <v>150</v>
      </c>
    </row>
    <row r="17" spans="12:12" ht="25.5" x14ac:dyDescent="0.25">
      <c r="L17" s="99" t="s">
        <v>150</v>
      </c>
    </row>
    <row r="18" spans="12:12" ht="25.5" x14ac:dyDescent="0.25">
      <c r="L18" s="99" t="s">
        <v>150</v>
      </c>
    </row>
    <row r="19" spans="12:12" ht="25.5" x14ac:dyDescent="0.25">
      <c r="L19" s="99" t="s">
        <v>150</v>
      </c>
    </row>
    <row r="20" spans="12:12" ht="25.5" x14ac:dyDescent="0.25">
      <c r="L20" s="99" t="s">
        <v>150</v>
      </c>
    </row>
    <row r="21" spans="12:12" ht="25.5" x14ac:dyDescent="0.25">
      <c r="L21" s="99" t="s">
        <v>150</v>
      </c>
    </row>
    <row r="22" spans="12:12" ht="25.5" x14ac:dyDescent="0.25">
      <c r="L22" s="99" t="s">
        <v>150</v>
      </c>
    </row>
    <row r="23" spans="12:12" ht="25.5" x14ac:dyDescent="0.25">
      <c r="L23" s="99" t="s">
        <v>150</v>
      </c>
    </row>
    <row r="24" spans="12:12" ht="25.5" x14ac:dyDescent="0.25">
      <c r="L24" s="99" t="s">
        <v>150</v>
      </c>
    </row>
    <row r="25" spans="12:12" ht="25.5" x14ac:dyDescent="0.25">
      <c r="L25" s="99" t="s">
        <v>150</v>
      </c>
    </row>
    <row r="26" spans="12:12" ht="25.5" x14ac:dyDescent="0.25">
      <c r="L26" s="99" t="s">
        <v>150</v>
      </c>
    </row>
    <row r="27" spans="12:12" ht="25.5" x14ac:dyDescent="0.25">
      <c r="L27" s="99" t="s">
        <v>150</v>
      </c>
    </row>
    <row r="28" spans="12:12" ht="25.5" x14ac:dyDescent="0.25">
      <c r="L28" s="99" t="s">
        <v>150</v>
      </c>
    </row>
    <row r="29" spans="12:12" ht="25.5" x14ac:dyDescent="0.25">
      <c r="L29" s="99" t="s">
        <v>150</v>
      </c>
    </row>
    <row r="30" spans="12:12" ht="25.5" x14ac:dyDescent="0.25">
      <c r="L30" s="99" t="s">
        <v>150</v>
      </c>
    </row>
    <row r="31" spans="12:12" ht="25.5" x14ac:dyDescent="0.25">
      <c r="L31" s="99" t="s">
        <v>150</v>
      </c>
    </row>
    <row r="32" spans="12:12" ht="25.5" x14ac:dyDescent="0.25">
      <c r="L32" s="99" t="s">
        <v>150</v>
      </c>
    </row>
    <row r="33" spans="12:12" ht="25.5" x14ac:dyDescent="0.25">
      <c r="L33" s="99" t="s">
        <v>150</v>
      </c>
    </row>
    <row r="34" spans="12:12" ht="25.5" x14ac:dyDescent="0.25">
      <c r="L34" s="99" t="s">
        <v>150</v>
      </c>
    </row>
    <row r="35" spans="12:12" ht="25.5" x14ac:dyDescent="0.25">
      <c r="L35" s="99" t="s">
        <v>150</v>
      </c>
    </row>
    <row r="36" spans="12:12" ht="25.5" x14ac:dyDescent="0.25">
      <c r="L36" s="99" t="s">
        <v>150</v>
      </c>
    </row>
    <row r="37" spans="12:12" ht="25.5" x14ac:dyDescent="0.25">
      <c r="L37" s="99" t="s">
        <v>150</v>
      </c>
    </row>
    <row r="38" spans="12:12" ht="25.5" x14ac:dyDescent="0.25">
      <c r="L38" s="99" t="s">
        <v>150</v>
      </c>
    </row>
    <row r="39" spans="12:12" ht="25.5" x14ac:dyDescent="0.25">
      <c r="L39" s="99" t="s">
        <v>150</v>
      </c>
    </row>
    <row r="40" spans="12:12" ht="25.5" x14ac:dyDescent="0.25">
      <c r="L40" s="99" t="s">
        <v>150</v>
      </c>
    </row>
    <row r="41" spans="12:12" ht="25.5" x14ac:dyDescent="0.25">
      <c r="L41" s="99" t="s">
        <v>150</v>
      </c>
    </row>
    <row r="42" spans="12:12" ht="25.5" x14ac:dyDescent="0.25">
      <c r="L42" s="99" t="s">
        <v>150</v>
      </c>
    </row>
    <row r="43" spans="12:12" ht="25.5" x14ac:dyDescent="0.25">
      <c r="L43" s="99" t="s">
        <v>150</v>
      </c>
    </row>
    <row r="44" spans="12:12" ht="25.5" x14ac:dyDescent="0.25">
      <c r="L44" s="99" t="s">
        <v>150</v>
      </c>
    </row>
    <row r="45" spans="12:12" ht="25.5" x14ac:dyDescent="0.25">
      <c r="L45" s="99" t="s">
        <v>150</v>
      </c>
    </row>
    <row r="46" spans="12:12" ht="25.5" x14ac:dyDescent="0.25">
      <c r="L46" s="99" t="s">
        <v>150</v>
      </c>
    </row>
    <row r="47" spans="12:12" ht="25.5" x14ac:dyDescent="0.25">
      <c r="L47" s="99" t="s">
        <v>150</v>
      </c>
    </row>
    <row r="48" spans="12:12" ht="25.5" x14ac:dyDescent="0.25">
      <c r="L48" s="99" t="s">
        <v>150</v>
      </c>
    </row>
    <row r="49" spans="12:12" ht="25.5" x14ac:dyDescent="0.25">
      <c r="L49" s="99" t="s">
        <v>150</v>
      </c>
    </row>
    <row r="50" spans="12:12" ht="25.5" x14ac:dyDescent="0.25">
      <c r="L50" s="99" t="s">
        <v>150</v>
      </c>
    </row>
    <row r="51" spans="12:12" ht="25.5" x14ac:dyDescent="0.25">
      <c r="L51" s="99" t="s">
        <v>150</v>
      </c>
    </row>
    <row r="52" spans="12:12" ht="25.5" x14ac:dyDescent="0.25">
      <c r="L52" s="99" t="s">
        <v>150</v>
      </c>
    </row>
    <row r="53" spans="12:12" ht="25.5" x14ac:dyDescent="0.25">
      <c r="L53" s="99" t="s">
        <v>150</v>
      </c>
    </row>
    <row r="54" spans="12:12" ht="25.5" x14ac:dyDescent="0.25">
      <c r="L54" s="99" t="s">
        <v>150</v>
      </c>
    </row>
    <row r="55" spans="12:12" ht="25.5" x14ac:dyDescent="0.25">
      <c r="L55" s="99" t="s">
        <v>150</v>
      </c>
    </row>
    <row r="56" spans="12:12" ht="25.5" x14ac:dyDescent="0.25">
      <c r="L56" s="99" t="s">
        <v>150</v>
      </c>
    </row>
    <row r="57" spans="12:12" ht="25.5" x14ac:dyDescent="0.25">
      <c r="L57" s="99" t="s">
        <v>150</v>
      </c>
    </row>
    <row r="58" spans="12:12" ht="25.5" x14ac:dyDescent="0.25">
      <c r="L58" s="99" t="s">
        <v>150</v>
      </c>
    </row>
    <row r="59" spans="12:12" ht="25.5" x14ac:dyDescent="0.25">
      <c r="L59" s="99" t="s">
        <v>150</v>
      </c>
    </row>
    <row r="60" spans="12:12" ht="25.5" x14ac:dyDescent="0.25">
      <c r="L60" s="99" t="s">
        <v>150</v>
      </c>
    </row>
    <row r="61" spans="12:12" ht="25.5" x14ac:dyDescent="0.25">
      <c r="L61" s="99" t="s">
        <v>150</v>
      </c>
    </row>
    <row r="62" spans="12:12" ht="25.5" x14ac:dyDescent="0.25">
      <c r="L62" s="99" t="s">
        <v>150</v>
      </c>
    </row>
    <row r="63" spans="12:12" ht="25.5" x14ac:dyDescent="0.25">
      <c r="L63" s="99" t="s">
        <v>150</v>
      </c>
    </row>
    <row r="64" spans="12:12" ht="25.5" x14ac:dyDescent="0.25">
      <c r="L64" s="99" t="s">
        <v>150</v>
      </c>
    </row>
    <row r="65" spans="12:12" ht="25.5" x14ac:dyDescent="0.25">
      <c r="L65" s="99" t="s">
        <v>150</v>
      </c>
    </row>
    <row r="66" spans="12:12" ht="25.5" x14ac:dyDescent="0.25">
      <c r="L66" s="99" t="s">
        <v>150</v>
      </c>
    </row>
    <row r="67" spans="12:12" ht="25.5" x14ac:dyDescent="0.25">
      <c r="L67" s="99" t="s">
        <v>150</v>
      </c>
    </row>
    <row r="68" spans="12:12" ht="25.5" x14ac:dyDescent="0.25">
      <c r="L68" s="99" t="s">
        <v>150</v>
      </c>
    </row>
    <row r="69" spans="12:12" ht="25.5" x14ac:dyDescent="0.25">
      <c r="L69" s="99" t="s">
        <v>150</v>
      </c>
    </row>
    <row r="70" spans="12:12" ht="25.5" x14ac:dyDescent="0.25">
      <c r="L70" s="99" t="s">
        <v>150</v>
      </c>
    </row>
    <row r="71" spans="12:12" ht="25.5" x14ac:dyDescent="0.25">
      <c r="L71" s="99" t="s">
        <v>150</v>
      </c>
    </row>
    <row r="72" spans="12:12" ht="25.5" x14ac:dyDescent="0.25">
      <c r="L72" s="99" t="s">
        <v>150</v>
      </c>
    </row>
    <row r="73" spans="12:12" ht="25.5" x14ac:dyDescent="0.25">
      <c r="L73" s="99" t="s">
        <v>150</v>
      </c>
    </row>
    <row r="74" spans="12:12" ht="25.5" x14ac:dyDescent="0.25">
      <c r="L74" s="99" t="s">
        <v>150</v>
      </c>
    </row>
    <row r="75" spans="12:12" ht="25.5" x14ac:dyDescent="0.25">
      <c r="L75" s="99" t="s">
        <v>150</v>
      </c>
    </row>
    <row r="76" spans="12:12" ht="25.5" x14ac:dyDescent="0.25">
      <c r="L76" s="99" t="s">
        <v>150</v>
      </c>
    </row>
    <row r="77" spans="12:12" ht="25.5" x14ac:dyDescent="0.25">
      <c r="L77" s="99" t="s">
        <v>150</v>
      </c>
    </row>
    <row r="78" spans="12:12" ht="25.5" x14ac:dyDescent="0.25">
      <c r="L78" s="99" t="s">
        <v>150</v>
      </c>
    </row>
    <row r="79" spans="12:12" ht="25.5" x14ac:dyDescent="0.25">
      <c r="L79" s="99" t="s">
        <v>150</v>
      </c>
    </row>
    <row r="80" spans="12:12" ht="25.5" x14ac:dyDescent="0.25">
      <c r="L80" s="99" t="s">
        <v>150</v>
      </c>
    </row>
    <row r="81" spans="12:12" ht="25.5" x14ac:dyDescent="0.25">
      <c r="L81" s="99" t="s">
        <v>150</v>
      </c>
    </row>
    <row r="82" spans="12:12" ht="25.5" x14ac:dyDescent="0.25">
      <c r="L82" s="99" t="s">
        <v>150</v>
      </c>
    </row>
    <row r="83" spans="12:12" ht="25.5" x14ac:dyDescent="0.25">
      <c r="L83" s="99" t="s">
        <v>150</v>
      </c>
    </row>
    <row r="84" spans="12:12" ht="25.5" x14ac:dyDescent="0.25">
      <c r="L84" s="99" t="s">
        <v>150</v>
      </c>
    </row>
    <row r="85" spans="12:12" ht="25.5" x14ac:dyDescent="0.25">
      <c r="L85" s="99" t="s">
        <v>150</v>
      </c>
    </row>
    <row r="86" spans="12:12" ht="25.5" x14ac:dyDescent="0.25">
      <c r="L86" s="99" t="s">
        <v>150</v>
      </c>
    </row>
    <row r="87" spans="12:12" ht="25.5" x14ac:dyDescent="0.25">
      <c r="L87" s="99" t="s">
        <v>150</v>
      </c>
    </row>
    <row r="88" spans="12:12" ht="25.5" x14ac:dyDescent="0.25">
      <c r="L88" s="99" t="s">
        <v>150</v>
      </c>
    </row>
    <row r="89" spans="12:12" ht="25.5" x14ac:dyDescent="0.25">
      <c r="L89" s="99" t="s">
        <v>150</v>
      </c>
    </row>
    <row r="90" spans="12:12" ht="25.5" x14ac:dyDescent="0.25">
      <c r="L90" s="99" t="s">
        <v>150</v>
      </c>
    </row>
    <row r="91" spans="12:12" ht="25.5" x14ac:dyDescent="0.25">
      <c r="L91" s="99" t="s">
        <v>150</v>
      </c>
    </row>
    <row r="92" spans="12:12" ht="25.5" x14ac:dyDescent="0.25">
      <c r="L92" s="99" t="s">
        <v>150</v>
      </c>
    </row>
    <row r="93" spans="12:12" ht="25.5" x14ac:dyDescent="0.25">
      <c r="L93" s="99" t="s">
        <v>150</v>
      </c>
    </row>
    <row r="94" spans="12:12" ht="25.5" x14ac:dyDescent="0.25">
      <c r="L94" s="99" t="s">
        <v>150</v>
      </c>
    </row>
    <row r="95" spans="12:12" ht="25.5" x14ac:dyDescent="0.25">
      <c r="L95" s="99" t="s">
        <v>150</v>
      </c>
    </row>
    <row r="96" spans="12:12" ht="25.5" x14ac:dyDescent="0.25">
      <c r="L96" s="99" t="s">
        <v>150</v>
      </c>
    </row>
    <row r="97" spans="12:12" ht="25.5" x14ac:dyDescent="0.25">
      <c r="L97" s="99" t="s">
        <v>150</v>
      </c>
    </row>
    <row r="98" spans="12:12" ht="25.5" x14ac:dyDescent="0.25">
      <c r="L98" s="99" t="s">
        <v>150</v>
      </c>
    </row>
    <row r="99" spans="12:12" ht="25.5" x14ac:dyDescent="0.25">
      <c r="L99" s="99" t="s">
        <v>150</v>
      </c>
    </row>
    <row r="100" spans="12:12" ht="25.5" x14ac:dyDescent="0.25">
      <c r="L100" s="99" t="s">
        <v>150</v>
      </c>
    </row>
    <row r="101" spans="12:12" ht="25.5" x14ac:dyDescent="0.25">
      <c r="L101" s="99" t="s">
        <v>150</v>
      </c>
    </row>
    <row r="102" spans="12:12" ht="25.5" x14ac:dyDescent="0.25">
      <c r="L102" s="99" t="s">
        <v>150</v>
      </c>
    </row>
    <row r="103" spans="12:12" ht="25.5" x14ac:dyDescent="0.25">
      <c r="L103" s="99" t="s">
        <v>150</v>
      </c>
    </row>
    <row r="104" spans="12:12" ht="25.5" x14ac:dyDescent="0.25">
      <c r="L104" s="99" t="s">
        <v>150</v>
      </c>
    </row>
    <row r="105" spans="12:12" ht="25.5" x14ac:dyDescent="0.25">
      <c r="L105" s="99" t="s">
        <v>150</v>
      </c>
    </row>
    <row r="106" spans="12:12" ht="25.5" x14ac:dyDescent="0.25">
      <c r="L106" s="99" t="s">
        <v>150</v>
      </c>
    </row>
    <row r="107" spans="12:12" ht="25.5" x14ac:dyDescent="0.25">
      <c r="L107" s="99" t="s">
        <v>150</v>
      </c>
    </row>
    <row r="108" spans="12:12" ht="25.5" x14ac:dyDescent="0.25">
      <c r="L108" s="99" t="s">
        <v>150</v>
      </c>
    </row>
    <row r="109" spans="12:12" ht="25.5" x14ac:dyDescent="0.25">
      <c r="L109" s="99" t="s">
        <v>150</v>
      </c>
    </row>
    <row r="110" spans="12:12" ht="25.5" x14ac:dyDescent="0.25">
      <c r="L110" s="99" t="s">
        <v>150</v>
      </c>
    </row>
    <row r="111" spans="12:12" ht="25.5" x14ac:dyDescent="0.25">
      <c r="L111" s="99" t="s">
        <v>150</v>
      </c>
    </row>
    <row r="112" spans="12:12" ht="25.5" x14ac:dyDescent="0.25">
      <c r="L112" s="99" t="s">
        <v>150</v>
      </c>
    </row>
    <row r="113" spans="12:12" ht="25.5" x14ac:dyDescent="0.25">
      <c r="L113" s="99" t="s">
        <v>150</v>
      </c>
    </row>
    <row r="114" spans="12:12" ht="25.5" x14ac:dyDescent="0.25">
      <c r="L114" s="99" t="s">
        <v>150</v>
      </c>
    </row>
    <row r="115" spans="12:12" ht="25.5" x14ac:dyDescent="0.25">
      <c r="L115" s="99" t="s">
        <v>150</v>
      </c>
    </row>
    <row r="116" spans="12:12" ht="25.5" x14ac:dyDescent="0.25">
      <c r="L116" s="99" t="s">
        <v>150</v>
      </c>
    </row>
    <row r="117" spans="12:12" ht="25.5" x14ac:dyDescent="0.25">
      <c r="L117" s="99" t="s">
        <v>150</v>
      </c>
    </row>
    <row r="118" spans="12:12" ht="25.5" x14ac:dyDescent="0.25">
      <c r="L118" s="99" t="s">
        <v>150</v>
      </c>
    </row>
    <row r="119" spans="12:12" ht="25.5" x14ac:dyDescent="0.25">
      <c r="L119" s="99" t="s">
        <v>150</v>
      </c>
    </row>
    <row r="120" spans="12:12" ht="25.5" x14ac:dyDescent="0.25">
      <c r="L120" s="99" t="s">
        <v>150</v>
      </c>
    </row>
    <row r="121" spans="12:12" ht="25.5" x14ac:dyDescent="0.25">
      <c r="L121" s="99" t="s">
        <v>150</v>
      </c>
    </row>
    <row r="122" spans="12:12" ht="25.5" x14ac:dyDescent="0.25">
      <c r="L122" s="99" t="s">
        <v>150</v>
      </c>
    </row>
    <row r="123" spans="12:12" ht="25.5" x14ac:dyDescent="0.25">
      <c r="L123" s="99" t="s">
        <v>150</v>
      </c>
    </row>
    <row r="124" spans="12:12" ht="25.5" x14ac:dyDescent="0.25">
      <c r="L124" s="99" t="s">
        <v>150</v>
      </c>
    </row>
    <row r="125" spans="12:12" ht="25.5" x14ac:dyDescent="0.25">
      <c r="L125" s="99" t="s">
        <v>150</v>
      </c>
    </row>
    <row r="126" spans="12:12" ht="25.5" x14ac:dyDescent="0.25">
      <c r="L126" s="99" t="s">
        <v>150</v>
      </c>
    </row>
    <row r="127" spans="12:12" ht="25.5" x14ac:dyDescent="0.25">
      <c r="L127" s="99" t="s">
        <v>150</v>
      </c>
    </row>
    <row r="128" spans="12:12" ht="25.5" x14ac:dyDescent="0.25">
      <c r="L128" s="99" t="s">
        <v>150</v>
      </c>
    </row>
    <row r="129" spans="12:12" ht="25.5" x14ac:dyDescent="0.25">
      <c r="L129" s="99" t="s">
        <v>150</v>
      </c>
    </row>
    <row r="130" spans="12:12" ht="25.5" x14ac:dyDescent="0.25">
      <c r="L130" s="99" t="s">
        <v>150</v>
      </c>
    </row>
    <row r="131" spans="12:12" ht="25.5" x14ac:dyDescent="0.25">
      <c r="L131" s="99" t="s">
        <v>150</v>
      </c>
    </row>
    <row r="132" spans="12:12" ht="25.5" x14ac:dyDescent="0.25">
      <c r="L132" s="99" t="s">
        <v>150</v>
      </c>
    </row>
    <row r="133" spans="12:12" ht="25.5" x14ac:dyDescent="0.25">
      <c r="L133" s="99" t="s">
        <v>150</v>
      </c>
    </row>
    <row r="134" spans="12:12" ht="25.5" x14ac:dyDescent="0.25">
      <c r="L134" s="99" t="s">
        <v>150</v>
      </c>
    </row>
    <row r="135" spans="12:12" ht="25.5" x14ac:dyDescent="0.25">
      <c r="L135" s="99" t="s">
        <v>150</v>
      </c>
    </row>
    <row r="136" spans="12:12" ht="25.5" x14ac:dyDescent="0.25">
      <c r="L136" s="99" t="s">
        <v>150</v>
      </c>
    </row>
    <row r="137" spans="12:12" ht="25.5" x14ac:dyDescent="0.25">
      <c r="L137" s="99" t="s">
        <v>150</v>
      </c>
    </row>
    <row r="138" spans="12:12" ht="25.5" x14ac:dyDescent="0.25">
      <c r="L138" s="99" t="s">
        <v>150</v>
      </c>
    </row>
    <row r="139" spans="12:12" ht="25.5" x14ac:dyDescent="0.25">
      <c r="L139" s="99" t="s">
        <v>150</v>
      </c>
    </row>
    <row r="140" spans="12:12" ht="25.5" x14ac:dyDescent="0.25">
      <c r="L140" s="99" t="s">
        <v>150</v>
      </c>
    </row>
    <row r="141" spans="12:12" ht="25.5" x14ac:dyDescent="0.25">
      <c r="L141" s="99" t="s">
        <v>150</v>
      </c>
    </row>
    <row r="142" spans="12:12" ht="25.5" x14ac:dyDescent="0.25">
      <c r="L142" s="99" t="s">
        <v>150</v>
      </c>
    </row>
    <row r="143" spans="12:12" ht="25.5" x14ac:dyDescent="0.25">
      <c r="L143" s="99" t="s">
        <v>150</v>
      </c>
    </row>
    <row r="144" spans="12:12" ht="25.5" x14ac:dyDescent="0.25">
      <c r="L144" s="99" t="s">
        <v>150</v>
      </c>
    </row>
    <row r="145" spans="12:12" ht="25.5" x14ac:dyDescent="0.25">
      <c r="L145" s="99" t="s">
        <v>150</v>
      </c>
    </row>
    <row r="146" spans="12:12" ht="25.5" x14ac:dyDescent="0.25">
      <c r="L146" s="99" t="s">
        <v>150</v>
      </c>
    </row>
    <row r="147" spans="12:12" ht="25.5" x14ac:dyDescent="0.25">
      <c r="L147" s="99" t="s">
        <v>150</v>
      </c>
    </row>
    <row r="148" spans="12:12" ht="25.5" x14ac:dyDescent="0.25">
      <c r="L148" s="99" t="s">
        <v>150</v>
      </c>
    </row>
    <row r="149" spans="12:12" ht="25.5" x14ac:dyDescent="0.25">
      <c r="L149" s="99" t="s">
        <v>150</v>
      </c>
    </row>
    <row r="150" spans="12:12" ht="25.5" x14ac:dyDescent="0.25">
      <c r="L150" s="99" t="s">
        <v>150</v>
      </c>
    </row>
    <row r="151" spans="12:12" ht="25.5" x14ac:dyDescent="0.25">
      <c r="L151" s="99" t="s">
        <v>150</v>
      </c>
    </row>
    <row r="152" spans="12:12" ht="25.5" x14ac:dyDescent="0.25">
      <c r="L152" s="99" t="s">
        <v>150</v>
      </c>
    </row>
    <row r="153" spans="12:12" ht="25.5" x14ac:dyDescent="0.25">
      <c r="L153" s="99" t="s">
        <v>150</v>
      </c>
    </row>
    <row r="154" spans="12:12" ht="25.5" x14ac:dyDescent="0.25">
      <c r="L154" s="99" t="s">
        <v>150</v>
      </c>
    </row>
    <row r="155" spans="12:12" ht="25.5" x14ac:dyDescent="0.25">
      <c r="L155" s="99" t="s">
        <v>150</v>
      </c>
    </row>
    <row r="156" spans="12:12" ht="25.5" x14ac:dyDescent="0.25">
      <c r="L156" s="99" t="s">
        <v>150</v>
      </c>
    </row>
    <row r="157" spans="12:12" ht="25.5" x14ac:dyDescent="0.25">
      <c r="L157" s="99" t="s">
        <v>150</v>
      </c>
    </row>
    <row r="158" spans="12:12" ht="25.5" x14ac:dyDescent="0.25">
      <c r="L158" s="99" t="s">
        <v>150</v>
      </c>
    </row>
    <row r="159" spans="12:12" ht="25.5" x14ac:dyDescent="0.25">
      <c r="L159" s="99" t="s">
        <v>150</v>
      </c>
    </row>
    <row r="160" spans="12:12" ht="25.5" x14ac:dyDescent="0.25">
      <c r="L160" s="99" t="s">
        <v>150</v>
      </c>
    </row>
    <row r="161" spans="12:12" ht="25.5" x14ac:dyDescent="0.25">
      <c r="L161" s="99" t="s">
        <v>150</v>
      </c>
    </row>
    <row r="162" spans="12:12" ht="25.5" x14ac:dyDescent="0.25">
      <c r="L162" s="99" t="s">
        <v>150</v>
      </c>
    </row>
    <row r="163" spans="12:12" ht="25.5" x14ac:dyDescent="0.25">
      <c r="L163" s="99" t="s">
        <v>150</v>
      </c>
    </row>
    <row r="164" spans="12:12" ht="25.5" x14ac:dyDescent="0.25">
      <c r="L164" s="99" t="s">
        <v>150</v>
      </c>
    </row>
    <row r="165" spans="12:12" ht="25.5" x14ac:dyDescent="0.25">
      <c r="L165" s="99" t="s">
        <v>150</v>
      </c>
    </row>
    <row r="166" spans="12:12" ht="25.5" x14ac:dyDescent="0.25">
      <c r="L166" s="99" t="s">
        <v>150</v>
      </c>
    </row>
    <row r="167" spans="12:12" ht="25.5" x14ac:dyDescent="0.25">
      <c r="L167" s="99" t="s">
        <v>150</v>
      </c>
    </row>
    <row r="168" spans="12:12" ht="25.5" x14ac:dyDescent="0.25">
      <c r="L168" s="99" t="s">
        <v>150</v>
      </c>
    </row>
    <row r="169" spans="12:12" ht="25.5" x14ac:dyDescent="0.25">
      <c r="L169" s="99" t="s">
        <v>150</v>
      </c>
    </row>
    <row r="170" spans="12:12" ht="25.5" x14ac:dyDescent="0.25">
      <c r="L170" s="99" t="s">
        <v>150</v>
      </c>
    </row>
  </sheetData>
  <mergeCells count="12">
    <mergeCell ref="H11:I11"/>
    <mergeCell ref="A1:I1"/>
    <mergeCell ref="A2:I2"/>
    <mergeCell ref="A3:I3"/>
    <mergeCell ref="A4:I4"/>
    <mergeCell ref="A5:A6"/>
    <mergeCell ref="B5:B6"/>
    <mergeCell ref="C5:C6"/>
    <mergeCell ref="D5:F5"/>
    <mergeCell ref="G5:G6"/>
    <mergeCell ref="H5:H6"/>
    <mergeCell ref="I5:I6"/>
  </mergeCells>
  <printOptions horizontalCentered="1"/>
  <pageMargins left="0.39370078740157483" right="0.39370078740157483" top="0.39370078740157483" bottom="0.39370078740157483" header="0.11811023622047245" footer="0.27559055118110237"/>
  <pageSetup paperSize="9" scale="79" fitToHeight="100" orientation="landscape" r:id="rId1"/>
  <headerFooter>
    <oddFooter>&amp;L&amp;"Times New Roman,nghiêng"&amp;9Phụ lục &amp;A&amp;R&amp;10&amp;P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4"/>
  <sheetViews>
    <sheetView view="pageLayout" topLeftCell="A7" zoomScaleSheetLayoutView="84" workbookViewId="0">
      <selection activeCell="B12" sqref="B12"/>
    </sheetView>
  </sheetViews>
  <sheetFormatPr defaultColWidth="6.875" defaultRowHeight="12.75" x14ac:dyDescent="0.25"/>
  <cols>
    <col min="1" max="1" width="5.5" style="65" customWidth="1"/>
    <col min="2" max="2" width="30.625" style="66" customWidth="1"/>
    <col min="3" max="3" width="13.25" style="65" customWidth="1"/>
    <col min="4" max="6" width="8" style="65" customWidth="1"/>
    <col min="7" max="7" width="21.5" style="65" customWidth="1"/>
    <col min="8" max="8" width="39.875" style="66" customWidth="1"/>
    <col min="9" max="9" width="8.375" style="64" customWidth="1"/>
    <col min="10" max="16384" width="6.875" style="64"/>
  </cols>
  <sheetData>
    <row r="1" spans="1:12" s="684" customFormat="1" ht="33.75" customHeight="1" x14ac:dyDescent="0.25">
      <c r="A1" s="942" t="s">
        <v>869</v>
      </c>
      <c r="B1" s="942"/>
      <c r="C1" s="942"/>
      <c r="D1" s="942"/>
      <c r="E1" s="942"/>
      <c r="F1" s="942"/>
      <c r="G1" s="942"/>
      <c r="H1" s="942"/>
      <c r="I1" s="942"/>
    </row>
    <row r="2" spans="1:12" s="684" customFormat="1" ht="1.5" customHeight="1" x14ac:dyDescent="0.25">
      <c r="A2" s="942"/>
      <c r="B2" s="942"/>
      <c r="C2" s="942"/>
      <c r="D2" s="942"/>
      <c r="E2" s="942"/>
      <c r="F2" s="942"/>
      <c r="G2" s="942"/>
      <c r="H2" s="942"/>
      <c r="I2" s="942"/>
    </row>
    <row r="3" spans="1:12" s="684" customFormat="1" ht="16.5" customHeight="1" x14ac:dyDescent="0.25">
      <c r="A3" s="941" t="str">
        <f>'2.9.CL'!A3:I3</f>
        <v>(Kèm theo Tờ trình số 218/TTr-UBND  ngày 09/7/2018 của UBND tỉnh)</v>
      </c>
      <c r="B3" s="941"/>
      <c r="C3" s="941"/>
      <c r="D3" s="941"/>
      <c r="E3" s="941"/>
      <c r="F3" s="941"/>
      <c r="G3" s="941"/>
      <c r="H3" s="941"/>
      <c r="I3" s="941"/>
    </row>
    <row r="4" spans="1:12" ht="13.5" customHeight="1" x14ac:dyDescent="0.25">
      <c r="A4" s="954"/>
      <c r="B4" s="954"/>
      <c r="C4" s="954"/>
      <c r="D4" s="954"/>
      <c r="E4" s="954"/>
      <c r="F4" s="954"/>
      <c r="G4" s="954"/>
      <c r="H4" s="954"/>
      <c r="I4" s="954"/>
    </row>
    <row r="5" spans="1:12" s="247" customFormat="1" ht="25.5" x14ac:dyDescent="0.25">
      <c r="A5" s="962" t="s">
        <v>21</v>
      </c>
      <c r="B5" s="950" t="s">
        <v>62</v>
      </c>
      <c r="C5" s="960" t="s">
        <v>183</v>
      </c>
      <c r="D5" s="958" t="s">
        <v>17</v>
      </c>
      <c r="E5" s="958"/>
      <c r="F5" s="958"/>
      <c r="G5" s="950" t="s">
        <v>166</v>
      </c>
      <c r="H5" s="958" t="s">
        <v>182</v>
      </c>
      <c r="I5" s="958" t="s">
        <v>59</v>
      </c>
      <c r="L5" s="99" t="s">
        <v>150</v>
      </c>
    </row>
    <row r="6" spans="1:12" s="247" customFormat="1" ht="25.5" x14ac:dyDescent="0.25">
      <c r="A6" s="962"/>
      <c r="B6" s="950"/>
      <c r="C6" s="960"/>
      <c r="D6" s="847" t="s">
        <v>13</v>
      </c>
      <c r="E6" s="847" t="s">
        <v>12</v>
      </c>
      <c r="F6" s="847" t="s">
        <v>58</v>
      </c>
      <c r="G6" s="950"/>
      <c r="H6" s="958"/>
      <c r="I6" s="958"/>
      <c r="L6" s="99" t="s">
        <v>150</v>
      </c>
    </row>
    <row r="7" spans="1:12" s="785" customFormat="1" ht="22.5" x14ac:dyDescent="0.25">
      <c r="A7" s="682">
        <v>-1</v>
      </c>
      <c r="B7" s="682">
        <v>-2</v>
      </c>
      <c r="C7" s="682" t="s">
        <v>169</v>
      </c>
      <c r="D7" s="682">
        <v>-4</v>
      </c>
      <c r="E7" s="682">
        <v>-5</v>
      </c>
      <c r="F7" s="682">
        <v>-6</v>
      </c>
      <c r="G7" s="682">
        <v>-7</v>
      </c>
      <c r="H7" s="791">
        <v>-8</v>
      </c>
      <c r="I7" s="682">
        <v>-9</v>
      </c>
      <c r="L7" s="786" t="s">
        <v>150</v>
      </c>
    </row>
    <row r="8" spans="1:12" s="223" customFormat="1" ht="21.75" customHeight="1" x14ac:dyDescent="0.25">
      <c r="A8" s="622" t="s">
        <v>49</v>
      </c>
      <c r="B8" s="630" t="s">
        <v>833</v>
      </c>
      <c r="C8" s="634">
        <f>SUM(C9)</f>
        <v>1.74</v>
      </c>
      <c r="D8" s="634">
        <f t="shared" ref="D8:F8" si="0">SUM(D9)</f>
        <v>1.74</v>
      </c>
      <c r="E8" s="634">
        <f t="shared" si="0"/>
        <v>0</v>
      </c>
      <c r="F8" s="634">
        <f t="shared" si="0"/>
        <v>0</v>
      </c>
      <c r="G8" s="622"/>
      <c r="H8" s="622"/>
      <c r="I8" s="622"/>
      <c r="L8" s="207"/>
    </row>
    <row r="9" spans="1:12" s="842" customFormat="1" ht="25.5" x14ac:dyDescent="0.25">
      <c r="A9" s="901">
        <v>1</v>
      </c>
      <c r="B9" s="901" t="s">
        <v>847</v>
      </c>
      <c r="C9" s="625">
        <f>SUM(D9:F9)</f>
        <v>1.74</v>
      </c>
      <c r="D9" s="625">
        <v>1.74</v>
      </c>
      <c r="E9" s="625"/>
      <c r="F9" s="625"/>
      <c r="G9" s="901" t="s">
        <v>848</v>
      </c>
      <c r="H9" s="158" t="s">
        <v>849</v>
      </c>
      <c r="I9" s="901"/>
      <c r="L9" s="830"/>
    </row>
    <row r="10" spans="1:12" s="80" customFormat="1" ht="25.5" x14ac:dyDescent="0.25">
      <c r="A10" s="806" t="s">
        <v>39</v>
      </c>
      <c r="B10" s="231" t="s">
        <v>165</v>
      </c>
      <c r="C10" s="463">
        <f>C11</f>
        <v>1.1000000000000001</v>
      </c>
      <c r="D10" s="463">
        <f>D11</f>
        <v>1.1000000000000001</v>
      </c>
      <c r="E10" s="463"/>
      <c r="F10" s="463"/>
      <c r="G10" s="119"/>
      <c r="H10" s="213"/>
      <c r="I10" s="119"/>
      <c r="L10" s="99" t="s">
        <v>150</v>
      </c>
    </row>
    <row r="11" spans="1:12" ht="76.5" x14ac:dyDescent="0.25">
      <c r="A11" s="213">
        <v>1</v>
      </c>
      <c r="B11" s="232" t="s">
        <v>299</v>
      </c>
      <c r="C11" s="625">
        <f>SUM(D11:F11)</f>
        <v>1.1000000000000001</v>
      </c>
      <c r="D11" s="221">
        <v>1.1000000000000001</v>
      </c>
      <c r="E11" s="221"/>
      <c r="F11" s="221"/>
      <c r="G11" s="211" t="s">
        <v>300</v>
      </c>
      <c r="H11" s="233" t="s">
        <v>823</v>
      </c>
      <c r="I11" s="213"/>
      <c r="L11" s="99" t="s">
        <v>150</v>
      </c>
    </row>
    <row r="12" spans="1:12" ht="25.5" x14ac:dyDescent="0.25">
      <c r="A12" s="234" t="s">
        <v>38</v>
      </c>
      <c r="B12" s="235" t="s">
        <v>871</v>
      </c>
      <c r="C12" s="243">
        <f>C13</f>
        <v>0.06</v>
      </c>
      <c r="D12" s="243">
        <f>D13</f>
        <v>0.06</v>
      </c>
      <c r="E12" s="221"/>
      <c r="F12" s="221"/>
      <c r="G12" s="211"/>
      <c r="H12" s="233"/>
      <c r="I12" s="213"/>
      <c r="L12" s="99" t="s">
        <v>150</v>
      </c>
    </row>
    <row r="13" spans="1:12" ht="51" x14ac:dyDescent="0.25">
      <c r="A13" s="213">
        <v>1</v>
      </c>
      <c r="B13" s="236" t="s">
        <v>103</v>
      </c>
      <c r="C13" s="843">
        <v>0.06</v>
      </c>
      <c r="D13" s="221">
        <v>0.06</v>
      </c>
      <c r="E13" s="844"/>
      <c r="F13" s="221"/>
      <c r="G13" s="237" t="s">
        <v>301</v>
      </c>
      <c r="H13" s="219" t="s">
        <v>743</v>
      </c>
      <c r="I13" s="215"/>
      <c r="L13" s="99" t="s">
        <v>150</v>
      </c>
    </row>
    <row r="14" spans="1:12" ht="25.5" x14ac:dyDescent="0.25">
      <c r="A14" s="234" t="s">
        <v>33</v>
      </c>
      <c r="B14" s="238" t="s">
        <v>87</v>
      </c>
      <c r="C14" s="845">
        <f>C15</f>
        <v>0.6</v>
      </c>
      <c r="D14" s="845">
        <f>D15</f>
        <v>0.6</v>
      </c>
      <c r="E14" s="844"/>
      <c r="F14" s="221"/>
      <c r="G14" s="237"/>
      <c r="H14" s="219"/>
      <c r="I14" s="215"/>
      <c r="L14" s="99" t="s">
        <v>150</v>
      </c>
    </row>
    <row r="15" spans="1:12" ht="51" x14ac:dyDescent="0.25">
      <c r="A15" s="213">
        <v>1</v>
      </c>
      <c r="B15" s="236" t="s">
        <v>302</v>
      </c>
      <c r="C15" s="239">
        <v>0.6</v>
      </c>
      <c r="D15" s="221">
        <v>0.6</v>
      </c>
      <c r="E15" s="844"/>
      <c r="F15" s="221"/>
      <c r="G15" s="239" t="s">
        <v>303</v>
      </c>
      <c r="H15" s="236" t="s">
        <v>304</v>
      </c>
      <c r="I15" s="215"/>
      <c r="L15" s="99" t="s">
        <v>150</v>
      </c>
    </row>
    <row r="16" spans="1:12" ht="25.5" x14ac:dyDescent="0.25">
      <c r="A16" s="240" t="s">
        <v>51</v>
      </c>
      <c r="B16" s="241" t="s">
        <v>37</v>
      </c>
      <c r="C16" s="243">
        <f>SUM(C17:C19)</f>
        <v>2.37</v>
      </c>
      <c r="D16" s="243">
        <f>SUM(D17:D19)</f>
        <v>2.37</v>
      </c>
      <c r="E16" s="243">
        <f>SUM(E17:E19)</f>
        <v>0</v>
      </c>
      <c r="F16" s="243">
        <f>SUM(F17:F19)</f>
        <v>0</v>
      </c>
      <c r="G16" s="239"/>
      <c r="H16" s="236"/>
      <c r="I16" s="215"/>
      <c r="L16" s="99" t="s">
        <v>150</v>
      </c>
    </row>
    <row r="17" spans="1:12" s="80" customFormat="1" ht="38.25" x14ac:dyDescent="0.25">
      <c r="A17" s="213">
        <v>1</v>
      </c>
      <c r="B17" s="232" t="s">
        <v>305</v>
      </c>
      <c r="C17" s="239">
        <v>0.8</v>
      </c>
      <c r="D17" s="221">
        <v>0.8</v>
      </c>
      <c r="E17" s="844"/>
      <c r="F17" s="221"/>
      <c r="G17" s="213" t="s">
        <v>306</v>
      </c>
      <c r="H17" s="236" t="s">
        <v>744</v>
      </c>
      <c r="I17" s="215"/>
      <c r="L17" s="99" t="s">
        <v>150</v>
      </c>
    </row>
    <row r="18" spans="1:12" ht="89.25" x14ac:dyDescent="0.25">
      <c r="A18" s="213">
        <v>2</v>
      </c>
      <c r="B18" s="120" t="s">
        <v>307</v>
      </c>
      <c r="C18" s="239">
        <v>1</v>
      </c>
      <c r="D18" s="221">
        <v>1</v>
      </c>
      <c r="E18" s="221"/>
      <c r="F18" s="221"/>
      <c r="G18" s="237" t="s">
        <v>308</v>
      </c>
      <c r="H18" s="232" t="s">
        <v>820</v>
      </c>
      <c r="I18" s="213"/>
      <c r="L18" s="99" t="s">
        <v>150</v>
      </c>
    </row>
    <row r="19" spans="1:12" s="80" customFormat="1" ht="38.25" x14ac:dyDescent="0.25">
      <c r="A19" s="213">
        <v>3</v>
      </c>
      <c r="B19" s="236" t="s">
        <v>309</v>
      </c>
      <c r="C19" s="843">
        <v>0.56999999999999995</v>
      </c>
      <c r="D19" s="221">
        <v>0.56999999999999995</v>
      </c>
      <c r="E19" s="844"/>
      <c r="F19" s="221"/>
      <c r="G19" s="237" t="s">
        <v>310</v>
      </c>
      <c r="H19" s="219" t="s">
        <v>311</v>
      </c>
      <c r="I19" s="215"/>
      <c r="L19" s="99" t="s">
        <v>150</v>
      </c>
    </row>
    <row r="20" spans="1:12" ht="25.5" x14ac:dyDescent="0.25">
      <c r="A20" s="242">
        <f>A19+A15+A13+A11+A9</f>
        <v>7</v>
      </c>
      <c r="B20" s="242" t="s">
        <v>181</v>
      </c>
      <c r="C20" s="795">
        <f>C16+C14+C12+C10+C8</f>
        <v>5.870000000000001</v>
      </c>
      <c r="D20" s="795">
        <f t="shared" ref="D20:F20" si="1">D16+D14+D12+D10+D8</f>
        <v>5.870000000000001</v>
      </c>
      <c r="E20" s="795">
        <f t="shared" si="1"/>
        <v>0</v>
      </c>
      <c r="F20" s="795">
        <f t="shared" si="1"/>
        <v>0</v>
      </c>
      <c r="G20" s="222"/>
      <c r="H20" s="220"/>
      <c r="I20" s="208"/>
      <c r="L20" s="99" t="s">
        <v>150</v>
      </c>
    </row>
    <row r="21" spans="1:12" ht="25.5" x14ac:dyDescent="0.25">
      <c r="L21" s="99" t="s">
        <v>150</v>
      </c>
    </row>
    <row r="22" spans="1:12" ht="25.5" x14ac:dyDescent="0.25">
      <c r="H22" s="961" t="s">
        <v>859</v>
      </c>
      <c r="I22" s="961"/>
      <c r="L22" s="99" t="s">
        <v>150</v>
      </c>
    </row>
    <row r="23" spans="1:12" ht="25.5" x14ac:dyDescent="0.25">
      <c r="L23" s="99" t="s">
        <v>150</v>
      </c>
    </row>
    <row r="24" spans="1:12" ht="25.5" x14ac:dyDescent="0.25">
      <c r="L24" s="99" t="s">
        <v>150</v>
      </c>
    </row>
    <row r="25" spans="1:12" ht="25.5" x14ac:dyDescent="0.25">
      <c r="L25" s="99" t="s">
        <v>150</v>
      </c>
    </row>
    <row r="26" spans="1:12" ht="25.5" x14ac:dyDescent="0.25">
      <c r="L26" s="99" t="s">
        <v>150</v>
      </c>
    </row>
    <row r="27" spans="1:12" ht="25.5" x14ac:dyDescent="0.25">
      <c r="L27" s="99" t="s">
        <v>150</v>
      </c>
    </row>
    <row r="28" spans="1:12" ht="25.5" x14ac:dyDescent="0.25">
      <c r="L28" s="99" t="s">
        <v>150</v>
      </c>
    </row>
    <row r="29" spans="1:12" ht="25.5" x14ac:dyDescent="0.25">
      <c r="L29" s="99" t="s">
        <v>150</v>
      </c>
    </row>
    <row r="30" spans="1:12" ht="25.5" x14ac:dyDescent="0.25">
      <c r="L30" s="99" t="s">
        <v>150</v>
      </c>
    </row>
    <row r="31" spans="1:12" ht="25.5" x14ac:dyDescent="0.25">
      <c r="L31" s="99" t="s">
        <v>150</v>
      </c>
    </row>
    <row r="32" spans="1:12" ht="25.5" x14ac:dyDescent="0.25">
      <c r="L32" s="99" t="s">
        <v>150</v>
      </c>
    </row>
    <row r="33" spans="12:12" ht="25.5" x14ac:dyDescent="0.25">
      <c r="L33" s="99" t="s">
        <v>150</v>
      </c>
    </row>
    <row r="34" spans="12:12" ht="25.5" x14ac:dyDescent="0.25">
      <c r="L34" s="99" t="s">
        <v>150</v>
      </c>
    </row>
    <row r="35" spans="12:12" ht="25.5" x14ac:dyDescent="0.25">
      <c r="L35" s="99" t="s">
        <v>150</v>
      </c>
    </row>
    <row r="36" spans="12:12" ht="25.5" x14ac:dyDescent="0.25">
      <c r="L36" s="99" t="s">
        <v>150</v>
      </c>
    </row>
    <row r="37" spans="12:12" ht="25.5" x14ac:dyDescent="0.25">
      <c r="L37" s="99" t="s">
        <v>150</v>
      </c>
    </row>
    <row r="38" spans="12:12" ht="25.5" x14ac:dyDescent="0.25">
      <c r="L38" s="99" t="s">
        <v>150</v>
      </c>
    </row>
    <row r="39" spans="12:12" ht="25.5" x14ac:dyDescent="0.25">
      <c r="L39" s="99" t="s">
        <v>150</v>
      </c>
    </row>
    <row r="40" spans="12:12" ht="25.5" x14ac:dyDescent="0.25">
      <c r="L40" s="99" t="s">
        <v>150</v>
      </c>
    </row>
    <row r="41" spans="12:12" ht="25.5" x14ac:dyDescent="0.25">
      <c r="L41" s="99" t="s">
        <v>150</v>
      </c>
    </row>
    <row r="42" spans="12:12" ht="25.5" x14ac:dyDescent="0.25">
      <c r="L42" s="99" t="s">
        <v>150</v>
      </c>
    </row>
    <row r="43" spans="12:12" ht="25.5" x14ac:dyDescent="0.25">
      <c r="L43" s="99" t="s">
        <v>150</v>
      </c>
    </row>
    <row r="44" spans="12:12" ht="25.5" x14ac:dyDescent="0.25">
      <c r="L44" s="99" t="s">
        <v>150</v>
      </c>
    </row>
    <row r="45" spans="12:12" ht="25.5" x14ac:dyDescent="0.25">
      <c r="L45" s="99" t="s">
        <v>150</v>
      </c>
    </row>
    <row r="46" spans="12:12" ht="25.5" x14ac:dyDescent="0.25">
      <c r="L46" s="99" t="s">
        <v>150</v>
      </c>
    </row>
    <row r="47" spans="12:12" ht="25.5" x14ac:dyDescent="0.25">
      <c r="L47" s="99" t="s">
        <v>150</v>
      </c>
    </row>
    <row r="48" spans="12:12" ht="25.5" x14ac:dyDescent="0.25">
      <c r="L48" s="99" t="s">
        <v>150</v>
      </c>
    </row>
    <row r="49" spans="12:12" ht="25.5" x14ac:dyDescent="0.25">
      <c r="L49" s="99" t="s">
        <v>150</v>
      </c>
    </row>
    <row r="50" spans="12:12" ht="25.5" x14ac:dyDescent="0.25">
      <c r="L50" s="99" t="s">
        <v>150</v>
      </c>
    </row>
    <row r="51" spans="12:12" ht="25.5" x14ac:dyDescent="0.25">
      <c r="L51" s="99" t="s">
        <v>150</v>
      </c>
    </row>
    <row r="52" spans="12:12" ht="25.5" x14ac:dyDescent="0.25">
      <c r="L52" s="99" t="s">
        <v>150</v>
      </c>
    </row>
    <row r="53" spans="12:12" ht="25.5" x14ac:dyDescent="0.25">
      <c r="L53" s="99" t="s">
        <v>150</v>
      </c>
    </row>
    <row r="54" spans="12:12" ht="25.5" x14ac:dyDescent="0.25">
      <c r="L54" s="99" t="s">
        <v>150</v>
      </c>
    </row>
    <row r="55" spans="12:12" ht="25.5" x14ac:dyDescent="0.25">
      <c r="L55" s="99" t="s">
        <v>150</v>
      </c>
    </row>
    <row r="56" spans="12:12" ht="25.5" x14ac:dyDescent="0.25">
      <c r="L56" s="99" t="s">
        <v>150</v>
      </c>
    </row>
    <row r="57" spans="12:12" ht="25.5" x14ac:dyDescent="0.25">
      <c r="L57" s="99" t="s">
        <v>150</v>
      </c>
    </row>
    <row r="58" spans="12:12" ht="25.5" x14ac:dyDescent="0.25">
      <c r="L58" s="99" t="s">
        <v>150</v>
      </c>
    </row>
    <row r="59" spans="12:12" ht="25.5" x14ac:dyDescent="0.25">
      <c r="L59" s="99" t="s">
        <v>150</v>
      </c>
    </row>
    <row r="60" spans="12:12" ht="25.5" x14ac:dyDescent="0.25">
      <c r="L60" s="99" t="s">
        <v>150</v>
      </c>
    </row>
    <row r="61" spans="12:12" ht="25.5" x14ac:dyDescent="0.25">
      <c r="L61" s="99" t="s">
        <v>150</v>
      </c>
    </row>
    <row r="62" spans="12:12" ht="25.5" x14ac:dyDescent="0.25">
      <c r="L62" s="99" t="s">
        <v>150</v>
      </c>
    </row>
    <row r="63" spans="12:12" ht="25.5" x14ac:dyDescent="0.25">
      <c r="L63" s="99" t="s">
        <v>150</v>
      </c>
    </row>
    <row r="64" spans="12:12" ht="25.5" x14ac:dyDescent="0.25">
      <c r="L64" s="99" t="s">
        <v>150</v>
      </c>
    </row>
    <row r="65" spans="12:12" ht="25.5" x14ac:dyDescent="0.25">
      <c r="L65" s="99" t="s">
        <v>150</v>
      </c>
    </row>
    <row r="66" spans="12:12" ht="25.5" x14ac:dyDescent="0.25">
      <c r="L66" s="99" t="s">
        <v>150</v>
      </c>
    </row>
    <row r="67" spans="12:12" ht="25.5" x14ac:dyDescent="0.25">
      <c r="L67" s="99" t="s">
        <v>150</v>
      </c>
    </row>
    <row r="68" spans="12:12" ht="25.5" x14ac:dyDescent="0.25">
      <c r="L68" s="99" t="s">
        <v>150</v>
      </c>
    </row>
    <row r="69" spans="12:12" ht="25.5" x14ac:dyDescent="0.25">
      <c r="L69" s="99" t="s">
        <v>150</v>
      </c>
    </row>
    <row r="70" spans="12:12" ht="25.5" x14ac:dyDescent="0.25">
      <c r="L70" s="99" t="s">
        <v>150</v>
      </c>
    </row>
    <row r="71" spans="12:12" ht="25.5" x14ac:dyDescent="0.25">
      <c r="L71" s="99" t="s">
        <v>150</v>
      </c>
    </row>
    <row r="72" spans="12:12" ht="25.5" x14ac:dyDescent="0.25">
      <c r="L72" s="99" t="s">
        <v>150</v>
      </c>
    </row>
    <row r="73" spans="12:12" ht="25.5" x14ac:dyDescent="0.25">
      <c r="L73" s="99" t="s">
        <v>150</v>
      </c>
    </row>
    <row r="74" spans="12:12" ht="25.5" x14ac:dyDescent="0.25">
      <c r="L74" s="99" t="s">
        <v>150</v>
      </c>
    </row>
    <row r="75" spans="12:12" ht="25.5" x14ac:dyDescent="0.25">
      <c r="L75" s="99" t="s">
        <v>150</v>
      </c>
    </row>
    <row r="76" spans="12:12" ht="25.5" x14ac:dyDescent="0.25">
      <c r="L76" s="99" t="s">
        <v>150</v>
      </c>
    </row>
    <row r="77" spans="12:12" ht="25.5" x14ac:dyDescent="0.25">
      <c r="L77" s="99" t="s">
        <v>150</v>
      </c>
    </row>
    <row r="78" spans="12:12" ht="25.5" x14ac:dyDescent="0.25">
      <c r="L78" s="99" t="s">
        <v>150</v>
      </c>
    </row>
    <row r="79" spans="12:12" ht="25.5" x14ac:dyDescent="0.25">
      <c r="L79" s="99" t="s">
        <v>150</v>
      </c>
    </row>
    <row r="80" spans="12:12" ht="25.5" x14ac:dyDescent="0.25">
      <c r="L80" s="99" t="s">
        <v>150</v>
      </c>
    </row>
    <row r="81" spans="12:12" ht="25.5" x14ac:dyDescent="0.25">
      <c r="L81" s="99" t="s">
        <v>150</v>
      </c>
    </row>
    <row r="82" spans="12:12" ht="25.5" x14ac:dyDescent="0.25">
      <c r="L82" s="99" t="s">
        <v>150</v>
      </c>
    </row>
    <row r="83" spans="12:12" ht="25.5" x14ac:dyDescent="0.25">
      <c r="L83" s="99" t="s">
        <v>150</v>
      </c>
    </row>
    <row r="84" spans="12:12" ht="25.5" x14ac:dyDescent="0.25">
      <c r="L84" s="99" t="s">
        <v>150</v>
      </c>
    </row>
    <row r="85" spans="12:12" ht="25.5" x14ac:dyDescent="0.25">
      <c r="L85" s="99" t="s">
        <v>150</v>
      </c>
    </row>
    <row r="86" spans="12:12" ht="25.5" x14ac:dyDescent="0.25">
      <c r="L86" s="99" t="s">
        <v>150</v>
      </c>
    </row>
    <row r="87" spans="12:12" ht="25.5" x14ac:dyDescent="0.25">
      <c r="L87" s="99" t="s">
        <v>150</v>
      </c>
    </row>
    <row r="88" spans="12:12" ht="25.5" x14ac:dyDescent="0.25">
      <c r="L88" s="99" t="s">
        <v>150</v>
      </c>
    </row>
    <row r="89" spans="12:12" ht="25.5" x14ac:dyDescent="0.25">
      <c r="L89" s="99" t="s">
        <v>150</v>
      </c>
    </row>
    <row r="90" spans="12:12" ht="25.5" x14ac:dyDescent="0.25">
      <c r="L90" s="99" t="s">
        <v>150</v>
      </c>
    </row>
    <row r="91" spans="12:12" ht="25.5" x14ac:dyDescent="0.25">
      <c r="L91" s="99" t="s">
        <v>150</v>
      </c>
    </row>
    <row r="92" spans="12:12" ht="25.5" x14ac:dyDescent="0.25">
      <c r="L92" s="99" t="s">
        <v>150</v>
      </c>
    </row>
    <row r="93" spans="12:12" ht="25.5" x14ac:dyDescent="0.25">
      <c r="L93" s="99" t="s">
        <v>150</v>
      </c>
    </row>
    <row r="94" spans="12:12" ht="25.5" x14ac:dyDescent="0.25">
      <c r="L94" s="99" t="s">
        <v>150</v>
      </c>
    </row>
    <row r="95" spans="12:12" ht="25.5" x14ac:dyDescent="0.25">
      <c r="L95" s="99" t="s">
        <v>150</v>
      </c>
    </row>
    <row r="96" spans="12:12" ht="25.5" x14ac:dyDescent="0.25">
      <c r="L96" s="99" t="s">
        <v>150</v>
      </c>
    </row>
    <row r="97" spans="12:12" ht="25.5" x14ac:dyDescent="0.25">
      <c r="L97" s="99" t="s">
        <v>150</v>
      </c>
    </row>
    <row r="98" spans="12:12" ht="25.5" x14ac:dyDescent="0.25">
      <c r="L98" s="99" t="s">
        <v>150</v>
      </c>
    </row>
    <row r="99" spans="12:12" ht="25.5" x14ac:dyDescent="0.25">
      <c r="L99" s="99" t="s">
        <v>150</v>
      </c>
    </row>
    <row r="100" spans="12:12" ht="25.5" x14ac:dyDescent="0.25">
      <c r="L100" s="99" t="s">
        <v>150</v>
      </c>
    </row>
    <row r="101" spans="12:12" ht="25.5" x14ac:dyDescent="0.25">
      <c r="L101" s="99" t="s">
        <v>150</v>
      </c>
    </row>
    <row r="102" spans="12:12" ht="25.5" x14ac:dyDescent="0.25">
      <c r="L102" s="99" t="s">
        <v>150</v>
      </c>
    </row>
    <row r="103" spans="12:12" ht="25.5" x14ac:dyDescent="0.25">
      <c r="L103" s="99" t="s">
        <v>150</v>
      </c>
    </row>
    <row r="104" spans="12:12" ht="25.5" x14ac:dyDescent="0.25">
      <c r="L104" s="99" t="s">
        <v>150</v>
      </c>
    </row>
    <row r="105" spans="12:12" ht="25.5" x14ac:dyDescent="0.25">
      <c r="L105" s="99" t="s">
        <v>150</v>
      </c>
    </row>
    <row r="106" spans="12:12" ht="25.5" x14ac:dyDescent="0.25">
      <c r="L106" s="99" t="s">
        <v>150</v>
      </c>
    </row>
    <row r="107" spans="12:12" ht="25.5" x14ac:dyDescent="0.25">
      <c r="L107" s="99" t="s">
        <v>150</v>
      </c>
    </row>
    <row r="108" spans="12:12" ht="25.5" x14ac:dyDescent="0.25">
      <c r="L108" s="99" t="s">
        <v>150</v>
      </c>
    </row>
    <row r="109" spans="12:12" ht="25.5" x14ac:dyDescent="0.25">
      <c r="L109" s="99" t="s">
        <v>150</v>
      </c>
    </row>
    <row r="110" spans="12:12" ht="25.5" x14ac:dyDescent="0.25">
      <c r="L110" s="99" t="s">
        <v>150</v>
      </c>
    </row>
    <row r="111" spans="12:12" ht="25.5" x14ac:dyDescent="0.25">
      <c r="L111" s="99" t="s">
        <v>150</v>
      </c>
    </row>
    <row r="112" spans="12:12" ht="25.5" x14ac:dyDescent="0.25">
      <c r="L112" s="99" t="s">
        <v>150</v>
      </c>
    </row>
    <row r="113" spans="12:12" ht="25.5" x14ac:dyDescent="0.25">
      <c r="L113" s="99" t="s">
        <v>150</v>
      </c>
    </row>
    <row r="114" spans="12:12" ht="25.5" x14ac:dyDescent="0.25">
      <c r="L114" s="99" t="s">
        <v>150</v>
      </c>
    </row>
    <row r="115" spans="12:12" ht="25.5" x14ac:dyDescent="0.25">
      <c r="L115" s="99" t="s">
        <v>150</v>
      </c>
    </row>
    <row r="116" spans="12:12" ht="25.5" x14ac:dyDescent="0.25">
      <c r="L116" s="99" t="s">
        <v>150</v>
      </c>
    </row>
    <row r="117" spans="12:12" ht="25.5" x14ac:dyDescent="0.25">
      <c r="L117" s="99" t="s">
        <v>150</v>
      </c>
    </row>
    <row r="118" spans="12:12" ht="25.5" x14ac:dyDescent="0.25">
      <c r="L118" s="99" t="s">
        <v>150</v>
      </c>
    </row>
    <row r="119" spans="12:12" ht="25.5" x14ac:dyDescent="0.25">
      <c r="L119" s="99" t="s">
        <v>150</v>
      </c>
    </row>
    <row r="120" spans="12:12" ht="25.5" x14ac:dyDescent="0.25">
      <c r="L120" s="99" t="s">
        <v>150</v>
      </c>
    </row>
    <row r="121" spans="12:12" ht="25.5" x14ac:dyDescent="0.25">
      <c r="L121" s="99" t="s">
        <v>150</v>
      </c>
    </row>
    <row r="122" spans="12:12" ht="25.5" x14ac:dyDescent="0.25">
      <c r="L122" s="99" t="s">
        <v>150</v>
      </c>
    </row>
    <row r="123" spans="12:12" ht="25.5" x14ac:dyDescent="0.25">
      <c r="L123" s="99" t="s">
        <v>150</v>
      </c>
    </row>
    <row r="124" spans="12:12" ht="25.5" x14ac:dyDescent="0.25">
      <c r="L124" s="99" t="s">
        <v>150</v>
      </c>
    </row>
  </sheetData>
  <mergeCells count="12">
    <mergeCell ref="H22:I22"/>
    <mergeCell ref="A1:I1"/>
    <mergeCell ref="A2:I2"/>
    <mergeCell ref="A4:I4"/>
    <mergeCell ref="A3:I3"/>
    <mergeCell ref="H5:H6"/>
    <mergeCell ref="I5:I6"/>
    <mergeCell ref="A5:A6"/>
    <mergeCell ref="B5:B6"/>
    <mergeCell ref="C5:C6"/>
    <mergeCell ref="D5:F5"/>
    <mergeCell ref="G5:G6"/>
  </mergeCells>
  <printOptions horizontalCentered="1"/>
  <pageMargins left="0.39370078740157483" right="0.39370078740157483" top="0.39370078740157483" bottom="0.39370078740157483" header="0.11811023622047245" footer="0.27559055118110237"/>
  <pageSetup paperSize="9" scale="79" fitToHeight="100" orientation="landscape" r:id="rId1"/>
  <headerFooter>
    <oddFooter>&amp;L&amp;"Times New Roman,nghiêng"&amp;9Phụ lục &amp;A&amp;R&amp;10&amp;P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6"/>
  <sheetViews>
    <sheetView view="pageLayout" zoomScaleSheetLayoutView="84" workbookViewId="0">
      <selection sqref="A1:I13"/>
    </sheetView>
  </sheetViews>
  <sheetFormatPr defaultColWidth="6.875" defaultRowHeight="12.75" x14ac:dyDescent="0.25"/>
  <cols>
    <col min="1" max="1" width="5.5" style="65" customWidth="1"/>
    <col min="2" max="2" width="30.625" style="66" customWidth="1"/>
    <col min="3" max="3" width="13.25" style="110" customWidth="1"/>
    <col min="4" max="4" width="8" style="110" customWidth="1"/>
    <col min="5" max="6" width="8" style="64" customWidth="1"/>
    <col min="7" max="7" width="21.5" style="65" customWidth="1"/>
    <col min="8" max="8" width="39.875" style="66" customWidth="1"/>
    <col min="9" max="9" width="8.375" style="64" customWidth="1"/>
    <col min="10" max="16384" width="6.875" style="64"/>
  </cols>
  <sheetData>
    <row r="1" spans="1:12" s="684" customFormat="1" ht="33.75" customHeight="1" x14ac:dyDescent="0.25">
      <c r="A1" s="942" t="s">
        <v>870</v>
      </c>
      <c r="B1" s="942"/>
      <c r="C1" s="942"/>
      <c r="D1" s="942"/>
      <c r="E1" s="942"/>
      <c r="F1" s="942"/>
      <c r="G1" s="942"/>
      <c r="H1" s="942"/>
      <c r="I1" s="942"/>
    </row>
    <row r="2" spans="1:12" s="684" customFormat="1" ht="3" customHeight="1" x14ac:dyDescent="0.25">
      <c r="A2" s="942"/>
      <c r="B2" s="942"/>
      <c r="C2" s="942"/>
      <c r="D2" s="942"/>
      <c r="E2" s="942"/>
      <c r="F2" s="942"/>
      <c r="G2" s="942"/>
      <c r="H2" s="942"/>
      <c r="I2" s="942"/>
    </row>
    <row r="3" spans="1:12" s="684" customFormat="1" ht="16.5" customHeight="1" x14ac:dyDescent="0.25">
      <c r="A3" s="941" t="str">
        <f>'2.10.KAH'!A3:I3</f>
        <v>(Kèm theo Tờ trình số 218/TTr-UBND  ngày 09/7/2018 của UBND tỉnh)</v>
      </c>
      <c r="B3" s="941"/>
      <c r="C3" s="941"/>
      <c r="D3" s="941"/>
      <c r="E3" s="941"/>
      <c r="F3" s="941"/>
      <c r="G3" s="941"/>
      <c r="H3" s="941"/>
      <c r="I3" s="941"/>
    </row>
    <row r="4" spans="1:12" ht="16.5" customHeight="1" x14ac:dyDescent="0.25">
      <c r="A4" s="954"/>
      <c r="B4" s="954"/>
      <c r="C4" s="954"/>
      <c r="D4" s="954"/>
      <c r="E4" s="954"/>
      <c r="F4" s="954"/>
      <c r="G4" s="954"/>
      <c r="H4" s="954"/>
      <c r="I4" s="954"/>
      <c r="L4" s="99" t="s">
        <v>150</v>
      </c>
    </row>
    <row r="5" spans="1:12" s="94" customFormat="1" ht="24" customHeight="1" x14ac:dyDescent="0.25">
      <c r="A5" s="967" t="s">
        <v>185</v>
      </c>
      <c r="B5" s="958" t="s">
        <v>173</v>
      </c>
      <c r="C5" s="960" t="s">
        <v>161</v>
      </c>
      <c r="D5" s="958" t="s">
        <v>17</v>
      </c>
      <c r="E5" s="958"/>
      <c r="F5" s="958"/>
      <c r="G5" s="958" t="s">
        <v>184</v>
      </c>
      <c r="H5" s="958" t="s">
        <v>175</v>
      </c>
      <c r="I5" s="958" t="s">
        <v>14</v>
      </c>
      <c r="L5" s="99" t="s">
        <v>150</v>
      </c>
    </row>
    <row r="6" spans="1:12" s="94" customFormat="1" ht="24" customHeight="1" x14ac:dyDescent="0.25">
      <c r="A6" s="967"/>
      <c r="B6" s="958"/>
      <c r="C6" s="960"/>
      <c r="D6" s="529" t="s">
        <v>13</v>
      </c>
      <c r="E6" s="528" t="s">
        <v>12</v>
      </c>
      <c r="F6" s="528" t="s">
        <v>58</v>
      </c>
      <c r="G6" s="958"/>
      <c r="H6" s="958"/>
      <c r="I6" s="958"/>
      <c r="L6" s="99" t="s">
        <v>150</v>
      </c>
    </row>
    <row r="7" spans="1:12" s="785" customFormat="1" ht="24" customHeight="1" x14ac:dyDescent="0.25">
      <c r="A7" s="682">
        <v>-1</v>
      </c>
      <c r="B7" s="682">
        <v>-2</v>
      </c>
      <c r="C7" s="790" t="s">
        <v>169</v>
      </c>
      <c r="D7" s="682">
        <v>-4</v>
      </c>
      <c r="E7" s="682">
        <v>-5</v>
      </c>
      <c r="F7" s="682">
        <v>-6</v>
      </c>
      <c r="G7" s="682">
        <v>-7</v>
      </c>
      <c r="H7" s="682">
        <v>-8</v>
      </c>
      <c r="I7" s="682">
        <v>-9</v>
      </c>
      <c r="L7" s="786" t="s">
        <v>150</v>
      </c>
    </row>
    <row r="8" spans="1:12" ht="21.95" customHeight="1" x14ac:dyDescent="0.25">
      <c r="A8" s="208" t="s">
        <v>49</v>
      </c>
      <c r="B8" s="592" t="s">
        <v>41</v>
      </c>
      <c r="C8" s="593">
        <v>0.03</v>
      </c>
      <c r="D8" s="594">
        <v>0.03</v>
      </c>
      <c r="E8" s="533"/>
      <c r="F8" s="533"/>
      <c r="G8" s="533"/>
      <c r="H8" s="533"/>
      <c r="I8" s="533"/>
      <c r="L8" s="99"/>
    </row>
    <row r="9" spans="1:12" ht="51" x14ac:dyDescent="0.25">
      <c r="A9" s="209">
        <v>1</v>
      </c>
      <c r="B9" s="595" t="s">
        <v>601</v>
      </c>
      <c r="C9" s="596">
        <v>0.03</v>
      </c>
      <c r="D9" s="597">
        <v>0.03</v>
      </c>
      <c r="E9" s="591"/>
      <c r="F9" s="591"/>
      <c r="G9" s="591" t="s">
        <v>108</v>
      </c>
      <c r="H9" s="591" t="s">
        <v>746</v>
      </c>
      <c r="I9" s="591"/>
      <c r="L9" s="99"/>
    </row>
    <row r="10" spans="1:12" s="80" customFormat="1" x14ac:dyDescent="0.25">
      <c r="A10" s="809">
        <f>A9</f>
        <v>1</v>
      </c>
      <c r="B10" s="809" t="s">
        <v>181</v>
      </c>
      <c r="C10" s="598">
        <v>0.03</v>
      </c>
      <c r="D10" s="598">
        <v>0.03</v>
      </c>
      <c r="E10" s="222"/>
      <c r="F10" s="222"/>
      <c r="G10" s="222"/>
      <c r="H10" s="220"/>
      <c r="I10" s="208"/>
      <c r="L10" s="99"/>
    </row>
    <row r="11" spans="1:12" ht="25.5" x14ac:dyDescent="0.25">
      <c r="E11" s="956"/>
      <c r="F11" s="956"/>
      <c r="G11" s="956"/>
      <c r="H11" s="956"/>
      <c r="I11" s="956"/>
      <c r="L11" s="99" t="s">
        <v>150</v>
      </c>
    </row>
    <row r="12" spans="1:12" ht="25.5" x14ac:dyDescent="0.25">
      <c r="H12" s="961" t="s">
        <v>859</v>
      </c>
      <c r="I12" s="961"/>
      <c r="L12" s="99" t="s">
        <v>150</v>
      </c>
    </row>
    <row r="13" spans="1:12" ht="25.5" x14ac:dyDescent="0.25">
      <c r="L13" s="99" t="s">
        <v>150</v>
      </c>
    </row>
    <row r="14" spans="1:12" ht="25.5" x14ac:dyDescent="0.25">
      <c r="L14" s="99" t="s">
        <v>150</v>
      </c>
    </row>
    <row r="15" spans="1:12" ht="25.5" x14ac:dyDescent="0.25">
      <c r="L15" s="99" t="s">
        <v>150</v>
      </c>
    </row>
    <row r="16" spans="1:12" ht="25.5" x14ac:dyDescent="0.25">
      <c r="L16" s="99" t="s">
        <v>150</v>
      </c>
    </row>
    <row r="17" spans="12:12" ht="25.5" x14ac:dyDescent="0.25">
      <c r="L17" s="99" t="s">
        <v>150</v>
      </c>
    </row>
    <row r="18" spans="12:12" ht="25.5" x14ac:dyDescent="0.25">
      <c r="L18" s="99" t="s">
        <v>150</v>
      </c>
    </row>
    <row r="19" spans="12:12" ht="25.5" x14ac:dyDescent="0.25">
      <c r="L19" s="99" t="s">
        <v>150</v>
      </c>
    </row>
    <row r="20" spans="12:12" ht="25.5" x14ac:dyDescent="0.25">
      <c r="L20" s="99" t="s">
        <v>150</v>
      </c>
    </row>
    <row r="21" spans="12:12" ht="25.5" x14ac:dyDescent="0.25">
      <c r="L21" s="99" t="s">
        <v>150</v>
      </c>
    </row>
    <row r="22" spans="12:12" ht="25.5" x14ac:dyDescent="0.25">
      <c r="L22" s="99" t="s">
        <v>150</v>
      </c>
    </row>
    <row r="23" spans="12:12" ht="25.5" x14ac:dyDescent="0.25">
      <c r="L23" s="99" t="s">
        <v>150</v>
      </c>
    </row>
    <row r="24" spans="12:12" ht="25.5" x14ac:dyDescent="0.25">
      <c r="L24" s="99" t="s">
        <v>150</v>
      </c>
    </row>
    <row r="25" spans="12:12" ht="25.5" x14ac:dyDescent="0.25">
      <c r="L25" s="99" t="s">
        <v>150</v>
      </c>
    </row>
    <row r="26" spans="12:12" ht="25.5" x14ac:dyDescent="0.25">
      <c r="L26" s="99" t="s">
        <v>150</v>
      </c>
    </row>
    <row r="27" spans="12:12" ht="25.5" x14ac:dyDescent="0.25">
      <c r="L27" s="99" t="s">
        <v>150</v>
      </c>
    </row>
    <row r="28" spans="12:12" ht="25.5" x14ac:dyDescent="0.25">
      <c r="L28" s="99" t="s">
        <v>150</v>
      </c>
    </row>
    <row r="29" spans="12:12" ht="25.5" x14ac:dyDescent="0.25">
      <c r="L29" s="99" t="s">
        <v>150</v>
      </c>
    </row>
    <row r="30" spans="12:12" ht="25.5" x14ac:dyDescent="0.25">
      <c r="L30" s="99" t="s">
        <v>150</v>
      </c>
    </row>
    <row r="31" spans="12:12" ht="25.5" x14ac:dyDescent="0.25">
      <c r="L31" s="99" t="s">
        <v>150</v>
      </c>
    </row>
    <row r="32" spans="12:12" ht="25.5" x14ac:dyDescent="0.25">
      <c r="L32" s="99" t="s">
        <v>150</v>
      </c>
    </row>
    <row r="33" spans="12:12" ht="25.5" x14ac:dyDescent="0.25">
      <c r="L33" s="99" t="s">
        <v>150</v>
      </c>
    </row>
    <row r="34" spans="12:12" ht="25.5" x14ac:dyDescent="0.25">
      <c r="L34" s="99" t="s">
        <v>150</v>
      </c>
    </row>
    <row r="35" spans="12:12" ht="25.5" x14ac:dyDescent="0.25">
      <c r="L35" s="99" t="s">
        <v>150</v>
      </c>
    </row>
    <row r="36" spans="12:12" ht="25.5" x14ac:dyDescent="0.25">
      <c r="L36" s="99" t="s">
        <v>150</v>
      </c>
    </row>
    <row r="37" spans="12:12" ht="25.5" x14ac:dyDescent="0.25">
      <c r="L37" s="99" t="s">
        <v>150</v>
      </c>
    </row>
    <row r="38" spans="12:12" ht="25.5" x14ac:dyDescent="0.25">
      <c r="L38" s="99" t="s">
        <v>150</v>
      </c>
    </row>
    <row r="39" spans="12:12" ht="25.5" x14ac:dyDescent="0.25">
      <c r="L39" s="99" t="s">
        <v>150</v>
      </c>
    </row>
    <row r="40" spans="12:12" ht="25.5" x14ac:dyDescent="0.25">
      <c r="L40" s="99" t="s">
        <v>150</v>
      </c>
    </row>
    <row r="41" spans="12:12" ht="25.5" x14ac:dyDescent="0.25">
      <c r="L41" s="99" t="s">
        <v>150</v>
      </c>
    </row>
    <row r="42" spans="12:12" ht="25.5" x14ac:dyDescent="0.25">
      <c r="L42" s="99" t="s">
        <v>150</v>
      </c>
    </row>
    <row r="43" spans="12:12" ht="25.5" x14ac:dyDescent="0.25">
      <c r="L43" s="99" t="s">
        <v>150</v>
      </c>
    </row>
    <row r="44" spans="12:12" ht="25.5" x14ac:dyDescent="0.25">
      <c r="L44" s="99" t="s">
        <v>150</v>
      </c>
    </row>
    <row r="45" spans="12:12" ht="25.5" x14ac:dyDescent="0.25">
      <c r="L45" s="99" t="s">
        <v>150</v>
      </c>
    </row>
    <row r="46" spans="12:12" ht="25.5" x14ac:dyDescent="0.25">
      <c r="L46" s="99" t="s">
        <v>150</v>
      </c>
    </row>
    <row r="47" spans="12:12" ht="25.5" x14ac:dyDescent="0.25">
      <c r="L47" s="99" t="s">
        <v>150</v>
      </c>
    </row>
    <row r="48" spans="12:12" ht="25.5" x14ac:dyDescent="0.25">
      <c r="L48" s="99" t="s">
        <v>150</v>
      </c>
    </row>
    <row r="49" spans="12:12" ht="25.5" x14ac:dyDescent="0.25">
      <c r="L49" s="99" t="s">
        <v>150</v>
      </c>
    </row>
    <row r="50" spans="12:12" ht="25.5" x14ac:dyDescent="0.25">
      <c r="L50" s="99" t="s">
        <v>150</v>
      </c>
    </row>
    <row r="51" spans="12:12" ht="25.5" x14ac:dyDescent="0.25">
      <c r="L51" s="99" t="s">
        <v>150</v>
      </c>
    </row>
    <row r="52" spans="12:12" ht="25.5" x14ac:dyDescent="0.25">
      <c r="L52" s="99" t="s">
        <v>150</v>
      </c>
    </row>
    <row r="53" spans="12:12" ht="25.5" x14ac:dyDescent="0.25">
      <c r="L53" s="99" t="s">
        <v>150</v>
      </c>
    </row>
    <row r="54" spans="12:12" ht="25.5" x14ac:dyDescent="0.25">
      <c r="L54" s="99" t="s">
        <v>150</v>
      </c>
    </row>
    <row r="55" spans="12:12" ht="25.5" x14ac:dyDescent="0.25">
      <c r="L55" s="99" t="s">
        <v>150</v>
      </c>
    </row>
    <row r="56" spans="12:12" ht="25.5" x14ac:dyDescent="0.25">
      <c r="L56" s="99" t="s">
        <v>150</v>
      </c>
    </row>
    <row r="57" spans="12:12" ht="25.5" x14ac:dyDescent="0.25">
      <c r="L57" s="99" t="s">
        <v>150</v>
      </c>
    </row>
    <row r="58" spans="12:12" ht="25.5" x14ac:dyDescent="0.25">
      <c r="L58" s="99" t="s">
        <v>150</v>
      </c>
    </row>
    <row r="59" spans="12:12" ht="25.5" x14ac:dyDescent="0.25">
      <c r="L59" s="99" t="s">
        <v>150</v>
      </c>
    </row>
    <row r="60" spans="12:12" ht="25.5" x14ac:dyDescent="0.25">
      <c r="L60" s="99" t="s">
        <v>150</v>
      </c>
    </row>
    <row r="61" spans="12:12" ht="25.5" x14ac:dyDescent="0.25">
      <c r="L61" s="99" t="s">
        <v>150</v>
      </c>
    </row>
    <row r="62" spans="12:12" ht="25.5" x14ac:dyDescent="0.25">
      <c r="L62" s="99" t="s">
        <v>150</v>
      </c>
    </row>
    <row r="63" spans="12:12" ht="25.5" x14ac:dyDescent="0.25">
      <c r="L63" s="99" t="s">
        <v>150</v>
      </c>
    </row>
    <row r="64" spans="12:12" ht="25.5" x14ac:dyDescent="0.25">
      <c r="L64" s="99" t="s">
        <v>150</v>
      </c>
    </row>
    <row r="65" spans="12:12" ht="25.5" x14ac:dyDescent="0.25">
      <c r="L65" s="99" t="s">
        <v>150</v>
      </c>
    </row>
    <row r="66" spans="12:12" ht="25.5" x14ac:dyDescent="0.25">
      <c r="L66" s="99" t="s">
        <v>150</v>
      </c>
    </row>
    <row r="67" spans="12:12" ht="25.5" x14ac:dyDescent="0.25">
      <c r="L67" s="99" t="s">
        <v>150</v>
      </c>
    </row>
    <row r="68" spans="12:12" ht="25.5" x14ac:dyDescent="0.25">
      <c r="L68" s="99" t="s">
        <v>150</v>
      </c>
    </row>
    <row r="69" spans="12:12" ht="25.5" x14ac:dyDescent="0.25">
      <c r="L69" s="99" t="s">
        <v>150</v>
      </c>
    </row>
    <row r="70" spans="12:12" ht="25.5" x14ac:dyDescent="0.25">
      <c r="L70" s="99" t="s">
        <v>150</v>
      </c>
    </row>
    <row r="71" spans="12:12" ht="25.5" x14ac:dyDescent="0.25">
      <c r="L71" s="99" t="s">
        <v>150</v>
      </c>
    </row>
    <row r="72" spans="12:12" ht="25.5" x14ac:dyDescent="0.25">
      <c r="L72" s="99" t="s">
        <v>150</v>
      </c>
    </row>
    <row r="73" spans="12:12" ht="25.5" x14ac:dyDescent="0.25">
      <c r="L73" s="99" t="s">
        <v>150</v>
      </c>
    </row>
    <row r="74" spans="12:12" ht="25.5" x14ac:dyDescent="0.25">
      <c r="L74" s="99" t="s">
        <v>150</v>
      </c>
    </row>
    <row r="75" spans="12:12" ht="25.5" x14ac:dyDescent="0.25">
      <c r="L75" s="99" t="s">
        <v>150</v>
      </c>
    </row>
    <row r="76" spans="12:12" ht="25.5" x14ac:dyDescent="0.25">
      <c r="L76" s="99" t="s">
        <v>150</v>
      </c>
    </row>
    <row r="77" spans="12:12" ht="25.5" x14ac:dyDescent="0.25">
      <c r="L77" s="99" t="s">
        <v>150</v>
      </c>
    </row>
    <row r="78" spans="12:12" ht="25.5" x14ac:dyDescent="0.25">
      <c r="L78" s="99" t="s">
        <v>150</v>
      </c>
    </row>
    <row r="79" spans="12:12" ht="25.5" x14ac:dyDescent="0.25">
      <c r="L79" s="99" t="s">
        <v>150</v>
      </c>
    </row>
    <row r="80" spans="12:12" ht="25.5" x14ac:dyDescent="0.25">
      <c r="L80" s="99" t="s">
        <v>150</v>
      </c>
    </row>
    <row r="81" spans="12:12" ht="25.5" x14ac:dyDescent="0.25">
      <c r="L81" s="99" t="s">
        <v>150</v>
      </c>
    </row>
    <row r="82" spans="12:12" ht="25.5" x14ac:dyDescent="0.25">
      <c r="L82" s="99" t="s">
        <v>150</v>
      </c>
    </row>
    <row r="83" spans="12:12" ht="25.5" x14ac:dyDescent="0.25">
      <c r="L83" s="99" t="s">
        <v>150</v>
      </c>
    </row>
    <row r="84" spans="12:12" ht="25.5" x14ac:dyDescent="0.25">
      <c r="L84" s="99" t="s">
        <v>150</v>
      </c>
    </row>
    <row r="85" spans="12:12" ht="25.5" x14ac:dyDescent="0.25">
      <c r="L85" s="99" t="s">
        <v>150</v>
      </c>
    </row>
    <row r="86" spans="12:12" ht="25.5" x14ac:dyDescent="0.25">
      <c r="L86" s="99" t="s">
        <v>150</v>
      </c>
    </row>
    <row r="87" spans="12:12" ht="25.5" x14ac:dyDescent="0.25">
      <c r="L87" s="99" t="s">
        <v>150</v>
      </c>
    </row>
    <row r="88" spans="12:12" ht="25.5" x14ac:dyDescent="0.25">
      <c r="L88" s="99" t="s">
        <v>150</v>
      </c>
    </row>
    <row r="89" spans="12:12" ht="25.5" x14ac:dyDescent="0.25">
      <c r="L89" s="99" t="s">
        <v>150</v>
      </c>
    </row>
    <row r="90" spans="12:12" ht="25.5" x14ac:dyDescent="0.25">
      <c r="L90" s="99" t="s">
        <v>150</v>
      </c>
    </row>
    <row r="91" spans="12:12" ht="25.5" x14ac:dyDescent="0.25">
      <c r="L91" s="99" t="s">
        <v>150</v>
      </c>
    </row>
    <row r="92" spans="12:12" ht="25.5" x14ac:dyDescent="0.25">
      <c r="L92" s="99" t="s">
        <v>150</v>
      </c>
    </row>
    <row r="93" spans="12:12" ht="25.5" x14ac:dyDescent="0.25">
      <c r="L93" s="99" t="s">
        <v>150</v>
      </c>
    </row>
    <row r="94" spans="12:12" ht="25.5" x14ac:dyDescent="0.25">
      <c r="L94" s="99" t="s">
        <v>150</v>
      </c>
    </row>
    <row r="95" spans="12:12" ht="25.5" x14ac:dyDescent="0.25">
      <c r="L95" s="99" t="s">
        <v>150</v>
      </c>
    </row>
    <row r="96" spans="12:12" ht="25.5" x14ac:dyDescent="0.25">
      <c r="L96" s="99" t="s">
        <v>150</v>
      </c>
    </row>
    <row r="97" spans="12:12" ht="25.5" x14ac:dyDescent="0.25">
      <c r="L97" s="99" t="s">
        <v>150</v>
      </c>
    </row>
    <row r="98" spans="12:12" ht="25.5" x14ac:dyDescent="0.25">
      <c r="L98" s="99" t="s">
        <v>150</v>
      </c>
    </row>
    <row r="99" spans="12:12" ht="25.5" x14ac:dyDescent="0.25">
      <c r="L99" s="99" t="s">
        <v>150</v>
      </c>
    </row>
    <row r="100" spans="12:12" ht="25.5" x14ac:dyDescent="0.25">
      <c r="L100" s="99" t="s">
        <v>150</v>
      </c>
    </row>
    <row r="101" spans="12:12" ht="25.5" x14ac:dyDescent="0.25">
      <c r="L101" s="99" t="s">
        <v>150</v>
      </c>
    </row>
    <row r="102" spans="12:12" ht="25.5" x14ac:dyDescent="0.25">
      <c r="L102" s="99" t="s">
        <v>150</v>
      </c>
    </row>
    <row r="103" spans="12:12" ht="25.5" x14ac:dyDescent="0.25">
      <c r="L103" s="99" t="s">
        <v>150</v>
      </c>
    </row>
    <row r="104" spans="12:12" ht="25.5" x14ac:dyDescent="0.25">
      <c r="L104" s="99" t="s">
        <v>150</v>
      </c>
    </row>
    <row r="105" spans="12:12" ht="25.5" x14ac:dyDescent="0.25">
      <c r="L105" s="99" t="s">
        <v>150</v>
      </c>
    </row>
    <row r="106" spans="12:12" ht="25.5" x14ac:dyDescent="0.25">
      <c r="L106" s="99" t="s">
        <v>150</v>
      </c>
    </row>
    <row r="107" spans="12:12" ht="25.5" x14ac:dyDescent="0.25">
      <c r="L107" s="99" t="s">
        <v>150</v>
      </c>
    </row>
    <row r="108" spans="12:12" ht="25.5" x14ac:dyDescent="0.25">
      <c r="L108" s="99" t="s">
        <v>150</v>
      </c>
    </row>
    <row r="109" spans="12:12" ht="25.5" x14ac:dyDescent="0.25">
      <c r="L109" s="99" t="s">
        <v>150</v>
      </c>
    </row>
    <row r="110" spans="12:12" ht="25.5" x14ac:dyDescent="0.25">
      <c r="L110" s="99" t="s">
        <v>150</v>
      </c>
    </row>
    <row r="111" spans="12:12" ht="25.5" x14ac:dyDescent="0.25">
      <c r="L111" s="99" t="s">
        <v>150</v>
      </c>
    </row>
    <row r="112" spans="12:12" ht="25.5" x14ac:dyDescent="0.25">
      <c r="L112" s="99" t="s">
        <v>150</v>
      </c>
    </row>
    <row r="113" spans="12:12" ht="25.5" x14ac:dyDescent="0.25">
      <c r="L113" s="99" t="s">
        <v>150</v>
      </c>
    </row>
    <row r="114" spans="12:12" ht="25.5" x14ac:dyDescent="0.25">
      <c r="L114" s="99" t="s">
        <v>150</v>
      </c>
    </row>
    <row r="115" spans="12:12" ht="25.5" x14ac:dyDescent="0.25">
      <c r="L115" s="99" t="s">
        <v>150</v>
      </c>
    </row>
    <row r="116" spans="12:12" ht="25.5" x14ac:dyDescent="0.25">
      <c r="L116" s="99" t="s">
        <v>150</v>
      </c>
    </row>
    <row r="117" spans="12:12" ht="25.5" x14ac:dyDescent="0.25">
      <c r="L117" s="99" t="s">
        <v>150</v>
      </c>
    </row>
    <row r="118" spans="12:12" ht="25.5" x14ac:dyDescent="0.25">
      <c r="L118" s="99" t="s">
        <v>150</v>
      </c>
    </row>
    <row r="119" spans="12:12" ht="25.5" x14ac:dyDescent="0.25">
      <c r="L119" s="99" t="s">
        <v>150</v>
      </c>
    </row>
    <row r="120" spans="12:12" ht="25.5" x14ac:dyDescent="0.25">
      <c r="L120" s="99" t="s">
        <v>150</v>
      </c>
    </row>
    <row r="121" spans="12:12" ht="25.5" x14ac:dyDescent="0.25">
      <c r="L121" s="99" t="s">
        <v>150</v>
      </c>
    </row>
    <row r="122" spans="12:12" ht="25.5" x14ac:dyDescent="0.25">
      <c r="L122" s="99" t="s">
        <v>150</v>
      </c>
    </row>
    <row r="123" spans="12:12" ht="25.5" x14ac:dyDescent="0.25">
      <c r="L123" s="99" t="s">
        <v>150</v>
      </c>
    </row>
    <row r="124" spans="12:12" ht="25.5" x14ac:dyDescent="0.25">
      <c r="L124" s="99" t="s">
        <v>150</v>
      </c>
    </row>
    <row r="125" spans="12:12" ht="25.5" x14ac:dyDescent="0.25">
      <c r="L125" s="99" t="s">
        <v>150</v>
      </c>
    </row>
    <row r="126" spans="12:12" ht="25.5" x14ac:dyDescent="0.25">
      <c r="L126" s="99" t="s">
        <v>150</v>
      </c>
    </row>
    <row r="127" spans="12:12" ht="25.5" x14ac:dyDescent="0.25">
      <c r="L127" s="99" t="s">
        <v>150</v>
      </c>
    </row>
    <row r="128" spans="12:12" ht="25.5" x14ac:dyDescent="0.25">
      <c r="L128" s="99" t="s">
        <v>150</v>
      </c>
    </row>
    <row r="129" spans="12:12" ht="25.5" x14ac:dyDescent="0.25">
      <c r="L129" s="99" t="s">
        <v>150</v>
      </c>
    </row>
    <row r="130" spans="12:12" ht="25.5" x14ac:dyDescent="0.25">
      <c r="L130" s="99" t="s">
        <v>150</v>
      </c>
    </row>
    <row r="131" spans="12:12" ht="25.5" x14ac:dyDescent="0.25">
      <c r="L131" s="99" t="s">
        <v>150</v>
      </c>
    </row>
    <row r="132" spans="12:12" ht="25.5" x14ac:dyDescent="0.25">
      <c r="L132" s="99" t="s">
        <v>150</v>
      </c>
    </row>
    <row r="133" spans="12:12" ht="25.5" x14ac:dyDescent="0.25">
      <c r="L133" s="99" t="s">
        <v>150</v>
      </c>
    </row>
    <row r="134" spans="12:12" ht="25.5" x14ac:dyDescent="0.25">
      <c r="L134" s="99" t="s">
        <v>150</v>
      </c>
    </row>
    <row r="135" spans="12:12" ht="25.5" x14ac:dyDescent="0.25">
      <c r="L135" s="99" t="s">
        <v>150</v>
      </c>
    </row>
    <row r="136" spans="12:12" ht="25.5" x14ac:dyDescent="0.25">
      <c r="L136" s="99" t="s">
        <v>150</v>
      </c>
    </row>
    <row r="137" spans="12:12" ht="25.5" x14ac:dyDescent="0.25">
      <c r="L137" s="99" t="s">
        <v>150</v>
      </c>
    </row>
    <row r="138" spans="12:12" ht="25.5" x14ac:dyDescent="0.25">
      <c r="L138" s="99" t="s">
        <v>150</v>
      </c>
    </row>
    <row r="139" spans="12:12" ht="25.5" x14ac:dyDescent="0.25">
      <c r="L139" s="99" t="s">
        <v>150</v>
      </c>
    </row>
    <row r="140" spans="12:12" ht="25.5" x14ac:dyDescent="0.25">
      <c r="L140" s="99" t="s">
        <v>150</v>
      </c>
    </row>
    <row r="141" spans="12:12" ht="25.5" x14ac:dyDescent="0.25">
      <c r="L141" s="99" t="s">
        <v>150</v>
      </c>
    </row>
    <row r="142" spans="12:12" ht="25.5" x14ac:dyDescent="0.25">
      <c r="L142" s="99" t="s">
        <v>150</v>
      </c>
    </row>
    <row r="143" spans="12:12" ht="25.5" x14ac:dyDescent="0.25">
      <c r="L143" s="99" t="s">
        <v>150</v>
      </c>
    </row>
    <row r="144" spans="12:12" ht="25.5" x14ac:dyDescent="0.25">
      <c r="L144" s="99" t="s">
        <v>150</v>
      </c>
    </row>
    <row r="145" spans="12:12" ht="25.5" x14ac:dyDescent="0.25">
      <c r="L145" s="99" t="s">
        <v>150</v>
      </c>
    </row>
    <row r="146" spans="12:12" ht="25.5" x14ac:dyDescent="0.25">
      <c r="L146" s="99" t="s">
        <v>150</v>
      </c>
    </row>
    <row r="147" spans="12:12" ht="25.5" x14ac:dyDescent="0.25">
      <c r="L147" s="99" t="s">
        <v>150</v>
      </c>
    </row>
    <row r="148" spans="12:12" ht="25.5" x14ac:dyDescent="0.25">
      <c r="L148" s="99" t="s">
        <v>150</v>
      </c>
    </row>
    <row r="149" spans="12:12" ht="25.5" x14ac:dyDescent="0.25">
      <c r="L149" s="99" t="s">
        <v>150</v>
      </c>
    </row>
    <row r="150" spans="12:12" ht="25.5" x14ac:dyDescent="0.25">
      <c r="L150" s="99" t="s">
        <v>150</v>
      </c>
    </row>
    <row r="151" spans="12:12" ht="25.5" x14ac:dyDescent="0.25">
      <c r="L151" s="99" t="s">
        <v>150</v>
      </c>
    </row>
    <row r="152" spans="12:12" ht="25.5" x14ac:dyDescent="0.25">
      <c r="L152" s="99" t="s">
        <v>150</v>
      </c>
    </row>
    <row r="153" spans="12:12" ht="25.5" x14ac:dyDescent="0.25">
      <c r="L153" s="99" t="s">
        <v>150</v>
      </c>
    </row>
    <row r="154" spans="12:12" ht="25.5" x14ac:dyDescent="0.25">
      <c r="L154" s="99" t="s">
        <v>150</v>
      </c>
    </row>
    <row r="155" spans="12:12" ht="25.5" x14ac:dyDescent="0.25">
      <c r="L155" s="99" t="s">
        <v>150</v>
      </c>
    </row>
    <row r="156" spans="12:12" ht="25.5" x14ac:dyDescent="0.25">
      <c r="L156" s="99" t="s">
        <v>150</v>
      </c>
    </row>
    <row r="157" spans="12:12" ht="25.5" x14ac:dyDescent="0.25">
      <c r="L157" s="99" t="s">
        <v>150</v>
      </c>
    </row>
    <row r="158" spans="12:12" ht="25.5" x14ac:dyDescent="0.25">
      <c r="L158" s="99" t="s">
        <v>150</v>
      </c>
    </row>
    <row r="159" spans="12:12" ht="25.5" x14ac:dyDescent="0.25">
      <c r="L159" s="99" t="s">
        <v>150</v>
      </c>
    </row>
    <row r="160" spans="12:12" ht="25.5" x14ac:dyDescent="0.25">
      <c r="L160" s="99" t="s">
        <v>150</v>
      </c>
    </row>
    <row r="161" spans="12:12" ht="25.5" x14ac:dyDescent="0.25">
      <c r="L161" s="99" t="s">
        <v>150</v>
      </c>
    </row>
    <row r="162" spans="12:12" ht="25.5" x14ac:dyDescent="0.25">
      <c r="L162" s="99" t="s">
        <v>150</v>
      </c>
    </row>
    <row r="163" spans="12:12" ht="25.5" x14ac:dyDescent="0.25">
      <c r="L163" s="99" t="s">
        <v>150</v>
      </c>
    </row>
    <row r="164" spans="12:12" ht="25.5" x14ac:dyDescent="0.25">
      <c r="L164" s="99" t="s">
        <v>150</v>
      </c>
    </row>
    <row r="165" spans="12:12" ht="25.5" x14ac:dyDescent="0.25">
      <c r="L165" s="99" t="s">
        <v>150</v>
      </c>
    </row>
    <row r="166" spans="12:12" ht="25.5" x14ac:dyDescent="0.25">
      <c r="L166" s="99" t="s">
        <v>150</v>
      </c>
    </row>
    <row r="167" spans="12:12" ht="25.5" x14ac:dyDescent="0.25">
      <c r="L167" s="99" t="s">
        <v>150</v>
      </c>
    </row>
    <row r="168" spans="12:12" ht="25.5" x14ac:dyDescent="0.25">
      <c r="L168" s="99" t="s">
        <v>150</v>
      </c>
    </row>
    <row r="169" spans="12:12" ht="25.5" x14ac:dyDescent="0.25">
      <c r="L169" s="99" t="s">
        <v>150</v>
      </c>
    </row>
    <row r="170" spans="12:12" ht="25.5" x14ac:dyDescent="0.25">
      <c r="L170" s="99" t="s">
        <v>150</v>
      </c>
    </row>
    <row r="171" spans="12:12" ht="25.5" x14ac:dyDescent="0.25">
      <c r="L171" s="99" t="s">
        <v>150</v>
      </c>
    </row>
    <row r="172" spans="12:12" ht="25.5" x14ac:dyDescent="0.25">
      <c r="L172" s="99" t="s">
        <v>150</v>
      </c>
    </row>
    <row r="173" spans="12:12" ht="25.5" x14ac:dyDescent="0.25">
      <c r="L173" s="99" t="s">
        <v>150</v>
      </c>
    </row>
    <row r="174" spans="12:12" ht="25.5" x14ac:dyDescent="0.25">
      <c r="L174" s="99" t="s">
        <v>150</v>
      </c>
    </row>
    <row r="175" spans="12:12" ht="25.5" x14ac:dyDescent="0.25">
      <c r="L175" s="99" t="s">
        <v>150</v>
      </c>
    </row>
    <row r="176" spans="12:12" ht="25.5" x14ac:dyDescent="0.25">
      <c r="L176" s="99" t="s">
        <v>150</v>
      </c>
    </row>
  </sheetData>
  <mergeCells count="13">
    <mergeCell ref="H12:I12"/>
    <mergeCell ref="A1:I1"/>
    <mergeCell ref="A2:I2"/>
    <mergeCell ref="A3:I3"/>
    <mergeCell ref="A4:I4"/>
    <mergeCell ref="E11:I11"/>
    <mergeCell ref="H5:H6"/>
    <mergeCell ref="I5:I6"/>
    <mergeCell ref="A5:A6"/>
    <mergeCell ref="B5:B6"/>
    <mergeCell ref="C5:C6"/>
    <mergeCell ref="D5:F5"/>
    <mergeCell ref="G5:G6"/>
  </mergeCells>
  <conditionalFormatting sqref="B8:B9">
    <cfRule type="cellIs" dxfId="2" priority="13" stopIfTrue="1" operator="equal">
      <formula>0</formula>
    </cfRule>
    <cfRule type="cellIs" dxfId="1" priority="14" stopIfTrue="1" operator="equal">
      <formula>0</formula>
    </cfRule>
    <cfRule type="cellIs" dxfId="0" priority="15" stopIfTrue="1" operator="equal">
      <formula>0</formula>
    </cfRule>
  </conditionalFormatting>
  <printOptions horizontalCentered="1"/>
  <pageMargins left="0.39370078740157483" right="0.39370078740157483" top="0.39370078740157483" bottom="0.39370078740157483" header="0.11811023622047245" footer="0.27559055118110237"/>
  <pageSetup paperSize="9" scale="79" fitToHeight="100" orientation="landscape" r:id="rId1"/>
  <headerFooter>
    <oddFooter>&amp;L&amp;"Times New Roman,nghiêng"&amp;9Phụ lục &amp;A&amp;R&amp;10&amp;P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0"/>
  <sheetViews>
    <sheetView view="pageLayout" topLeftCell="A28" zoomScaleSheetLayoutView="84" workbookViewId="0">
      <selection activeCell="H45" sqref="H45"/>
    </sheetView>
  </sheetViews>
  <sheetFormatPr defaultColWidth="6.875" defaultRowHeight="12.75" x14ac:dyDescent="0.25"/>
  <cols>
    <col min="1" max="1" width="5.5" style="65" customWidth="1"/>
    <col min="2" max="2" width="30.625" style="66" customWidth="1"/>
    <col min="3" max="3" width="13.25" style="110" customWidth="1"/>
    <col min="4" max="4" width="8" style="110" customWidth="1"/>
    <col min="5" max="6" width="8" style="64" customWidth="1"/>
    <col min="7" max="7" width="21.5" style="65" customWidth="1"/>
    <col min="8" max="8" width="39.875" style="66" customWidth="1"/>
    <col min="9" max="9" width="8.375" style="64" customWidth="1"/>
    <col min="10" max="16384" width="6.875" style="64"/>
  </cols>
  <sheetData>
    <row r="1" spans="1:12" s="684" customFormat="1" ht="34.5" customHeight="1" x14ac:dyDescent="0.25">
      <c r="A1" s="942" t="s">
        <v>872</v>
      </c>
      <c r="B1" s="942"/>
      <c r="C1" s="942"/>
      <c r="D1" s="942"/>
      <c r="E1" s="942"/>
      <c r="F1" s="942"/>
      <c r="G1" s="942"/>
      <c r="H1" s="942"/>
      <c r="I1" s="942"/>
    </row>
    <row r="2" spans="1:12" s="684" customFormat="1" ht="3.75" customHeight="1" x14ac:dyDescent="0.25">
      <c r="A2" s="942"/>
      <c r="B2" s="942"/>
      <c r="C2" s="942"/>
      <c r="D2" s="942"/>
      <c r="E2" s="942"/>
      <c r="F2" s="942"/>
      <c r="G2" s="942"/>
      <c r="H2" s="942"/>
      <c r="I2" s="942"/>
    </row>
    <row r="3" spans="1:12" s="684" customFormat="1" ht="16.5" customHeight="1" x14ac:dyDescent="0.25">
      <c r="A3" s="941" t="str">
        <f>'2.11.VQ'!A3:I3</f>
        <v>(Kèm theo Tờ trình số 218/TTr-UBND  ngày 09/7/2018 của UBND tỉnh)</v>
      </c>
      <c r="B3" s="941"/>
      <c r="C3" s="941"/>
      <c r="D3" s="941"/>
      <c r="E3" s="941"/>
      <c r="F3" s="941"/>
      <c r="G3" s="941"/>
      <c r="H3" s="941"/>
      <c r="I3" s="941"/>
    </row>
    <row r="4" spans="1:12" ht="16.5" customHeight="1" x14ac:dyDescent="0.25">
      <c r="A4" s="954"/>
      <c r="B4" s="954"/>
      <c r="C4" s="954"/>
      <c r="D4" s="954"/>
      <c r="E4" s="954"/>
      <c r="F4" s="954"/>
      <c r="G4" s="954"/>
      <c r="H4" s="954"/>
      <c r="I4" s="954"/>
      <c r="L4" s="99" t="s">
        <v>150</v>
      </c>
    </row>
    <row r="5" spans="1:12" s="247" customFormat="1" ht="24" customHeight="1" x14ac:dyDescent="0.25">
      <c r="A5" s="962" t="s">
        <v>21</v>
      </c>
      <c r="B5" s="950" t="s">
        <v>62</v>
      </c>
      <c r="C5" s="960" t="s">
        <v>161</v>
      </c>
      <c r="D5" s="958" t="s">
        <v>17</v>
      </c>
      <c r="E5" s="958"/>
      <c r="F5" s="958"/>
      <c r="G5" s="950" t="s">
        <v>166</v>
      </c>
      <c r="H5" s="958" t="s">
        <v>60</v>
      </c>
      <c r="I5" s="958" t="s">
        <v>59</v>
      </c>
      <c r="L5" s="99" t="s">
        <v>150</v>
      </c>
    </row>
    <row r="6" spans="1:12" s="247" customFormat="1" ht="24" customHeight="1" x14ac:dyDescent="0.25">
      <c r="A6" s="962"/>
      <c r="B6" s="950"/>
      <c r="C6" s="960"/>
      <c r="D6" s="847" t="s">
        <v>13</v>
      </c>
      <c r="E6" s="847" t="s">
        <v>12</v>
      </c>
      <c r="F6" s="847" t="s">
        <v>58</v>
      </c>
      <c r="G6" s="950"/>
      <c r="H6" s="958"/>
      <c r="I6" s="958"/>
      <c r="L6" s="99" t="s">
        <v>150</v>
      </c>
    </row>
    <row r="7" spans="1:12" s="785" customFormat="1" ht="24" customHeight="1" x14ac:dyDescent="0.25">
      <c r="A7" s="791">
        <v>-1</v>
      </c>
      <c r="B7" s="791">
        <v>-2</v>
      </c>
      <c r="C7" s="791" t="s">
        <v>169</v>
      </c>
      <c r="D7" s="791">
        <v>-4</v>
      </c>
      <c r="E7" s="791">
        <v>-5</v>
      </c>
      <c r="F7" s="791">
        <v>-6</v>
      </c>
      <c r="G7" s="791">
        <v>-7</v>
      </c>
      <c r="H7" s="791">
        <v>-8</v>
      </c>
      <c r="I7" s="791">
        <v>-9</v>
      </c>
      <c r="L7" s="786" t="s">
        <v>150</v>
      </c>
    </row>
    <row r="8" spans="1:12" s="206" customFormat="1" ht="25.5" x14ac:dyDescent="0.25">
      <c r="A8" s="599" t="s">
        <v>49</v>
      </c>
      <c r="B8" s="600" t="s">
        <v>413</v>
      </c>
      <c r="C8" s="601">
        <f>C9</f>
        <v>0.4</v>
      </c>
      <c r="D8" s="601">
        <f>D9</f>
        <v>0.4</v>
      </c>
      <c r="E8" s="601">
        <f>E9</f>
        <v>0</v>
      </c>
      <c r="F8" s="601">
        <f>F9</f>
        <v>0</v>
      </c>
      <c r="G8" s="602"/>
      <c r="H8" s="602"/>
      <c r="I8" s="602"/>
      <c r="L8" s="207" t="s">
        <v>150</v>
      </c>
    </row>
    <row r="9" spans="1:12" ht="63.75" x14ac:dyDescent="0.25">
      <c r="A9" s="213">
        <v>1</v>
      </c>
      <c r="B9" s="603" t="s">
        <v>414</v>
      </c>
      <c r="C9" s="604">
        <f>SUM(D9:F9)</f>
        <v>0.4</v>
      </c>
      <c r="D9" s="604">
        <v>0.4</v>
      </c>
      <c r="E9" s="605"/>
      <c r="F9" s="605"/>
      <c r="G9" s="219" t="s">
        <v>415</v>
      </c>
      <c r="H9" s="606" t="s">
        <v>760</v>
      </c>
      <c r="I9" s="213"/>
      <c r="L9" s="99" t="s">
        <v>150</v>
      </c>
    </row>
    <row r="10" spans="1:12" s="206" customFormat="1" x14ac:dyDescent="0.25">
      <c r="A10" s="809" t="s">
        <v>39</v>
      </c>
      <c r="B10" s="782" t="s">
        <v>833</v>
      </c>
      <c r="C10" s="598">
        <f>SUM(C11)</f>
        <v>0.3</v>
      </c>
      <c r="D10" s="598">
        <f t="shared" ref="D10:F10" si="0">SUM(D11)</f>
        <v>0.3</v>
      </c>
      <c r="E10" s="598">
        <f t="shared" si="0"/>
        <v>0</v>
      </c>
      <c r="F10" s="598">
        <f t="shared" si="0"/>
        <v>0</v>
      </c>
      <c r="G10" s="80"/>
      <c r="H10" s="610"/>
      <c r="I10" s="809"/>
      <c r="L10" s="207"/>
    </row>
    <row r="11" spans="1:12" s="405" customFormat="1" ht="25.5" x14ac:dyDescent="0.25">
      <c r="A11" s="213">
        <v>1</v>
      </c>
      <c r="B11" s="603" t="s">
        <v>837</v>
      </c>
      <c r="C11" s="604">
        <f>SUM(D11:F11)</f>
        <v>0.3</v>
      </c>
      <c r="D11" s="604">
        <v>0.3</v>
      </c>
      <c r="E11" s="605"/>
      <c r="F11" s="605"/>
      <c r="G11" s="219" t="s">
        <v>838</v>
      </c>
      <c r="H11" s="606" t="s">
        <v>839</v>
      </c>
      <c r="I11" s="213"/>
      <c r="L11" s="406"/>
    </row>
    <row r="12" spans="1:12" s="206" customFormat="1" ht="25.5" x14ac:dyDescent="0.25">
      <c r="A12" s="809" t="s">
        <v>38</v>
      </c>
      <c r="B12" s="607" t="s">
        <v>168</v>
      </c>
      <c r="C12" s="598">
        <f>C13+C14</f>
        <v>11.770000000000001</v>
      </c>
      <c r="D12" s="598">
        <f>D13+D14</f>
        <v>11.770000000000001</v>
      </c>
      <c r="E12" s="604"/>
      <c r="F12" s="604"/>
      <c r="G12" s="608"/>
      <c r="H12" s="606"/>
      <c r="I12" s="213"/>
      <c r="L12" s="207" t="s">
        <v>150</v>
      </c>
    </row>
    <row r="13" spans="1:12" ht="38.25" x14ac:dyDescent="0.25">
      <c r="A13" s="213">
        <v>1</v>
      </c>
      <c r="B13" s="232" t="s">
        <v>528</v>
      </c>
      <c r="C13" s="604">
        <f>SUM(D13:F13)</f>
        <v>9.8000000000000007</v>
      </c>
      <c r="D13" s="902">
        <v>9.8000000000000007</v>
      </c>
      <c r="E13" s="604"/>
      <c r="F13" s="605"/>
      <c r="G13" s="492" t="s">
        <v>529</v>
      </c>
      <c r="H13" s="183" t="s">
        <v>761</v>
      </c>
      <c r="I13" s="559"/>
      <c r="L13" s="99" t="s">
        <v>150</v>
      </c>
    </row>
    <row r="14" spans="1:12" s="206" customFormat="1" ht="38.25" x14ac:dyDescent="0.25">
      <c r="A14" s="213">
        <v>2</v>
      </c>
      <c r="B14" s="232" t="s">
        <v>530</v>
      </c>
      <c r="C14" s="604">
        <f>SUM(D14:F14)</f>
        <v>1.97</v>
      </c>
      <c r="D14" s="902">
        <v>1.97</v>
      </c>
      <c r="E14" s="604"/>
      <c r="F14" s="605"/>
      <c r="G14" s="492" t="s">
        <v>531</v>
      </c>
      <c r="H14" s="183" t="s">
        <v>761</v>
      </c>
      <c r="I14" s="559"/>
      <c r="L14" s="207"/>
    </row>
    <row r="15" spans="1:12" s="378" customFormat="1" x14ac:dyDescent="0.25">
      <c r="A15" s="599" t="s">
        <v>33</v>
      </c>
      <c r="B15" s="600" t="s">
        <v>85</v>
      </c>
      <c r="C15" s="601">
        <f>C16</f>
        <v>0.12</v>
      </c>
      <c r="D15" s="601">
        <f>D16</f>
        <v>0</v>
      </c>
      <c r="E15" s="601">
        <f>E16</f>
        <v>0.12</v>
      </c>
      <c r="F15" s="601">
        <f>F16</f>
        <v>0</v>
      </c>
      <c r="G15" s="903"/>
      <c r="H15" s="606"/>
      <c r="I15" s="602"/>
      <c r="L15" s="379"/>
    </row>
    <row r="16" spans="1:12" s="378" customFormat="1" ht="76.5" x14ac:dyDescent="0.25">
      <c r="A16" s="213">
        <v>1</v>
      </c>
      <c r="B16" s="904" t="s">
        <v>416</v>
      </c>
      <c r="C16" s="604">
        <f>SUM(D16:F16)</f>
        <v>0.12</v>
      </c>
      <c r="D16" s="604"/>
      <c r="E16" s="604">
        <v>0.12</v>
      </c>
      <c r="F16" s="605"/>
      <c r="G16" s="608" t="s">
        <v>417</v>
      </c>
      <c r="H16" s="606" t="s">
        <v>762</v>
      </c>
      <c r="I16" s="213"/>
      <c r="L16" s="379"/>
    </row>
    <row r="17" spans="1:12" s="206" customFormat="1" ht="25.5" x14ac:dyDescent="0.25">
      <c r="A17" s="809" t="s">
        <v>51</v>
      </c>
      <c r="B17" s="607" t="s">
        <v>45</v>
      </c>
      <c r="C17" s="598">
        <f>C18+C19+C20+C21</f>
        <v>3.7399999999999998</v>
      </c>
      <c r="D17" s="598">
        <f>D18+D19+D20+D21</f>
        <v>3.7399999999999998</v>
      </c>
      <c r="E17" s="598">
        <f>E18+E19</f>
        <v>0</v>
      </c>
      <c r="F17" s="598">
        <f>F18+F19</f>
        <v>0</v>
      </c>
      <c r="G17" s="609"/>
      <c r="H17" s="610"/>
      <c r="I17" s="809"/>
      <c r="L17" s="207" t="s">
        <v>150</v>
      </c>
    </row>
    <row r="18" spans="1:12" ht="51" x14ac:dyDescent="0.25">
      <c r="A18" s="213">
        <v>1</v>
      </c>
      <c r="B18" s="232" t="s">
        <v>381</v>
      </c>
      <c r="C18" s="604">
        <f>SUM(D18:F18)</f>
        <v>0.04</v>
      </c>
      <c r="D18" s="611">
        <v>0.04</v>
      </c>
      <c r="E18" s="605"/>
      <c r="F18" s="605"/>
      <c r="G18" s="219" t="s">
        <v>526</v>
      </c>
      <c r="H18" s="603" t="s">
        <v>747</v>
      </c>
      <c r="I18" s="559"/>
      <c r="L18" s="99" t="s">
        <v>150</v>
      </c>
    </row>
    <row r="19" spans="1:12" ht="63.75" x14ac:dyDescent="0.25">
      <c r="A19" s="213">
        <v>2</v>
      </c>
      <c r="B19" s="232" t="s">
        <v>382</v>
      </c>
      <c r="C19" s="604">
        <f t="shared" ref="C19:C32" si="1">SUM(D19:F19)</f>
        <v>3</v>
      </c>
      <c r="D19" s="611">
        <v>3</v>
      </c>
      <c r="E19" s="611"/>
      <c r="F19" s="605"/>
      <c r="G19" s="219" t="s">
        <v>526</v>
      </c>
      <c r="H19" s="603" t="s">
        <v>748</v>
      </c>
      <c r="I19" s="559"/>
      <c r="L19" s="99" t="s">
        <v>150</v>
      </c>
    </row>
    <row r="20" spans="1:12" s="378" customFormat="1" ht="51" x14ac:dyDescent="0.25">
      <c r="A20" s="213">
        <v>3</v>
      </c>
      <c r="B20" s="232" t="s">
        <v>605</v>
      </c>
      <c r="C20" s="604">
        <f t="shared" si="1"/>
        <v>0.4</v>
      </c>
      <c r="D20" s="612">
        <v>0.4</v>
      </c>
      <c r="E20" s="611"/>
      <c r="F20" s="605"/>
      <c r="G20" s="219" t="s">
        <v>526</v>
      </c>
      <c r="H20" s="603" t="s">
        <v>749</v>
      </c>
      <c r="I20" s="559"/>
      <c r="L20" s="379"/>
    </row>
    <row r="21" spans="1:12" ht="51" x14ac:dyDescent="0.2">
      <c r="A21" s="213">
        <v>4</v>
      </c>
      <c r="B21" s="232" t="s">
        <v>532</v>
      </c>
      <c r="C21" s="604">
        <f t="shared" si="1"/>
        <v>0.3</v>
      </c>
      <c r="D21" s="612">
        <v>0.3</v>
      </c>
      <c r="E21" s="611"/>
      <c r="F21" s="605"/>
      <c r="G21" s="492" t="s">
        <v>533</v>
      </c>
      <c r="H21" s="338" t="s">
        <v>763</v>
      </c>
      <c r="I21" s="613"/>
      <c r="L21" s="99"/>
    </row>
    <row r="22" spans="1:12" s="206" customFormat="1" ht="25.5" x14ac:dyDescent="0.25">
      <c r="A22" s="809" t="s">
        <v>30</v>
      </c>
      <c r="B22" s="614" t="s">
        <v>37</v>
      </c>
      <c r="C22" s="615">
        <f>SUM(C23:C32)</f>
        <v>3.3100000000000009</v>
      </c>
      <c r="D22" s="615">
        <f>SUM(D23:D32)</f>
        <v>3.3100000000000009</v>
      </c>
      <c r="E22" s="615">
        <f>SUM(E23:E32)</f>
        <v>0</v>
      </c>
      <c r="F22" s="615">
        <f>SUM(F23:F32)</f>
        <v>0</v>
      </c>
      <c r="G22" s="220"/>
      <c r="H22" s="782"/>
      <c r="I22" s="809"/>
      <c r="L22" s="207" t="s">
        <v>150</v>
      </c>
    </row>
    <row r="23" spans="1:12" ht="38.25" x14ac:dyDescent="0.25">
      <c r="A23" s="213">
        <v>1</v>
      </c>
      <c r="B23" s="236" t="s">
        <v>383</v>
      </c>
      <c r="C23" s="604">
        <f t="shared" si="1"/>
        <v>0.34</v>
      </c>
      <c r="D23" s="611">
        <v>0.34</v>
      </c>
      <c r="E23" s="605"/>
      <c r="F23" s="605"/>
      <c r="G23" s="219" t="s">
        <v>384</v>
      </c>
      <c r="H23" s="603" t="s">
        <v>751</v>
      </c>
      <c r="I23" s="213"/>
      <c r="L23" s="99" t="s">
        <v>150</v>
      </c>
    </row>
    <row r="24" spans="1:12" ht="38.25" x14ac:dyDescent="0.25">
      <c r="A24" s="213">
        <v>2</v>
      </c>
      <c r="B24" s="232" t="s">
        <v>391</v>
      </c>
      <c r="C24" s="604">
        <f t="shared" si="1"/>
        <v>0.97</v>
      </c>
      <c r="D24" s="616">
        <v>0.97</v>
      </c>
      <c r="E24" s="616"/>
      <c r="F24" s="616"/>
      <c r="G24" s="617" t="s">
        <v>392</v>
      </c>
      <c r="H24" s="603" t="s">
        <v>752</v>
      </c>
      <c r="I24" s="559"/>
      <c r="L24" s="99" t="s">
        <v>150</v>
      </c>
    </row>
    <row r="25" spans="1:12" ht="51" x14ac:dyDescent="0.25">
      <c r="A25" s="213">
        <v>3</v>
      </c>
      <c r="B25" s="618" t="s">
        <v>405</v>
      </c>
      <c r="C25" s="604">
        <f t="shared" si="1"/>
        <v>0.1</v>
      </c>
      <c r="D25" s="604">
        <v>0.1</v>
      </c>
      <c r="E25" s="605"/>
      <c r="F25" s="605"/>
      <c r="G25" s="219" t="s">
        <v>406</v>
      </c>
      <c r="H25" s="603" t="s">
        <v>758</v>
      </c>
      <c r="I25" s="213"/>
      <c r="L25" s="99" t="s">
        <v>150</v>
      </c>
    </row>
    <row r="26" spans="1:12" ht="63.75" x14ac:dyDescent="0.25">
      <c r="A26" s="213">
        <v>4</v>
      </c>
      <c r="B26" s="232" t="s">
        <v>534</v>
      </c>
      <c r="C26" s="604">
        <f t="shared" si="1"/>
        <v>1</v>
      </c>
      <c r="D26" s="604">
        <v>1</v>
      </c>
      <c r="E26" s="605"/>
      <c r="F26" s="605"/>
      <c r="G26" s="219" t="s">
        <v>410</v>
      </c>
      <c r="H26" s="183" t="s">
        <v>759</v>
      </c>
      <c r="I26" s="213"/>
      <c r="L26" s="99" t="s">
        <v>150</v>
      </c>
    </row>
    <row r="27" spans="1:12" ht="76.5" x14ac:dyDescent="0.25">
      <c r="A27" s="213">
        <v>5</v>
      </c>
      <c r="B27" s="219" t="s">
        <v>393</v>
      </c>
      <c r="C27" s="604">
        <f t="shared" si="1"/>
        <v>0.2</v>
      </c>
      <c r="D27" s="604">
        <v>0.2</v>
      </c>
      <c r="E27" s="604"/>
      <c r="F27" s="604"/>
      <c r="G27" s="219" t="s">
        <v>418</v>
      </c>
      <c r="H27" s="606" t="s">
        <v>764</v>
      </c>
      <c r="I27" s="809"/>
      <c r="L27" s="99" t="s">
        <v>150</v>
      </c>
    </row>
    <row r="28" spans="1:12" ht="89.25" x14ac:dyDescent="0.25">
      <c r="A28" s="213">
        <v>6</v>
      </c>
      <c r="B28" s="219" t="s">
        <v>395</v>
      </c>
      <c r="C28" s="604">
        <f t="shared" si="1"/>
        <v>0.16</v>
      </c>
      <c r="D28" s="604">
        <v>0.16</v>
      </c>
      <c r="E28" s="605"/>
      <c r="F28" s="605"/>
      <c r="G28" s="219" t="s">
        <v>116</v>
      </c>
      <c r="H28" s="606" t="s">
        <v>754</v>
      </c>
      <c r="I28" s="213"/>
      <c r="L28" s="99" t="s">
        <v>150</v>
      </c>
    </row>
    <row r="29" spans="1:12" ht="63.75" x14ac:dyDescent="0.25">
      <c r="A29" s="213">
        <v>7</v>
      </c>
      <c r="B29" s="219" t="s">
        <v>396</v>
      </c>
      <c r="C29" s="604">
        <f t="shared" si="1"/>
        <v>0.2</v>
      </c>
      <c r="D29" s="616">
        <v>0.2</v>
      </c>
      <c r="E29" s="616"/>
      <c r="F29" s="616"/>
      <c r="G29" s="617" t="s">
        <v>397</v>
      </c>
      <c r="H29" s="606" t="s">
        <v>755</v>
      </c>
      <c r="I29" s="602"/>
      <c r="L29" s="99" t="s">
        <v>150</v>
      </c>
    </row>
    <row r="30" spans="1:12" ht="51" x14ac:dyDescent="0.25">
      <c r="A30" s="213">
        <v>8</v>
      </c>
      <c r="B30" s="219" t="s">
        <v>398</v>
      </c>
      <c r="C30" s="604">
        <f t="shared" si="1"/>
        <v>0.16</v>
      </c>
      <c r="D30" s="604">
        <v>0.16</v>
      </c>
      <c r="E30" s="605"/>
      <c r="F30" s="605"/>
      <c r="G30" s="219" t="s">
        <v>399</v>
      </c>
      <c r="H30" s="606" t="s">
        <v>756</v>
      </c>
      <c r="I30" s="213"/>
      <c r="L30" s="99" t="s">
        <v>150</v>
      </c>
    </row>
    <row r="31" spans="1:12" ht="38.25" x14ac:dyDescent="0.25">
      <c r="A31" s="213">
        <v>9</v>
      </c>
      <c r="B31" s="232" t="s">
        <v>403</v>
      </c>
      <c r="C31" s="604">
        <f t="shared" si="1"/>
        <v>0.06</v>
      </c>
      <c r="D31" s="604">
        <v>0.06</v>
      </c>
      <c r="E31" s="605"/>
      <c r="F31" s="605"/>
      <c r="G31" s="219" t="s">
        <v>419</v>
      </c>
      <c r="H31" s="606" t="s">
        <v>757</v>
      </c>
      <c r="I31" s="213"/>
      <c r="L31" s="99" t="s">
        <v>150</v>
      </c>
    </row>
    <row r="32" spans="1:12" s="378" customFormat="1" ht="38.25" x14ac:dyDescent="0.25">
      <c r="A32" s="213">
        <v>10</v>
      </c>
      <c r="B32" s="232" t="s">
        <v>420</v>
      </c>
      <c r="C32" s="604">
        <f t="shared" si="1"/>
        <v>0.12</v>
      </c>
      <c r="D32" s="604">
        <v>0.12</v>
      </c>
      <c r="E32" s="605"/>
      <c r="F32" s="605"/>
      <c r="G32" s="219" t="s">
        <v>421</v>
      </c>
      <c r="H32" s="606" t="s">
        <v>765</v>
      </c>
      <c r="I32" s="213"/>
      <c r="L32" s="379"/>
    </row>
    <row r="33" spans="1:12" ht="25.5" x14ac:dyDescent="0.25">
      <c r="A33" s="809">
        <f>A32+A21+A16+A14+A11+A9</f>
        <v>19</v>
      </c>
      <c r="B33" s="224" t="s">
        <v>181</v>
      </c>
      <c r="C33" s="598">
        <f>C22+C17+C15+C8+C12+C10</f>
        <v>19.640000000000004</v>
      </c>
      <c r="D33" s="598">
        <f t="shared" ref="D33:F33" si="2">D22+D17+D15+D8+D12+D10</f>
        <v>19.520000000000003</v>
      </c>
      <c r="E33" s="598">
        <f t="shared" si="2"/>
        <v>0.12</v>
      </c>
      <c r="F33" s="598">
        <f t="shared" si="2"/>
        <v>0</v>
      </c>
      <c r="G33" s="809"/>
      <c r="H33" s="619"/>
      <c r="I33" s="224"/>
      <c r="L33" s="99" t="s">
        <v>150</v>
      </c>
    </row>
    <row r="34" spans="1:12" ht="25.5" x14ac:dyDescent="0.25">
      <c r="L34" s="99" t="s">
        <v>150</v>
      </c>
    </row>
    <row r="35" spans="1:12" ht="25.5" x14ac:dyDescent="0.25">
      <c r="H35" s="961" t="s">
        <v>859</v>
      </c>
      <c r="I35" s="961"/>
      <c r="L35" s="99" t="s">
        <v>150</v>
      </c>
    </row>
    <row r="36" spans="1:12" ht="25.5" x14ac:dyDescent="0.25">
      <c r="L36" s="99" t="s">
        <v>150</v>
      </c>
    </row>
    <row r="37" spans="1:12" ht="25.5" x14ac:dyDescent="0.25">
      <c r="L37" s="99" t="s">
        <v>150</v>
      </c>
    </row>
    <row r="38" spans="1:12" ht="25.5" x14ac:dyDescent="0.25">
      <c r="L38" s="99" t="s">
        <v>150</v>
      </c>
    </row>
    <row r="39" spans="1:12" ht="25.5" x14ac:dyDescent="0.25">
      <c r="L39" s="99" t="s">
        <v>150</v>
      </c>
    </row>
    <row r="40" spans="1:12" ht="25.5" x14ac:dyDescent="0.25">
      <c r="L40" s="99" t="s">
        <v>150</v>
      </c>
    </row>
    <row r="41" spans="1:12" ht="25.5" x14ac:dyDescent="0.25">
      <c r="L41" s="99" t="s">
        <v>150</v>
      </c>
    </row>
    <row r="42" spans="1:12" ht="25.5" x14ac:dyDescent="0.25">
      <c r="L42" s="99" t="s">
        <v>150</v>
      </c>
    </row>
    <row r="43" spans="1:12" ht="25.5" x14ac:dyDescent="0.25">
      <c r="L43" s="99" t="s">
        <v>150</v>
      </c>
    </row>
    <row r="44" spans="1:12" ht="25.5" x14ac:dyDescent="0.25">
      <c r="L44" s="99" t="s">
        <v>150</v>
      </c>
    </row>
    <row r="45" spans="1:12" ht="25.5" x14ac:dyDescent="0.25">
      <c r="L45" s="99" t="s">
        <v>150</v>
      </c>
    </row>
    <row r="46" spans="1:12" ht="25.5" x14ac:dyDescent="0.25">
      <c r="L46" s="99" t="s">
        <v>150</v>
      </c>
    </row>
    <row r="47" spans="1:12" ht="25.5" x14ac:dyDescent="0.25">
      <c r="L47" s="99" t="s">
        <v>150</v>
      </c>
    </row>
    <row r="48" spans="1:12" ht="25.5" x14ac:dyDescent="0.25">
      <c r="L48" s="99" t="s">
        <v>150</v>
      </c>
    </row>
    <row r="49" spans="12:12" ht="25.5" x14ac:dyDescent="0.25">
      <c r="L49" s="99" t="s">
        <v>150</v>
      </c>
    </row>
    <row r="50" spans="12:12" ht="25.5" x14ac:dyDescent="0.25">
      <c r="L50" s="99" t="s">
        <v>150</v>
      </c>
    </row>
    <row r="51" spans="12:12" ht="25.5" x14ac:dyDescent="0.25">
      <c r="L51" s="99" t="s">
        <v>150</v>
      </c>
    </row>
    <row r="52" spans="12:12" ht="25.5" x14ac:dyDescent="0.25">
      <c r="L52" s="99" t="s">
        <v>150</v>
      </c>
    </row>
    <row r="53" spans="12:12" ht="25.5" x14ac:dyDescent="0.25">
      <c r="L53" s="99" t="s">
        <v>150</v>
      </c>
    </row>
    <row r="54" spans="12:12" ht="25.5" x14ac:dyDescent="0.25">
      <c r="L54" s="99" t="s">
        <v>150</v>
      </c>
    </row>
    <row r="55" spans="12:12" ht="25.5" x14ac:dyDescent="0.25">
      <c r="L55" s="99" t="s">
        <v>150</v>
      </c>
    </row>
    <row r="56" spans="12:12" ht="25.5" x14ac:dyDescent="0.25">
      <c r="L56" s="99" t="s">
        <v>150</v>
      </c>
    </row>
    <row r="57" spans="12:12" ht="25.5" x14ac:dyDescent="0.25">
      <c r="L57" s="99" t="s">
        <v>150</v>
      </c>
    </row>
    <row r="58" spans="12:12" ht="25.5" x14ac:dyDescent="0.25">
      <c r="L58" s="99" t="s">
        <v>150</v>
      </c>
    </row>
    <row r="59" spans="12:12" ht="25.5" x14ac:dyDescent="0.25">
      <c r="L59" s="99" t="s">
        <v>150</v>
      </c>
    </row>
    <row r="60" spans="12:12" ht="25.5" x14ac:dyDescent="0.25">
      <c r="L60" s="99" t="s">
        <v>150</v>
      </c>
    </row>
    <row r="61" spans="12:12" ht="25.5" x14ac:dyDescent="0.25">
      <c r="L61" s="99" t="s">
        <v>150</v>
      </c>
    </row>
    <row r="62" spans="12:12" ht="25.5" x14ac:dyDescent="0.25">
      <c r="L62" s="99" t="s">
        <v>150</v>
      </c>
    </row>
    <row r="63" spans="12:12" ht="25.5" x14ac:dyDescent="0.25">
      <c r="L63" s="99" t="s">
        <v>150</v>
      </c>
    </row>
    <row r="64" spans="12:12" ht="25.5" x14ac:dyDescent="0.25">
      <c r="L64" s="99" t="s">
        <v>150</v>
      </c>
    </row>
    <row r="65" spans="12:12" ht="25.5" x14ac:dyDescent="0.25">
      <c r="L65" s="99" t="s">
        <v>150</v>
      </c>
    </row>
    <row r="66" spans="12:12" ht="25.5" x14ac:dyDescent="0.25">
      <c r="L66" s="99" t="s">
        <v>150</v>
      </c>
    </row>
    <row r="67" spans="12:12" ht="25.5" x14ac:dyDescent="0.25">
      <c r="L67" s="99" t="s">
        <v>150</v>
      </c>
    </row>
    <row r="68" spans="12:12" ht="25.5" x14ac:dyDescent="0.25">
      <c r="L68" s="99" t="s">
        <v>150</v>
      </c>
    </row>
    <row r="69" spans="12:12" ht="25.5" x14ac:dyDescent="0.25">
      <c r="L69" s="99" t="s">
        <v>150</v>
      </c>
    </row>
    <row r="70" spans="12:12" ht="25.5" x14ac:dyDescent="0.25">
      <c r="L70" s="99" t="s">
        <v>150</v>
      </c>
    </row>
    <row r="71" spans="12:12" ht="25.5" x14ac:dyDescent="0.25">
      <c r="L71" s="99" t="s">
        <v>150</v>
      </c>
    </row>
    <row r="72" spans="12:12" ht="25.5" x14ac:dyDescent="0.25">
      <c r="L72" s="99" t="s">
        <v>150</v>
      </c>
    </row>
    <row r="73" spans="12:12" ht="25.5" x14ac:dyDescent="0.25">
      <c r="L73" s="99" t="s">
        <v>150</v>
      </c>
    </row>
    <row r="74" spans="12:12" ht="25.5" x14ac:dyDescent="0.25">
      <c r="L74" s="99" t="s">
        <v>150</v>
      </c>
    </row>
    <row r="75" spans="12:12" ht="25.5" x14ac:dyDescent="0.25">
      <c r="L75" s="99" t="s">
        <v>150</v>
      </c>
    </row>
    <row r="76" spans="12:12" ht="25.5" x14ac:dyDescent="0.25">
      <c r="L76" s="99" t="s">
        <v>150</v>
      </c>
    </row>
    <row r="77" spans="12:12" ht="25.5" x14ac:dyDescent="0.25">
      <c r="L77" s="99" t="s">
        <v>150</v>
      </c>
    </row>
    <row r="78" spans="12:12" ht="25.5" x14ac:dyDescent="0.25">
      <c r="L78" s="99" t="s">
        <v>150</v>
      </c>
    </row>
    <row r="79" spans="12:12" ht="25.5" x14ac:dyDescent="0.25">
      <c r="L79" s="99" t="s">
        <v>150</v>
      </c>
    </row>
    <row r="80" spans="12:12" ht="25.5" x14ac:dyDescent="0.25">
      <c r="L80" s="99" t="s">
        <v>150</v>
      </c>
    </row>
    <row r="81" spans="12:12" ht="25.5" x14ac:dyDescent="0.25">
      <c r="L81" s="99" t="s">
        <v>150</v>
      </c>
    </row>
    <row r="82" spans="12:12" ht="25.5" x14ac:dyDescent="0.25">
      <c r="L82" s="99" t="s">
        <v>150</v>
      </c>
    </row>
    <row r="83" spans="12:12" ht="25.5" x14ac:dyDescent="0.25">
      <c r="L83" s="99" t="s">
        <v>150</v>
      </c>
    </row>
    <row r="84" spans="12:12" ht="25.5" x14ac:dyDescent="0.25">
      <c r="L84" s="99" t="s">
        <v>150</v>
      </c>
    </row>
    <row r="85" spans="12:12" ht="25.5" x14ac:dyDescent="0.25">
      <c r="L85" s="99" t="s">
        <v>150</v>
      </c>
    </row>
    <row r="86" spans="12:12" ht="25.5" x14ac:dyDescent="0.25">
      <c r="L86" s="99" t="s">
        <v>150</v>
      </c>
    </row>
    <row r="87" spans="12:12" ht="25.5" x14ac:dyDescent="0.25">
      <c r="L87" s="99" t="s">
        <v>150</v>
      </c>
    </row>
    <row r="88" spans="12:12" ht="25.5" x14ac:dyDescent="0.25">
      <c r="L88" s="99" t="s">
        <v>150</v>
      </c>
    </row>
    <row r="89" spans="12:12" ht="25.5" x14ac:dyDescent="0.25">
      <c r="L89" s="99" t="s">
        <v>150</v>
      </c>
    </row>
    <row r="90" spans="12:12" ht="25.5" x14ac:dyDescent="0.25">
      <c r="L90" s="99" t="s">
        <v>150</v>
      </c>
    </row>
    <row r="91" spans="12:12" ht="25.5" x14ac:dyDescent="0.25">
      <c r="L91" s="99" t="s">
        <v>150</v>
      </c>
    </row>
    <row r="92" spans="12:12" ht="25.5" x14ac:dyDescent="0.25">
      <c r="L92" s="99" t="s">
        <v>150</v>
      </c>
    </row>
    <row r="93" spans="12:12" ht="25.5" x14ac:dyDescent="0.25">
      <c r="L93" s="99" t="s">
        <v>150</v>
      </c>
    </row>
    <row r="94" spans="12:12" ht="25.5" x14ac:dyDescent="0.25">
      <c r="L94" s="99" t="s">
        <v>150</v>
      </c>
    </row>
    <row r="95" spans="12:12" ht="25.5" x14ac:dyDescent="0.25">
      <c r="L95" s="99" t="s">
        <v>150</v>
      </c>
    </row>
    <row r="96" spans="12:12" ht="25.5" x14ac:dyDescent="0.25">
      <c r="L96" s="99" t="s">
        <v>150</v>
      </c>
    </row>
    <row r="97" spans="12:12" ht="25.5" x14ac:dyDescent="0.25">
      <c r="L97" s="99" t="s">
        <v>150</v>
      </c>
    </row>
    <row r="98" spans="12:12" ht="25.5" x14ac:dyDescent="0.25">
      <c r="L98" s="99" t="s">
        <v>150</v>
      </c>
    </row>
    <row r="99" spans="12:12" ht="25.5" x14ac:dyDescent="0.25">
      <c r="L99" s="99" t="s">
        <v>150</v>
      </c>
    </row>
    <row r="100" spans="12:12" x14ac:dyDescent="0.25">
      <c r="L100" s="64" t="s">
        <v>150</v>
      </c>
    </row>
    <row r="101" spans="12:12" x14ac:dyDescent="0.25">
      <c r="L101" s="64" t="s">
        <v>150</v>
      </c>
    </row>
    <row r="102" spans="12:12" x14ac:dyDescent="0.25">
      <c r="L102" s="64" t="s">
        <v>150</v>
      </c>
    </row>
    <row r="103" spans="12:12" x14ac:dyDescent="0.25">
      <c r="L103" s="64" t="s">
        <v>150</v>
      </c>
    </row>
    <row r="104" spans="12:12" x14ac:dyDescent="0.25">
      <c r="L104" s="64" t="s">
        <v>150</v>
      </c>
    </row>
    <row r="105" spans="12:12" x14ac:dyDescent="0.25">
      <c r="L105" s="64" t="s">
        <v>150</v>
      </c>
    </row>
    <row r="106" spans="12:12" x14ac:dyDescent="0.25">
      <c r="L106" s="64" t="s">
        <v>150</v>
      </c>
    </row>
    <row r="107" spans="12:12" x14ac:dyDescent="0.25">
      <c r="L107" s="64" t="s">
        <v>150</v>
      </c>
    </row>
    <row r="108" spans="12:12" x14ac:dyDescent="0.25">
      <c r="L108" s="64" t="s">
        <v>150</v>
      </c>
    </row>
    <row r="109" spans="12:12" x14ac:dyDescent="0.25">
      <c r="L109" s="64" t="s">
        <v>150</v>
      </c>
    </row>
    <row r="110" spans="12:12" x14ac:dyDescent="0.25">
      <c r="L110" s="64" t="s">
        <v>150</v>
      </c>
    </row>
    <row r="111" spans="12:12" x14ac:dyDescent="0.25">
      <c r="L111" s="64" t="s">
        <v>150</v>
      </c>
    </row>
    <row r="112" spans="12:12" x14ac:dyDescent="0.25">
      <c r="L112" s="64" t="s">
        <v>150</v>
      </c>
    </row>
    <row r="113" spans="12:12" x14ac:dyDescent="0.25">
      <c r="L113" s="64" t="s">
        <v>150</v>
      </c>
    </row>
    <row r="114" spans="12:12" x14ac:dyDescent="0.25">
      <c r="L114" s="64" t="s">
        <v>150</v>
      </c>
    </row>
    <row r="115" spans="12:12" x14ac:dyDescent="0.25">
      <c r="L115" s="64" t="s">
        <v>150</v>
      </c>
    </row>
    <row r="116" spans="12:12" x14ac:dyDescent="0.25">
      <c r="L116" s="64" t="s">
        <v>150</v>
      </c>
    </row>
    <row r="117" spans="12:12" x14ac:dyDescent="0.25">
      <c r="L117" s="64" t="s">
        <v>150</v>
      </c>
    </row>
    <row r="118" spans="12:12" x14ac:dyDescent="0.25">
      <c r="L118" s="64" t="s">
        <v>150</v>
      </c>
    </row>
    <row r="119" spans="12:12" x14ac:dyDescent="0.25">
      <c r="L119" s="64" t="s">
        <v>150</v>
      </c>
    </row>
    <row r="120" spans="12:12" x14ac:dyDescent="0.25">
      <c r="L120" s="64" t="s">
        <v>150</v>
      </c>
    </row>
    <row r="121" spans="12:12" x14ac:dyDescent="0.25">
      <c r="L121" s="64" t="s">
        <v>150</v>
      </c>
    </row>
    <row r="122" spans="12:12" x14ac:dyDescent="0.25">
      <c r="L122" s="64" t="s">
        <v>150</v>
      </c>
    </row>
    <row r="123" spans="12:12" x14ac:dyDescent="0.25">
      <c r="L123" s="64" t="s">
        <v>150</v>
      </c>
    </row>
    <row r="124" spans="12:12" x14ac:dyDescent="0.25">
      <c r="L124" s="64" t="s">
        <v>150</v>
      </c>
    </row>
    <row r="125" spans="12:12" x14ac:dyDescent="0.25">
      <c r="L125" s="64" t="s">
        <v>150</v>
      </c>
    </row>
    <row r="126" spans="12:12" x14ac:dyDescent="0.25">
      <c r="L126" s="64" t="s">
        <v>150</v>
      </c>
    </row>
    <row r="127" spans="12:12" x14ac:dyDescent="0.25">
      <c r="L127" s="64" t="s">
        <v>150</v>
      </c>
    </row>
    <row r="128" spans="12:12" x14ac:dyDescent="0.25">
      <c r="L128" s="64" t="s">
        <v>150</v>
      </c>
    </row>
    <row r="129" spans="12:12" x14ac:dyDescent="0.25">
      <c r="L129" s="64" t="s">
        <v>150</v>
      </c>
    </row>
    <row r="130" spans="12:12" x14ac:dyDescent="0.25">
      <c r="L130" s="64" t="s">
        <v>150</v>
      </c>
    </row>
    <row r="131" spans="12:12" x14ac:dyDescent="0.25">
      <c r="L131" s="64" t="s">
        <v>150</v>
      </c>
    </row>
    <row r="132" spans="12:12" x14ac:dyDescent="0.25">
      <c r="L132" s="64" t="s">
        <v>150</v>
      </c>
    </row>
    <row r="133" spans="12:12" x14ac:dyDescent="0.25">
      <c r="L133" s="64" t="s">
        <v>150</v>
      </c>
    </row>
    <row r="134" spans="12:12" x14ac:dyDescent="0.25">
      <c r="L134" s="64" t="s">
        <v>150</v>
      </c>
    </row>
    <row r="135" spans="12:12" x14ac:dyDescent="0.25">
      <c r="L135" s="64" t="s">
        <v>150</v>
      </c>
    </row>
    <row r="136" spans="12:12" x14ac:dyDescent="0.25">
      <c r="L136" s="64" t="s">
        <v>150</v>
      </c>
    </row>
    <row r="137" spans="12:12" x14ac:dyDescent="0.25">
      <c r="L137" s="64" t="s">
        <v>150</v>
      </c>
    </row>
    <row r="138" spans="12:12" x14ac:dyDescent="0.25">
      <c r="L138" s="64" t="s">
        <v>150</v>
      </c>
    </row>
    <row r="139" spans="12:12" x14ac:dyDescent="0.25">
      <c r="L139" s="64" t="s">
        <v>150</v>
      </c>
    </row>
    <row r="140" spans="12:12" x14ac:dyDescent="0.25">
      <c r="L140" s="64" t="s">
        <v>150</v>
      </c>
    </row>
    <row r="141" spans="12:12" x14ac:dyDescent="0.25">
      <c r="L141" s="64" t="s">
        <v>150</v>
      </c>
    </row>
    <row r="142" spans="12:12" x14ac:dyDescent="0.25">
      <c r="L142" s="64" t="s">
        <v>150</v>
      </c>
    </row>
    <row r="143" spans="12:12" x14ac:dyDescent="0.25">
      <c r="L143" s="64" t="s">
        <v>150</v>
      </c>
    </row>
    <row r="144" spans="12:12" x14ac:dyDescent="0.25">
      <c r="L144" s="64" t="s">
        <v>150</v>
      </c>
    </row>
    <row r="145" spans="12:12" x14ac:dyDescent="0.25">
      <c r="L145" s="64" t="s">
        <v>150</v>
      </c>
    </row>
    <row r="146" spans="12:12" x14ac:dyDescent="0.25">
      <c r="L146" s="64" t="s">
        <v>150</v>
      </c>
    </row>
    <row r="147" spans="12:12" x14ac:dyDescent="0.25">
      <c r="L147" s="64" t="s">
        <v>150</v>
      </c>
    </row>
    <row r="148" spans="12:12" x14ac:dyDescent="0.25">
      <c r="L148" s="64" t="s">
        <v>150</v>
      </c>
    </row>
    <row r="149" spans="12:12" x14ac:dyDescent="0.25">
      <c r="L149" s="64" t="s">
        <v>150</v>
      </c>
    </row>
    <row r="150" spans="12:12" x14ac:dyDescent="0.25">
      <c r="L150" s="64" t="s">
        <v>150</v>
      </c>
    </row>
    <row r="151" spans="12:12" x14ac:dyDescent="0.25">
      <c r="L151" s="64" t="s">
        <v>150</v>
      </c>
    </row>
    <row r="152" spans="12:12" x14ac:dyDescent="0.25">
      <c r="L152" s="64" t="s">
        <v>150</v>
      </c>
    </row>
    <row r="153" spans="12:12" x14ac:dyDescent="0.25">
      <c r="L153" s="64" t="s">
        <v>150</v>
      </c>
    </row>
    <row r="154" spans="12:12" x14ac:dyDescent="0.25">
      <c r="L154" s="64" t="s">
        <v>150</v>
      </c>
    </row>
    <row r="155" spans="12:12" x14ac:dyDescent="0.25">
      <c r="L155" s="64" t="s">
        <v>150</v>
      </c>
    </row>
    <row r="156" spans="12:12" x14ac:dyDescent="0.25">
      <c r="L156" s="64" t="s">
        <v>150</v>
      </c>
    </row>
    <row r="157" spans="12:12" x14ac:dyDescent="0.25">
      <c r="L157" s="64" t="s">
        <v>150</v>
      </c>
    </row>
    <row r="158" spans="12:12" x14ac:dyDescent="0.25">
      <c r="L158" s="64" t="s">
        <v>150</v>
      </c>
    </row>
    <row r="159" spans="12:12" x14ac:dyDescent="0.25">
      <c r="L159" s="64" t="s">
        <v>150</v>
      </c>
    </row>
    <row r="160" spans="12:12" x14ac:dyDescent="0.25">
      <c r="L160" s="64" t="s">
        <v>150</v>
      </c>
    </row>
    <row r="161" spans="12:12" x14ac:dyDescent="0.25">
      <c r="L161" s="64" t="s">
        <v>150</v>
      </c>
    </row>
    <row r="162" spans="12:12" x14ac:dyDescent="0.25">
      <c r="L162" s="64" t="s">
        <v>150</v>
      </c>
    </row>
    <row r="163" spans="12:12" x14ac:dyDescent="0.25">
      <c r="L163" s="64" t="s">
        <v>150</v>
      </c>
    </row>
    <row r="164" spans="12:12" x14ac:dyDescent="0.25">
      <c r="L164" s="64" t="s">
        <v>150</v>
      </c>
    </row>
    <row r="165" spans="12:12" x14ac:dyDescent="0.25">
      <c r="L165" s="64" t="s">
        <v>150</v>
      </c>
    </row>
    <row r="166" spans="12:12" x14ac:dyDescent="0.25">
      <c r="L166" s="64" t="s">
        <v>150</v>
      </c>
    </row>
    <row r="167" spans="12:12" x14ac:dyDescent="0.25">
      <c r="L167" s="64" t="s">
        <v>150</v>
      </c>
    </row>
    <row r="168" spans="12:12" x14ac:dyDescent="0.25">
      <c r="L168" s="64" t="s">
        <v>150</v>
      </c>
    </row>
    <row r="169" spans="12:12" x14ac:dyDescent="0.25">
      <c r="L169" s="64" t="s">
        <v>150</v>
      </c>
    </row>
    <row r="170" spans="12:12" x14ac:dyDescent="0.25">
      <c r="L170" s="64" t="s">
        <v>150</v>
      </c>
    </row>
    <row r="171" spans="12:12" x14ac:dyDescent="0.25">
      <c r="L171" s="64" t="s">
        <v>150</v>
      </c>
    </row>
    <row r="172" spans="12:12" x14ac:dyDescent="0.25">
      <c r="L172" s="64" t="s">
        <v>150</v>
      </c>
    </row>
    <row r="173" spans="12:12" x14ac:dyDescent="0.25">
      <c r="L173" s="64" t="s">
        <v>150</v>
      </c>
    </row>
    <row r="174" spans="12:12" x14ac:dyDescent="0.25">
      <c r="L174" s="64" t="s">
        <v>150</v>
      </c>
    </row>
    <row r="175" spans="12:12" x14ac:dyDescent="0.25">
      <c r="L175" s="64" t="s">
        <v>150</v>
      </c>
    </row>
    <row r="176" spans="12:12" x14ac:dyDescent="0.25">
      <c r="L176" s="64" t="s">
        <v>150</v>
      </c>
    </row>
    <row r="177" spans="12:12" x14ac:dyDescent="0.25">
      <c r="L177" s="64" t="s">
        <v>150</v>
      </c>
    </row>
    <row r="178" spans="12:12" x14ac:dyDescent="0.25">
      <c r="L178" s="64" t="s">
        <v>150</v>
      </c>
    </row>
    <row r="179" spans="12:12" x14ac:dyDescent="0.25">
      <c r="L179" s="64" t="s">
        <v>150</v>
      </c>
    </row>
    <row r="180" spans="12:12" x14ac:dyDescent="0.25">
      <c r="L180" s="64" t="s">
        <v>150</v>
      </c>
    </row>
    <row r="181" spans="12:12" x14ac:dyDescent="0.25">
      <c r="L181" s="64" t="s">
        <v>150</v>
      </c>
    </row>
    <row r="182" spans="12:12" x14ac:dyDescent="0.25">
      <c r="L182" s="64" t="s">
        <v>150</v>
      </c>
    </row>
    <row r="183" spans="12:12" x14ac:dyDescent="0.25">
      <c r="L183" s="64" t="s">
        <v>150</v>
      </c>
    </row>
    <row r="184" spans="12:12" x14ac:dyDescent="0.25">
      <c r="L184" s="64" t="s">
        <v>150</v>
      </c>
    </row>
    <row r="185" spans="12:12" x14ac:dyDescent="0.25">
      <c r="L185" s="64" t="s">
        <v>150</v>
      </c>
    </row>
    <row r="186" spans="12:12" x14ac:dyDescent="0.25">
      <c r="L186" s="64" t="s">
        <v>150</v>
      </c>
    </row>
    <row r="187" spans="12:12" x14ac:dyDescent="0.25">
      <c r="L187" s="64" t="s">
        <v>150</v>
      </c>
    </row>
    <row r="188" spans="12:12" x14ac:dyDescent="0.25">
      <c r="L188" s="64" t="s">
        <v>150</v>
      </c>
    </row>
    <row r="189" spans="12:12" x14ac:dyDescent="0.25">
      <c r="L189" s="64" t="s">
        <v>150</v>
      </c>
    </row>
    <row r="190" spans="12:12" x14ac:dyDescent="0.25">
      <c r="L190" s="64" t="s">
        <v>150</v>
      </c>
    </row>
    <row r="191" spans="12:12" x14ac:dyDescent="0.25">
      <c r="L191" s="64" t="s">
        <v>150</v>
      </c>
    </row>
    <row r="192" spans="12:12" x14ac:dyDescent="0.25">
      <c r="L192" s="64" t="s">
        <v>150</v>
      </c>
    </row>
    <row r="193" spans="12:12" x14ac:dyDescent="0.25">
      <c r="L193" s="64" t="s">
        <v>150</v>
      </c>
    </row>
    <row r="194" spans="12:12" x14ac:dyDescent="0.25">
      <c r="L194" s="64" t="s">
        <v>150</v>
      </c>
    </row>
    <row r="195" spans="12:12" x14ac:dyDescent="0.25">
      <c r="L195" s="64" t="s">
        <v>150</v>
      </c>
    </row>
    <row r="196" spans="12:12" x14ac:dyDescent="0.25">
      <c r="L196" s="64" t="s">
        <v>150</v>
      </c>
    </row>
    <row r="197" spans="12:12" x14ac:dyDescent="0.25">
      <c r="L197" s="64" t="s">
        <v>150</v>
      </c>
    </row>
    <row r="198" spans="12:12" x14ac:dyDescent="0.25">
      <c r="L198" s="64" t="s">
        <v>150</v>
      </c>
    </row>
    <row r="199" spans="12:12" x14ac:dyDescent="0.25">
      <c r="L199" s="64" t="s">
        <v>150</v>
      </c>
    </row>
    <row r="200" spans="12:12" x14ac:dyDescent="0.25">
      <c r="L200" s="64" t="s">
        <v>150</v>
      </c>
    </row>
    <row r="201" spans="12:12" x14ac:dyDescent="0.25">
      <c r="L201" s="64" t="s">
        <v>150</v>
      </c>
    </row>
    <row r="202" spans="12:12" x14ac:dyDescent="0.25">
      <c r="L202" s="64" t="s">
        <v>150</v>
      </c>
    </row>
    <row r="203" spans="12:12" x14ac:dyDescent="0.25">
      <c r="L203" s="64" t="s">
        <v>150</v>
      </c>
    </row>
    <row r="204" spans="12:12" x14ac:dyDescent="0.25">
      <c r="L204" s="64" t="s">
        <v>150</v>
      </c>
    </row>
    <row r="205" spans="12:12" x14ac:dyDescent="0.25">
      <c r="L205" s="64" t="s">
        <v>150</v>
      </c>
    </row>
    <row r="206" spans="12:12" x14ac:dyDescent="0.25">
      <c r="L206" s="64" t="s">
        <v>150</v>
      </c>
    </row>
    <row r="207" spans="12:12" x14ac:dyDescent="0.25">
      <c r="L207" s="64" t="s">
        <v>150</v>
      </c>
    </row>
    <row r="208" spans="12:12" x14ac:dyDescent="0.25">
      <c r="L208" s="64" t="s">
        <v>150</v>
      </c>
    </row>
    <row r="209" spans="12:12" x14ac:dyDescent="0.25">
      <c r="L209" s="64" t="s">
        <v>150</v>
      </c>
    </row>
    <row r="210" spans="12:12" x14ac:dyDescent="0.25">
      <c r="L210" s="64" t="s">
        <v>150</v>
      </c>
    </row>
    <row r="211" spans="12:12" x14ac:dyDescent="0.25">
      <c r="L211" s="64" t="s">
        <v>150</v>
      </c>
    </row>
    <row r="212" spans="12:12" x14ac:dyDescent="0.25">
      <c r="L212" s="64" t="s">
        <v>150</v>
      </c>
    </row>
    <row r="213" spans="12:12" x14ac:dyDescent="0.25">
      <c r="L213" s="64" t="s">
        <v>150</v>
      </c>
    </row>
    <row r="214" spans="12:12" x14ac:dyDescent="0.25">
      <c r="L214" s="64" t="s">
        <v>150</v>
      </c>
    </row>
    <row r="215" spans="12:12" x14ac:dyDescent="0.25">
      <c r="L215" s="64" t="s">
        <v>150</v>
      </c>
    </row>
    <row r="216" spans="12:12" x14ac:dyDescent="0.25">
      <c r="L216" s="64" t="s">
        <v>150</v>
      </c>
    </row>
    <row r="217" spans="12:12" x14ac:dyDescent="0.25">
      <c r="L217" s="64" t="s">
        <v>150</v>
      </c>
    </row>
    <row r="218" spans="12:12" x14ac:dyDescent="0.25">
      <c r="L218" s="64" t="s">
        <v>150</v>
      </c>
    </row>
    <row r="219" spans="12:12" x14ac:dyDescent="0.25">
      <c r="L219" s="64" t="s">
        <v>150</v>
      </c>
    </row>
    <row r="220" spans="12:12" x14ac:dyDescent="0.25">
      <c r="L220" s="64" t="s">
        <v>150</v>
      </c>
    </row>
  </sheetData>
  <mergeCells count="12">
    <mergeCell ref="H35:I35"/>
    <mergeCell ref="A1:I1"/>
    <mergeCell ref="A2:I2"/>
    <mergeCell ref="A3:I3"/>
    <mergeCell ref="A4:I4"/>
    <mergeCell ref="A5:A6"/>
    <mergeCell ref="B5:B6"/>
    <mergeCell ref="C5:C6"/>
    <mergeCell ref="D5:F5"/>
    <mergeCell ref="G5:G6"/>
    <mergeCell ref="H5:H6"/>
    <mergeCell ref="I5:I6"/>
  </mergeCells>
  <printOptions horizontalCentered="1"/>
  <pageMargins left="0.39370078740157483" right="0.39370078740157483" top="0.39370078740157483" bottom="0.39370078740157483" header="0.11811023622047245" footer="0.27559055118110237"/>
  <pageSetup paperSize="9" scale="79" fitToHeight="100" orientation="landscape" r:id="rId1"/>
  <headerFooter>
    <oddFooter>&amp;L&amp;9Phụ lục &amp;A&amp;R&amp;10&amp;P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8"/>
  <sheetViews>
    <sheetView workbookViewId="0">
      <selection activeCell="I14" sqref="I13:I14"/>
    </sheetView>
  </sheetViews>
  <sheetFormatPr defaultRowHeight="15.75" x14ac:dyDescent="0.25"/>
  <cols>
    <col min="1" max="1" width="4.25" customWidth="1"/>
    <col min="2" max="2" width="22" customWidth="1"/>
    <col min="4" max="4" width="5" customWidth="1"/>
    <col min="5" max="5" width="5.25" customWidth="1"/>
    <col min="6" max="6" width="4.375" customWidth="1"/>
    <col min="7" max="7" width="5" customWidth="1"/>
    <col min="8" max="8" width="10.625" customWidth="1"/>
    <col min="9" max="9" width="8" customWidth="1"/>
    <col min="10" max="10" width="5.125" customWidth="1"/>
    <col min="11" max="11" width="6" customWidth="1"/>
    <col min="12" max="12" width="6.375" customWidth="1"/>
    <col min="13" max="13" width="5" customWidth="1"/>
    <col min="14" max="14" width="7.125" customWidth="1"/>
    <col min="15" max="15" width="17.125" customWidth="1"/>
    <col min="16" max="16" width="12.25" customWidth="1"/>
  </cols>
  <sheetData>
    <row r="1" spans="1:16" ht="15.75" customHeight="1" x14ac:dyDescent="0.25">
      <c r="A1" s="969" t="s">
        <v>662</v>
      </c>
      <c r="B1" s="970"/>
      <c r="C1" s="970"/>
      <c r="D1" s="970"/>
      <c r="E1" s="970"/>
      <c r="F1" s="970"/>
      <c r="G1" s="970"/>
      <c r="H1" s="970"/>
      <c r="I1" s="970"/>
      <c r="J1" s="970"/>
      <c r="K1" s="970"/>
      <c r="L1" s="970"/>
      <c r="M1" s="970"/>
      <c r="N1" s="970"/>
      <c r="O1" s="970"/>
      <c r="P1" s="970"/>
    </row>
    <row r="2" spans="1:16" ht="15.75" customHeight="1" x14ac:dyDescent="0.25">
      <c r="A2" s="969" t="s">
        <v>663</v>
      </c>
      <c r="B2" s="969"/>
      <c r="C2" s="969"/>
      <c r="D2" s="969"/>
      <c r="E2" s="969"/>
      <c r="F2" s="969"/>
      <c r="G2" s="969"/>
      <c r="H2" s="969"/>
      <c r="I2" s="969"/>
      <c r="J2" s="969"/>
      <c r="K2" s="969"/>
      <c r="L2" s="969"/>
      <c r="M2" s="969"/>
      <c r="N2" s="969"/>
      <c r="O2" s="969"/>
      <c r="P2" s="969"/>
    </row>
    <row r="3" spans="1:16" x14ac:dyDescent="0.25">
      <c r="A3" s="907" t="str">
        <f>'2.12.LH'!A3:I3</f>
        <v>(Kèm theo Tờ trình số 218/TTr-UBND  ngày 09/7/2018 của UBND tỉnh)</v>
      </c>
      <c r="B3" s="907"/>
      <c r="C3" s="907"/>
      <c r="D3" s="907"/>
      <c r="E3" s="907"/>
      <c r="F3" s="907"/>
      <c r="G3" s="907"/>
      <c r="H3" s="907"/>
      <c r="I3" s="907"/>
      <c r="J3" s="907"/>
      <c r="K3" s="907"/>
      <c r="L3" s="907"/>
      <c r="M3" s="907"/>
      <c r="N3" s="907"/>
      <c r="O3" s="907"/>
      <c r="P3" s="907"/>
    </row>
    <row r="4" spans="1:16" x14ac:dyDescent="0.25">
      <c r="A4" s="915"/>
      <c r="B4" s="915"/>
      <c r="C4" s="915"/>
      <c r="D4" s="915"/>
      <c r="E4" s="915"/>
      <c r="F4" s="915"/>
      <c r="G4" s="915"/>
      <c r="H4" s="915"/>
      <c r="I4" s="915"/>
      <c r="J4" s="915"/>
      <c r="K4" s="915"/>
      <c r="L4" s="915"/>
      <c r="M4" s="915"/>
      <c r="N4" s="915"/>
      <c r="O4" s="915"/>
      <c r="P4" s="915"/>
    </row>
    <row r="5" spans="1:16" x14ac:dyDescent="0.25">
      <c r="A5" s="918" t="s">
        <v>21</v>
      </c>
      <c r="B5" s="916" t="s">
        <v>62</v>
      </c>
      <c r="C5" s="916" t="s">
        <v>61</v>
      </c>
      <c r="D5" s="916" t="s">
        <v>136</v>
      </c>
      <c r="E5" s="916"/>
      <c r="F5" s="916"/>
      <c r="G5" s="916"/>
      <c r="H5" s="916" t="s">
        <v>135</v>
      </c>
      <c r="I5" s="916" t="s">
        <v>16</v>
      </c>
      <c r="J5" s="916" t="s">
        <v>15</v>
      </c>
      <c r="K5" s="916"/>
      <c r="L5" s="916"/>
      <c r="M5" s="916"/>
      <c r="N5" s="916"/>
      <c r="O5" s="916" t="s">
        <v>79</v>
      </c>
      <c r="P5" s="916" t="s">
        <v>14</v>
      </c>
    </row>
    <row r="6" spans="1:16" ht="84" customHeight="1" x14ac:dyDescent="0.25">
      <c r="A6" s="918"/>
      <c r="B6" s="916"/>
      <c r="C6" s="916"/>
      <c r="D6" s="805" t="s">
        <v>13</v>
      </c>
      <c r="E6" s="805" t="s">
        <v>12</v>
      </c>
      <c r="F6" s="805" t="s">
        <v>58</v>
      </c>
      <c r="G6" s="805" t="s">
        <v>57</v>
      </c>
      <c r="H6" s="916"/>
      <c r="I6" s="916"/>
      <c r="J6" s="805" t="s">
        <v>10</v>
      </c>
      <c r="K6" s="805" t="s">
        <v>9</v>
      </c>
      <c r="L6" s="805" t="s">
        <v>78</v>
      </c>
      <c r="M6" s="805" t="s">
        <v>56</v>
      </c>
      <c r="N6" s="805" t="s">
        <v>6</v>
      </c>
      <c r="O6" s="916"/>
      <c r="P6" s="916"/>
    </row>
    <row r="7" spans="1:16" s="680" customFormat="1" ht="24.75" customHeight="1" x14ac:dyDescent="0.2">
      <c r="A7" s="681">
        <v>-1</v>
      </c>
      <c r="B7" s="681">
        <v>-2</v>
      </c>
      <c r="C7" s="681" t="s">
        <v>55</v>
      </c>
      <c r="D7" s="681">
        <v>-4</v>
      </c>
      <c r="E7" s="681">
        <v>-5</v>
      </c>
      <c r="F7" s="681">
        <v>-6</v>
      </c>
      <c r="G7" s="681">
        <v>-7</v>
      </c>
      <c r="H7" s="681">
        <v>-8</v>
      </c>
      <c r="I7" s="681" t="s">
        <v>54</v>
      </c>
      <c r="J7" s="681">
        <v>-10</v>
      </c>
      <c r="K7" s="681">
        <v>-11</v>
      </c>
      <c r="L7" s="681">
        <v>-12</v>
      </c>
      <c r="M7" s="681">
        <v>-13</v>
      </c>
      <c r="N7" s="681">
        <v>-14</v>
      </c>
      <c r="O7" s="681">
        <v>-15</v>
      </c>
      <c r="P7" s="681">
        <v>-16</v>
      </c>
    </row>
    <row r="8" spans="1:16" s="623" customFormat="1" ht="25.5" customHeight="1" x14ac:dyDescent="0.25">
      <c r="A8" s="160" t="s">
        <v>49</v>
      </c>
      <c r="B8" s="645" t="s">
        <v>653</v>
      </c>
      <c r="C8" s="646">
        <f>C9</f>
        <v>30</v>
      </c>
      <c r="D8" s="646">
        <f t="shared" ref="D8:N8" si="0">D9</f>
        <v>0</v>
      </c>
      <c r="E8" s="646">
        <f t="shared" si="0"/>
        <v>0</v>
      </c>
      <c r="F8" s="646">
        <f t="shared" si="0"/>
        <v>0</v>
      </c>
      <c r="G8" s="646">
        <f t="shared" si="0"/>
        <v>30</v>
      </c>
      <c r="H8" s="646"/>
      <c r="I8" s="646">
        <f t="shared" si="0"/>
        <v>30</v>
      </c>
      <c r="J8" s="646">
        <f t="shared" si="0"/>
        <v>0</v>
      </c>
      <c r="K8" s="646">
        <f t="shared" si="0"/>
        <v>0</v>
      </c>
      <c r="L8" s="646">
        <f t="shared" si="0"/>
        <v>0</v>
      </c>
      <c r="M8" s="646">
        <f t="shared" si="0"/>
        <v>0</v>
      </c>
      <c r="N8" s="646">
        <f t="shared" si="0"/>
        <v>30</v>
      </c>
      <c r="O8" s="160"/>
      <c r="P8" s="160"/>
    </row>
    <row r="9" spans="1:16" ht="51" x14ac:dyDescent="0.25">
      <c r="A9" s="620">
        <v>1</v>
      </c>
      <c r="B9" s="641" t="s">
        <v>654</v>
      </c>
      <c r="C9" s="646">
        <f t="shared" ref="C9:C24" si="1">D9+E9+F9+G9</f>
        <v>30</v>
      </c>
      <c r="D9" s="624"/>
      <c r="E9" s="624"/>
      <c r="F9" s="624"/>
      <c r="G9" s="624">
        <v>30</v>
      </c>
      <c r="H9" s="641" t="s">
        <v>680</v>
      </c>
      <c r="I9" s="646">
        <f t="shared" ref="I9:I24" si="2">J9+K9+L9+M9+N9</f>
        <v>30</v>
      </c>
      <c r="J9" s="624"/>
      <c r="K9" s="624"/>
      <c r="L9" s="624"/>
      <c r="M9" s="624"/>
      <c r="N9" s="624">
        <v>30</v>
      </c>
      <c r="O9" s="643" t="s">
        <v>655</v>
      </c>
      <c r="P9" s="641" t="s">
        <v>652</v>
      </c>
    </row>
    <row r="10" spans="1:16" s="623" customFormat="1" ht="26.25" customHeight="1" x14ac:dyDescent="0.25">
      <c r="A10" s="163" t="s">
        <v>39</v>
      </c>
      <c r="B10" s="164" t="s">
        <v>45</v>
      </c>
      <c r="C10" s="646">
        <f>C11+C12+C13+C14+C15+C16</f>
        <v>6.1000000000000005</v>
      </c>
      <c r="D10" s="646">
        <f t="shared" ref="D10:N10" si="3">D11+D12+D13+D14+D15+D16</f>
        <v>0</v>
      </c>
      <c r="E10" s="646">
        <f t="shared" si="3"/>
        <v>0</v>
      </c>
      <c r="F10" s="646">
        <f t="shared" si="3"/>
        <v>0</v>
      </c>
      <c r="G10" s="646">
        <f t="shared" si="3"/>
        <v>6.1000000000000005</v>
      </c>
      <c r="H10" s="646"/>
      <c r="I10" s="646">
        <f t="shared" si="3"/>
        <v>50.4</v>
      </c>
      <c r="J10" s="646">
        <f t="shared" si="3"/>
        <v>46.3</v>
      </c>
      <c r="K10" s="646">
        <f t="shared" si="3"/>
        <v>3.5</v>
      </c>
      <c r="L10" s="646">
        <f t="shared" si="3"/>
        <v>0.6</v>
      </c>
      <c r="M10" s="646">
        <f t="shared" si="3"/>
        <v>0</v>
      </c>
      <c r="N10" s="646">
        <f t="shared" si="3"/>
        <v>0</v>
      </c>
      <c r="O10" s="644"/>
      <c r="P10" s="645"/>
    </row>
    <row r="11" spans="1:16" s="408" customFormat="1" ht="51" x14ac:dyDescent="0.2">
      <c r="A11" s="167">
        <v>1</v>
      </c>
      <c r="B11" s="168" t="s">
        <v>633</v>
      </c>
      <c r="C11" s="646">
        <f t="shared" si="1"/>
        <v>0.2</v>
      </c>
      <c r="D11" s="169"/>
      <c r="E11" s="169"/>
      <c r="F11" s="169"/>
      <c r="G11" s="169">
        <v>0.2</v>
      </c>
      <c r="H11" s="642" t="s">
        <v>681</v>
      </c>
      <c r="I11" s="646">
        <f t="shared" si="2"/>
        <v>2</v>
      </c>
      <c r="J11" s="169"/>
      <c r="K11" s="169">
        <v>2</v>
      </c>
      <c r="L11" s="169"/>
      <c r="M11" s="169"/>
      <c r="N11" s="169"/>
      <c r="O11" s="643" t="s">
        <v>634</v>
      </c>
      <c r="P11" s="641" t="s">
        <v>635</v>
      </c>
    </row>
    <row r="12" spans="1:16" s="408" customFormat="1" ht="51" x14ac:dyDescent="0.2">
      <c r="A12" s="167">
        <v>2</v>
      </c>
      <c r="B12" s="168" t="s">
        <v>636</v>
      </c>
      <c r="C12" s="646">
        <f t="shared" si="1"/>
        <v>0.06</v>
      </c>
      <c r="D12" s="169"/>
      <c r="E12" s="169"/>
      <c r="F12" s="169"/>
      <c r="G12" s="169">
        <v>0.06</v>
      </c>
      <c r="H12" s="168" t="s">
        <v>682</v>
      </c>
      <c r="I12" s="646">
        <f t="shared" si="2"/>
        <v>0.6</v>
      </c>
      <c r="J12" s="169"/>
      <c r="K12" s="169"/>
      <c r="L12" s="169">
        <v>0.6</v>
      </c>
      <c r="M12" s="169"/>
      <c r="N12" s="169"/>
      <c r="O12" s="643" t="s">
        <v>637</v>
      </c>
      <c r="P12" s="641" t="s">
        <v>635</v>
      </c>
    </row>
    <row r="13" spans="1:16" s="408" customFormat="1" ht="51" x14ac:dyDescent="0.2">
      <c r="A13" s="974">
        <v>3</v>
      </c>
      <c r="B13" s="971" t="s">
        <v>638</v>
      </c>
      <c r="C13" s="646">
        <f t="shared" si="1"/>
        <v>1.94</v>
      </c>
      <c r="D13" s="169"/>
      <c r="E13" s="169"/>
      <c r="F13" s="169"/>
      <c r="G13" s="169">
        <v>1.94</v>
      </c>
      <c r="H13" s="168" t="s">
        <v>683</v>
      </c>
      <c r="I13" s="646">
        <f t="shared" si="2"/>
        <v>1.3</v>
      </c>
      <c r="J13" s="169">
        <v>1.3</v>
      </c>
      <c r="K13" s="169"/>
      <c r="L13" s="169"/>
      <c r="M13" s="169"/>
      <c r="N13" s="169"/>
      <c r="O13" s="972" t="s">
        <v>639</v>
      </c>
      <c r="P13" s="973" t="s">
        <v>635</v>
      </c>
    </row>
    <row r="14" spans="1:16" s="408" customFormat="1" ht="51" x14ac:dyDescent="0.2">
      <c r="A14" s="974"/>
      <c r="B14" s="971"/>
      <c r="C14" s="646">
        <f t="shared" si="1"/>
        <v>0.4</v>
      </c>
      <c r="D14" s="169"/>
      <c r="E14" s="169"/>
      <c r="F14" s="169"/>
      <c r="G14" s="169">
        <v>0.4</v>
      </c>
      <c r="H14" s="168" t="s">
        <v>684</v>
      </c>
      <c r="I14" s="646">
        <f t="shared" si="2"/>
        <v>30</v>
      </c>
      <c r="J14" s="169">
        <v>30</v>
      </c>
      <c r="K14" s="169"/>
      <c r="L14" s="169"/>
      <c r="M14" s="169"/>
      <c r="N14" s="169"/>
      <c r="O14" s="972"/>
      <c r="P14" s="973"/>
    </row>
    <row r="15" spans="1:16" s="408" customFormat="1" ht="51" x14ac:dyDescent="0.2">
      <c r="A15" s="974"/>
      <c r="B15" s="971"/>
      <c r="C15" s="646">
        <f t="shared" si="1"/>
        <v>2.2000000000000002</v>
      </c>
      <c r="D15" s="169"/>
      <c r="E15" s="169"/>
      <c r="F15" s="169"/>
      <c r="G15" s="169">
        <v>2.2000000000000002</v>
      </c>
      <c r="H15" s="168" t="s">
        <v>685</v>
      </c>
      <c r="I15" s="646">
        <f t="shared" si="2"/>
        <v>15</v>
      </c>
      <c r="J15" s="170">
        <v>15</v>
      </c>
      <c r="K15" s="170"/>
      <c r="L15" s="170"/>
      <c r="M15" s="169"/>
      <c r="N15" s="169"/>
      <c r="O15" s="972"/>
      <c r="P15" s="973"/>
    </row>
    <row r="16" spans="1:16" s="408" customFormat="1" ht="76.5" x14ac:dyDescent="0.2">
      <c r="A16" s="167">
        <v>4</v>
      </c>
      <c r="B16" s="168" t="s">
        <v>656</v>
      </c>
      <c r="C16" s="646">
        <f t="shared" si="1"/>
        <v>1.3</v>
      </c>
      <c r="D16" s="169"/>
      <c r="E16" s="169"/>
      <c r="F16" s="169"/>
      <c r="G16" s="169">
        <v>1.3</v>
      </c>
      <c r="H16" s="168" t="s">
        <v>686</v>
      </c>
      <c r="I16" s="646">
        <f t="shared" si="2"/>
        <v>1.5</v>
      </c>
      <c r="J16" s="170"/>
      <c r="K16" s="170">
        <v>1.5</v>
      </c>
      <c r="L16" s="170"/>
      <c r="M16" s="169"/>
      <c r="N16" s="169"/>
      <c r="O16" s="643" t="s">
        <v>657</v>
      </c>
      <c r="P16" s="641" t="s">
        <v>652</v>
      </c>
    </row>
    <row r="17" spans="1:16" s="648" customFormat="1" ht="24.75" customHeight="1" x14ac:dyDescent="0.2">
      <c r="A17" s="163" t="s">
        <v>38</v>
      </c>
      <c r="B17" s="155" t="s">
        <v>484</v>
      </c>
      <c r="C17" s="646">
        <f>C18+C19+C20</f>
        <v>5.6899999999999995</v>
      </c>
      <c r="D17" s="646">
        <f t="shared" ref="D17:N17" si="4">D18+D19+D20</f>
        <v>0.65</v>
      </c>
      <c r="E17" s="646">
        <f t="shared" si="4"/>
        <v>0</v>
      </c>
      <c r="F17" s="646">
        <f t="shared" si="4"/>
        <v>0</v>
      </c>
      <c r="G17" s="646">
        <f t="shared" si="4"/>
        <v>5.04</v>
      </c>
      <c r="H17" s="646"/>
      <c r="I17" s="646">
        <f t="shared" si="4"/>
        <v>6.55</v>
      </c>
      <c r="J17" s="646">
        <f t="shared" si="4"/>
        <v>2</v>
      </c>
      <c r="K17" s="646">
        <f t="shared" si="4"/>
        <v>4</v>
      </c>
      <c r="L17" s="646">
        <f t="shared" si="4"/>
        <v>0.55000000000000004</v>
      </c>
      <c r="M17" s="646">
        <f t="shared" si="4"/>
        <v>0</v>
      </c>
      <c r="N17" s="646">
        <f t="shared" si="4"/>
        <v>0</v>
      </c>
      <c r="O17" s="145"/>
      <c r="P17" s="647"/>
    </row>
    <row r="18" spans="1:16" s="408" customFormat="1" ht="51" x14ac:dyDescent="0.2">
      <c r="A18" s="167">
        <v>1</v>
      </c>
      <c r="B18" s="151" t="s">
        <v>640</v>
      </c>
      <c r="C18" s="646">
        <f t="shared" si="1"/>
        <v>1.9</v>
      </c>
      <c r="D18" s="171"/>
      <c r="E18" s="171"/>
      <c r="F18" s="171"/>
      <c r="G18" s="171">
        <v>1.9</v>
      </c>
      <c r="H18" s="642" t="s">
        <v>687</v>
      </c>
      <c r="I18" s="646">
        <f t="shared" si="2"/>
        <v>4</v>
      </c>
      <c r="J18" s="171"/>
      <c r="K18" s="171">
        <v>4</v>
      </c>
      <c r="L18" s="171"/>
      <c r="M18" s="171"/>
      <c r="N18" s="171"/>
      <c r="O18" s="643" t="s">
        <v>641</v>
      </c>
      <c r="P18" s="641" t="s">
        <v>635</v>
      </c>
    </row>
    <row r="19" spans="1:16" s="408" customFormat="1" ht="76.5" x14ac:dyDescent="0.2">
      <c r="A19" s="167">
        <v>2</v>
      </c>
      <c r="B19" s="168" t="s">
        <v>642</v>
      </c>
      <c r="C19" s="646">
        <f t="shared" si="1"/>
        <v>3.54</v>
      </c>
      <c r="D19" s="169">
        <v>0.4</v>
      </c>
      <c r="E19" s="169"/>
      <c r="F19" s="169"/>
      <c r="G19" s="169">
        <v>3.14</v>
      </c>
      <c r="H19" s="642" t="s">
        <v>678</v>
      </c>
      <c r="I19" s="646">
        <f t="shared" si="2"/>
        <v>2</v>
      </c>
      <c r="J19" s="169">
        <v>2</v>
      </c>
      <c r="K19" s="169"/>
      <c r="L19" s="169"/>
      <c r="M19" s="169"/>
      <c r="N19" s="169"/>
      <c r="O19" s="643" t="s">
        <v>643</v>
      </c>
      <c r="P19" s="641" t="s">
        <v>635</v>
      </c>
    </row>
    <row r="20" spans="1:16" s="408" customFormat="1" ht="51" x14ac:dyDescent="0.2">
      <c r="A20" s="167">
        <v>3</v>
      </c>
      <c r="B20" s="168" t="s">
        <v>650</v>
      </c>
      <c r="C20" s="646">
        <f t="shared" si="1"/>
        <v>0.25</v>
      </c>
      <c r="D20" s="169">
        <v>0.25</v>
      </c>
      <c r="E20" s="169"/>
      <c r="F20" s="169"/>
      <c r="G20" s="169"/>
      <c r="H20" s="642" t="s">
        <v>679</v>
      </c>
      <c r="I20" s="646">
        <f t="shared" si="2"/>
        <v>0.55000000000000004</v>
      </c>
      <c r="J20" s="169"/>
      <c r="K20" s="169"/>
      <c r="L20" s="169">
        <v>0.55000000000000004</v>
      </c>
      <c r="M20" s="169"/>
      <c r="N20" s="169"/>
      <c r="O20" s="643" t="s">
        <v>651</v>
      </c>
      <c r="P20" s="641" t="s">
        <v>652</v>
      </c>
    </row>
    <row r="21" spans="1:16" s="648" customFormat="1" ht="26.25" customHeight="1" x14ac:dyDescent="0.2">
      <c r="A21" s="163" t="s">
        <v>33</v>
      </c>
      <c r="B21" s="155" t="s">
        <v>502</v>
      </c>
      <c r="C21" s="646">
        <f>C22</f>
        <v>0.27</v>
      </c>
      <c r="D21" s="646">
        <f t="shared" ref="D21:N21" si="5">D22</f>
        <v>0.27</v>
      </c>
      <c r="E21" s="646">
        <f t="shared" si="5"/>
        <v>0</v>
      </c>
      <c r="F21" s="646">
        <f t="shared" si="5"/>
        <v>0</v>
      </c>
      <c r="G21" s="646">
        <f t="shared" si="5"/>
        <v>0</v>
      </c>
      <c r="H21" s="646"/>
      <c r="I21" s="646">
        <f t="shared" si="5"/>
        <v>0.1</v>
      </c>
      <c r="J21" s="646">
        <f t="shared" si="5"/>
        <v>0.1</v>
      </c>
      <c r="K21" s="646">
        <f t="shared" si="5"/>
        <v>0</v>
      </c>
      <c r="L21" s="646">
        <f t="shared" si="5"/>
        <v>0</v>
      </c>
      <c r="M21" s="646">
        <f t="shared" si="5"/>
        <v>0</v>
      </c>
      <c r="N21" s="646">
        <f t="shared" si="5"/>
        <v>0</v>
      </c>
      <c r="O21" s="644"/>
      <c r="P21" s="647"/>
    </row>
    <row r="22" spans="1:16" s="408" customFormat="1" ht="51" x14ac:dyDescent="0.2">
      <c r="A22" s="167">
        <v>1</v>
      </c>
      <c r="B22" s="168" t="s">
        <v>644</v>
      </c>
      <c r="C22" s="646">
        <f t="shared" si="1"/>
        <v>0.27</v>
      </c>
      <c r="D22" s="169">
        <v>0.27</v>
      </c>
      <c r="E22" s="169"/>
      <c r="F22" s="169"/>
      <c r="G22" s="169"/>
      <c r="H22" s="168" t="s">
        <v>675</v>
      </c>
      <c r="I22" s="646">
        <f t="shared" si="2"/>
        <v>0.1</v>
      </c>
      <c r="J22" s="169">
        <v>0.1</v>
      </c>
      <c r="K22" s="169"/>
      <c r="L22" s="169"/>
      <c r="M22" s="169"/>
      <c r="N22" s="169"/>
      <c r="O22" s="643" t="s">
        <v>645</v>
      </c>
      <c r="P22" s="641" t="s">
        <v>635</v>
      </c>
    </row>
    <row r="23" spans="1:16" s="648" customFormat="1" ht="25.5" customHeight="1" x14ac:dyDescent="0.2">
      <c r="A23" s="163" t="s">
        <v>51</v>
      </c>
      <c r="B23" s="176" t="s">
        <v>485</v>
      </c>
      <c r="C23" s="646">
        <f>C24</f>
        <v>0.81</v>
      </c>
      <c r="D23" s="646">
        <f t="shared" ref="D23:N23" si="6">D24</f>
        <v>0.81</v>
      </c>
      <c r="E23" s="646">
        <f t="shared" si="6"/>
        <v>0</v>
      </c>
      <c r="F23" s="646">
        <f t="shared" si="6"/>
        <v>0</v>
      </c>
      <c r="G23" s="646">
        <f t="shared" si="6"/>
        <v>0</v>
      </c>
      <c r="H23" s="646"/>
      <c r="I23" s="646">
        <f t="shared" si="6"/>
        <v>1.2</v>
      </c>
      <c r="J23" s="646">
        <f t="shared" si="6"/>
        <v>0</v>
      </c>
      <c r="K23" s="646">
        <f t="shared" si="6"/>
        <v>0</v>
      </c>
      <c r="L23" s="646">
        <f t="shared" si="6"/>
        <v>1.2</v>
      </c>
      <c r="M23" s="646">
        <f t="shared" si="6"/>
        <v>0</v>
      </c>
      <c r="N23" s="646">
        <f t="shared" si="6"/>
        <v>0</v>
      </c>
      <c r="O23" s="644"/>
      <c r="P23" s="647"/>
    </row>
    <row r="24" spans="1:16" s="408" customFormat="1" ht="51" x14ac:dyDescent="0.2">
      <c r="A24" s="167">
        <v>1</v>
      </c>
      <c r="B24" s="168" t="s">
        <v>646</v>
      </c>
      <c r="C24" s="646">
        <f t="shared" si="1"/>
        <v>0.81</v>
      </c>
      <c r="D24" s="169">
        <v>0.81</v>
      </c>
      <c r="E24" s="169"/>
      <c r="F24" s="169"/>
      <c r="G24" s="169"/>
      <c r="H24" s="642" t="s">
        <v>677</v>
      </c>
      <c r="I24" s="646">
        <f t="shared" si="2"/>
        <v>1.2</v>
      </c>
      <c r="J24" s="169"/>
      <c r="K24" s="169"/>
      <c r="L24" s="169">
        <v>1.2</v>
      </c>
      <c r="M24" s="169"/>
      <c r="N24" s="169"/>
      <c r="O24" s="643" t="s">
        <v>643</v>
      </c>
      <c r="P24" s="641" t="s">
        <v>635</v>
      </c>
    </row>
    <row r="25" spans="1:16" s="648" customFormat="1" ht="22.5" customHeight="1" x14ac:dyDescent="0.2">
      <c r="A25" s="163">
        <f>A24+A22+A20+A16+A9</f>
        <v>10</v>
      </c>
      <c r="B25" s="163" t="s">
        <v>181</v>
      </c>
      <c r="C25" s="165">
        <f>C23+C21+C17+C10+C8</f>
        <v>42.870000000000005</v>
      </c>
      <c r="D25" s="165">
        <f t="shared" ref="D25:N25" si="7">D23+D21+D17+D10+D8</f>
        <v>1.73</v>
      </c>
      <c r="E25" s="165">
        <f t="shared" si="7"/>
        <v>0</v>
      </c>
      <c r="F25" s="165">
        <f t="shared" si="7"/>
        <v>0</v>
      </c>
      <c r="G25" s="165">
        <f t="shared" si="7"/>
        <v>41.14</v>
      </c>
      <c r="H25" s="165"/>
      <c r="I25" s="165">
        <f t="shared" si="7"/>
        <v>88.25</v>
      </c>
      <c r="J25" s="165">
        <f t="shared" si="7"/>
        <v>48.4</v>
      </c>
      <c r="K25" s="165">
        <f t="shared" si="7"/>
        <v>7.5</v>
      </c>
      <c r="L25" s="165">
        <f t="shared" si="7"/>
        <v>2.35</v>
      </c>
      <c r="M25" s="165">
        <f t="shared" si="7"/>
        <v>0</v>
      </c>
      <c r="N25" s="165">
        <f t="shared" si="7"/>
        <v>30</v>
      </c>
      <c r="O25" s="163"/>
      <c r="P25" s="649"/>
    </row>
    <row r="27" spans="1:16" x14ac:dyDescent="0.25">
      <c r="M27" s="968" t="s">
        <v>859</v>
      </c>
      <c r="N27" s="968"/>
      <c r="O27" s="968"/>
      <c r="P27" s="968"/>
    </row>
    <row r="28" spans="1:16" x14ac:dyDescent="0.25">
      <c r="M28" s="968"/>
      <c r="N28" s="968"/>
      <c r="O28" s="968"/>
      <c r="P28" s="968"/>
    </row>
  </sheetData>
  <mergeCells count="18">
    <mergeCell ref="O5:O6"/>
    <mergeCell ref="P5:P6"/>
    <mergeCell ref="M27:P28"/>
    <mergeCell ref="A1:P1"/>
    <mergeCell ref="A2:P2"/>
    <mergeCell ref="A3:P3"/>
    <mergeCell ref="A4:P4"/>
    <mergeCell ref="A5:A6"/>
    <mergeCell ref="B5:B6"/>
    <mergeCell ref="C5:C6"/>
    <mergeCell ref="D5:G5"/>
    <mergeCell ref="H5:H6"/>
    <mergeCell ref="I5:I6"/>
    <mergeCell ref="B13:B15"/>
    <mergeCell ref="O13:O15"/>
    <mergeCell ref="P13:P15"/>
    <mergeCell ref="A13:A15"/>
    <mergeCell ref="J5:N5"/>
  </mergeCells>
  <pageMargins left="0.33" right="0.28999999999999998" top="0.38" bottom="0.75" header="0.3" footer="0.3"/>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22"/>
  <sheetViews>
    <sheetView workbookViewId="0">
      <selection activeCell="A6" sqref="A6:A7"/>
    </sheetView>
  </sheetViews>
  <sheetFormatPr defaultRowHeight="15.75" x14ac:dyDescent="0.25"/>
  <cols>
    <col min="1" max="1" width="5.75" customWidth="1"/>
    <col min="2" max="2" width="32.375" customWidth="1"/>
    <col min="4" max="4" width="5.75" customWidth="1"/>
    <col min="5" max="5" width="7.375" customWidth="1"/>
    <col min="6" max="6" width="6.5" customWidth="1"/>
    <col min="7" max="7" width="12.75" customWidth="1"/>
    <col min="8" max="8" width="31.125" customWidth="1"/>
    <col min="9" max="9" width="20.75" customWidth="1"/>
  </cols>
  <sheetData>
    <row r="2" spans="1:9" s="686" customFormat="1" ht="15.75" customHeight="1" x14ac:dyDescent="0.25">
      <c r="A2" s="942" t="s">
        <v>664</v>
      </c>
      <c r="B2" s="942"/>
      <c r="C2" s="942"/>
      <c r="D2" s="942"/>
      <c r="E2" s="942"/>
      <c r="F2" s="942"/>
      <c r="G2" s="942"/>
      <c r="H2" s="942"/>
      <c r="I2" s="942"/>
    </row>
    <row r="3" spans="1:9" s="686" customFormat="1" ht="15.75" customHeight="1" x14ac:dyDescent="0.25">
      <c r="A3" s="942" t="s">
        <v>663</v>
      </c>
      <c r="B3" s="942"/>
      <c r="C3" s="942"/>
      <c r="D3" s="942"/>
      <c r="E3" s="942"/>
      <c r="F3" s="942"/>
      <c r="G3" s="942"/>
      <c r="H3" s="942"/>
      <c r="I3" s="942"/>
    </row>
    <row r="4" spans="1:9" s="686" customFormat="1" x14ac:dyDescent="0.25">
      <c r="A4" s="941" t="str">
        <f>'3a.VBTTHDND-TH'!A3:P3</f>
        <v>(Kèm theo Tờ trình số 218/TTr-UBND  ngày 09/7/2018 của UBND tỉnh)</v>
      </c>
      <c r="B4" s="941"/>
      <c r="C4" s="941"/>
      <c r="D4" s="941"/>
      <c r="E4" s="941"/>
      <c r="F4" s="941"/>
      <c r="G4" s="941"/>
      <c r="H4" s="941"/>
      <c r="I4" s="941"/>
    </row>
    <row r="5" spans="1:9" ht="11.25" customHeight="1" x14ac:dyDescent="0.25">
      <c r="A5" s="954"/>
      <c r="B5" s="954"/>
      <c r="C5" s="954"/>
      <c r="D5" s="954"/>
      <c r="E5" s="954"/>
      <c r="F5" s="954"/>
      <c r="G5" s="954"/>
      <c r="H5" s="954"/>
      <c r="I5" s="954"/>
    </row>
    <row r="6" spans="1:9" ht="23.25" customHeight="1" x14ac:dyDescent="0.25">
      <c r="A6" s="962" t="s">
        <v>21</v>
      </c>
      <c r="B6" s="950" t="s">
        <v>62</v>
      </c>
      <c r="C6" s="960" t="s">
        <v>161</v>
      </c>
      <c r="D6" s="958" t="s">
        <v>17</v>
      </c>
      <c r="E6" s="958"/>
      <c r="F6" s="958"/>
      <c r="G6" s="950" t="s">
        <v>166</v>
      </c>
      <c r="H6" s="958" t="s">
        <v>60</v>
      </c>
      <c r="I6" s="958" t="s">
        <v>59</v>
      </c>
    </row>
    <row r="7" spans="1:9" ht="52.5" customHeight="1" x14ac:dyDescent="0.25">
      <c r="A7" s="962"/>
      <c r="B7" s="950"/>
      <c r="C7" s="960"/>
      <c r="D7" s="528" t="s">
        <v>13</v>
      </c>
      <c r="E7" s="528" t="s">
        <v>12</v>
      </c>
      <c r="F7" s="528" t="s">
        <v>58</v>
      </c>
      <c r="G7" s="950"/>
      <c r="H7" s="958"/>
      <c r="I7" s="958"/>
    </row>
    <row r="8" spans="1:9" s="680" customFormat="1" ht="18" customHeight="1" x14ac:dyDescent="0.2">
      <c r="A8" s="682">
        <v>-1</v>
      </c>
      <c r="B8" s="682">
        <v>-2</v>
      </c>
      <c r="C8" s="682" t="s">
        <v>169</v>
      </c>
      <c r="D8" s="682">
        <v>-4</v>
      </c>
      <c r="E8" s="682">
        <v>-5</v>
      </c>
      <c r="F8" s="682">
        <v>-6</v>
      </c>
      <c r="G8" s="682">
        <v>-7</v>
      </c>
      <c r="H8" s="682">
        <v>-8</v>
      </c>
      <c r="I8" s="682">
        <v>-9</v>
      </c>
    </row>
    <row r="9" spans="1:9" s="623" customFormat="1" x14ac:dyDescent="0.25">
      <c r="A9" s="622" t="s">
        <v>49</v>
      </c>
      <c r="B9" s="630" t="s">
        <v>168</v>
      </c>
      <c r="C9" s="634">
        <f>C10+C11</f>
        <v>2.2999999999999998</v>
      </c>
      <c r="D9" s="634">
        <f t="shared" ref="D9:F9" si="0">D10+D11</f>
        <v>0.4</v>
      </c>
      <c r="E9" s="634">
        <f t="shared" si="0"/>
        <v>1.9</v>
      </c>
      <c r="F9" s="634">
        <f t="shared" si="0"/>
        <v>0</v>
      </c>
      <c r="G9" s="622"/>
      <c r="H9" s="622"/>
      <c r="I9" s="622"/>
    </row>
    <row r="10" spans="1:9" s="621" customFormat="1" ht="38.25" x14ac:dyDescent="0.25">
      <c r="A10" s="103">
        <v>1</v>
      </c>
      <c r="B10" s="104" t="s">
        <v>647</v>
      </c>
      <c r="C10" s="625">
        <f t="shared" ref="C10:C19" si="1">D10+E10+F10</f>
        <v>0.4</v>
      </c>
      <c r="D10" s="625">
        <v>0.4</v>
      </c>
      <c r="E10" s="625"/>
      <c r="F10" s="625"/>
      <c r="G10" s="104" t="s">
        <v>673</v>
      </c>
      <c r="H10" s="627" t="s">
        <v>648</v>
      </c>
      <c r="I10" s="628" t="s">
        <v>649</v>
      </c>
    </row>
    <row r="11" spans="1:9" s="621" customFormat="1" ht="25.5" x14ac:dyDescent="0.25">
      <c r="A11" s="103">
        <v>2</v>
      </c>
      <c r="B11" s="104" t="s">
        <v>660</v>
      </c>
      <c r="C11" s="625">
        <f t="shared" si="1"/>
        <v>1.9</v>
      </c>
      <c r="D11" s="625"/>
      <c r="E11" s="625">
        <v>1.9</v>
      </c>
      <c r="F11" s="625"/>
      <c r="G11" s="104" t="s">
        <v>674</v>
      </c>
      <c r="H11" s="627" t="s">
        <v>661</v>
      </c>
      <c r="I11" s="628" t="s">
        <v>652</v>
      </c>
    </row>
    <row r="12" spans="1:9" s="623" customFormat="1" x14ac:dyDescent="0.25">
      <c r="A12" s="480" t="s">
        <v>39</v>
      </c>
      <c r="B12" s="481" t="s">
        <v>502</v>
      </c>
      <c r="C12" s="634">
        <f>C13+C14</f>
        <v>0.57000000000000006</v>
      </c>
      <c r="D12" s="634">
        <f t="shared" ref="D12:F12" si="2">D13+D14</f>
        <v>0.57000000000000006</v>
      </c>
      <c r="E12" s="634">
        <f t="shared" si="2"/>
        <v>0</v>
      </c>
      <c r="F12" s="634">
        <f t="shared" si="2"/>
        <v>0</v>
      </c>
      <c r="G12" s="631"/>
      <c r="H12" s="632"/>
      <c r="I12" s="631"/>
    </row>
    <row r="13" spans="1:9" ht="38.25" x14ac:dyDescent="0.25">
      <c r="A13" s="213">
        <v>1</v>
      </c>
      <c r="B13" s="385" t="s">
        <v>644</v>
      </c>
      <c r="C13" s="625">
        <f t="shared" si="1"/>
        <v>0.27</v>
      </c>
      <c r="D13" s="131">
        <v>0.27</v>
      </c>
      <c r="E13" s="131"/>
      <c r="F13" s="131"/>
      <c r="G13" s="385" t="s">
        <v>675</v>
      </c>
      <c r="H13" s="627" t="s">
        <v>645</v>
      </c>
      <c r="I13" s="629" t="s">
        <v>635</v>
      </c>
    </row>
    <row r="14" spans="1:9" ht="25.5" x14ac:dyDescent="0.25">
      <c r="A14" s="213">
        <v>2</v>
      </c>
      <c r="B14" s="385" t="s">
        <v>658</v>
      </c>
      <c r="C14" s="625">
        <f t="shared" si="1"/>
        <v>0.3</v>
      </c>
      <c r="D14" s="131">
        <v>0.3</v>
      </c>
      <c r="E14" s="131"/>
      <c r="F14" s="131"/>
      <c r="G14" s="385" t="s">
        <v>676</v>
      </c>
      <c r="H14" s="627" t="s">
        <v>659</v>
      </c>
      <c r="I14" s="628" t="s">
        <v>652</v>
      </c>
    </row>
    <row r="15" spans="1:9" s="623" customFormat="1" x14ac:dyDescent="0.25">
      <c r="A15" s="527" t="s">
        <v>38</v>
      </c>
      <c r="B15" s="231" t="s">
        <v>485</v>
      </c>
      <c r="C15" s="634">
        <f>C16</f>
        <v>0.81</v>
      </c>
      <c r="D15" s="634">
        <f t="shared" ref="D15:F15" si="3">D16</f>
        <v>0.81</v>
      </c>
      <c r="E15" s="634">
        <f t="shared" si="3"/>
        <v>0</v>
      </c>
      <c r="F15" s="634">
        <f t="shared" si="3"/>
        <v>0</v>
      </c>
      <c r="G15" s="394"/>
      <c r="H15" s="483"/>
      <c r="I15" s="633"/>
    </row>
    <row r="16" spans="1:9" ht="38.25" x14ac:dyDescent="0.25">
      <c r="A16" s="213">
        <v>1</v>
      </c>
      <c r="B16" s="385" t="s">
        <v>646</v>
      </c>
      <c r="C16" s="625">
        <f t="shared" si="1"/>
        <v>0.81</v>
      </c>
      <c r="D16" s="636">
        <v>0.81</v>
      </c>
      <c r="E16" s="131"/>
      <c r="F16" s="131"/>
      <c r="G16" s="626" t="s">
        <v>677</v>
      </c>
      <c r="H16" s="627" t="s">
        <v>643</v>
      </c>
      <c r="I16" s="628" t="s">
        <v>635</v>
      </c>
    </row>
    <row r="17" spans="1:9" s="623" customFormat="1" x14ac:dyDescent="0.25">
      <c r="A17" s="527" t="s">
        <v>33</v>
      </c>
      <c r="B17" s="638" t="s">
        <v>484</v>
      </c>
      <c r="C17" s="510">
        <f>C18+C19</f>
        <v>0.65</v>
      </c>
      <c r="D17" s="510">
        <f t="shared" ref="D17:F17" si="4">D18+D19</f>
        <v>0.65</v>
      </c>
      <c r="E17" s="510">
        <f t="shared" si="4"/>
        <v>0</v>
      </c>
      <c r="F17" s="634">
        <f t="shared" si="4"/>
        <v>0</v>
      </c>
      <c r="G17" s="397"/>
      <c r="H17" s="305"/>
      <c r="I17" s="633"/>
    </row>
    <row r="18" spans="1:9" ht="63.75" x14ac:dyDescent="0.25">
      <c r="A18" s="635">
        <v>1</v>
      </c>
      <c r="B18" s="168" t="s">
        <v>642</v>
      </c>
      <c r="C18" s="513">
        <f t="shared" si="1"/>
        <v>0.4</v>
      </c>
      <c r="D18" s="639">
        <v>0.4</v>
      </c>
      <c r="E18" s="639"/>
      <c r="F18" s="637"/>
      <c r="G18" s="626" t="s">
        <v>678</v>
      </c>
      <c r="H18" s="627" t="s">
        <v>643</v>
      </c>
      <c r="I18" s="628" t="s">
        <v>635</v>
      </c>
    </row>
    <row r="19" spans="1:9" ht="25.5" x14ac:dyDescent="0.25">
      <c r="A19" s="148">
        <v>2</v>
      </c>
      <c r="B19" s="168" t="s">
        <v>650</v>
      </c>
      <c r="C19" s="513">
        <f t="shared" si="1"/>
        <v>0.25</v>
      </c>
      <c r="D19" s="640">
        <v>0.25</v>
      </c>
      <c r="E19" s="640"/>
      <c r="F19" s="473"/>
      <c r="G19" s="626" t="s">
        <v>679</v>
      </c>
      <c r="H19" s="627" t="s">
        <v>651</v>
      </c>
      <c r="I19" s="628" t="s">
        <v>652</v>
      </c>
    </row>
    <row r="20" spans="1:9" ht="16.5" customHeight="1" x14ac:dyDescent="0.25">
      <c r="A20" s="314">
        <f>A19+A16+A14+A11</f>
        <v>7</v>
      </c>
      <c r="B20" s="224" t="s">
        <v>180</v>
      </c>
      <c r="C20" s="634">
        <f>C17+C15+C12+C9</f>
        <v>4.33</v>
      </c>
      <c r="D20" s="634">
        <f t="shared" ref="D20:F20" si="5">D17+D15+D12+D9</f>
        <v>2.4300000000000002</v>
      </c>
      <c r="E20" s="634">
        <f t="shared" si="5"/>
        <v>1.9</v>
      </c>
      <c r="F20" s="634">
        <f t="shared" si="5"/>
        <v>0</v>
      </c>
      <c r="G20" s="609"/>
      <c r="H20" s="610"/>
      <c r="I20" s="314"/>
    </row>
    <row r="21" spans="1:9" ht="11.25" customHeight="1" x14ac:dyDescent="0.25">
      <c r="H21" s="975" t="s">
        <v>859</v>
      </c>
      <c r="I21" s="975"/>
    </row>
    <row r="22" spans="1:9" x14ac:dyDescent="0.25">
      <c r="H22" s="968"/>
      <c r="I22" s="968"/>
    </row>
  </sheetData>
  <mergeCells count="12">
    <mergeCell ref="H21:I22"/>
    <mergeCell ref="A2:I2"/>
    <mergeCell ref="A3:I3"/>
    <mergeCell ref="A4:I4"/>
    <mergeCell ref="A5:I5"/>
    <mergeCell ref="A6:A7"/>
    <mergeCell ref="B6:B7"/>
    <mergeCell ref="C6:C7"/>
    <mergeCell ref="D6:F6"/>
    <mergeCell ref="G6:G7"/>
    <mergeCell ref="H6:H7"/>
    <mergeCell ref="I6:I7"/>
  </mergeCells>
  <pageMargins left="0.36" right="0.34" top="0.38" bottom="0.44"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5"/>
  <sheetViews>
    <sheetView showZeros="0" view="pageLayout" zoomScaleSheetLayoutView="82" workbookViewId="0">
      <selection sqref="A1:P31"/>
    </sheetView>
  </sheetViews>
  <sheetFormatPr defaultColWidth="6.875" defaultRowHeight="12.75" x14ac:dyDescent="0.25"/>
  <cols>
    <col min="1" max="1" width="4.375" style="1" customWidth="1"/>
    <col min="2" max="2" width="27.75" style="2" customWidth="1"/>
    <col min="3" max="3" width="8.25" style="1" customWidth="1"/>
    <col min="4" max="4" width="6.25" style="1" customWidth="1"/>
    <col min="5" max="6" width="5.625" style="1" customWidth="1"/>
    <col min="7" max="7" width="6.25" style="1" customWidth="1"/>
    <col min="8" max="8" width="15" style="1" customWidth="1"/>
    <col min="9" max="9" width="14.875" style="1" customWidth="1"/>
    <col min="10" max="14" width="6.625" style="1" customWidth="1"/>
    <col min="15" max="15" width="29.25" style="2" customWidth="1"/>
    <col min="16" max="16" width="23.25" style="1" customWidth="1"/>
    <col min="17" max="17" width="6.875" style="4" customWidth="1"/>
    <col min="18" max="16384" width="6.875" style="1"/>
  </cols>
  <sheetData>
    <row r="1" spans="1:19" s="16" customFormat="1" ht="20.100000000000001" customHeight="1" x14ac:dyDescent="0.25">
      <c r="A1" s="906" t="s">
        <v>324</v>
      </c>
      <c r="B1" s="906"/>
      <c r="C1" s="906"/>
      <c r="D1" s="906"/>
      <c r="E1" s="906"/>
      <c r="F1" s="906"/>
      <c r="G1" s="906"/>
      <c r="H1" s="906"/>
      <c r="I1" s="906"/>
      <c r="J1" s="906"/>
      <c r="K1" s="906"/>
      <c r="L1" s="906"/>
      <c r="M1" s="906"/>
      <c r="N1" s="906"/>
      <c r="O1" s="906"/>
      <c r="P1" s="906"/>
      <c r="Q1" s="18"/>
      <c r="S1" s="53"/>
    </row>
    <row r="2" spans="1:19" s="16" customFormat="1" ht="20.100000000000001" customHeight="1" x14ac:dyDescent="0.25">
      <c r="A2" s="906" t="s">
        <v>129</v>
      </c>
      <c r="B2" s="906"/>
      <c r="C2" s="906"/>
      <c r="D2" s="906"/>
      <c r="E2" s="906"/>
      <c r="F2" s="906"/>
      <c r="G2" s="906"/>
      <c r="H2" s="906"/>
      <c r="I2" s="906"/>
      <c r="J2" s="906"/>
      <c r="K2" s="906"/>
      <c r="L2" s="906"/>
      <c r="M2" s="906"/>
      <c r="N2" s="906"/>
      <c r="O2" s="906"/>
      <c r="P2" s="906"/>
      <c r="Q2" s="18"/>
      <c r="S2" s="53"/>
    </row>
    <row r="3" spans="1:19" s="16" customFormat="1" ht="20.100000000000001" customHeight="1" x14ac:dyDescent="0.25">
      <c r="A3" s="907" t="str">
        <f>'1.1.TPHT'!A3:P3</f>
        <v>(Kèm theo Tờ trình số 218/TTr-UBND  ngày 09/7/2018 của UBND tỉnh)</v>
      </c>
      <c r="B3" s="907"/>
      <c r="C3" s="907"/>
      <c r="D3" s="907"/>
      <c r="E3" s="907"/>
      <c r="F3" s="907"/>
      <c r="G3" s="907"/>
      <c r="H3" s="907"/>
      <c r="I3" s="907"/>
      <c r="J3" s="907"/>
      <c r="K3" s="907"/>
      <c r="L3" s="907"/>
      <c r="M3" s="907"/>
      <c r="N3" s="907"/>
      <c r="O3" s="907"/>
      <c r="P3" s="907"/>
      <c r="S3" s="53"/>
    </row>
    <row r="4" spans="1:19" s="16" customFormat="1" ht="18.75" customHeight="1" x14ac:dyDescent="0.25">
      <c r="A4" s="920"/>
      <c r="B4" s="920"/>
      <c r="C4" s="920"/>
      <c r="D4" s="920"/>
      <c r="E4" s="920"/>
      <c r="F4" s="920"/>
      <c r="G4" s="920"/>
      <c r="H4" s="920"/>
      <c r="I4" s="920"/>
      <c r="J4" s="920"/>
      <c r="K4" s="920"/>
      <c r="L4" s="920"/>
      <c r="M4" s="920"/>
      <c r="N4" s="920"/>
      <c r="O4" s="920"/>
      <c r="P4" s="920"/>
      <c r="S4" s="54" t="s">
        <v>150</v>
      </c>
    </row>
    <row r="5" spans="1:19" s="3" customFormat="1" ht="20.100000000000001" customHeight="1" x14ac:dyDescent="0.25">
      <c r="A5" s="918" t="s">
        <v>21</v>
      </c>
      <c r="B5" s="916" t="s">
        <v>62</v>
      </c>
      <c r="C5" s="916" t="s">
        <v>61</v>
      </c>
      <c r="D5" s="916" t="s">
        <v>136</v>
      </c>
      <c r="E5" s="916"/>
      <c r="F5" s="916"/>
      <c r="G5" s="916"/>
      <c r="H5" s="916" t="s">
        <v>135</v>
      </c>
      <c r="I5" s="916" t="s">
        <v>16</v>
      </c>
      <c r="J5" s="916" t="s">
        <v>15</v>
      </c>
      <c r="K5" s="916"/>
      <c r="L5" s="916"/>
      <c r="M5" s="916"/>
      <c r="N5" s="916"/>
      <c r="O5" s="917" t="s">
        <v>79</v>
      </c>
      <c r="P5" s="916" t="s">
        <v>14</v>
      </c>
      <c r="Q5" s="246"/>
      <c r="S5" s="54" t="s">
        <v>150</v>
      </c>
    </row>
    <row r="6" spans="1:19" s="3" customFormat="1" ht="35.25" customHeight="1" x14ac:dyDescent="0.25">
      <c r="A6" s="918"/>
      <c r="B6" s="916"/>
      <c r="C6" s="916"/>
      <c r="D6" s="523" t="s">
        <v>13</v>
      </c>
      <c r="E6" s="523" t="s">
        <v>12</v>
      </c>
      <c r="F6" s="523" t="s">
        <v>58</v>
      </c>
      <c r="G6" s="523" t="s">
        <v>57</v>
      </c>
      <c r="H6" s="916"/>
      <c r="I6" s="916"/>
      <c r="J6" s="523" t="s">
        <v>10</v>
      </c>
      <c r="K6" s="523" t="s">
        <v>9</v>
      </c>
      <c r="L6" s="523" t="s">
        <v>78</v>
      </c>
      <c r="M6" s="523" t="s">
        <v>56</v>
      </c>
      <c r="N6" s="523" t="s">
        <v>6</v>
      </c>
      <c r="O6" s="917"/>
      <c r="P6" s="916"/>
      <c r="Q6" s="246"/>
      <c r="S6" s="54" t="s">
        <v>150</v>
      </c>
    </row>
    <row r="7" spans="1:19" s="691" customFormat="1" ht="27.75" customHeight="1" x14ac:dyDescent="0.25">
      <c r="A7" s="689">
        <v>-1</v>
      </c>
      <c r="B7" s="689">
        <v>-2</v>
      </c>
      <c r="C7" s="689" t="s">
        <v>55</v>
      </c>
      <c r="D7" s="689">
        <v>-4</v>
      </c>
      <c r="E7" s="689">
        <v>-5</v>
      </c>
      <c r="F7" s="689">
        <v>-6</v>
      </c>
      <c r="G7" s="689">
        <v>-7</v>
      </c>
      <c r="H7" s="689">
        <v>-8</v>
      </c>
      <c r="I7" s="689" t="s">
        <v>54</v>
      </c>
      <c r="J7" s="689">
        <v>-10</v>
      </c>
      <c r="K7" s="689">
        <v>-11</v>
      </c>
      <c r="L7" s="689">
        <v>-12</v>
      </c>
      <c r="M7" s="689">
        <v>-13</v>
      </c>
      <c r="N7" s="689">
        <v>-14</v>
      </c>
      <c r="O7" s="718">
        <v>-15</v>
      </c>
      <c r="P7" s="689">
        <v>-16</v>
      </c>
      <c r="Q7" s="690"/>
      <c r="S7" s="687" t="s">
        <v>150</v>
      </c>
    </row>
    <row r="8" spans="1:19" s="350" customFormat="1" x14ac:dyDescent="0.25">
      <c r="A8" s="361" t="s">
        <v>49</v>
      </c>
      <c r="B8" s="361" t="s">
        <v>478</v>
      </c>
      <c r="C8" s="366">
        <f>SUM(C9)</f>
        <v>9.5</v>
      </c>
      <c r="D8" s="818">
        <f t="shared" ref="D8:N8" si="0">D9</f>
        <v>9.5</v>
      </c>
      <c r="E8" s="818">
        <f t="shared" si="0"/>
        <v>0</v>
      </c>
      <c r="F8" s="818">
        <f t="shared" si="0"/>
        <v>0</v>
      </c>
      <c r="G8" s="818">
        <f t="shared" si="0"/>
        <v>0</v>
      </c>
      <c r="H8" s="366"/>
      <c r="I8" s="818">
        <f t="shared" si="0"/>
        <v>20</v>
      </c>
      <c r="J8" s="818">
        <f t="shared" si="0"/>
        <v>0</v>
      </c>
      <c r="K8" s="818">
        <f t="shared" si="0"/>
        <v>0</v>
      </c>
      <c r="L8" s="818">
        <f t="shared" si="0"/>
        <v>0</v>
      </c>
      <c r="M8" s="818">
        <f t="shared" si="0"/>
        <v>0</v>
      </c>
      <c r="N8" s="818">
        <f t="shared" si="0"/>
        <v>20</v>
      </c>
      <c r="O8" s="719"/>
      <c r="P8" s="361"/>
      <c r="Q8" s="349"/>
      <c r="S8" s="187"/>
    </row>
    <row r="9" spans="1:19" s="484" customFormat="1" ht="25.5" x14ac:dyDescent="0.3">
      <c r="A9" s="150">
        <v>1</v>
      </c>
      <c r="B9" s="146" t="s">
        <v>495</v>
      </c>
      <c r="C9" s="366">
        <f>SUM(D9:G9)</f>
        <v>9.5</v>
      </c>
      <c r="D9" s="268">
        <v>9.5</v>
      </c>
      <c r="E9" s="268"/>
      <c r="F9" s="268"/>
      <c r="G9" s="268"/>
      <c r="H9" s="150" t="s">
        <v>496</v>
      </c>
      <c r="I9" s="149">
        <f>SUM(J9:N9)</f>
        <v>20</v>
      </c>
      <c r="J9" s="268"/>
      <c r="K9" s="268"/>
      <c r="L9" s="268"/>
      <c r="M9" s="268"/>
      <c r="N9" s="268">
        <v>20</v>
      </c>
      <c r="O9" s="232" t="s">
        <v>725</v>
      </c>
      <c r="P9" s="146"/>
    </row>
    <row r="10" spans="1:19" s="486" customFormat="1" x14ac:dyDescent="0.25">
      <c r="A10" s="361" t="s">
        <v>39</v>
      </c>
      <c r="B10" s="361" t="s">
        <v>45</v>
      </c>
      <c r="C10" s="366">
        <f>SUM(C11:C16)</f>
        <v>0.59499999999999997</v>
      </c>
      <c r="D10" s="366">
        <f t="shared" ref="D10:G10" si="1">SUM(D11:D16)</f>
        <v>0.01</v>
      </c>
      <c r="E10" s="366">
        <f t="shared" si="1"/>
        <v>0</v>
      </c>
      <c r="F10" s="366">
        <f t="shared" si="1"/>
        <v>0</v>
      </c>
      <c r="G10" s="366">
        <f t="shared" si="1"/>
        <v>0.58499999999999996</v>
      </c>
      <c r="H10" s="366"/>
      <c r="I10" s="818">
        <f>SUM(I11:I16)</f>
        <v>8.7940000000000005</v>
      </c>
      <c r="J10" s="818">
        <f t="shared" ref="J10:N10" si="2">SUM(J11:J16)</f>
        <v>0</v>
      </c>
      <c r="K10" s="818">
        <f t="shared" si="2"/>
        <v>1.1100000000000001</v>
      </c>
      <c r="L10" s="818">
        <f t="shared" si="2"/>
        <v>1.982</v>
      </c>
      <c r="M10" s="818">
        <f t="shared" si="2"/>
        <v>5.702</v>
      </c>
      <c r="N10" s="818">
        <f t="shared" si="2"/>
        <v>0</v>
      </c>
      <c r="O10" s="719"/>
      <c r="P10" s="361"/>
      <c r="Q10" s="485"/>
      <c r="S10" s="201"/>
    </row>
    <row r="11" spans="1:19" s="202" customFormat="1" ht="63.75" x14ac:dyDescent="0.25">
      <c r="A11" s="148">
        <v>1</v>
      </c>
      <c r="B11" s="152" t="s">
        <v>207</v>
      </c>
      <c r="C11" s="366">
        <f>SUM(D11:G11)</f>
        <v>2.5000000000000001E-2</v>
      </c>
      <c r="D11" s="268"/>
      <c r="E11" s="268"/>
      <c r="F11" s="268"/>
      <c r="G11" s="268">
        <v>2.5000000000000001E-2</v>
      </c>
      <c r="H11" s="367" t="s">
        <v>208</v>
      </c>
      <c r="I11" s="149">
        <f>SUM(J11:N11)</f>
        <v>1.1100000000000001</v>
      </c>
      <c r="J11" s="268"/>
      <c r="K11" s="268">
        <v>0.28000000000000003</v>
      </c>
      <c r="L11" s="268">
        <v>0.28000000000000003</v>
      </c>
      <c r="M11" s="268">
        <v>0.55000000000000004</v>
      </c>
      <c r="N11" s="268"/>
      <c r="O11" s="720" t="s">
        <v>209</v>
      </c>
      <c r="P11" s="361"/>
      <c r="Q11" s="454"/>
      <c r="S11" s="203" t="s">
        <v>150</v>
      </c>
    </row>
    <row r="12" spans="1:19" s="202" customFormat="1" ht="63.75" x14ac:dyDescent="0.25">
      <c r="A12" s="148">
        <v>2</v>
      </c>
      <c r="B12" s="403" t="s">
        <v>210</v>
      </c>
      <c r="C12" s="366">
        <f t="shared" ref="C12:C27" si="3">SUM(D12:G12)</f>
        <v>0.09</v>
      </c>
      <c r="D12" s="268"/>
      <c r="E12" s="268"/>
      <c r="F12" s="268"/>
      <c r="G12" s="268">
        <v>0.09</v>
      </c>
      <c r="H12" s="367" t="s">
        <v>211</v>
      </c>
      <c r="I12" s="149">
        <f t="shared" ref="I12:J27" si="4">SUM(J12:N12)</f>
        <v>1.9100000000000001</v>
      </c>
      <c r="J12" s="268"/>
      <c r="K12" s="268">
        <v>0.05</v>
      </c>
      <c r="L12" s="268">
        <v>0.87</v>
      </c>
      <c r="M12" s="268">
        <v>0.99</v>
      </c>
      <c r="N12" s="268"/>
      <c r="O12" s="720" t="s">
        <v>212</v>
      </c>
      <c r="P12" s="361"/>
      <c r="Q12" s="454"/>
      <c r="S12" s="203" t="s">
        <v>150</v>
      </c>
    </row>
    <row r="13" spans="1:19" s="202" customFormat="1" ht="51" x14ac:dyDescent="0.25">
      <c r="A13" s="148">
        <v>3</v>
      </c>
      <c r="B13" s="403" t="s">
        <v>213</v>
      </c>
      <c r="C13" s="366">
        <f t="shared" si="3"/>
        <v>0.22</v>
      </c>
      <c r="D13" s="268"/>
      <c r="E13" s="268"/>
      <c r="F13" s="268"/>
      <c r="G13" s="268">
        <v>0.22</v>
      </c>
      <c r="H13" s="367" t="s">
        <v>214</v>
      </c>
      <c r="I13" s="149">
        <f t="shared" si="4"/>
        <v>3</v>
      </c>
      <c r="J13" s="268"/>
      <c r="K13" s="268"/>
      <c r="L13" s="268"/>
      <c r="M13" s="268">
        <v>3</v>
      </c>
      <c r="N13" s="268"/>
      <c r="O13" s="720"/>
      <c r="P13" s="361"/>
      <c r="Q13" s="454"/>
      <c r="S13" s="203" t="s">
        <v>150</v>
      </c>
    </row>
    <row r="14" spans="1:19" s="488" customFormat="1" ht="63.75" x14ac:dyDescent="0.2">
      <c r="A14" s="148">
        <v>4</v>
      </c>
      <c r="B14" s="487" t="s">
        <v>560</v>
      </c>
      <c r="C14" s="366">
        <f t="shared" si="3"/>
        <v>0.01</v>
      </c>
      <c r="D14" s="268"/>
      <c r="E14" s="268"/>
      <c r="F14" s="268"/>
      <c r="G14" s="268">
        <v>0.01</v>
      </c>
      <c r="H14" s="391" t="s">
        <v>561</v>
      </c>
      <c r="I14" s="149">
        <f t="shared" si="4"/>
        <v>6.4000000000000001E-2</v>
      </c>
      <c r="J14" s="268"/>
      <c r="K14" s="268"/>
      <c r="L14" s="268">
        <v>3.2000000000000001E-2</v>
      </c>
      <c r="M14" s="268">
        <v>3.2000000000000001E-2</v>
      </c>
      <c r="N14" s="268"/>
      <c r="O14" s="820" t="s">
        <v>726</v>
      </c>
      <c r="P14" s="148"/>
    </row>
    <row r="15" spans="1:19" s="826" customFormat="1" ht="51" x14ac:dyDescent="0.2">
      <c r="A15" s="270">
        <v>5</v>
      </c>
      <c r="B15" s="821" t="s">
        <v>827</v>
      </c>
      <c r="C15" s="822">
        <f t="shared" si="3"/>
        <v>0.16</v>
      </c>
      <c r="D15" s="823">
        <v>0.01</v>
      </c>
      <c r="E15" s="823"/>
      <c r="F15" s="823"/>
      <c r="G15" s="823">
        <v>0.15</v>
      </c>
      <c r="H15" s="824" t="s">
        <v>828</v>
      </c>
      <c r="I15" s="149">
        <f t="shared" si="4"/>
        <v>1.3</v>
      </c>
      <c r="J15" s="823"/>
      <c r="K15" s="823">
        <v>0.32</v>
      </c>
      <c r="L15" s="823">
        <v>0.33</v>
      </c>
      <c r="M15" s="823">
        <v>0.65</v>
      </c>
      <c r="N15" s="823"/>
      <c r="O15" s="825" t="s">
        <v>829</v>
      </c>
      <c r="P15" s="270"/>
    </row>
    <row r="16" spans="1:19" s="484" customFormat="1" ht="63.75" x14ac:dyDescent="0.3">
      <c r="A16" s="148">
        <v>6</v>
      </c>
      <c r="B16" s="311" t="s">
        <v>486</v>
      </c>
      <c r="C16" s="366">
        <f t="shared" si="3"/>
        <v>0.09</v>
      </c>
      <c r="D16" s="268"/>
      <c r="E16" s="268"/>
      <c r="F16" s="268"/>
      <c r="G16" s="268">
        <v>0.09</v>
      </c>
      <c r="H16" s="391" t="s">
        <v>487</v>
      </c>
      <c r="I16" s="149">
        <f t="shared" si="4"/>
        <v>1.41</v>
      </c>
      <c r="J16" s="268"/>
      <c r="K16" s="268">
        <v>0.46</v>
      </c>
      <c r="L16" s="268">
        <v>0.47</v>
      </c>
      <c r="M16" s="268">
        <v>0.48</v>
      </c>
      <c r="N16" s="268"/>
      <c r="O16" s="559" t="s">
        <v>727</v>
      </c>
      <c r="P16" s="146"/>
    </row>
    <row r="17" spans="1:19" s="200" customFormat="1" x14ac:dyDescent="0.25">
      <c r="A17" s="147" t="s">
        <v>38</v>
      </c>
      <c r="B17" s="368" t="s">
        <v>484</v>
      </c>
      <c r="C17" s="366">
        <f>C18</f>
        <v>3.5000000000000003E-2</v>
      </c>
      <c r="D17" s="818">
        <f t="shared" ref="D17:N17" si="5">D18</f>
        <v>3.5000000000000003E-2</v>
      </c>
      <c r="E17" s="818">
        <f t="shared" si="5"/>
        <v>0</v>
      </c>
      <c r="F17" s="818">
        <f t="shared" si="5"/>
        <v>0</v>
      </c>
      <c r="G17" s="818">
        <f t="shared" si="5"/>
        <v>0</v>
      </c>
      <c r="H17" s="366"/>
      <c r="I17" s="818">
        <f t="shared" si="5"/>
        <v>7.0000000000000007E-2</v>
      </c>
      <c r="J17" s="818">
        <f t="shared" si="5"/>
        <v>0</v>
      </c>
      <c r="K17" s="818">
        <f t="shared" si="5"/>
        <v>0</v>
      </c>
      <c r="L17" s="818">
        <f t="shared" si="5"/>
        <v>7.0000000000000007E-2</v>
      </c>
      <c r="M17" s="818">
        <f t="shared" si="5"/>
        <v>0</v>
      </c>
      <c r="N17" s="818">
        <f t="shared" si="5"/>
        <v>0</v>
      </c>
      <c r="O17" s="721"/>
      <c r="P17" s="361"/>
      <c r="Q17" s="489"/>
      <c r="S17" s="201"/>
    </row>
    <row r="18" spans="1:19" s="484" customFormat="1" ht="63.75" x14ac:dyDescent="0.3">
      <c r="A18" s="150">
        <v>1</v>
      </c>
      <c r="B18" s="311" t="s">
        <v>488</v>
      </c>
      <c r="C18" s="366">
        <f t="shared" si="3"/>
        <v>3.5000000000000003E-2</v>
      </c>
      <c r="D18" s="268">
        <v>3.5000000000000003E-2</v>
      </c>
      <c r="E18" s="268"/>
      <c r="F18" s="268"/>
      <c r="G18" s="268"/>
      <c r="H18" s="391" t="s">
        <v>487</v>
      </c>
      <c r="I18" s="149">
        <f t="shared" si="4"/>
        <v>7.0000000000000007E-2</v>
      </c>
      <c r="J18" s="268"/>
      <c r="K18" s="268"/>
      <c r="L18" s="268">
        <v>7.0000000000000007E-2</v>
      </c>
      <c r="M18" s="268"/>
      <c r="N18" s="268"/>
      <c r="O18" s="559" t="s">
        <v>766</v>
      </c>
      <c r="P18" s="146"/>
    </row>
    <row r="19" spans="1:19" s="200" customFormat="1" x14ac:dyDescent="0.25">
      <c r="A19" s="369" t="s">
        <v>33</v>
      </c>
      <c r="B19" s="176" t="s">
        <v>371</v>
      </c>
      <c r="C19" s="366">
        <f>C20</f>
        <v>0.25</v>
      </c>
      <c r="D19" s="818">
        <f t="shared" ref="D19:N19" si="6">D20</f>
        <v>0.25</v>
      </c>
      <c r="E19" s="818">
        <f t="shared" si="6"/>
        <v>0</v>
      </c>
      <c r="F19" s="818">
        <f t="shared" si="6"/>
        <v>0</v>
      </c>
      <c r="G19" s="818">
        <f t="shared" si="6"/>
        <v>0</v>
      </c>
      <c r="H19" s="366"/>
      <c r="I19" s="818">
        <f t="shared" si="6"/>
        <v>0.5</v>
      </c>
      <c r="J19" s="818">
        <f t="shared" si="6"/>
        <v>0</v>
      </c>
      <c r="K19" s="818">
        <f t="shared" si="6"/>
        <v>0.16</v>
      </c>
      <c r="L19" s="818">
        <f t="shared" si="6"/>
        <v>0.17</v>
      </c>
      <c r="M19" s="818">
        <f t="shared" si="6"/>
        <v>0.17</v>
      </c>
      <c r="N19" s="818">
        <f t="shared" si="6"/>
        <v>0</v>
      </c>
      <c r="O19" s="721"/>
      <c r="P19" s="361"/>
      <c r="Q19" s="489"/>
      <c r="S19" s="201"/>
    </row>
    <row r="20" spans="1:19" s="355" customFormat="1" ht="25.5" x14ac:dyDescent="0.3">
      <c r="A20" s="150">
        <v>1</v>
      </c>
      <c r="B20" s="146" t="s">
        <v>492</v>
      </c>
      <c r="C20" s="366">
        <f t="shared" si="3"/>
        <v>0.25</v>
      </c>
      <c r="D20" s="268">
        <v>0.25</v>
      </c>
      <c r="E20" s="268"/>
      <c r="F20" s="268"/>
      <c r="G20" s="268"/>
      <c r="H20" s="391" t="s">
        <v>493</v>
      </c>
      <c r="I20" s="149">
        <f t="shared" si="4"/>
        <v>0.5</v>
      </c>
      <c r="J20" s="268"/>
      <c r="K20" s="268">
        <v>0.16</v>
      </c>
      <c r="L20" s="268">
        <v>0.17</v>
      </c>
      <c r="M20" s="268">
        <v>0.17</v>
      </c>
      <c r="N20" s="268"/>
      <c r="O20" s="232" t="s">
        <v>494</v>
      </c>
      <c r="P20" s="392"/>
      <c r="S20" s="356"/>
    </row>
    <row r="21" spans="1:19" s="3" customFormat="1" x14ac:dyDescent="0.25">
      <c r="A21" s="369" t="s">
        <v>51</v>
      </c>
      <c r="B21" s="368" t="s">
        <v>485</v>
      </c>
      <c r="C21" s="366">
        <f>SUM(C22:C25)</f>
        <v>20.6</v>
      </c>
      <c r="D21" s="366">
        <f t="shared" ref="D21:N21" si="7">SUM(D22:D25)</f>
        <v>20.6</v>
      </c>
      <c r="E21" s="366">
        <f t="shared" si="7"/>
        <v>0</v>
      </c>
      <c r="F21" s="366">
        <f t="shared" si="7"/>
        <v>0</v>
      </c>
      <c r="G21" s="366">
        <f t="shared" si="7"/>
        <v>0</v>
      </c>
      <c r="H21" s="366">
        <f t="shared" si="7"/>
        <v>0</v>
      </c>
      <c r="I21" s="366">
        <f t="shared" si="7"/>
        <v>40.700000000000003</v>
      </c>
      <c r="J21" s="366">
        <f t="shared" si="7"/>
        <v>0</v>
      </c>
      <c r="K21" s="366">
        <f t="shared" si="7"/>
        <v>0</v>
      </c>
      <c r="L21" s="366">
        <f t="shared" si="7"/>
        <v>22.5</v>
      </c>
      <c r="M21" s="366">
        <f t="shared" si="7"/>
        <v>3.2</v>
      </c>
      <c r="N21" s="366">
        <f t="shared" si="7"/>
        <v>15</v>
      </c>
      <c r="O21" s="721"/>
      <c r="P21" s="361"/>
      <c r="Q21" s="347"/>
      <c r="S21" s="52"/>
    </row>
    <row r="22" spans="1:19" s="346" customFormat="1" ht="38.25" x14ac:dyDescent="0.25">
      <c r="A22" s="370">
        <v>1</v>
      </c>
      <c r="B22" s="152" t="s">
        <v>215</v>
      </c>
      <c r="C22" s="366">
        <f t="shared" si="3"/>
        <v>3</v>
      </c>
      <c r="D22" s="268">
        <v>3</v>
      </c>
      <c r="E22" s="268"/>
      <c r="F22" s="268"/>
      <c r="G22" s="268"/>
      <c r="H22" s="152" t="s">
        <v>216</v>
      </c>
      <c r="I22" s="149">
        <f t="shared" si="4"/>
        <v>6.5</v>
      </c>
      <c r="J22" s="268"/>
      <c r="K22" s="268"/>
      <c r="L22" s="268">
        <v>6.5</v>
      </c>
      <c r="M22" s="372"/>
      <c r="N22" s="372"/>
      <c r="O22" s="183" t="s">
        <v>790</v>
      </c>
      <c r="P22" s="371"/>
      <c r="Q22" s="354"/>
      <c r="R22" s="346" t="s">
        <v>688</v>
      </c>
      <c r="S22" s="137" t="s">
        <v>150</v>
      </c>
    </row>
    <row r="23" spans="1:19" s="346" customFormat="1" ht="38.25" x14ac:dyDescent="0.25">
      <c r="A23" s="370">
        <v>2</v>
      </c>
      <c r="B23" s="152" t="s">
        <v>217</v>
      </c>
      <c r="C23" s="366">
        <f t="shared" si="3"/>
        <v>8</v>
      </c>
      <c r="D23" s="268">
        <v>8</v>
      </c>
      <c r="E23" s="268"/>
      <c r="F23" s="268"/>
      <c r="G23" s="268"/>
      <c r="H23" s="367" t="s">
        <v>218</v>
      </c>
      <c r="I23" s="149">
        <f t="shared" si="4"/>
        <v>15</v>
      </c>
      <c r="J23" s="268"/>
      <c r="K23" s="268"/>
      <c r="L23" s="268"/>
      <c r="M23" s="372"/>
      <c r="N23" s="372">
        <v>15</v>
      </c>
      <c r="O23" s="183" t="s">
        <v>728</v>
      </c>
      <c r="P23" s="371"/>
      <c r="Q23" s="354"/>
      <c r="S23" s="137" t="s">
        <v>150</v>
      </c>
    </row>
    <row r="24" spans="1:19" s="352" customFormat="1" ht="25.5" x14ac:dyDescent="0.25">
      <c r="A24" s="370">
        <v>3</v>
      </c>
      <c r="B24" s="152" t="s">
        <v>219</v>
      </c>
      <c r="C24" s="366">
        <f t="shared" si="3"/>
        <v>1.6</v>
      </c>
      <c r="D24" s="373">
        <v>1.6</v>
      </c>
      <c r="E24" s="819"/>
      <c r="F24" s="373"/>
      <c r="G24" s="268"/>
      <c r="H24" s="367" t="s">
        <v>220</v>
      </c>
      <c r="I24" s="149">
        <f t="shared" si="4"/>
        <v>3.2</v>
      </c>
      <c r="J24" s="268"/>
      <c r="K24" s="268"/>
      <c r="L24" s="268"/>
      <c r="M24" s="372">
        <v>3.2</v>
      </c>
      <c r="N24" s="372"/>
      <c r="O24" s="720"/>
      <c r="P24" s="361"/>
      <c r="Q24" s="351"/>
      <c r="S24" s="353" t="s">
        <v>150</v>
      </c>
    </row>
    <row r="25" spans="1:19" s="352" customFormat="1" ht="102" x14ac:dyDescent="0.25">
      <c r="A25" s="370">
        <v>4</v>
      </c>
      <c r="B25" s="152" t="s">
        <v>536</v>
      </c>
      <c r="C25" s="366">
        <f t="shared" si="3"/>
        <v>8</v>
      </c>
      <c r="D25" s="373">
        <v>8</v>
      </c>
      <c r="E25" s="819"/>
      <c r="F25" s="373"/>
      <c r="G25" s="268"/>
      <c r="H25" s="367" t="s">
        <v>537</v>
      </c>
      <c r="I25" s="149">
        <f t="shared" si="4"/>
        <v>16</v>
      </c>
      <c r="J25" s="268"/>
      <c r="K25" s="268"/>
      <c r="L25" s="268">
        <v>16</v>
      </c>
      <c r="M25" s="372"/>
      <c r="N25" s="372"/>
      <c r="O25" s="232" t="s">
        <v>794</v>
      </c>
      <c r="P25" s="371" t="s">
        <v>795</v>
      </c>
      <c r="Q25" s="351"/>
      <c r="S25" s="353"/>
    </row>
    <row r="26" spans="1:19" s="3" customFormat="1" x14ac:dyDescent="0.25">
      <c r="A26" s="369" t="s">
        <v>30</v>
      </c>
      <c r="B26" s="176" t="s">
        <v>25</v>
      </c>
      <c r="C26" s="366">
        <f>C27</f>
        <v>0.18</v>
      </c>
      <c r="D26" s="818">
        <f t="shared" ref="D26:N26" si="8">D27</f>
        <v>0</v>
      </c>
      <c r="E26" s="818">
        <f t="shared" si="8"/>
        <v>0</v>
      </c>
      <c r="F26" s="818">
        <f t="shared" si="8"/>
        <v>0</v>
      </c>
      <c r="G26" s="818">
        <f t="shared" si="8"/>
        <v>0.18</v>
      </c>
      <c r="H26" s="366"/>
      <c r="I26" s="818">
        <f t="shared" si="8"/>
        <v>0.72</v>
      </c>
      <c r="J26" s="818">
        <f t="shared" si="8"/>
        <v>0.36</v>
      </c>
      <c r="K26" s="818">
        <f t="shared" si="8"/>
        <v>0</v>
      </c>
      <c r="L26" s="818">
        <f t="shared" si="8"/>
        <v>0</v>
      </c>
      <c r="M26" s="818">
        <f t="shared" si="8"/>
        <v>0.36</v>
      </c>
      <c r="N26" s="818">
        <f t="shared" si="8"/>
        <v>0</v>
      </c>
      <c r="O26" s="721"/>
      <c r="P26" s="361"/>
      <c r="Q26" s="347"/>
      <c r="S26" s="52"/>
    </row>
    <row r="27" spans="1:19" s="355" customFormat="1" ht="38.25" x14ac:dyDescent="0.3">
      <c r="A27" s="150">
        <v>1</v>
      </c>
      <c r="B27" s="146" t="s">
        <v>489</v>
      </c>
      <c r="C27" s="366">
        <f t="shared" si="3"/>
        <v>0.18</v>
      </c>
      <c r="D27" s="268"/>
      <c r="E27" s="268"/>
      <c r="F27" s="268"/>
      <c r="G27" s="268">
        <v>0.18</v>
      </c>
      <c r="H27" s="391" t="s">
        <v>490</v>
      </c>
      <c r="I27" s="149">
        <f t="shared" si="4"/>
        <v>0.72</v>
      </c>
      <c r="J27" s="149">
        <f t="shared" si="4"/>
        <v>0.36</v>
      </c>
      <c r="K27" s="268"/>
      <c r="L27" s="268"/>
      <c r="M27" s="268">
        <v>0.36</v>
      </c>
      <c r="N27" s="268"/>
      <c r="O27" s="183" t="s">
        <v>491</v>
      </c>
      <c r="P27" s="146"/>
    </row>
    <row r="28" spans="1:19" ht="25.5" x14ac:dyDescent="0.25">
      <c r="A28" s="184">
        <f>A27+A25+A20+A18+A16+A9</f>
        <v>14</v>
      </c>
      <c r="B28" s="180" t="s">
        <v>180</v>
      </c>
      <c r="C28" s="180">
        <f>C26+C21+C19+C17+C10+C8</f>
        <v>31.16</v>
      </c>
      <c r="D28" s="180">
        <f t="shared" ref="D28:N28" si="9">D26+D21+D19+D17+D10+D8</f>
        <v>30.395000000000003</v>
      </c>
      <c r="E28" s="180">
        <f t="shared" si="9"/>
        <v>0</v>
      </c>
      <c r="F28" s="180">
        <f t="shared" si="9"/>
        <v>0</v>
      </c>
      <c r="G28" s="180">
        <f t="shared" si="9"/>
        <v>0.7649999999999999</v>
      </c>
      <c r="H28" s="180">
        <f t="shared" si="9"/>
        <v>0</v>
      </c>
      <c r="I28" s="180">
        <f>I26+I21+I19+I17+I10+I8</f>
        <v>70.784000000000006</v>
      </c>
      <c r="J28" s="180">
        <f t="shared" si="9"/>
        <v>0.36</v>
      </c>
      <c r="K28" s="180">
        <f t="shared" si="9"/>
        <v>1.27</v>
      </c>
      <c r="L28" s="180">
        <f t="shared" si="9"/>
        <v>24.722000000000001</v>
      </c>
      <c r="M28" s="180">
        <f t="shared" si="9"/>
        <v>9.4320000000000004</v>
      </c>
      <c r="N28" s="180">
        <f t="shared" si="9"/>
        <v>35</v>
      </c>
      <c r="O28" s="722"/>
      <c r="P28" s="371"/>
      <c r="S28" s="54" t="s">
        <v>150</v>
      </c>
    </row>
    <row r="29" spans="1:19" ht="25.5" x14ac:dyDescent="0.25">
      <c r="A29" s="374"/>
      <c r="B29" s="375"/>
      <c r="C29" s="374"/>
      <c r="D29" s="374"/>
      <c r="E29" s="374"/>
      <c r="F29" s="374"/>
      <c r="G29" s="374"/>
      <c r="H29" s="374"/>
      <c r="I29" s="374"/>
      <c r="J29" s="374"/>
      <c r="K29" s="374"/>
      <c r="L29" s="374"/>
      <c r="M29" s="374"/>
      <c r="N29" s="374"/>
      <c r="P29" s="374"/>
      <c r="S29" s="54" t="s">
        <v>150</v>
      </c>
    </row>
    <row r="30" spans="1:19" ht="25.5" x14ac:dyDescent="0.25">
      <c r="O30" s="919" t="s">
        <v>859</v>
      </c>
      <c r="P30" s="919"/>
      <c r="S30" s="54" t="s">
        <v>150</v>
      </c>
    </row>
    <row r="31" spans="1:19" ht="25.5" x14ac:dyDescent="0.25">
      <c r="O31" s="919"/>
      <c r="P31" s="919"/>
      <c r="S31" s="54" t="s">
        <v>150</v>
      </c>
    </row>
    <row r="32" spans="1:19" ht="25.5" x14ac:dyDescent="0.25">
      <c r="S32" s="54" t="s">
        <v>150</v>
      </c>
    </row>
    <row r="33" spans="19:19" ht="25.5" x14ac:dyDescent="0.25">
      <c r="S33" s="54" t="s">
        <v>150</v>
      </c>
    </row>
    <row r="34" spans="19:19" ht="25.5" x14ac:dyDescent="0.25">
      <c r="S34" s="54" t="s">
        <v>150</v>
      </c>
    </row>
    <row r="35" spans="19:19" ht="25.5" x14ac:dyDescent="0.25">
      <c r="S35" s="54" t="s">
        <v>150</v>
      </c>
    </row>
    <row r="36" spans="19:19" ht="25.5" x14ac:dyDescent="0.25">
      <c r="S36" s="54" t="s">
        <v>150</v>
      </c>
    </row>
    <row r="37" spans="19:19" ht="25.5" x14ac:dyDescent="0.25">
      <c r="S37" s="54" t="s">
        <v>150</v>
      </c>
    </row>
    <row r="38" spans="19:19" ht="25.5" x14ac:dyDescent="0.25">
      <c r="S38" s="54" t="s">
        <v>150</v>
      </c>
    </row>
    <row r="39" spans="19:19" ht="25.5" x14ac:dyDescent="0.25">
      <c r="S39" s="54" t="s">
        <v>150</v>
      </c>
    </row>
    <row r="40" spans="19:19" ht="25.5" x14ac:dyDescent="0.25">
      <c r="S40" s="54" t="s">
        <v>150</v>
      </c>
    </row>
    <row r="41" spans="19:19" ht="25.5" x14ac:dyDescent="0.25">
      <c r="S41" s="54" t="s">
        <v>150</v>
      </c>
    </row>
    <row r="42" spans="19:19" ht="25.5" x14ac:dyDescent="0.25">
      <c r="S42" s="54" t="s">
        <v>150</v>
      </c>
    </row>
    <row r="43" spans="19:19" ht="25.5" x14ac:dyDescent="0.25">
      <c r="S43" s="54" t="s">
        <v>150</v>
      </c>
    </row>
    <row r="44" spans="19:19" ht="25.5" x14ac:dyDescent="0.25">
      <c r="S44" s="54" t="s">
        <v>150</v>
      </c>
    </row>
    <row r="45" spans="19:19" ht="25.5" x14ac:dyDescent="0.25">
      <c r="S45" s="54" t="s">
        <v>150</v>
      </c>
    </row>
    <row r="46" spans="19:19" ht="25.5" x14ac:dyDescent="0.25">
      <c r="S46" s="54" t="s">
        <v>150</v>
      </c>
    </row>
    <row r="47" spans="19:19" ht="25.5" x14ac:dyDescent="0.25">
      <c r="S47" s="54" t="s">
        <v>150</v>
      </c>
    </row>
    <row r="48" spans="19:19" ht="25.5" x14ac:dyDescent="0.25">
      <c r="S48" s="54" t="s">
        <v>150</v>
      </c>
    </row>
    <row r="49" spans="19:19" ht="25.5" x14ac:dyDescent="0.25">
      <c r="S49" s="54" t="s">
        <v>150</v>
      </c>
    </row>
    <row r="50" spans="19:19" ht="25.5" x14ac:dyDescent="0.25">
      <c r="S50" s="54" t="s">
        <v>150</v>
      </c>
    </row>
    <row r="51" spans="19:19" ht="25.5" x14ac:dyDescent="0.25">
      <c r="S51" s="54" t="s">
        <v>150</v>
      </c>
    </row>
    <row r="52" spans="19:19" ht="25.5" x14ac:dyDescent="0.25">
      <c r="S52" s="54" t="s">
        <v>150</v>
      </c>
    </row>
    <row r="53" spans="19:19" ht="25.5" x14ac:dyDescent="0.25">
      <c r="S53" s="54" t="s">
        <v>150</v>
      </c>
    </row>
    <row r="54" spans="19:19" ht="25.5" x14ac:dyDescent="0.25">
      <c r="S54" s="54" t="s">
        <v>150</v>
      </c>
    </row>
    <row r="55" spans="19:19" ht="25.5" x14ac:dyDescent="0.25">
      <c r="S55" s="54" t="s">
        <v>150</v>
      </c>
    </row>
    <row r="56" spans="19:19" ht="25.5" x14ac:dyDescent="0.25">
      <c r="S56" s="54" t="s">
        <v>150</v>
      </c>
    </row>
    <row r="57" spans="19:19" ht="25.5" x14ac:dyDescent="0.25">
      <c r="S57" s="54" t="s">
        <v>150</v>
      </c>
    </row>
    <row r="58" spans="19:19" ht="25.5" x14ac:dyDescent="0.25">
      <c r="S58" s="54" t="s">
        <v>150</v>
      </c>
    </row>
    <row r="59" spans="19:19" ht="25.5" x14ac:dyDescent="0.25">
      <c r="S59" s="54" t="s">
        <v>150</v>
      </c>
    </row>
    <row r="60" spans="19:19" ht="25.5" x14ac:dyDescent="0.25">
      <c r="S60" s="54" t="s">
        <v>150</v>
      </c>
    </row>
    <row r="61" spans="19:19" ht="25.5" x14ac:dyDescent="0.25">
      <c r="S61" s="54" t="s">
        <v>150</v>
      </c>
    </row>
    <row r="62" spans="19:19" ht="25.5" x14ac:dyDescent="0.25">
      <c r="S62" s="54" t="s">
        <v>150</v>
      </c>
    </row>
    <row r="63" spans="19:19" ht="25.5" x14ac:dyDescent="0.25">
      <c r="S63" s="54" t="s">
        <v>150</v>
      </c>
    </row>
    <row r="64" spans="19:19" ht="25.5" x14ac:dyDescent="0.25">
      <c r="S64" s="54" t="s">
        <v>150</v>
      </c>
    </row>
    <row r="65" spans="19:19" ht="25.5" x14ac:dyDescent="0.25">
      <c r="S65" s="54" t="s">
        <v>150</v>
      </c>
    </row>
    <row r="66" spans="19:19" ht="25.5" x14ac:dyDescent="0.25">
      <c r="S66" s="54" t="s">
        <v>150</v>
      </c>
    </row>
    <row r="67" spans="19:19" ht="25.5" x14ac:dyDescent="0.25">
      <c r="S67" s="54" t="s">
        <v>150</v>
      </c>
    </row>
    <row r="68" spans="19:19" ht="25.5" x14ac:dyDescent="0.25">
      <c r="S68" s="54" t="s">
        <v>150</v>
      </c>
    </row>
    <row r="69" spans="19:19" ht="25.5" x14ac:dyDescent="0.25">
      <c r="S69" s="54" t="s">
        <v>150</v>
      </c>
    </row>
    <row r="70" spans="19:19" ht="25.5" x14ac:dyDescent="0.25">
      <c r="S70" s="54" t="s">
        <v>150</v>
      </c>
    </row>
    <row r="71" spans="19:19" ht="25.5" x14ac:dyDescent="0.25">
      <c r="S71" s="54" t="s">
        <v>150</v>
      </c>
    </row>
    <row r="72" spans="19:19" ht="25.5" x14ac:dyDescent="0.25">
      <c r="S72" s="54" t="s">
        <v>150</v>
      </c>
    </row>
    <row r="73" spans="19:19" ht="25.5" x14ac:dyDescent="0.25">
      <c r="S73" s="54" t="s">
        <v>150</v>
      </c>
    </row>
    <row r="74" spans="19:19" ht="25.5" x14ac:dyDescent="0.25">
      <c r="S74" s="54" t="s">
        <v>150</v>
      </c>
    </row>
    <row r="75" spans="19:19" ht="25.5" x14ac:dyDescent="0.25">
      <c r="S75" s="54" t="s">
        <v>150</v>
      </c>
    </row>
    <row r="76" spans="19:19" ht="25.5" x14ac:dyDescent="0.25">
      <c r="S76" s="54" t="s">
        <v>150</v>
      </c>
    </row>
    <row r="77" spans="19:19" ht="25.5" x14ac:dyDescent="0.25">
      <c r="S77" s="54" t="s">
        <v>150</v>
      </c>
    </row>
    <row r="78" spans="19:19" ht="25.5" x14ac:dyDescent="0.25">
      <c r="S78" s="54" t="s">
        <v>150</v>
      </c>
    </row>
    <row r="79" spans="19:19" ht="25.5" x14ac:dyDescent="0.25">
      <c r="S79" s="54" t="s">
        <v>150</v>
      </c>
    </row>
    <row r="80" spans="19:19" ht="25.5" x14ac:dyDescent="0.25">
      <c r="S80" s="54" t="s">
        <v>150</v>
      </c>
    </row>
    <row r="81" spans="19:19" ht="25.5" x14ac:dyDescent="0.25">
      <c r="S81" s="54" t="s">
        <v>150</v>
      </c>
    </row>
    <row r="82" spans="19:19" ht="25.5" x14ac:dyDescent="0.25">
      <c r="S82" s="54" t="s">
        <v>150</v>
      </c>
    </row>
    <row r="83" spans="19:19" ht="25.5" x14ac:dyDescent="0.25">
      <c r="S83" s="54" t="s">
        <v>150</v>
      </c>
    </row>
    <row r="84" spans="19:19" ht="25.5" x14ac:dyDescent="0.25">
      <c r="S84" s="54" t="s">
        <v>150</v>
      </c>
    </row>
    <row r="85" spans="19:19" ht="25.5" x14ac:dyDescent="0.25">
      <c r="S85" s="54" t="s">
        <v>150</v>
      </c>
    </row>
    <row r="86" spans="19:19" ht="25.5" x14ac:dyDescent="0.25">
      <c r="S86" s="54" t="s">
        <v>150</v>
      </c>
    </row>
    <row r="87" spans="19:19" ht="25.5" x14ac:dyDescent="0.25">
      <c r="S87" s="54" t="s">
        <v>150</v>
      </c>
    </row>
    <row r="88" spans="19:19" ht="25.5" x14ac:dyDescent="0.25">
      <c r="S88" s="54" t="s">
        <v>150</v>
      </c>
    </row>
    <row r="89" spans="19:19" ht="25.5" x14ac:dyDescent="0.25">
      <c r="S89" s="54" t="s">
        <v>150</v>
      </c>
    </row>
    <row r="90" spans="19:19" ht="25.5" x14ac:dyDescent="0.25">
      <c r="S90" s="54" t="s">
        <v>150</v>
      </c>
    </row>
    <row r="91" spans="19:19" ht="25.5" x14ac:dyDescent="0.25">
      <c r="S91" s="54" t="s">
        <v>150</v>
      </c>
    </row>
    <row r="92" spans="19:19" ht="25.5" x14ac:dyDescent="0.25">
      <c r="S92" s="54" t="s">
        <v>150</v>
      </c>
    </row>
    <row r="93" spans="19:19" ht="25.5" x14ac:dyDescent="0.25">
      <c r="S93" s="54" t="s">
        <v>150</v>
      </c>
    </row>
    <row r="94" spans="19:19" ht="25.5" x14ac:dyDescent="0.25">
      <c r="S94" s="54" t="s">
        <v>150</v>
      </c>
    </row>
    <row r="95" spans="19:19" ht="25.5" x14ac:dyDescent="0.25">
      <c r="S95" s="54" t="s">
        <v>150</v>
      </c>
    </row>
    <row r="96" spans="19:19" ht="25.5" x14ac:dyDescent="0.25">
      <c r="S96" s="54" t="s">
        <v>150</v>
      </c>
    </row>
    <row r="97" spans="19:19" ht="25.5" x14ac:dyDescent="0.25">
      <c r="S97" s="54" t="s">
        <v>150</v>
      </c>
    </row>
    <row r="98" spans="19:19" ht="25.5" x14ac:dyDescent="0.25">
      <c r="S98" s="54" t="s">
        <v>150</v>
      </c>
    </row>
    <row r="99" spans="19:19" ht="25.5" x14ac:dyDescent="0.25">
      <c r="S99" s="54" t="s">
        <v>150</v>
      </c>
    </row>
    <row r="100" spans="19:19" ht="25.5" x14ac:dyDescent="0.25">
      <c r="S100" s="54" t="s">
        <v>150</v>
      </c>
    </row>
    <row r="101" spans="19:19" ht="25.5" x14ac:dyDescent="0.25">
      <c r="S101" s="54" t="s">
        <v>150</v>
      </c>
    </row>
    <row r="102" spans="19:19" ht="25.5" x14ac:dyDescent="0.25">
      <c r="S102" s="54" t="s">
        <v>150</v>
      </c>
    </row>
    <row r="103" spans="19:19" ht="25.5" x14ac:dyDescent="0.25">
      <c r="S103" s="54" t="s">
        <v>150</v>
      </c>
    </row>
    <row r="104" spans="19:19" ht="25.5" x14ac:dyDescent="0.25">
      <c r="S104" s="54" t="s">
        <v>150</v>
      </c>
    </row>
    <row r="105" spans="19:19" ht="25.5" x14ac:dyDescent="0.25">
      <c r="S105" s="54" t="s">
        <v>150</v>
      </c>
    </row>
    <row r="106" spans="19:19" ht="25.5" x14ac:dyDescent="0.25">
      <c r="S106" s="54" t="s">
        <v>150</v>
      </c>
    </row>
    <row r="107" spans="19:19" ht="25.5" x14ac:dyDescent="0.25">
      <c r="S107" s="54" t="s">
        <v>150</v>
      </c>
    </row>
    <row r="108" spans="19:19" ht="25.5" x14ac:dyDescent="0.25">
      <c r="S108" s="54" t="s">
        <v>150</v>
      </c>
    </row>
    <row r="109" spans="19:19" ht="25.5" x14ac:dyDescent="0.25">
      <c r="S109" s="54" t="s">
        <v>150</v>
      </c>
    </row>
    <row r="110" spans="19:19" ht="25.5" x14ac:dyDescent="0.25">
      <c r="S110" s="54" t="s">
        <v>150</v>
      </c>
    </row>
    <row r="111" spans="19:19" ht="25.5" x14ac:dyDescent="0.25">
      <c r="S111" s="54" t="s">
        <v>150</v>
      </c>
    </row>
    <row r="112" spans="19:19" ht="25.5" x14ac:dyDescent="0.25">
      <c r="S112" s="54" t="s">
        <v>150</v>
      </c>
    </row>
    <row r="113" spans="19:19" ht="25.5" x14ac:dyDescent="0.25">
      <c r="S113" s="54" t="s">
        <v>150</v>
      </c>
    </row>
    <row r="114" spans="19:19" ht="25.5" x14ac:dyDescent="0.25">
      <c r="S114" s="54" t="s">
        <v>150</v>
      </c>
    </row>
    <row r="115" spans="19:19" ht="25.5" x14ac:dyDescent="0.25">
      <c r="S115" s="54" t="s">
        <v>150</v>
      </c>
    </row>
    <row r="116" spans="19:19" ht="25.5" x14ac:dyDescent="0.25">
      <c r="S116" s="54" t="s">
        <v>150</v>
      </c>
    </row>
    <row r="117" spans="19:19" ht="25.5" x14ac:dyDescent="0.25">
      <c r="S117" s="54" t="s">
        <v>150</v>
      </c>
    </row>
    <row r="118" spans="19:19" ht="25.5" x14ac:dyDescent="0.25">
      <c r="S118" s="54" t="s">
        <v>150</v>
      </c>
    </row>
    <row r="119" spans="19:19" ht="25.5" x14ac:dyDescent="0.25">
      <c r="S119" s="54" t="s">
        <v>150</v>
      </c>
    </row>
    <row r="120" spans="19:19" ht="25.5" x14ac:dyDescent="0.25">
      <c r="S120" s="54" t="s">
        <v>150</v>
      </c>
    </row>
    <row r="121" spans="19:19" ht="25.5" x14ac:dyDescent="0.25">
      <c r="S121" s="54" t="s">
        <v>150</v>
      </c>
    </row>
    <row r="122" spans="19:19" ht="25.5" x14ac:dyDescent="0.25">
      <c r="S122" s="54" t="s">
        <v>150</v>
      </c>
    </row>
    <row r="123" spans="19:19" ht="25.5" x14ac:dyDescent="0.25">
      <c r="S123" s="54" t="s">
        <v>150</v>
      </c>
    </row>
    <row r="124" spans="19:19" ht="25.5" x14ac:dyDescent="0.25">
      <c r="S124" s="54" t="s">
        <v>150</v>
      </c>
    </row>
    <row r="125" spans="19:19" ht="25.5" x14ac:dyDescent="0.25">
      <c r="S125" s="54" t="s">
        <v>150</v>
      </c>
    </row>
    <row r="126" spans="19:19" ht="25.5" x14ac:dyDescent="0.25">
      <c r="S126" s="54" t="s">
        <v>150</v>
      </c>
    </row>
    <row r="127" spans="19:19" ht="25.5" x14ac:dyDescent="0.25">
      <c r="S127" s="54" t="s">
        <v>150</v>
      </c>
    </row>
    <row r="128" spans="19:19" ht="25.5" x14ac:dyDescent="0.25">
      <c r="S128" s="54" t="s">
        <v>150</v>
      </c>
    </row>
    <row r="129" spans="19:19" ht="25.5" x14ac:dyDescent="0.25">
      <c r="S129" s="54" t="s">
        <v>150</v>
      </c>
    </row>
    <row r="130" spans="19:19" ht="25.5" x14ac:dyDescent="0.25">
      <c r="S130" s="54" t="s">
        <v>150</v>
      </c>
    </row>
    <row r="131" spans="19:19" ht="25.5" x14ac:dyDescent="0.25">
      <c r="S131" s="54" t="s">
        <v>150</v>
      </c>
    </row>
    <row r="132" spans="19:19" ht="25.5" x14ac:dyDescent="0.25">
      <c r="S132" s="54" t="s">
        <v>150</v>
      </c>
    </row>
    <row r="133" spans="19:19" ht="25.5" x14ac:dyDescent="0.25">
      <c r="S133" s="54" t="s">
        <v>150</v>
      </c>
    </row>
    <row r="134" spans="19:19" ht="25.5" x14ac:dyDescent="0.25">
      <c r="S134" s="54" t="s">
        <v>150</v>
      </c>
    </row>
    <row r="135" spans="19:19" ht="25.5" x14ac:dyDescent="0.25">
      <c r="S135" s="54" t="s">
        <v>150</v>
      </c>
    </row>
    <row r="136" spans="19:19" ht="25.5" x14ac:dyDescent="0.25">
      <c r="S136" s="54" t="s">
        <v>150</v>
      </c>
    </row>
    <row r="137" spans="19:19" ht="25.5" x14ac:dyDescent="0.25">
      <c r="S137" s="54" t="s">
        <v>150</v>
      </c>
    </row>
    <row r="138" spans="19:19" ht="25.5" x14ac:dyDescent="0.25">
      <c r="S138" s="54" t="s">
        <v>150</v>
      </c>
    </row>
    <row r="139" spans="19:19" ht="25.5" x14ac:dyDescent="0.25">
      <c r="S139" s="54" t="s">
        <v>150</v>
      </c>
    </row>
    <row r="140" spans="19:19" ht="25.5" x14ac:dyDescent="0.25">
      <c r="S140" s="54" t="s">
        <v>150</v>
      </c>
    </row>
    <row r="141" spans="19:19" ht="25.5" x14ac:dyDescent="0.25">
      <c r="S141" s="54" t="s">
        <v>150</v>
      </c>
    </row>
    <row r="142" spans="19:19" ht="25.5" x14ac:dyDescent="0.25">
      <c r="S142" s="54" t="s">
        <v>150</v>
      </c>
    </row>
    <row r="143" spans="19:19" ht="25.5" x14ac:dyDescent="0.25">
      <c r="S143" s="54" t="s">
        <v>150</v>
      </c>
    </row>
    <row r="144" spans="19:19" ht="25.5" x14ac:dyDescent="0.25">
      <c r="S144" s="54" t="s">
        <v>150</v>
      </c>
    </row>
    <row r="145" spans="19:19" ht="25.5" x14ac:dyDescent="0.25">
      <c r="S145" s="54" t="s">
        <v>150</v>
      </c>
    </row>
    <row r="146" spans="19:19" ht="25.5" x14ac:dyDescent="0.25">
      <c r="S146" s="54" t="s">
        <v>150</v>
      </c>
    </row>
    <row r="147" spans="19:19" ht="25.5" x14ac:dyDescent="0.25">
      <c r="S147" s="54" t="s">
        <v>150</v>
      </c>
    </row>
    <row r="148" spans="19:19" ht="25.5" x14ac:dyDescent="0.25">
      <c r="S148" s="54" t="s">
        <v>150</v>
      </c>
    </row>
    <row r="149" spans="19:19" ht="25.5" x14ac:dyDescent="0.25">
      <c r="S149" s="54" t="s">
        <v>150</v>
      </c>
    </row>
    <row r="150" spans="19:19" ht="25.5" x14ac:dyDescent="0.25">
      <c r="S150" s="54" t="s">
        <v>150</v>
      </c>
    </row>
    <row r="151" spans="19:19" ht="25.5" x14ac:dyDescent="0.25">
      <c r="S151" s="54" t="s">
        <v>150</v>
      </c>
    </row>
    <row r="152" spans="19:19" ht="25.5" x14ac:dyDescent="0.25">
      <c r="S152" s="54" t="s">
        <v>150</v>
      </c>
    </row>
    <row r="153" spans="19:19" ht="25.5" x14ac:dyDescent="0.25">
      <c r="S153" s="54" t="s">
        <v>150</v>
      </c>
    </row>
    <row r="154" spans="19:19" ht="25.5" x14ac:dyDescent="0.25">
      <c r="S154" s="54" t="s">
        <v>150</v>
      </c>
    </row>
    <row r="155" spans="19:19" ht="25.5" x14ac:dyDescent="0.25">
      <c r="S155" s="54" t="s">
        <v>150</v>
      </c>
    </row>
    <row r="156" spans="19:19" ht="25.5" x14ac:dyDescent="0.25">
      <c r="S156" s="54" t="s">
        <v>150</v>
      </c>
    </row>
    <row r="157" spans="19:19" ht="25.5" x14ac:dyDescent="0.25">
      <c r="S157" s="54" t="s">
        <v>150</v>
      </c>
    </row>
    <row r="158" spans="19:19" ht="25.5" x14ac:dyDescent="0.25">
      <c r="S158" s="54" t="s">
        <v>150</v>
      </c>
    </row>
    <row r="159" spans="19:19" ht="25.5" x14ac:dyDescent="0.25">
      <c r="S159" s="54" t="s">
        <v>150</v>
      </c>
    </row>
    <row r="160" spans="19:19" ht="25.5" x14ac:dyDescent="0.25">
      <c r="S160" s="54" t="s">
        <v>150</v>
      </c>
    </row>
    <row r="161" spans="19:19" ht="25.5" x14ac:dyDescent="0.25">
      <c r="S161" s="54" t="s">
        <v>150</v>
      </c>
    </row>
    <row r="162" spans="19:19" ht="25.5" x14ac:dyDescent="0.25">
      <c r="S162" s="54" t="s">
        <v>150</v>
      </c>
    </row>
    <row r="163" spans="19:19" ht="25.5" x14ac:dyDescent="0.25">
      <c r="S163" s="54" t="s">
        <v>150</v>
      </c>
    </row>
    <row r="164" spans="19:19" ht="25.5" x14ac:dyDescent="0.25">
      <c r="S164" s="54" t="s">
        <v>150</v>
      </c>
    </row>
    <row r="165" spans="19:19" ht="25.5" x14ac:dyDescent="0.25">
      <c r="S165" s="54" t="s">
        <v>150</v>
      </c>
    </row>
  </sheetData>
  <mergeCells count="14">
    <mergeCell ref="O30:P31"/>
    <mergeCell ref="A4:P4"/>
    <mergeCell ref="A2:P2"/>
    <mergeCell ref="A1:P1"/>
    <mergeCell ref="A3:P3"/>
    <mergeCell ref="I5:I6"/>
    <mergeCell ref="J5:N5"/>
    <mergeCell ref="O5:O6"/>
    <mergeCell ref="P5:P6"/>
    <mergeCell ref="A5:A6"/>
    <mergeCell ref="B5:B6"/>
    <mergeCell ref="C5:C6"/>
    <mergeCell ref="D5:G5"/>
    <mergeCell ref="H5:H6"/>
  </mergeCells>
  <printOptions horizontalCentered="1"/>
  <pageMargins left="0.39370078740157483" right="0.39370078740157483" top="0.39370078740157483" bottom="0.39370078740157483" header="0.11811023622047245" footer="0.27559055118110237"/>
  <pageSetup paperSize="9" scale="65" fitToHeight="100" orientation="landscape" r:id="rId1"/>
  <headerFooter>
    <oddFooter>&amp;L&amp;9Phụ lục &amp;A&amp;R&amp;10&amp;P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4"/>
  <sheetViews>
    <sheetView showZeros="0" view="pageLayout" topLeftCell="A42" zoomScaleSheetLayoutView="80" workbookViewId="0">
      <selection activeCell="O50" sqref="O50"/>
    </sheetView>
  </sheetViews>
  <sheetFormatPr defaultRowHeight="12.75" x14ac:dyDescent="0.25"/>
  <cols>
    <col min="1" max="1" width="4.375" style="1" customWidth="1"/>
    <col min="2" max="2" width="27.75" style="2" customWidth="1"/>
    <col min="3" max="3" width="9.25" style="1" customWidth="1"/>
    <col min="4" max="4" width="6.25" style="1" customWidth="1"/>
    <col min="5" max="5" width="5.625" style="1" customWidth="1"/>
    <col min="6" max="7" width="6.25" style="1" customWidth="1"/>
    <col min="8" max="8" width="14.25" style="1" customWidth="1"/>
    <col min="9" max="9" width="14.75" style="1" customWidth="1"/>
    <col min="10" max="14" width="6.625" style="1" customWidth="1"/>
    <col min="15" max="15" width="29.25" style="2" customWidth="1"/>
    <col min="16" max="16" width="21.375" style="1" customWidth="1"/>
    <col min="17" max="16384" width="9" style="1"/>
  </cols>
  <sheetData>
    <row r="1" spans="1:19" s="16" customFormat="1" ht="20.100000000000001" customHeight="1" x14ac:dyDescent="0.25">
      <c r="A1" s="906" t="s">
        <v>325</v>
      </c>
      <c r="B1" s="906"/>
      <c r="C1" s="906"/>
      <c r="D1" s="906"/>
      <c r="E1" s="906"/>
      <c r="F1" s="906"/>
      <c r="G1" s="906"/>
      <c r="H1" s="906"/>
      <c r="I1" s="906"/>
      <c r="J1" s="906"/>
      <c r="K1" s="906"/>
      <c r="L1" s="906"/>
      <c r="M1" s="906"/>
      <c r="N1" s="906"/>
      <c r="O1" s="906"/>
      <c r="P1" s="906"/>
      <c r="S1" s="53"/>
    </row>
    <row r="2" spans="1:19" s="16" customFormat="1" ht="20.100000000000001" customHeight="1" x14ac:dyDescent="0.25">
      <c r="A2" s="906" t="s">
        <v>131</v>
      </c>
      <c r="B2" s="906"/>
      <c r="C2" s="906"/>
      <c r="D2" s="906"/>
      <c r="E2" s="906"/>
      <c r="F2" s="906"/>
      <c r="G2" s="906"/>
      <c r="H2" s="906"/>
      <c r="I2" s="906"/>
      <c r="J2" s="906"/>
      <c r="K2" s="906"/>
      <c r="L2" s="906"/>
      <c r="M2" s="906"/>
      <c r="N2" s="906"/>
      <c r="O2" s="906"/>
      <c r="P2" s="906"/>
      <c r="S2" s="53"/>
    </row>
    <row r="3" spans="1:19" s="16" customFormat="1" ht="20.100000000000001" customHeight="1" x14ac:dyDescent="0.25">
      <c r="A3" s="907" t="str">
        <f>'1.1.TPHT'!A3:P3</f>
        <v>(Kèm theo Tờ trình số 218/TTr-UBND  ngày 09/7/2018 của UBND tỉnh)</v>
      </c>
      <c r="B3" s="907"/>
      <c r="C3" s="907"/>
      <c r="D3" s="907"/>
      <c r="E3" s="907"/>
      <c r="F3" s="907"/>
      <c r="G3" s="907"/>
      <c r="H3" s="907"/>
      <c r="I3" s="907"/>
      <c r="J3" s="907"/>
      <c r="K3" s="907"/>
      <c r="L3" s="907"/>
      <c r="M3" s="907"/>
      <c r="N3" s="907"/>
      <c r="O3" s="907"/>
      <c r="P3" s="907"/>
      <c r="S3" s="53"/>
    </row>
    <row r="4" spans="1:19" s="16" customFormat="1" ht="20.100000000000001" customHeight="1" x14ac:dyDescent="0.25">
      <c r="A4" s="921"/>
      <c r="B4" s="921"/>
      <c r="C4" s="921"/>
      <c r="D4" s="921"/>
      <c r="E4" s="921"/>
      <c r="F4" s="921"/>
      <c r="G4" s="921"/>
      <c r="H4" s="921"/>
      <c r="I4" s="921"/>
      <c r="J4" s="921"/>
      <c r="K4" s="921"/>
      <c r="L4" s="921"/>
      <c r="M4" s="921"/>
      <c r="N4" s="921"/>
      <c r="O4" s="921"/>
      <c r="P4" s="921"/>
      <c r="S4" s="54" t="s">
        <v>150</v>
      </c>
    </row>
    <row r="5" spans="1:19" s="244" customFormat="1" ht="20.100000000000001" customHeight="1" x14ac:dyDescent="0.25">
      <c r="A5" s="923" t="s">
        <v>21</v>
      </c>
      <c r="B5" s="922" t="s">
        <v>62</v>
      </c>
      <c r="C5" s="922" t="s">
        <v>61</v>
      </c>
      <c r="D5" s="922" t="s">
        <v>136</v>
      </c>
      <c r="E5" s="922"/>
      <c r="F5" s="922"/>
      <c r="G5" s="922"/>
      <c r="H5" s="922" t="s">
        <v>135</v>
      </c>
      <c r="I5" s="922" t="s">
        <v>16</v>
      </c>
      <c r="J5" s="922" t="s">
        <v>15</v>
      </c>
      <c r="K5" s="922"/>
      <c r="L5" s="922"/>
      <c r="M5" s="922"/>
      <c r="N5" s="922"/>
      <c r="O5" s="922" t="s">
        <v>79</v>
      </c>
      <c r="P5" s="922" t="s">
        <v>14</v>
      </c>
      <c r="S5" s="54" t="s">
        <v>150</v>
      </c>
    </row>
    <row r="6" spans="1:19" s="3" customFormat="1" ht="35.25" customHeight="1" x14ac:dyDescent="0.25">
      <c r="A6" s="923"/>
      <c r="B6" s="922"/>
      <c r="C6" s="922"/>
      <c r="D6" s="524" t="s">
        <v>13</v>
      </c>
      <c r="E6" s="524" t="s">
        <v>12</v>
      </c>
      <c r="F6" s="524" t="s">
        <v>58</v>
      </c>
      <c r="G6" s="524" t="s">
        <v>57</v>
      </c>
      <c r="H6" s="922"/>
      <c r="I6" s="922"/>
      <c r="J6" s="524" t="s">
        <v>10</v>
      </c>
      <c r="K6" s="524" t="s">
        <v>9</v>
      </c>
      <c r="L6" s="524" t="s">
        <v>78</v>
      </c>
      <c r="M6" s="524" t="s">
        <v>56</v>
      </c>
      <c r="N6" s="524" t="s">
        <v>6</v>
      </c>
      <c r="O6" s="922"/>
      <c r="P6" s="922"/>
      <c r="S6" s="54" t="s">
        <v>150</v>
      </c>
    </row>
    <row r="7" spans="1:19" s="691" customFormat="1" ht="34.5" customHeight="1" x14ac:dyDescent="0.25">
      <c r="A7" s="723">
        <v>-1</v>
      </c>
      <c r="B7" s="723">
        <v>-2</v>
      </c>
      <c r="C7" s="723" t="s">
        <v>55</v>
      </c>
      <c r="D7" s="723">
        <v>-4</v>
      </c>
      <c r="E7" s="723">
        <v>-5</v>
      </c>
      <c r="F7" s="723">
        <v>-6</v>
      </c>
      <c r="G7" s="723">
        <v>-7</v>
      </c>
      <c r="H7" s="723">
        <v>-8</v>
      </c>
      <c r="I7" s="723" t="s">
        <v>54</v>
      </c>
      <c r="J7" s="723">
        <v>-10</v>
      </c>
      <c r="K7" s="723">
        <v>-11</v>
      </c>
      <c r="L7" s="723">
        <v>-12</v>
      </c>
      <c r="M7" s="723">
        <v>-13</v>
      </c>
      <c r="N7" s="723">
        <v>-14</v>
      </c>
      <c r="O7" s="723">
        <v>-15</v>
      </c>
      <c r="P7" s="723">
        <v>-16</v>
      </c>
      <c r="S7" s="687" t="s">
        <v>150</v>
      </c>
    </row>
    <row r="8" spans="1:19" s="40" customFormat="1" ht="28.5" customHeight="1" x14ac:dyDescent="0.2">
      <c r="A8" s="534" t="s">
        <v>49</v>
      </c>
      <c r="B8" s="231" t="s">
        <v>615</v>
      </c>
      <c r="C8" s="482">
        <f>SUM(C9)</f>
        <v>7.7</v>
      </c>
      <c r="D8" s="482">
        <f t="shared" ref="D8:N8" si="0">SUM(D9)</f>
        <v>0</v>
      </c>
      <c r="E8" s="482">
        <f t="shared" si="0"/>
        <v>0</v>
      </c>
      <c r="F8" s="482">
        <f t="shared" si="0"/>
        <v>0</v>
      </c>
      <c r="G8" s="482">
        <f t="shared" si="0"/>
        <v>7.7</v>
      </c>
      <c r="H8" s="482">
        <f t="shared" si="0"/>
        <v>0</v>
      </c>
      <c r="I8" s="482">
        <f t="shared" si="0"/>
        <v>5</v>
      </c>
      <c r="J8" s="482">
        <f t="shared" si="0"/>
        <v>0</v>
      </c>
      <c r="K8" s="482">
        <f t="shared" si="0"/>
        <v>5</v>
      </c>
      <c r="L8" s="482">
        <f t="shared" si="0"/>
        <v>0</v>
      </c>
      <c r="M8" s="482">
        <f t="shared" si="0"/>
        <v>0</v>
      </c>
      <c r="N8" s="482">
        <f t="shared" si="0"/>
        <v>0</v>
      </c>
      <c r="O8" s="536"/>
      <c r="P8" s="205"/>
      <c r="S8" s="54"/>
    </row>
    <row r="9" spans="1:19" s="40" customFormat="1" ht="93" customHeight="1" x14ac:dyDescent="0.2">
      <c r="A9" s="537">
        <v>1</v>
      </c>
      <c r="B9" s="538" t="s">
        <v>616</v>
      </c>
      <c r="C9" s="411">
        <f t="shared" ref="C9:C21" si="1">SUM(D9:G9)</f>
        <v>7.7</v>
      </c>
      <c r="D9" s="412"/>
      <c r="E9" s="412"/>
      <c r="F9" s="412"/>
      <c r="G9" s="413">
        <v>7.7</v>
      </c>
      <c r="H9" s="539" t="s">
        <v>626</v>
      </c>
      <c r="I9" s="411">
        <f>SUM(J9:M9)</f>
        <v>5</v>
      </c>
      <c r="J9" s="413"/>
      <c r="K9" s="414">
        <v>5</v>
      </c>
      <c r="L9" s="413"/>
      <c r="M9" s="413"/>
      <c r="N9" s="548"/>
      <c r="O9" s="538" t="s">
        <v>695</v>
      </c>
      <c r="P9" s="264" t="s">
        <v>630</v>
      </c>
      <c r="S9" s="54"/>
    </row>
    <row r="10" spans="1:19" s="40" customFormat="1" ht="27.75" customHeight="1" x14ac:dyDescent="0.25">
      <c r="A10" s="540" t="s">
        <v>39</v>
      </c>
      <c r="B10" s="231" t="s">
        <v>825</v>
      </c>
      <c r="C10" s="482">
        <f>SUM(C11:C21)</f>
        <v>72.89</v>
      </c>
      <c r="D10" s="482">
        <f t="shared" ref="D10:N10" si="2">SUM(D11:D21)</f>
        <v>0.7</v>
      </c>
      <c r="E10" s="482">
        <f t="shared" si="2"/>
        <v>0</v>
      </c>
      <c r="F10" s="482">
        <f t="shared" si="2"/>
        <v>0</v>
      </c>
      <c r="G10" s="482">
        <f t="shared" si="2"/>
        <v>72.19</v>
      </c>
      <c r="H10" s="482"/>
      <c r="I10" s="482">
        <f t="shared" ref="I10:I21" si="3">SUM(J10:N10)</f>
        <v>27.8</v>
      </c>
      <c r="J10" s="482">
        <f t="shared" si="2"/>
        <v>0</v>
      </c>
      <c r="K10" s="535">
        <f t="shared" si="2"/>
        <v>27.8</v>
      </c>
      <c r="L10" s="482">
        <f t="shared" si="2"/>
        <v>0</v>
      </c>
      <c r="M10" s="482">
        <f t="shared" si="2"/>
        <v>0</v>
      </c>
      <c r="N10" s="482">
        <f t="shared" si="2"/>
        <v>0</v>
      </c>
      <c r="O10" s="541"/>
      <c r="P10" s="264"/>
      <c r="S10" s="54"/>
    </row>
    <row r="11" spans="1:19" s="40" customFormat="1" ht="53.25" customHeight="1" x14ac:dyDescent="0.25">
      <c r="A11" s="537">
        <v>1</v>
      </c>
      <c r="B11" s="542" t="s">
        <v>617</v>
      </c>
      <c r="C11" s="411">
        <f t="shared" si="1"/>
        <v>0.5</v>
      </c>
      <c r="D11" s="412"/>
      <c r="E11" s="412"/>
      <c r="F11" s="412"/>
      <c r="G11" s="413">
        <v>0.5</v>
      </c>
      <c r="H11" s="543" t="s">
        <v>626</v>
      </c>
      <c r="I11" s="411">
        <f t="shared" si="3"/>
        <v>0.5</v>
      </c>
      <c r="J11" s="413"/>
      <c r="K11" s="544">
        <v>0.5</v>
      </c>
      <c r="L11" s="413"/>
      <c r="M11" s="413"/>
      <c r="N11" s="413"/>
      <c r="O11" s="542" t="s">
        <v>696</v>
      </c>
      <c r="P11" s="264" t="s">
        <v>630</v>
      </c>
      <c r="S11" s="54"/>
    </row>
    <row r="12" spans="1:19" s="40" customFormat="1" ht="53.25" customHeight="1" x14ac:dyDescent="0.25">
      <c r="A12" s="537">
        <v>2.2000000000000002</v>
      </c>
      <c r="B12" s="542" t="s">
        <v>618</v>
      </c>
      <c r="C12" s="411">
        <f t="shared" si="1"/>
        <v>2.1</v>
      </c>
      <c r="D12" s="412"/>
      <c r="E12" s="412"/>
      <c r="F12" s="412"/>
      <c r="G12" s="413">
        <v>2.1</v>
      </c>
      <c r="H12" s="543" t="s">
        <v>627</v>
      </c>
      <c r="I12" s="411">
        <f t="shared" si="3"/>
        <v>0.5</v>
      </c>
      <c r="J12" s="413"/>
      <c r="K12" s="545">
        <v>0.5</v>
      </c>
      <c r="L12" s="413"/>
      <c r="M12" s="413"/>
      <c r="N12" s="413"/>
      <c r="O12" s="542" t="s">
        <v>697</v>
      </c>
      <c r="P12" s="264" t="s">
        <v>630</v>
      </c>
      <c r="S12" s="54"/>
    </row>
    <row r="13" spans="1:19" s="40" customFormat="1" ht="83.25" customHeight="1" x14ac:dyDescent="0.25">
      <c r="A13" s="537">
        <v>3.4</v>
      </c>
      <c r="B13" s="538" t="s">
        <v>619</v>
      </c>
      <c r="C13" s="411">
        <f t="shared" si="1"/>
        <v>0.5</v>
      </c>
      <c r="D13" s="412"/>
      <c r="E13" s="412"/>
      <c r="F13" s="412"/>
      <c r="G13" s="413">
        <v>0.5</v>
      </c>
      <c r="H13" s="539" t="s">
        <v>542</v>
      </c>
      <c r="I13" s="411">
        <f t="shared" si="3"/>
        <v>0</v>
      </c>
      <c r="J13" s="413"/>
      <c r="K13" s="414" t="s">
        <v>628</v>
      </c>
      <c r="L13" s="413"/>
      <c r="M13" s="413"/>
      <c r="N13" s="413"/>
      <c r="O13" s="538" t="s">
        <v>698</v>
      </c>
      <c r="P13" s="264" t="s">
        <v>630</v>
      </c>
      <c r="S13" s="54"/>
    </row>
    <row r="14" spans="1:19" s="40" customFormat="1" ht="83.25" customHeight="1" x14ac:dyDescent="0.25">
      <c r="A14" s="537">
        <v>4</v>
      </c>
      <c r="B14" s="538" t="s">
        <v>620</v>
      </c>
      <c r="C14" s="411">
        <f t="shared" si="1"/>
        <v>3.7</v>
      </c>
      <c r="D14" s="412"/>
      <c r="E14" s="412"/>
      <c r="F14" s="412"/>
      <c r="G14" s="413">
        <v>3.7</v>
      </c>
      <c r="H14" s="539" t="s">
        <v>627</v>
      </c>
      <c r="I14" s="411">
        <f t="shared" si="3"/>
        <v>0</v>
      </c>
      <c r="J14" s="413"/>
      <c r="K14" s="414" t="s">
        <v>628</v>
      </c>
      <c r="L14" s="413"/>
      <c r="M14" s="413"/>
      <c r="N14" s="413"/>
      <c r="O14" s="538" t="s">
        <v>699</v>
      </c>
      <c r="P14" s="264" t="s">
        <v>630</v>
      </c>
      <c r="S14" s="54"/>
    </row>
    <row r="15" spans="1:19" s="40" customFormat="1" ht="83.25" customHeight="1" x14ac:dyDescent="0.25">
      <c r="A15" s="537">
        <v>5</v>
      </c>
      <c r="B15" s="538" t="s">
        <v>621</v>
      </c>
      <c r="C15" s="411">
        <f t="shared" si="1"/>
        <v>12</v>
      </c>
      <c r="D15" s="412"/>
      <c r="E15" s="412"/>
      <c r="F15" s="412"/>
      <c r="G15" s="413">
        <v>12</v>
      </c>
      <c r="H15" s="539" t="s">
        <v>627</v>
      </c>
      <c r="I15" s="411">
        <f t="shared" si="3"/>
        <v>3</v>
      </c>
      <c r="J15" s="413"/>
      <c r="K15" s="414">
        <v>3</v>
      </c>
      <c r="L15" s="413"/>
      <c r="M15" s="413"/>
      <c r="N15" s="413"/>
      <c r="O15" s="538" t="s">
        <v>699</v>
      </c>
      <c r="P15" s="264" t="s">
        <v>630</v>
      </c>
      <c r="S15" s="54"/>
    </row>
    <row r="16" spans="1:19" s="40" customFormat="1" ht="83.25" customHeight="1" x14ac:dyDescent="0.25">
      <c r="A16" s="537">
        <v>6</v>
      </c>
      <c r="B16" s="538" t="s">
        <v>622</v>
      </c>
      <c r="C16" s="411">
        <f t="shared" si="1"/>
        <v>9.8000000000000007</v>
      </c>
      <c r="D16" s="412"/>
      <c r="E16" s="412"/>
      <c r="F16" s="412"/>
      <c r="G16" s="413">
        <v>9.8000000000000007</v>
      </c>
      <c r="H16" s="539" t="s">
        <v>627</v>
      </c>
      <c r="I16" s="411">
        <f t="shared" si="3"/>
        <v>2</v>
      </c>
      <c r="J16" s="413"/>
      <c r="K16" s="414">
        <v>2</v>
      </c>
      <c r="L16" s="413"/>
      <c r="M16" s="413"/>
      <c r="N16" s="413"/>
      <c r="O16" s="538" t="s">
        <v>699</v>
      </c>
      <c r="P16" s="264" t="s">
        <v>630</v>
      </c>
      <c r="S16" s="54"/>
    </row>
    <row r="17" spans="1:19" s="40" customFormat="1" ht="83.25" customHeight="1" x14ac:dyDescent="0.25">
      <c r="A17" s="537">
        <v>7</v>
      </c>
      <c r="B17" s="542" t="s">
        <v>623</v>
      </c>
      <c r="C17" s="411">
        <f t="shared" si="1"/>
        <v>0.65</v>
      </c>
      <c r="D17" s="412"/>
      <c r="E17" s="412"/>
      <c r="F17" s="412"/>
      <c r="G17" s="413">
        <v>0.65</v>
      </c>
      <c r="H17" s="159" t="s">
        <v>540</v>
      </c>
      <c r="I17" s="411">
        <f t="shared" si="3"/>
        <v>0</v>
      </c>
      <c r="J17" s="413"/>
      <c r="K17" s="414" t="s">
        <v>628</v>
      </c>
      <c r="L17" s="413"/>
      <c r="M17" s="413"/>
      <c r="N17" s="413"/>
      <c r="O17" s="129" t="s">
        <v>700</v>
      </c>
      <c r="P17" s="264" t="s">
        <v>630</v>
      </c>
      <c r="S17" s="54"/>
    </row>
    <row r="18" spans="1:19" s="40" customFormat="1" ht="83.25" customHeight="1" x14ac:dyDescent="0.25">
      <c r="A18" s="537">
        <v>8</v>
      </c>
      <c r="B18" s="542" t="s">
        <v>624</v>
      </c>
      <c r="C18" s="411">
        <f t="shared" si="1"/>
        <v>18</v>
      </c>
      <c r="D18" s="412"/>
      <c r="E18" s="412"/>
      <c r="F18" s="412"/>
      <c r="G18" s="413">
        <v>18</v>
      </c>
      <c r="H18" s="159" t="s">
        <v>627</v>
      </c>
      <c r="I18" s="411">
        <f t="shared" si="3"/>
        <v>4</v>
      </c>
      <c r="J18" s="413"/>
      <c r="K18" s="414">
        <v>4</v>
      </c>
      <c r="L18" s="413"/>
      <c r="M18" s="413"/>
      <c r="N18" s="413"/>
      <c r="O18" s="538" t="s">
        <v>699</v>
      </c>
      <c r="P18" s="264" t="s">
        <v>630</v>
      </c>
      <c r="S18" s="54"/>
    </row>
    <row r="19" spans="1:19" s="40" customFormat="1" ht="83.25" customHeight="1" x14ac:dyDescent="0.25">
      <c r="A19" s="537">
        <v>9</v>
      </c>
      <c r="B19" s="262" t="s">
        <v>277</v>
      </c>
      <c r="C19" s="411">
        <f t="shared" si="1"/>
        <v>24.54</v>
      </c>
      <c r="D19" s="412">
        <v>0.3</v>
      </c>
      <c r="E19" s="412"/>
      <c r="F19" s="412"/>
      <c r="G19" s="413">
        <v>24.24</v>
      </c>
      <c r="H19" s="260" t="s">
        <v>629</v>
      </c>
      <c r="I19" s="411">
        <f t="shared" si="3"/>
        <v>15</v>
      </c>
      <c r="J19" s="413"/>
      <c r="K19" s="414">
        <v>15</v>
      </c>
      <c r="L19" s="413"/>
      <c r="M19" s="413"/>
      <c r="N19" s="413"/>
      <c r="O19" s="262" t="s">
        <v>701</v>
      </c>
      <c r="P19" s="264" t="s">
        <v>630</v>
      </c>
      <c r="S19" s="54"/>
    </row>
    <row r="20" spans="1:19" s="40" customFormat="1" ht="83.25" customHeight="1" x14ac:dyDescent="0.25">
      <c r="A20" s="537">
        <v>10</v>
      </c>
      <c r="B20" s="418" t="s">
        <v>625</v>
      </c>
      <c r="C20" s="546">
        <f t="shared" si="1"/>
        <v>0.4</v>
      </c>
      <c r="D20" s="547"/>
      <c r="E20" s="547"/>
      <c r="F20" s="547"/>
      <c r="G20" s="414">
        <v>0.4</v>
      </c>
      <c r="H20" s="415" t="s">
        <v>563</v>
      </c>
      <c r="I20" s="546">
        <f t="shared" si="3"/>
        <v>0.3</v>
      </c>
      <c r="J20" s="414"/>
      <c r="K20" s="414">
        <v>0.3</v>
      </c>
      <c r="L20" s="414"/>
      <c r="M20" s="414"/>
      <c r="N20" s="414"/>
      <c r="O20" s="262"/>
      <c r="P20" s="264" t="s">
        <v>630</v>
      </c>
      <c r="S20" s="54"/>
    </row>
    <row r="21" spans="1:19" s="40" customFormat="1" ht="83.25" customHeight="1" x14ac:dyDescent="0.25">
      <c r="A21" s="537">
        <v>11</v>
      </c>
      <c r="B21" s="418" t="s">
        <v>567</v>
      </c>
      <c r="C21" s="411">
        <f t="shared" si="1"/>
        <v>0.7</v>
      </c>
      <c r="D21" s="547">
        <v>0.4</v>
      </c>
      <c r="E21" s="547"/>
      <c r="F21" s="547"/>
      <c r="G21" s="414">
        <v>0.3</v>
      </c>
      <c r="H21" s="415" t="s">
        <v>540</v>
      </c>
      <c r="I21" s="411">
        <f t="shared" si="3"/>
        <v>2.5</v>
      </c>
      <c r="J21" s="414"/>
      <c r="K21" s="414">
        <v>2.5</v>
      </c>
      <c r="L21" s="414"/>
      <c r="M21" s="414"/>
      <c r="N21" s="414"/>
      <c r="O21" s="262" t="s">
        <v>702</v>
      </c>
      <c r="P21" s="264" t="s">
        <v>630</v>
      </c>
      <c r="S21" s="54"/>
    </row>
    <row r="22" spans="1:19" s="186" customFormat="1" ht="36.75" customHeight="1" x14ac:dyDescent="0.25">
      <c r="A22" s="258" t="s">
        <v>38</v>
      </c>
      <c r="B22" s="157" t="s">
        <v>88</v>
      </c>
      <c r="C22" s="259">
        <f>SUM(C23)</f>
        <v>0.26</v>
      </c>
      <c r="D22" s="259">
        <f t="shared" ref="D22:N22" si="4">SUM(D23)</f>
        <v>0.26</v>
      </c>
      <c r="E22" s="259">
        <f t="shared" si="4"/>
        <v>0</v>
      </c>
      <c r="F22" s="259">
        <f t="shared" si="4"/>
        <v>0</v>
      </c>
      <c r="G22" s="259">
        <f t="shared" si="4"/>
        <v>0</v>
      </c>
      <c r="H22" s="259">
        <f t="shared" si="4"/>
        <v>0</v>
      </c>
      <c r="I22" s="259">
        <f t="shared" si="4"/>
        <v>0.2</v>
      </c>
      <c r="J22" s="259">
        <f t="shared" si="4"/>
        <v>0</v>
      </c>
      <c r="K22" s="259">
        <f t="shared" si="4"/>
        <v>0</v>
      </c>
      <c r="L22" s="259">
        <f t="shared" si="4"/>
        <v>0.2</v>
      </c>
      <c r="M22" s="259">
        <f t="shared" si="4"/>
        <v>0</v>
      </c>
      <c r="N22" s="259">
        <f t="shared" si="4"/>
        <v>0</v>
      </c>
      <c r="O22" s="394"/>
      <c r="P22" s="185"/>
      <c r="S22" s="187" t="s">
        <v>150</v>
      </c>
    </row>
    <row r="23" spans="1:19" ht="67.5" customHeight="1" x14ac:dyDescent="0.25">
      <c r="A23" s="260">
        <v>1</v>
      </c>
      <c r="B23" s="261" t="s">
        <v>278</v>
      </c>
      <c r="C23" s="181">
        <f>D23+E23+F23+G23</f>
        <v>0.26</v>
      </c>
      <c r="D23" s="181">
        <v>0.26</v>
      </c>
      <c r="E23" s="181"/>
      <c r="F23" s="181"/>
      <c r="G23" s="181"/>
      <c r="H23" s="262" t="s">
        <v>284</v>
      </c>
      <c r="I23" s="181">
        <f t="shared" ref="I23:I41" si="5">SUM(J23:N23)</f>
        <v>0.2</v>
      </c>
      <c r="J23" s="181"/>
      <c r="K23" s="181"/>
      <c r="L23" s="181">
        <v>0.2</v>
      </c>
      <c r="M23" s="181"/>
      <c r="N23" s="181"/>
      <c r="O23" s="262" t="s">
        <v>703</v>
      </c>
      <c r="P23" s="265"/>
      <c r="S23" s="54" t="s">
        <v>150</v>
      </c>
    </row>
    <row r="24" spans="1:19" s="186" customFormat="1" ht="32.25" customHeight="1" x14ac:dyDescent="0.25">
      <c r="A24" s="653" t="s">
        <v>33</v>
      </c>
      <c r="B24" s="153" t="s">
        <v>45</v>
      </c>
      <c r="C24" s="149">
        <f>SUM(C25:C30)</f>
        <v>8.379999999999999</v>
      </c>
      <c r="D24" s="149">
        <f t="shared" ref="D24:N24" si="6">SUM(D25:D30)</f>
        <v>0.03</v>
      </c>
      <c r="E24" s="149">
        <f t="shared" si="6"/>
        <v>0</v>
      </c>
      <c r="F24" s="149">
        <f t="shared" si="6"/>
        <v>0</v>
      </c>
      <c r="G24" s="149">
        <f t="shared" si="6"/>
        <v>8.35</v>
      </c>
      <c r="H24" s="654">
        <f t="shared" si="6"/>
        <v>0</v>
      </c>
      <c r="I24" s="149">
        <f t="shared" si="6"/>
        <v>28.6</v>
      </c>
      <c r="J24" s="149">
        <f t="shared" si="6"/>
        <v>5.6000000000000005</v>
      </c>
      <c r="K24" s="149">
        <f t="shared" si="6"/>
        <v>0</v>
      </c>
      <c r="L24" s="149">
        <f t="shared" si="6"/>
        <v>13</v>
      </c>
      <c r="M24" s="149">
        <f t="shared" si="6"/>
        <v>0</v>
      </c>
      <c r="N24" s="149">
        <f t="shared" si="6"/>
        <v>10</v>
      </c>
      <c r="O24" s="655"/>
      <c r="P24" s="185"/>
      <c r="S24" s="187" t="s">
        <v>150</v>
      </c>
    </row>
    <row r="25" spans="1:19" s="192" customFormat="1" ht="83.25" customHeight="1" x14ac:dyDescent="0.25">
      <c r="A25" s="656">
        <v>1</v>
      </c>
      <c r="B25" s="657" t="s">
        <v>553</v>
      </c>
      <c r="C25" s="658">
        <v>0.2</v>
      </c>
      <c r="D25" s="659"/>
      <c r="E25" s="659"/>
      <c r="F25" s="659"/>
      <c r="G25" s="659">
        <v>0.2</v>
      </c>
      <c r="H25" s="660" t="s">
        <v>538</v>
      </c>
      <c r="I25" s="268">
        <f>SUM(J25:N25)</f>
        <v>0.4</v>
      </c>
      <c r="J25" s="659">
        <v>0.4</v>
      </c>
      <c r="K25" s="659"/>
      <c r="L25" s="659"/>
      <c r="M25" s="659"/>
      <c r="N25" s="659"/>
      <c r="O25" s="152" t="s">
        <v>704</v>
      </c>
      <c r="P25" s="404"/>
      <c r="S25" s="193"/>
    </row>
    <row r="26" spans="1:19" s="186" customFormat="1" ht="70.5" customHeight="1" x14ac:dyDescent="0.25">
      <c r="A26" s="656">
        <v>2</v>
      </c>
      <c r="B26" s="661" t="s">
        <v>539</v>
      </c>
      <c r="C26" s="662">
        <v>2</v>
      </c>
      <c r="D26" s="268"/>
      <c r="E26" s="268"/>
      <c r="F26" s="268"/>
      <c r="G26" s="268">
        <v>2</v>
      </c>
      <c r="H26" s="663" t="s">
        <v>540</v>
      </c>
      <c r="I26" s="268">
        <f>SUM(J26:N26)</f>
        <v>5</v>
      </c>
      <c r="J26" s="268">
        <v>5</v>
      </c>
      <c r="K26" s="268"/>
      <c r="L26" s="268"/>
      <c r="M26" s="268"/>
      <c r="N26" s="268"/>
      <c r="O26" s="152" t="s">
        <v>705</v>
      </c>
      <c r="P26" s="185"/>
      <c r="S26" s="187"/>
    </row>
    <row r="27" spans="1:19" s="186" customFormat="1" ht="74.25" customHeight="1" x14ac:dyDescent="0.25">
      <c r="A27" s="260">
        <v>3</v>
      </c>
      <c r="B27" s="381" t="s">
        <v>541</v>
      </c>
      <c r="C27" s="396">
        <v>0.1</v>
      </c>
      <c r="D27" s="181"/>
      <c r="E27" s="181"/>
      <c r="F27" s="181"/>
      <c r="G27" s="181">
        <v>0.1</v>
      </c>
      <c r="H27" s="398" t="s">
        <v>542</v>
      </c>
      <c r="I27" s="181">
        <f>SUM(J27:N27)</f>
        <v>0.2</v>
      </c>
      <c r="J27" s="181">
        <v>0.2</v>
      </c>
      <c r="K27" s="181"/>
      <c r="L27" s="181"/>
      <c r="M27" s="181"/>
      <c r="N27" s="181"/>
      <c r="O27" s="395" t="s">
        <v>706</v>
      </c>
      <c r="P27" s="185"/>
      <c r="S27" s="187"/>
    </row>
    <row r="28" spans="1:19" ht="90.75" customHeight="1" x14ac:dyDescent="0.25">
      <c r="A28" s="260">
        <v>4</v>
      </c>
      <c r="B28" s="261" t="s">
        <v>289</v>
      </c>
      <c r="C28" s="181">
        <f t="shared" ref="C28:C41" si="7">D28+E28+F28+G28</f>
        <v>5.0599999999999996</v>
      </c>
      <c r="D28" s="181"/>
      <c r="E28" s="181"/>
      <c r="F28" s="181"/>
      <c r="G28" s="181">
        <v>5.0599999999999996</v>
      </c>
      <c r="H28" s="262" t="s">
        <v>295</v>
      </c>
      <c r="I28" s="181">
        <f t="shared" si="5"/>
        <v>10</v>
      </c>
      <c r="J28" s="181"/>
      <c r="K28" s="181"/>
      <c r="L28" s="181"/>
      <c r="M28" s="181"/>
      <c r="N28" s="181">
        <v>10</v>
      </c>
      <c r="O28" s="262" t="s">
        <v>707</v>
      </c>
      <c r="P28" s="265"/>
      <c r="S28" s="54" t="s">
        <v>150</v>
      </c>
    </row>
    <row r="29" spans="1:19" ht="92.25" customHeight="1" x14ac:dyDescent="0.25">
      <c r="A29" s="260">
        <v>5</v>
      </c>
      <c r="B29" s="261" t="s">
        <v>290</v>
      </c>
      <c r="C29" s="181">
        <f t="shared" si="7"/>
        <v>0.06</v>
      </c>
      <c r="D29" s="181">
        <v>0.03</v>
      </c>
      <c r="E29" s="181"/>
      <c r="F29" s="181"/>
      <c r="G29" s="181">
        <v>0.03</v>
      </c>
      <c r="H29" s="262" t="s">
        <v>296</v>
      </c>
      <c r="I29" s="181">
        <f t="shared" si="5"/>
        <v>0.3</v>
      </c>
      <c r="J29" s="181"/>
      <c r="K29" s="181"/>
      <c r="L29" s="181">
        <v>0.3</v>
      </c>
      <c r="M29" s="181"/>
      <c r="N29" s="181"/>
      <c r="O29" s="262" t="s">
        <v>708</v>
      </c>
      <c r="P29" s="265"/>
      <c r="S29" s="54" t="s">
        <v>150</v>
      </c>
    </row>
    <row r="30" spans="1:19" ht="95.25" customHeight="1" x14ac:dyDescent="0.25">
      <c r="A30" s="260">
        <v>6</v>
      </c>
      <c r="B30" s="261" t="s">
        <v>291</v>
      </c>
      <c r="C30" s="181">
        <f t="shared" si="7"/>
        <v>0.96</v>
      </c>
      <c r="D30" s="181"/>
      <c r="E30" s="181"/>
      <c r="F30" s="181"/>
      <c r="G30" s="181">
        <v>0.96</v>
      </c>
      <c r="H30" s="262" t="s">
        <v>288</v>
      </c>
      <c r="I30" s="181">
        <f t="shared" si="5"/>
        <v>12.7</v>
      </c>
      <c r="J30" s="181"/>
      <c r="K30" s="181"/>
      <c r="L30" s="181">
        <v>12.7</v>
      </c>
      <c r="M30" s="181"/>
      <c r="N30" s="181"/>
      <c r="O30" s="262" t="s">
        <v>709</v>
      </c>
      <c r="P30" s="265"/>
      <c r="S30" s="54" t="s">
        <v>150</v>
      </c>
    </row>
    <row r="31" spans="1:19" s="186" customFormat="1" ht="21" customHeight="1" x14ac:dyDescent="0.25">
      <c r="A31" s="258" t="s">
        <v>51</v>
      </c>
      <c r="B31" s="231" t="s">
        <v>37</v>
      </c>
      <c r="C31" s="259">
        <f>SUM(C32:C35)</f>
        <v>2.9899999999999998</v>
      </c>
      <c r="D31" s="259">
        <f t="shared" ref="D31:H31" si="8">SUM(D32:D35)</f>
        <v>1.04</v>
      </c>
      <c r="E31" s="259">
        <f t="shared" si="8"/>
        <v>0</v>
      </c>
      <c r="F31" s="259">
        <f t="shared" si="8"/>
        <v>0</v>
      </c>
      <c r="G31" s="259">
        <f t="shared" si="8"/>
        <v>1.95</v>
      </c>
      <c r="H31" s="397">
        <f t="shared" si="8"/>
        <v>0</v>
      </c>
      <c r="I31" s="259">
        <f>SUM(I32:I35)</f>
        <v>2.3499999999999996</v>
      </c>
      <c r="J31" s="259">
        <f t="shared" ref="J31:N31" si="9">SUM(J32:J35)</f>
        <v>0</v>
      </c>
      <c r="K31" s="259">
        <f t="shared" si="9"/>
        <v>0</v>
      </c>
      <c r="L31" s="259">
        <f t="shared" si="9"/>
        <v>0</v>
      </c>
      <c r="M31" s="259">
        <f t="shared" si="9"/>
        <v>2.3499999999999996</v>
      </c>
      <c r="N31" s="259">
        <f t="shared" si="9"/>
        <v>0</v>
      </c>
      <c r="O31" s="394"/>
      <c r="P31" s="188"/>
      <c r="Q31" s="189"/>
      <c r="S31" s="187" t="s">
        <v>150</v>
      </c>
    </row>
    <row r="32" spans="1:19" ht="70.5" customHeight="1" x14ac:dyDescent="0.25">
      <c r="A32" s="260">
        <v>1</v>
      </c>
      <c r="B32" s="261" t="s">
        <v>292</v>
      </c>
      <c r="C32" s="181">
        <f t="shared" si="7"/>
        <v>0.75</v>
      </c>
      <c r="D32" s="181"/>
      <c r="E32" s="181"/>
      <c r="F32" s="159"/>
      <c r="G32" s="181">
        <v>0.75</v>
      </c>
      <c r="H32" s="262" t="s">
        <v>297</v>
      </c>
      <c r="I32" s="181">
        <f t="shared" si="5"/>
        <v>0.9</v>
      </c>
      <c r="J32" s="181"/>
      <c r="K32" s="181"/>
      <c r="L32" s="181"/>
      <c r="M32" s="181">
        <v>0.9</v>
      </c>
      <c r="N32" s="181"/>
      <c r="O32" s="129" t="s">
        <v>710</v>
      </c>
      <c r="P32" s="265"/>
      <c r="S32" s="54" t="s">
        <v>150</v>
      </c>
    </row>
    <row r="33" spans="1:19" ht="73.5" customHeight="1" x14ac:dyDescent="0.25">
      <c r="A33" s="260">
        <v>2</v>
      </c>
      <c r="B33" s="261" t="s">
        <v>293</v>
      </c>
      <c r="C33" s="181">
        <f t="shared" si="7"/>
        <v>0.41</v>
      </c>
      <c r="D33" s="181">
        <v>0.41</v>
      </c>
      <c r="E33" s="181"/>
      <c r="F33" s="181"/>
      <c r="G33" s="181"/>
      <c r="H33" s="262" t="s">
        <v>285</v>
      </c>
      <c r="I33" s="181">
        <f t="shared" si="5"/>
        <v>0.5</v>
      </c>
      <c r="J33" s="181"/>
      <c r="K33" s="181"/>
      <c r="L33" s="181"/>
      <c r="M33" s="181">
        <v>0.5</v>
      </c>
      <c r="N33" s="181"/>
      <c r="O33" s="129" t="s">
        <v>710</v>
      </c>
      <c r="P33" s="265"/>
      <c r="S33" s="54" t="s">
        <v>150</v>
      </c>
    </row>
    <row r="34" spans="1:19" ht="60" customHeight="1" x14ac:dyDescent="0.25">
      <c r="A34" s="260">
        <v>3</v>
      </c>
      <c r="B34" s="262" t="s">
        <v>562</v>
      </c>
      <c r="C34" s="411">
        <f t="shared" ref="C34" si="10">SUM(D34:G34)</f>
        <v>0.03</v>
      </c>
      <c r="D34" s="412">
        <v>0.03</v>
      </c>
      <c r="E34" s="412"/>
      <c r="F34" s="412"/>
      <c r="G34" s="413"/>
      <c r="H34" s="260" t="s">
        <v>563</v>
      </c>
      <c r="I34" s="411">
        <f t="shared" ref="I34" si="11">SUM(J34:N34)</f>
        <v>0</v>
      </c>
      <c r="J34" s="413"/>
      <c r="K34" s="414"/>
      <c r="L34" s="413"/>
      <c r="M34" s="413"/>
      <c r="N34" s="413"/>
      <c r="O34" s="219" t="s">
        <v>711</v>
      </c>
      <c r="P34" s="265"/>
      <c r="S34" s="54"/>
    </row>
    <row r="35" spans="1:19" ht="66" customHeight="1" x14ac:dyDescent="0.25">
      <c r="A35" s="260">
        <v>4</v>
      </c>
      <c r="B35" s="261" t="s">
        <v>294</v>
      </c>
      <c r="C35" s="181">
        <f t="shared" si="7"/>
        <v>1.7999999999999998</v>
      </c>
      <c r="D35" s="181">
        <v>0.6</v>
      </c>
      <c r="E35" s="181"/>
      <c r="F35" s="159"/>
      <c r="G35" s="181">
        <v>1.2</v>
      </c>
      <c r="H35" s="262" t="s">
        <v>287</v>
      </c>
      <c r="I35" s="181">
        <f t="shared" si="5"/>
        <v>0.95</v>
      </c>
      <c r="J35" s="181"/>
      <c r="K35" s="181"/>
      <c r="L35" s="181"/>
      <c r="M35" s="181">
        <v>0.95</v>
      </c>
      <c r="N35" s="181"/>
      <c r="O35" s="262" t="s">
        <v>712</v>
      </c>
      <c r="P35" s="265"/>
      <c r="S35" s="54" t="s">
        <v>150</v>
      </c>
    </row>
    <row r="36" spans="1:19" s="3" customFormat="1" ht="36.75" customHeight="1" x14ac:dyDescent="0.25">
      <c r="A36" s="258" t="s">
        <v>30</v>
      </c>
      <c r="B36" s="231" t="s">
        <v>32</v>
      </c>
      <c r="C36" s="259">
        <f t="shared" ref="C36:N36" si="12">SUM(C37:C39)</f>
        <v>6.32</v>
      </c>
      <c r="D36" s="259">
        <f t="shared" si="12"/>
        <v>0.92</v>
      </c>
      <c r="E36" s="259">
        <f t="shared" si="12"/>
        <v>0</v>
      </c>
      <c r="F36" s="259">
        <f t="shared" si="12"/>
        <v>0</v>
      </c>
      <c r="G36" s="259">
        <f t="shared" si="12"/>
        <v>5.4</v>
      </c>
      <c r="H36" s="397">
        <f t="shared" si="12"/>
        <v>0</v>
      </c>
      <c r="I36" s="259">
        <f t="shared" si="12"/>
        <v>6.5</v>
      </c>
      <c r="J36" s="259">
        <f t="shared" si="12"/>
        <v>0</v>
      </c>
      <c r="K36" s="259">
        <f t="shared" si="12"/>
        <v>0</v>
      </c>
      <c r="L36" s="259">
        <f t="shared" si="12"/>
        <v>6.5</v>
      </c>
      <c r="M36" s="259">
        <f t="shared" si="12"/>
        <v>0</v>
      </c>
      <c r="N36" s="259">
        <f t="shared" si="12"/>
        <v>0</v>
      </c>
      <c r="O36" s="394"/>
      <c r="P36" s="185"/>
      <c r="S36" s="52" t="s">
        <v>150</v>
      </c>
    </row>
    <row r="37" spans="1:19" s="417" customFormat="1" ht="68.25" customHeight="1" x14ac:dyDescent="0.25">
      <c r="A37" s="260">
        <v>1</v>
      </c>
      <c r="B37" s="129" t="s">
        <v>564</v>
      </c>
      <c r="C37" s="411">
        <f t="shared" ref="C37:C39" si="13">SUM(D37:G37)</f>
        <v>0.69</v>
      </c>
      <c r="D37" s="412"/>
      <c r="E37" s="412"/>
      <c r="F37" s="412"/>
      <c r="G37" s="413">
        <v>0.69</v>
      </c>
      <c r="H37" s="159" t="s">
        <v>566</v>
      </c>
      <c r="I37" s="411">
        <f t="shared" ref="I37:I39" si="14">SUM(J37:N37)</f>
        <v>1.2</v>
      </c>
      <c r="J37" s="413"/>
      <c r="K37" s="414"/>
      <c r="L37" s="413">
        <v>1.2</v>
      </c>
      <c r="M37" s="413"/>
      <c r="N37" s="413"/>
      <c r="O37" s="262" t="s">
        <v>713</v>
      </c>
      <c r="P37" s="188"/>
      <c r="Q37" s="416"/>
      <c r="S37" s="410" t="s">
        <v>150</v>
      </c>
    </row>
    <row r="38" spans="1:19" s="417" customFormat="1" ht="60.75" customHeight="1" x14ac:dyDescent="0.25">
      <c r="A38" s="260">
        <v>2</v>
      </c>
      <c r="B38" s="418" t="s">
        <v>543</v>
      </c>
      <c r="C38" s="411">
        <f t="shared" si="13"/>
        <v>0.92</v>
      </c>
      <c r="D38" s="412">
        <v>0.92</v>
      </c>
      <c r="E38" s="412"/>
      <c r="F38" s="412"/>
      <c r="G38" s="413"/>
      <c r="H38" s="415" t="s">
        <v>544</v>
      </c>
      <c r="I38" s="411">
        <f t="shared" si="14"/>
        <v>1.7</v>
      </c>
      <c r="J38" s="413"/>
      <c r="K38" s="414"/>
      <c r="L38" s="413">
        <v>1.7</v>
      </c>
      <c r="M38" s="413"/>
      <c r="N38" s="413"/>
      <c r="O38" s="262" t="s">
        <v>714</v>
      </c>
      <c r="P38" s="188"/>
      <c r="Q38" s="416"/>
      <c r="S38" s="410"/>
    </row>
    <row r="39" spans="1:19" s="417" customFormat="1" ht="92.25" customHeight="1" x14ac:dyDescent="0.25">
      <c r="A39" s="260">
        <v>3</v>
      </c>
      <c r="B39" s="262" t="s">
        <v>565</v>
      </c>
      <c r="C39" s="411">
        <f t="shared" si="13"/>
        <v>4.71</v>
      </c>
      <c r="D39" s="412"/>
      <c r="E39" s="412"/>
      <c r="F39" s="412"/>
      <c r="G39" s="413">
        <v>4.71</v>
      </c>
      <c r="H39" s="260" t="s">
        <v>566</v>
      </c>
      <c r="I39" s="411">
        <f t="shared" si="14"/>
        <v>3.6</v>
      </c>
      <c r="J39" s="413"/>
      <c r="K39" s="414"/>
      <c r="L39" s="413">
        <v>3.6</v>
      </c>
      <c r="M39" s="413"/>
      <c r="N39" s="413"/>
      <c r="O39" s="262" t="s">
        <v>715</v>
      </c>
      <c r="P39" s="188"/>
      <c r="Q39" s="416"/>
      <c r="S39" s="410"/>
    </row>
    <row r="40" spans="1:19" s="186" customFormat="1" ht="33" customHeight="1" x14ac:dyDescent="0.25">
      <c r="A40" s="258" t="s">
        <v>28</v>
      </c>
      <c r="B40" s="231" t="s">
        <v>29</v>
      </c>
      <c r="C40" s="259">
        <f t="shared" ref="C40:G40" si="15">C41</f>
        <v>5</v>
      </c>
      <c r="D40" s="259">
        <f t="shared" si="15"/>
        <v>0</v>
      </c>
      <c r="E40" s="259">
        <f t="shared" si="15"/>
        <v>0</v>
      </c>
      <c r="F40" s="259">
        <f t="shared" si="15"/>
        <v>0</v>
      </c>
      <c r="G40" s="259">
        <f t="shared" si="15"/>
        <v>5</v>
      </c>
      <c r="H40" s="397"/>
      <c r="I40" s="259">
        <f>I41</f>
        <v>2.7</v>
      </c>
      <c r="J40" s="259">
        <f t="shared" ref="J40:N40" si="16">J41</f>
        <v>0</v>
      </c>
      <c r="K40" s="259">
        <f t="shared" si="16"/>
        <v>0</v>
      </c>
      <c r="L40" s="259">
        <f t="shared" si="16"/>
        <v>0</v>
      </c>
      <c r="M40" s="259">
        <f t="shared" si="16"/>
        <v>2.7</v>
      </c>
      <c r="N40" s="259">
        <f t="shared" si="16"/>
        <v>0</v>
      </c>
      <c r="O40" s="394"/>
      <c r="P40" s="185"/>
      <c r="S40" s="187" t="s">
        <v>150</v>
      </c>
    </row>
    <row r="41" spans="1:19" ht="57.75" customHeight="1" x14ac:dyDescent="0.25">
      <c r="A41" s="260">
        <v>1</v>
      </c>
      <c r="B41" s="261" t="s">
        <v>853</v>
      </c>
      <c r="C41" s="181">
        <f t="shared" si="7"/>
        <v>5</v>
      </c>
      <c r="D41" s="181"/>
      <c r="E41" s="181"/>
      <c r="F41" s="181"/>
      <c r="G41" s="181">
        <v>5</v>
      </c>
      <c r="H41" s="262" t="s">
        <v>298</v>
      </c>
      <c r="I41" s="181">
        <f t="shared" si="5"/>
        <v>2.7</v>
      </c>
      <c r="J41" s="181"/>
      <c r="K41" s="181"/>
      <c r="L41" s="181"/>
      <c r="M41" s="181">
        <v>2.7</v>
      </c>
      <c r="N41" s="181"/>
      <c r="O41" s="262" t="s">
        <v>854</v>
      </c>
      <c r="P41" s="265"/>
      <c r="S41" s="54" t="s">
        <v>150</v>
      </c>
    </row>
    <row r="42" spans="1:19" s="186" customFormat="1" ht="36.75" customHeight="1" x14ac:dyDescent="0.25">
      <c r="A42" s="258" t="s">
        <v>26</v>
      </c>
      <c r="B42" s="231" t="s">
        <v>545</v>
      </c>
      <c r="C42" s="259">
        <f>C43</f>
        <v>5.5</v>
      </c>
      <c r="D42" s="259">
        <f t="shared" ref="D42:N42" si="17">D43</f>
        <v>0</v>
      </c>
      <c r="E42" s="259">
        <f t="shared" si="17"/>
        <v>0</v>
      </c>
      <c r="F42" s="259">
        <f t="shared" si="17"/>
        <v>0</v>
      </c>
      <c r="G42" s="259">
        <f t="shared" si="17"/>
        <v>5.5</v>
      </c>
      <c r="H42" s="397"/>
      <c r="I42" s="259">
        <f t="shared" si="17"/>
        <v>0.6</v>
      </c>
      <c r="J42" s="259">
        <f t="shared" si="17"/>
        <v>0</v>
      </c>
      <c r="K42" s="259">
        <v>0.6</v>
      </c>
      <c r="L42" s="259">
        <f t="shared" si="17"/>
        <v>0</v>
      </c>
      <c r="M42" s="259">
        <f t="shared" si="17"/>
        <v>0</v>
      </c>
      <c r="N42" s="259">
        <f t="shared" si="17"/>
        <v>0</v>
      </c>
      <c r="O42" s="380"/>
      <c r="P42" s="185"/>
      <c r="S42" s="187"/>
    </row>
    <row r="43" spans="1:19" ht="83.25" customHeight="1" x14ac:dyDescent="0.25">
      <c r="A43" s="260">
        <v>1</v>
      </c>
      <c r="B43" s="261" t="s">
        <v>546</v>
      </c>
      <c r="C43" s="181">
        <f>SUM(D43:G43)</f>
        <v>5.5</v>
      </c>
      <c r="D43" s="181"/>
      <c r="E43" s="181"/>
      <c r="F43" s="181"/>
      <c r="G43" s="181">
        <v>5.5</v>
      </c>
      <c r="H43" s="262" t="s">
        <v>547</v>
      </c>
      <c r="I43" s="181">
        <v>0.6</v>
      </c>
      <c r="J43" s="181"/>
      <c r="K43" s="181">
        <v>0.6</v>
      </c>
      <c r="L43" s="181"/>
      <c r="M43" s="181"/>
      <c r="N43" s="181"/>
      <c r="O43" s="262" t="s">
        <v>716</v>
      </c>
      <c r="P43" s="265"/>
      <c r="S43" s="54"/>
    </row>
    <row r="44" spans="1:19" ht="30.75" customHeight="1" x14ac:dyDescent="0.25">
      <c r="A44" s="258">
        <f>A43+A41+A39+A35+A30+A23+A21+A9</f>
        <v>28</v>
      </c>
      <c r="B44" s="258" t="s">
        <v>181</v>
      </c>
      <c r="C44" s="259">
        <f>C42+C40+C36+C31+C24+C22+C10+C8</f>
        <v>109.04</v>
      </c>
      <c r="D44" s="259">
        <f t="shared" ref="D44:N44" si="18">D42+D40+D36+D31+D24+D22+D10+D8</f>
        <v>2.95</v>
      </c>
      <c r="E44" s="259">
        <f t="shared" si="18"/>
        <v>0</v>
      </c>
      <c r="F44" s="259">
        <f t="shared" si="18"/>
        <v>0</v>
      </c>
      <c r="G44" s="259">
        <f t="shared" si="18"/>
        <v>106.09</v>
      </c>
      <c r="H44" s="259">
        <f t="shared" si="18"/>
        <v>0</v>
      </c>
      <c r="I44" s="259">
        <f t="shared" si="18"/>
        <v>73.75</v>
      </c>
      <c r="J44" s="259">
        <f t="shared" si="18"/>
        <v>5.6000000000000005</v>
      </c>
      <c r="K44" s="259">
        <f t="shared" si="18"/>
        <v>33.400000000000006</v>
      </c>
      <c r="L44" s="259">
        <f t="shared" si="18"/>
        <v>19.7</v>
      </c>
      <c r="M44" s="259">
        <f t="shared" si="18"/>
        <v>5.05</v>
      </c>
      <c r="N44" s="259">
        <f t="shared" si="18"/>
        <v>10</v>
      </c>
      <c r="O44" s="394"/>
      <c r="P44" s="265"/>
      <c r="S44" s="54" t="s">
        <v>150</v>
      </c>
    </row>
    <row r="45" spans="1:19" ht="25.5" x14ac:dyDescent="0.25">
      <c r="S45" s="54" t="s">
        <v>150</v>
      </c>
    </row>
    <row r="46" spans="1:19" ht="25.5" x14ac:dyDescent="0.25">
      <c r="N46" s="919" t="s">
        <v>859</v>
      </c>
      <c r="O46" s="919"/>
      <c r="P46" s="919"/>
      <c r="S46" s="54" t="s">
        <v>150</v>
      </c>
    </row>
    <row r="47" spans="1:19" ht="25.5" x14ac:dyDescent="0.25">
      <c r="N47" s="919"/>
      <c r="O47" s="919"/>
      <c r="P47" s="919"/>
      <c r="S47" s="54" t="s">
        <v>150</v>
      </c>
    </row>
    <row r="48" spans="1:19" ht="25.5" x14ac:dyDescent="0.25">
      <c r="S48" s="54" t="s">
        <v>150</v>
      </c>
    </row>
    <row r="49" spans="19:19" ht="25.5" x14ac:dyDescent="0.25">
      <c r="S49" s="54" t="s">
        <v>150</v>
      </c>
    </row>
    <row r="50" spans="19:19" ht="25.5" x14ac:dyDescent="0.25">
      <c r="S50" s="54" t="s">
        <v>150</v>
      </c>
    </row>
    <row r="51" spans="19:19" ht="25.5" x14ac:dyDescent="0.25">
      <c r="S51" s="54" t="s">
        <v>150</v>
      </c>
    </row>
    <row r="52" spans="19:19" ht="25.5" x14ac:dyDescent="0.25">
      <c r="S52" s="54" t="s">
        <v>150</v>
      </c>
    </row>
    <row r="53" spans="19:19" ht="25.5" x14ac:dyDescent="0.25">
      <c r="S53" s="54" t="s">
        <v>150</v>
      </c>
    </row>
    <row r="54" spans="19:19" ht="25.5" x14ac:dyDescent="0.25">
      <c r="S54" s="54" t="s">
        <v>150</v>
      </c>
    </row>
    <row r="55" spans="19:19" ht="25.5" x14ac:dyDescent="0.25">
      <c r="S55" s="54" t="s">
        <v>150</v>
      </c>
    </row>
    <row r="56" spans="19:19" ht="25.5" x14ac:dyDescent="0.25">
      <c r="S56" s="54" t="s">
        <v>150</v>
      </c>
    </row>
    <row r="57" spans="19:19" ht="25.5" x14ac:dyDescent="0.25">
      <c r="S57" s="54" t="s">
        <v>150</v>
      </c>
    </row>
    <row r="58" spans="19:19" ht="25.5" x14ac:dyDescent="0.25">
      <c r="S58" s="54" t="s">
        <v>150</v>
      </c>
    </row>
    <row r="59" spans="19:19" ht="25.5" x14ac:dyDescent="0.25">
      <c r="S59" s="54" t="s">
        <v>150</v>
      </c>
    </row>
    <row r="60" spans="19:19" ht="25.5" x14ac:dyDescent="0.25">
      <c r="S60" s="54" t="s">
        <v>150</v>
      </c>
    </row>
    <row r="61" spans="19:19" ht="25.5" x14ac:dyDescent="0.25">
      <c r="S61" s="54" t="s">
        <v>150</v>
      </c>
    </row>
    <row r="62" spans="19:19" ht="25.5" x14ac:dyDescent="0.25">
      <c r="S62" s="54" t="s">
        <v>150</v>
      </c>
    </row>
    <row r="63" spans="19:19" ht="25.5" x14ac:dyDescent="0.25">
      <c r="S63" s="54" t="s">
        <v>150</v>
      </c>
    </row>
    <row r="64" spans="19:19" ht="25.5" x14ac:dyDescent="0.25">
      <c r="S64" s="54" t="s">
        <v>150</v>
      </c>
    </row>
    <row r="65" spans="19:19" ht="25.5" x14ac:dyDescent="0.25">
      <c r="S65" s="54" t="s">
        <v>150</v>
      </c>
    </row>
    <row r="66" spans="19:19" ht="25.5" x14ac:dyDescent="0.25">
      <c r="S66" s="54" t="s">
        <v>150</v>
      </c>
    </row>
    <row r="67" spans="19:19" ht="25.5" x14ac:dyDescent="0.25">
      <c r="S67" s="54" t="s">
        <v>150</v>
      </c>
    </row>
    <row r="68" spans="19:19" ht="25.5" x14ac:dyDescent="0.25">
      <c r="S68" s="54" t="s">
        <v>150</v>
      </c>
    </row>
    <row r="69" spans="19:19" ht="25.5" x14ac:dyDescent="0.25">
      <c r="S69" s="54" t="s">
        <v>150</v>
      </c>
    </row>
    <row r="70" spans="19:19" ht="25.5" x14ac:dyDescent="0.25">
      <c r="S70" s="54" t="s">
        <v>150</v>
      </c>
    </row>
    <row r="71" spans="19:19" ht="25.5" x14ac:dyDescent="0.25">
      <c r="S71" s="54" t="s">
        <v>150</v>
      </c>
    </row>
    <row r="72" spans="19:19" ht="25.5" x14ac:dyDescent="0.25">
      <c r="S72" s="54" t="s">
        <v>150</v>
      </c>
    </row>
    <row r="73" spans="19:19" ht="25.5" x14ac:dyDescent="0.25">
      <c r="S73" s="54" t="s">
        <v>150</v>
      </c>
    </row>
    <row r="74" spans="19:19" ht="25.5" x14ac:dyDescent="0.25">
      <c r="S74" s="54" t="s">
        <v>150</v>
      </c>
    </row>
    <row r="75" spans="19:19" ht="25.5" x14ac:dyDescent="0.25">
      <c r="S75" s="54" t="s">
        <v>150</v>
      </c>
    </row>
    <row r="76" spans="19:19" ht="25.5" x14ac:dyDescent="0.25">
      <c r="S76" s="54" t="s">
        <v>150</v>
      </c>
    </row>
    <row r="77" spans="19:19" ht="25.5" x14ac:dyDescent="0.25">
      <c r="S77" s="54" t="s">
        <v>150</v>
      </c>
    </row>
    <row r="78" spans="19:19" ht="25.5" x14ac:dyDescent="0.25">
      <c r="S78" s="54" t="s">
        <v>150</v>
      </c>
    </row>
    <row r="79" spans="19:19" ht="25.5" x14ac:dyDescent="0.25">
      <c r="S79" s="54" t="s">
        <v>150</v>
      </c>
    </row>
    <row r="80" spans="19:19" ht="25.5" x14ac:dyDescent="0.25">
      <c r="S80" s="54" t="s">
        <v>150</v>
      </c>
    </row>
    <row r="81" spans="19:19" ht="25.5" x14ac:dyDescent="0.25">
      <c r="S81" s="54" t="s">
        <v>150</v>
      </c>
    </row>
    <row r="82" spans="19:19" ht="25.5" x14ac:dyDescent="0.25">
      <c r="S82" s="54" t="s">
        <v>150</v>
      </c>
    </row>
    <row r="83" spans="19:19" ht="25.5" x14ac:dyDescent="0.25">
      <c r="S83" s="54" t="s">
        <v>150</v>
      </c>
    </row>
    <row r="84" spans="19:19" ht="25.5" x14ac:dyDescent="0.25">
      <c r="S84" s="54" t="s">
        <v>150</v>
      </c>
    </row>
    <row r="85" spans="19:19" ht="25.5" x14ac:dyDescent="0.25">
      <c r="S85" s="54" t="s">
        <v>150</v>
      </c>
    </row>
    <row r="86" spans="19:19" ht="25.5" x14ac:dyDescent="0.25">
      <c r="S86" s="54" t="s">
        <v>150</v>
      </c>
    </row>
    <row r="87" spans="19:19" ht="25.5" x14ac:dyDescent="0.25">
      <c r="S87" s="54" t="s">
        <v>150</v>
      </c>
    </row>
    <row r="88" spans="19:19" ht="25.5" x14ac:dyDescent="0.25">
      <c r="S88" s="54" t="s">
        <v>150</v>
      </c>
    </row>
    <row r="89" spans="19:19" ht="25.5" x14ac:dyDescent="0.25">
      <c r="S89" s="54" t="s">
        <v>150</v>
      </c>
    </row>
    <row r="90" spans="19:19" ht="25.5" x14ac:dyDescent="0.25">
      <c r="S90" s="54" t="s">
        <v>150</v>
      </c>
    </row>
    <row r="91" spans="19:19" ht="25.5" x14ac:dyDescent="0.25">
      <c r="S91" s="54" t="s">
        <v>150</v>
      </c>
    </row>
    <row r="92" spans="19:19" ht="25.5" x14ac:dyDescent="0.25">
      <c r="S92" s="54" t="s">
        <v>150</v>
      </c>
    </row>
    <row r="93" spans="19:19" ht="25.5" x14ac:dyDescent="0.25">
      <c r="S93" s="54" t="s">
        <v>150</v>
      </c>
    </row>
    <row r="94" spans="19:19" ht="25.5" x14ac:dyDescent="0.25">
      <c r="S94" s="54" t="s">
        <v>150</v>
      </c>
    </row>
    <row r="95" spans="19:19" ht="25.5" x14ac:dyDescent="0.25">
      <c r="S95" s="54" t="s">
        <v>150</v>
      </c>
    </row>
    <row r="96" spans="19:19" ht="25.5" x14ac:dyDescent="0.25">
      <c r="S96" s="54" t="s">
        <v>150</v>
      </c>
    </row>
    <row r="97" spans="19:19" ht="25.5" x14ac:dyDescent="0.25">
      <c r="S97" s="54" t="s">
        <v>150</v>
      </c>
    </row>
    <row r="98" spans="19:19" ht="25.5" x14ac:dyDescent="0.25">
      <c r="S98" s="54" t="s">
        <v>150</v>
      </c>
    </row>
    <row r="99" spans="19:19" ht="25.5" x14ac:dyDescent="0.25">
      <c r="S99" s="54" t="s">
        <v>150</v>
      </c>
    </row>
    <row r="100" spans="19:19" ht="25.5" x14ac:dyDescent="0.25">
      <c r="S100" s="54" t="s">
        <v>150</v>
      </c>
    </row>
    <row r="101" spans="19:19" ht="25.5" x14ac:dyDescent="0.25">
      <c r="S101" s="54" t="s">
        <v>150</v>
      </c>
    </row>
    <row r="102" spans="19:19" ht="25.5" x14ac:dyDescent="0.25">
      <c r="S102" s="54" t="s">
        <v>150</v>
      </c>
    </row>
    <row r="103" spans="19:19" ht="25.5" x14ac:dyDescent="0.25">
      <c r="S103" s="54" t="s">
        <v>150</v>
      </c>
    </row>
    <row r="104" spans="19:19" ht="25.5" x14ac:dyDescent="0.25">
      <c r="S104" s="54" t="s">
        <v>150</v>
      </c>
    </row>
    <row r="105" spans="19:19" ht="25.5" x14ac:dyDescent="0.25">
      <c r="S105" s="54" t="s">
        <v>150</v>
      </c>
    </row>
    <row r="106" spans="19:19" ht="25.5" x14ac:dyDescent="0.25">
      <c r="S106" s="54" t="s">
        <v>150</v>
      </c>
    </row>
    <row r="107" spans="19:19" ht="25.5" x14ac:dyDescent="0.25">
      <c r="S107" s="54" t="s">
        <v>150</v>
      </c>
    </row>
    <row r="108" spans="19:19" ht="25.5" x14ac:dyDescent="0.25">
      <c r="S108" s="54" t="s">
        <v>150</v>
      </c>
    </row>
    <row r="109" spans="19:19" ht="25.5" x14ac:dyDescent="0.25">
      <c r="S109" s="54" t="s">
        <v>150</v>
      </c>
    </row>
    <row r="110" spans="19:19" ht="25.5" x14ac:dyDescent="0.25">
      <c r="S110" s="54" t="s">
        <v>150</v>
      </c>
    </row>
    <row r="111" spans="19:19" ht="25.5" x14ac:dyDescent="0.25">
      <c r="S111" s="54" t="s">
        <v>150</v>
      </c>
    </row>
    <row r="112" spans="19:19" ht="25.5" x14ac:dyDescent="0.25">
      <c r="S112" s="54" t="s">
        <v>150</v>
      </c>
    </row>
    <row r="113" spans="19:19" ht="25.5" x14ac:dyDescent="0.25">
      <c r="S113" s="54" t="s">
        <v>150</v>
      </c>
    </row>
    <row r="114" spans="19:19" ht="25.5" x14ac:dyDescent="0.25">
      <c r="S114" s="54" t="s">
        <v>150</v>
      </c>
    </row>
    <row r="115" spans="19:19" ht="25.5" x14ac:dyDescent="0.25">
      <c r="S115" s="54" t="s">
        <v>150</v>
      </c>
    </row>
    <row r="116" spans="19:19" ht="25.5" x14ac:dyDescent="0.25">
      <c r="S116" s="54" t="s">
        <v>150</v>
      </c>
    </row>
    <row r="117" spans="19:19" ht="25.5" x14ac:dyDescent="0.25">
      <c r="S117" s="54" t="s">
        <v>150</v>
      </c>
    </row>
    <row r="118" spans="19:19" ht="25.5" x14ac:dyDescent="0.25">
      <c r="S118" s="54" t="s">
        <v>150</v>
      </c>
    </row>
    <row r="119" spans="19:19" ht="25.5" x14ac:dyDescent="0.25">
      <c r="S119" s="54" t="s">
        <v>150</v>
      </c>
    </row>
    <row r="120" spans="19:19" ht="25.5" x14ac:dyDescent="0.25">
      <c r="S120" s="54" t="s">
        <v>150</v>
      </c>
    </row>
    <row r="121" spans="19:19" ht="25.5" x14ac:dyDescent="0.25">
      <c r="S121" s="54" t="s">
        <v>150</v>
      </c>
    </row>
    <row r="122" spans="19:19" ht="25.5" x14ac:dyDescent="0.25">
      <c r="S122" s="54" t="s">
        <v>150</v>
      </c>
    </row>
    <row r="123" spans="19:19" ht="25.5" x14ac:dyDescent="0.25">
      <c r="S123" s="54" t="s">
        <v>150</v>
      </c>
    </row>
    <row r="124" spans="19:19" ht="25.5" x14ac:dyDescent="0.25">
      <c r="S124" s="54" t="s">
        <v>150</v>
      </c>
    </row>
  </sheetData>
  <mergeCells count="14">
    <mergeCell ref="N46:P47"/>
    <mergeCell ref="A2:P2"/>
    <mergeCell ref="A1:P1"/>
    <mergeCell ref="A4:P4"/>
    <mergeCell ref="A3:P3"/>
    <mergeCell ref="J5:N5"/>
    <mergeCell ref="O5:O6"/>
    <mergeCell ref="P5:P6"/>
    <mergeCell ref="A5:A6"/>
    <mergeCell ref="B5:B6"/>
    <mergeCell ref="C5:C6"/>
    <mergeCell ref="D5:G5"/>
    <mergeCell ref="H5:H6"/>
    <mergeCell ref="I5:I6"/>
  </mergeCells>
  <printOptions horizontalCentered="1"/>
  <pageMargins left="0.39370078740157483" right="0.39370078740157483" top="0.39370078740157483" bottom="0.39370078740157483" header="0.11811023622047245" footer="0.27559055118110237"/>
  <pageSetup paperSize="9" scale="63" fitToHeight="100" orientation="landscape" r:id="rId1"/>
  <headerFooter>
    <oddFooter>&amp;L&amp;"Times New Roman,nghiêng"&amp;9Phụ lục &amp;A&amp;R&amp;10&amp;P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showZeros="0" view="pageLayout" zoomScaleSheetLayoutView="70" workbookViewId="0">
      <selection activeCell="H5" sqref="H5:H6"/>
    </sheetView>
  </sheetViews>
  <sheetFormatPr defaultRowHeight="12.75" x14ac:dyDescent="0.25"/>
  <cols>
    <col min="1" max="1" width="4.375" style="1" customWidth="1"/>
    <col min="2" max="2" width="27.75" style="2" customWidth="1"/>
    <col min="3" max="3" width="9.625" style="1" customWidth="1"/>
    <col min="4" max="7" width="6.25" style="1" customWidth="1"/>
    <col min="8" max="8" width="13.25" style="1" customWidth="1"/>
    <col min="9" max="9" width="15.25" style="1" customWidth="1"/>
    <col min="10" max="14" width="6.625" style="1" customWidth="1"/>
    <col min="15" max="15" width="29.25" style="2" customWidth="1"/>
    <col min="16" max="16" width="8.75" style="1" customWidth="1"/>
    <col min="17" max="16384" width="9" style="1"/>
  </cols>
  <sheetData>
    <row r="1" spans="1:17" s="16" customFormat="1" ht="20.100000000000001" customHeight="1" x14ac:dyDescent="0.25">
      <c r="A1" s="906" t="s">
        <v>326</v>
      </c>
      <c r="B1" s="906"/>
      <c r="C1" s="906"/>
      <c r="D1" s="906"/>
      <c r="E1" s="906"/>
      <c r="F1" s="906"/>
      <c r="G1" s="906"/>
      <c r="H1" s="906"/>
      <c r="I1" s="906"/>
      <c r="J1" s="906"/>
      <c r="K1" s="906"/>
      <c r="L1" s="906"/>
      <c r="M1" s="906"/>
      <c r="N1" s="906"/>
      <c r="O1" s="906"/>
      <c r="P1" s="906"/>
    </row>
    <row r="2" spans="1:17" s="16" customFormat="1" ht="20.100000000000001" customHeight="1" x14ac:dyDescent="0.25">
      <c r="A2" s="906" t="s">
        <v>132</v>
      </c>
      <c r="B2" s="906"/>
      <c r="C2" s="906"/>
      <c r="D2" s="906"/>
      <c r="E2" s="906"/>
      <c r="F2" s="906"/>
      <c r="G2" s="906"/>
      <c r="H2" s="906"/>
      <c r="I2" s="906"/>
      <c r="J2" s="906"/>
      <c r="K2" s="906"/>
      <c r="L2" s="906"/>
      <c r="M2" s="906"/>
      <c r="N2" s="906"/>
      <c r="O2" s="906"/>
      <c r="P2" s="906"/>
    </row>
    <row r="3" spans="1:17" s="16" customFormat="1" ht="20.100000000000001" customHeight="1" x14ac:dyDescent="0.25">
      <c r="A3" s="907" t="str">
        <f>'1.1.TPHT'!A3:P3</f>
        <v>(Kèm theo Tờ trình số 218/TTr-UBND  ngày 09/7/2018 của UBND tỉnh)</v>
      </c>
      <c r="B3" s="907"/>
      <c r="C3" s="907"/>
      <c r="D3" s="907"/>
      <c r="E3" s="907"/>
      <c r="F3" s="907"/>
      <c r="G3" s="907"/>
      <c r="H3" s="907"/>
      <c r="I3" s="907"/>
      <c r="J3" s="907"/>
      <c r="K3" s="907"/>
      <c r="L3" s="907"/>
      <c r="M3" s="907"/>
      <c r="N3" s="907"/>
      <c r="O3" s="907"/>
      <c r="P3" s="907"/>
    </row>
    <row r="4" spans="1:17" s="16" customFormat="1" ht="10.5" customHeight="1" x14ac:dyDescent="0.25">
      <c r="A4" s="921"/>
      <c r="B4" s="921"/>
      <c r="C4" s="921"/>
      <c r="D4" s="921"/>
      <c r="E4" s="921"/>
      <c r="F4" s="921"/>
      <c r="G4" s="921"/>
      <c r="H4" s="921"/>
      <c r="I4" s="921"/>
      <c r="J4" s="921"/>
      <c r="K4" s="921"/>
      <c r="L4" s="921"/>
      <c r="M4" s="921"/>
      <c r="N4" s="921"/>
      <c r="O4" s="921"/>
      <c r="P4" s="921"/>
    </row>
    <row r="5" spans="1:17" s="244" customFormat="1" ht="20.100000000000001" customHeight="1" x14ac:dyDescent="0.25">
      <c r="A5" s="923" t="s">
        <v>21</v>
      </c>
      <c r="B5" s="922" t="s">
        <v>62</v>
      </c>
      <c r="C5" s="922" t="s">
        <v>61</v>
      </c>
      <c r="D5" s="922" t="s">
        <v>136</v>
      </c>
      <c r="E5" s="922"/>
      <c r="F5" s="922"/>
      <c r="G5" s="922"/>
      <c r="H5" s="922" t="s">
        <v>135</v>
      </c>
      <c r="I5" s="922" t="s">
        <v>16</v>
      </c>
      <c r="J5" s="922" t="s">
        <v>15</v>
      </c>
      <c r="K5" s="922"/>
      <c r="L5" s="922"/>
      <c r="M5" s="922"/>
      <c r="N5" s="922"/>
      <c r="O5" s="922" t="s">
        <v>79</v>
      </c>
      <c r="P5" s="922" t="s">
        <v>14</v>
      </c>
    </row>
    <row r="6" spans="1:17" s="3" customFormat="1" ht="35.25" customHeight="1" x14ac:dyDescent="0.25">
      <c r="A6" s="923"/>
      <c r="B6" s="922"/>
      <c r="C6" s="922"/>
      <c r="D6" s="524" t="s">
        <v>13</v>
      </c>
      <c r="E6" s="524" t="s">
        <v>12</v>
      </c>
      <c r="F6" s="524" t="s">
        <v>58</v>
      </c>
      <c r="G6" s="524" t="s">
        <v>57</v>
      </c>
      <c r="H6" s="922"/>
      <c r="I6" s="922"/>
      <c r="J6" s="524" t="s">
        <v>10</v>
      </c>
      <c r="K6" s="524" t="s">
        <v>9</v>
      </c>
      <c r="L6" s="524" t="s">
        <v>78</v>
      </c>
      <c r="M6" s="524" t="s">
        <v>56</v>
      </c>
      <c r="N6" s="524" t="s">
        <v>6</v>
      </c>
      <c r="O6" s="922"/>
      <c r="P6" s="922"/>
    </row>
    <row r="7" spans="1:17" s="691" customFormat="1" ht="30" customHeight="1" x14ac:dyDescent="0.25">
      <c r="A7" s="723">
        <v>-1</v>
      </c>
      <c r="B7" s="723">
        <v>-2</v>
      </c>
      <c r="C7" s="723" t="s">
        <v>55</v>
      </c>
      <c r="D7" s="723">
        <v>-4</v>
      </c>
      <c r="E7" s="723">
        <v>-5</v>
      </c>
      <c r="F7" s="723">
        <v>-6</v>
      </c>
      <c r="G7" s="723">
        <v>-7</v>
      </c>
      <c r="H7" s="723">
        <v>-8</v>
      </c>
      <c r="I7" s="723" t="s">
        <v>54</v>
      </c>
      <c r="J7" s="723">
        <v>-10</v>
      </c>
      <c r="K7" s="723">
        <v>-11</v>
      </c>
      <c r="L7" s="723">
        <v>-12</v>
      </c>
      <c r="M7" s="723">
        <v>-13</v>
      </c>
      <c r="N7" s="723">
        <v>-14</v>
      </c>
      <c r="O7" s="723">
        <v>-15</v>
      </c>
      <c r="P7" s="723">
        <v>-16</v>
      </c>
    </row>
    <row r="8" spans="1:17" s="186" customFormat="1" ht="30" customHeight="1" x14ac:dyDescent="0.25">
      <c r="A8" s="185" t="s">
        <v>49</v>
      </c>
      <c r="B8" s="833" t="s">
        <v>485</v>
      </c>
      <c r="C8" s="185"/>
      <c r="D8" s="185"/>
      <c r="E8" s="185"/>
      <c r="F8" s="185"/>
      <c r="G8" s="185"/>
      <c r="H8" s="185"/>
      <c r="I8" s="185"/>
      <c r="J8" s="185"/>
      <c r="K8" s="185"/>
      <c r="L8" s="185"/>
      <c r="M8" s="185"/>
      <c r="N8" s="185"/>
      <c r="O8" s="185"/>
      <c r="P8" s="185"/>
    </row>
    <row r="9" spans="1:17" ht="25.5" x14ac:dyDescent="0.25">
      <c r="A9" s="525">
        <v>1</v>
      </c>
      <c r="B9" s="111" t="s">
        <v>221</v>
      </c>
      <c r="C9" s="113">
        <f>SUM(D9:G9)</f>
        <v>0.6</v>
      </c>
      <c r="D9" s="113"/>
      <c r="E9" s="525"/>
      <c r="F9" s="525"/>
      <c r="G9" s="113">
        <v>0.6</v>
      </c>
      <c r="H9" s="692" t="s">
        <v>66</v>
      </c>
      <c r="I9" s="113">
        <f>SUM(J9:N9)</f>
        <v>0.3</v>
      </c>
      <c r="J9" s="113"/>
      <c r="K9" s="113"/>
      <c r="L9" s="113"/>
      <c r="M9" s="113">
        <v>0.3</v>
      </c>
      <c r="N9" s="113"/>
      <c r="O9" s="168" t="s">
        <v>719</v>
      </c>
      <c r="P9" s="185"/>
    </row>
    <row r="10" spans="1:17" ht="25.5" x14ac:dyDescent="0.25">
      <c r="A10" s="525">
        <v>2</v>
      </c>
      <c r="B10" s="111" t="s">
        <v>222</v>
      </c>
      <c r="C10" s="113">
        <f t="shared" ref="C10:C19" si="0">SUM(D10:G10)</f>
        <v>0.25</v>
      </c>
      <c r="D10" s="113"/>
      <c r="E10" s="525"/>
      <c r="F10" s="525"/>
      <c r="G10" s="114">
        <v>0.25</v>
      </c>
      <c r="H10" s="692" t="s">
        <v>223</v>
      </c>
      <c r="I10" s="113">
        <f t="shared" ref="I10:I19" si="1">SUM(J10:N10)</f>
        <v>0.2</v>
      </c>
      <c r="J10" s="113"/>
      <c r="K10" s="113"/>
      <c r="L10" s="113"/>
      <c r="M10" s="113">
        <v>0.2</v>
      </c>
      <c r="N10" s="113"/>
      <c r="O10" s="168" t="s">
        <v>719</v>
      </c>
      <c r="P10" s="185"/>
    </row>
    <row r="11" spans="1:17" s="423" customFormat="1" ht="25.5" x14ac:dyDescent="0.3">
      <c r="A11" s="112">
        <v>3</v>
      </c>
      <c r="B11" s="111" t="s">
        <v>568</v>
      </c>
      <c r="C11" s="113">
        <f t="shared" si="0"/>
        <v>0.21</v>
      </c>
      <c r="D11" s="115"/>
      <c r="E11" s="112"/>
      <c r="F11" s="112"/>
      <c r="G11" s="115">
        <v>0.21</v>
      </c>
      <c r="H11" s="692" t="s">
        <v>569</v>
      </c>
      <c r="I11" s="113">
        <f t="shared" si="1"/>
        <v>0.2</v>
      </c>
      <c r="J11" s="115"/>
      <c r="K11" s="115"/>
      <c r="L11" s="115"/>
      <c r="M11" s="117">
        <v>0.2</v>
      </c>
      <c r="N11" s="117"/>
      <c r="O11" s="168" t="s">
        <v>719</v>
      </c>
      <c r="P11" s="112"/>
      <c r="Q11" s="422"/>
    </row>
    <row r="12" spans="1:17" s="423" customFormat="1" ht="25.5" x14ac:dyDescent="0.3">
      <c r="A12" s="112">
        <v>4</v>
      </c>
      <c r="B12" s="111" t="s">
        <v>570</v>
      </c>
      <c r="C12" s="113">
        <f t="shared" si="0"/>
        <v>1</v>
      </c>
      <c r="D12" s="115"/>
      <c r="E12" s="112"/>
      <c r="F12" s="112"/>
      <c r="G12" s="115">
        <v>1</v>
      </c>
      <c r="H12" s="692" t="s">
        <v>569</v>
      </c>
      <c r="I12" s="113">
        <f t="shared" si="1"/>
        <v>1</v>
      </c>
      <c r="J12" s="115"/>
      <c r="K12" s="115"/>
      <c r="L12" s="115"/>
      <c r="M12" s="116">
        <v>1</v>
      </c>
      <c r="N12" s="117"/>
      <c r="O12" s="168" t="s">
        <v>719</v>
      </c>
      <c r="P12" s="112"/>
      <c r="Q12" s="422"/>
    </row>
    <row r="13" spans="1:17" s="839" customFormat="1" ht="25.5" x14ac:dyDescent="0.3">
      <c r="A13" s="827">
        <v>5</v>
      </c>
      <c r="B13" s="828" t="s">
        <v>840</v>
      </c>
      <c r="C13" s="840">
        <f t="shared" si="0"/>
        <v>3.9</v>
      </c>
      <c r="D13" s="834"/>
      <c r="E13" s="827"/>
      <c r="F13" s="827"/>
      <c r="G13" s="834">
        <v>3.9</v>
      </c>
      <c r="H13" s="828" t="s">
        <v>65</v>
      </c>
      <c r="I13" s="840">
        <f t="shared" si="1"/>
        <v>3.9</v>
      </c>
      <c r="J13" s="834"/>
      <c r="K13" s="834"/>
      <c r="L13" s="834"/>
      <c r="M13" s="835"/>
      <c r="N13" s="836">
        <v>3.9</v>
      </c>
      <c r="O13" s="837" t="s">
        <v>719</v>
      </c>
      <c r="P13" s="827"/>
      <c r="Q13" s="838"/>
    </row>
    <row r="14" spans="1:17" ht="51" x14ac:dyDescent="0.2">
      <c r="A14" s="112">
        <v>6</v>
      </c>
      <c r="B14" s="111" t="s">
        <v>224</v>
      </c>
      <c r="C14" s="113">
        <f t="shared" si="0"/>
        <v>0.5</v>
      </c>
      <c r="D14" s="115"/>
      <c r="E14" s="112"/>
      <c r="F14" s="112"/>
      <c r="G14" s="115">
        <v>0.5</v>
      </c>
      <c r="H14" s="692" t="s">
        <v>68</v>
      </c>
      <c r="I14" s="113">
        <f t="shared" si="1"/>
        <v>0.3</v>
      </c>
      <c r="J14" s="115"/>
      <c r="K14" s="115"/>
      <c r="L14" s="115"/>
      <c r="M14" s="117">
        <v>0.3</v>
      </c>
      <c r="N14" s="116"/>
      <c r="O14" s="364" t="s">
        <v>225</v>
      </c>
      <c r="P14" s="191"/>
    </row>
    <row r="15" spans="1:17" ht="25.5" customHeight="1" x14ac:dyDescent="0.2">
      <c r="A15" s="924">
        <v>7</v>
      </c>
      <c r="B15" s="925" t="s">
        <v>571</v>
      </c>
      <c r="C15" s="113">
        <f t="shared" si="0"/>
        <v>0.2</v>
      </c>
      <c r="D15" s="115"/>
      <c r="E15" s="112"/>
      <c r="F15" s="112"/>
      <c r="G15" s="115">
        <v>0.2</v>
      </c>
      <c r="H15" s="692" t="s">
        <v>593</v>
      </c>
      <c r="I15" s="113">
        <f t="shared" si="1"/>
        <v>0.1</v>
      </c>
      <c r="J15" s="115">
        <v>0.1</v>
      </c>
      <c r="K15" s="115"/>
      <c r="L15" s="115"/>
      <c r="M15" s="117"/>
      <c r="N15" s="116"/>
      <c r="O15" s="926" t="s">
        <v>720</v>
      </c>
      <c r="P15" s="191"/>
    </row>
    <row r="16" spans="1:17" ht="38.25" x14ac:dyDescent="0.2">
      <c r="A16" s="924"/>
      <c r="B16" s="925"/>
      <c r="C16" s="113">
        <f t="shared" si="0"/>
        <v>0.5</v>
      </c>
      <c r="D16" s="115"/>
      <c r="E16" s="112"/>
      <c r="F16" s="112"/>
      <c r="G16" s="115">
        <v>0.5</v>
      </c>
      <c r="H16" s="692" t="s">
        <v>594</v>
      </c>
      <c r="I16" s="113">
        <f t="shared" si="1"/>
        <v>0.3</v>
      </c>
      <c r="J16" s="115">
        <v>0.3</v>
      </c>
      <c r="K16" s="115"/>
      <c r="L16" s="115"/>
      <c r="M16" s="117"/>
      <c r="N16" s="116"/>
      <c r="O16" s="926"/>
      <c r="P16" s="191"/>
    </row>
    <row r="17" spans="1:16" ht="25.5" x14ac:dyDescent="0.2">
      <c r="A17" s="924"/>
      <c r="B17" s="925"/>
      <c r="C17" s="113">
        <f t="shared" si="0"/>
        <v>0.5</v>
      </c>
      <c r="D17" s="115"/>
      <c r="E17" s="112"/>
      <c r="F17" s="112"/>
      <c r="G17" s="115">
        <v>0.5</v>
      </c>
      <c r="H17" s="692" t="s">
        <v>595</v>
      </c>
      <c r="I17" s="113">
        <f t="shared" si="1"/>
        <v>0.3</v>
      </c>
      <c r="J17" s="115">
        <v>0.3</v>
      </c>
      <c r="K17" s="115"/>
      <c r="L17" s="115"/>
      <c r="M17" s="117"/>
      <c r="N17" s="116"/>
      <c r="O17" s="926"/>
      <c r="P17" s="191"/>
    </row>
    <row r="18" spans="1:16" ht="25.5" x14ac:dyDescent="0.2">
      <c r="A18" s="924"/>
      <c r="B18" s="925"/>
      <c r="C18" s="113">
        <f t="shared" si="0"/>
        <v>0.3</v>
      </c>
      <c r="D18" s="115"/>
      <c r="E18" s="112"/>
      <c r="F18" s="112"/>
      <c r="G18" s="115">
        <v>0.3</v>
      </c>
      <c r="H18" s="692" t="s">
        <v>596</v>
      </c>
      <c r="I18" s="113">
        <f t="shared" si="1"/>
        <v>0.2</v>
      </c>
      <c r="J18" s="115">
        <v>0.2</v>
      </c>
      <c r="K18" s="115"/>
      <c r="L18" s="115"/>
      <c r="M18" s="117"/>
      <c r="N18" s="116"/>
      <c r="O18" s="926"/>
      <c r="P18" s="191"/>
    </row>
    <row r="19" spans="1:16" s="424" customFormat="1" ht="38.25" x14ac:dyDescent="0.3">
      <c r="A19" s="924"/>
      <c r="B19" s="925"/>
      <c r="C19" s="113">
        <f t="shared" si="0"/>
        <v>1</v>
      </c>
      <c r="D19" s="115"/>
      <c r="E19" s="118"/>
      <c r="F19" s="118"/>
      <c r="G19" s="115">
        <v>1</v>
      </c>
      <c r="H19" s="692" t="s">
        <v>597</v>
      </c>
      <c r="I19" s="113">
        <f t="shared" si="1"/>
        <v>0.5</v>
      </c>
      <c r="J19" s="115">
        <v>0.5</v>
      </c>
      <c r="K19" s="115"/>
      <c r="L19" s="115"/>
      <c r="M19" s="117"/>
      <c r="N19" s="116"/>
      <c r="O19" s="926"/>
      <c r="P19" s="549"/>
    </row>
    <row r="20" spans="1:16" x14ac:dyDescent="0.25">
      <c r="A20" s="476">
        <f>A15</f>
        <v>7</v>
      </c>
      <c r="B20" s="256" t="s">
        <v>181</v>
      </c>
      <c r="C20" s="263">
        <f>SUM(C9:C19)</f>
        <v>8.9600000000000009</v>
      </c>
      <c r="D20" s="256"/>
      <c r="E20" s="256"/>
      <c r="F20" s="256"/>
      <c r="G20" s="256">
        <f>SUM(G9:G19)</f>
        <v>8.9600000000000009</v>
      </c>
      <c r="H20" s="256">
        <f t="shared" ref="H20:N20" si="2">SUM(H9:H19)</f>
        <v>0</v>
      </c>
      <c r="I20" s="256">
        <f t="shared" si="2"/>
        <v>7.2999999999999989</v>
      </c>
      <c r="J20" s="256">
        <f t="shared" si="2"/>
        <v>1.4</v>
      </c>
      <c r="K20" s="256">
        <f t="shared" si="2"/>
        <v>0</v>
      </c>
      <c r="L20" s="256">
        <f t="shared" si="2"/>
        <v>0</v>
      </c>
      <c r="M20" s="256">
        <f t="shared" si="2"/>
        <v>2</v>
      </c>
      <c r="N20" s="256">
        <f t="shared" si="2"/>
        <v>3.9</v>
      </c>
      <c r="O20" s="264"/>
      <c r="P20" s="265"/>
    </row>
    <row r="22" spans="1:16" x14ac:dyDescent="0.25">
      <c r="N22" s="919" t="s">
        <v>859</v>
      </c>
      <c r="O22" s="919"/>
      <c r="P22" s="919"/>
    </row>
    <row r="23" spans="1:16" x14ac:dyDescent="0.25">
      <c r="N23" s="919"/>
      <c r="O23" s="919"/>
      <c r="P23" s="919"/>
    </row>
  </sheetData>
  <mergeCells count="17">
    <mergeCell ref="P5:P6"/>
    <mergeCell ref="N22:P23"/>
    <mergeCell ref="A2:P2"/>
    <mergeCell ref="A1:P1"/>
    <mergeCell ref="A3:P3"/>
    <mergeCell ref="H5:H6"/>
    <mergeCell ref="I5:I6"/>
    <mergeCell ref="J5:N5"/>
    <mergeCell ref="O5:O6"/>
    <mergeCell ref="B5:B6"/>
    <mergeCell ref="A4:P4"/>
    <mergeCell ref="C5:C6"/>
    <mergeCell ref="D5:G5"/>
    <mergeCell ref="A15:A19"/>
    <mergeCell ref="B15:B19"/>
    <mergeCell ref="O15:O19"/>
    <mergeCell ref="A5:A6"/>
  </mergeCells>
  <printOptions horizontalCentered="1"/>
  <pageMargins left="0.39370078740157483" right="0.39370078740157483" top="0.39370078740157483" bottom="0.39370078740157483" header="0.11811023622047245" footer="0.27559055118110237"/>
  <pageSetup paperSize="9" scale="74" fitToHeight="100" orientation="landscape" r:id="rId1"/>
  <headerFooter>
    <oddFooter>&amp;L&amp;"Times New Roman,nghiêng"&amp;9Phụ lục &amp;A&amp;R&amp;10&amp;P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showZeros="0" view="pageLayout" topLeftCell="A39" zoomScaleSheetLayoutView="87" workbookViewId="0">
      <selection activeCell="H52" sqref="H52"/>
    </sheetView>
  </sheetViews>
  <sheetFormatPr defaultRowHeight="12.75" x14ac:dyDescent="0.25"/>
  <cols>
    <col min="1" max="1" width="4.375" style="13" customWidth="1"/>
    <col min="2" max="2" width="27.75" style="14" customWidth="1"/>
    <col min="3" max="3" width="9.625" style="15" customWidth="1"/>
    <col min="4" max="4" width="6.625" style="13" customWidth="1"/>
    <col min="5" max="5" width="5.5" style="13" customWidth="1"/>
    <col min="6" max="6" width="5.625" style="13" customWidth="1"/>
    <col min="7" max="7" width="7" style="13" customWidth="1"/>
    <col min="8" max="8" width="15" style="13" customWidth="1"/>
    <col min="9" max="9" width="15.5" style="13" customWidth="1"/>
    <col min="10" max="14" width="6.625" style="13" customWidth="1"/>
    <col min="15" max="15" width="29.25" style="14" customWidth="1"/>
    <col min="16" max="16" width="8.75" style="13" customWidth="1"/>
    <col min="17" max="17" width="9" style="13"/>
    <col min="18" max="16384" width="9" style="6"/>
  </cols>
  <sheetData>
    <row r="1" spans="1:19" s="48" customFormat="1" ht="20.100000000000001" customHeight="1" x14ac:dyDescent="0.25">
      <c r="A1" s="906" t="s">
        <v>327</v>
      </c>
      <c r="B1" s="906"/>
      <c r="C1" s="906"/>
      <c r="D1" s="906"/>
      <c r="E1" s="906"/>
      <c r="F1" s="906"/>
      <c r="G1" s="906"/>
      <c r="H1" s="906"/>
      <c r="I1" s="906"/>
      <c r="J1" s="906"/>
      <c r="K1" s="906"/>
      <c r="L1" s="906"/>
      <c r="M1" s="906"/>
      <c r="N1" s="906"/>
      <c r="O1" s="906"/>
      <c r="P1" s="906"/>
      <c r="S1" s="53"/>
    </row>
    <row r="2" spans="1:19" s="48" customFormat="1" ht="20.100000000000001" customHeight="1" x14ac:dyDescent="0.25">
      <c r="A2" s="906" t="s">
        <v>133</v>
      </c>
      <c r="B2" s="906"/>
      <c r="C2" s="906"/>
      <c r="D2" s="906"/>
      <c r="E2" s="906"/>
      <c r="F2" s="906"/>
      <c r="G2" s="906"/>
      <c r="H2" s="906"/>
      <c r="I2" s="906"/>
      <c r="J2" s="906"/>
      <c r="K2" s="906"/>
      <c r="L2" s="906"/>
      <c r="M2" s="906"/>
      <c r="N2" s="906"/>
      <c r="O2" s="906"/>
      <c r="P2" s="906"/>
      <c r="S2" s="53"/>
    </row>
    <row r="3" spans="1:19" s="48" customFormat="1" ht="20.100000000000001" customHeight="1" x14ac:dyDescent="0.25">
      <c r="A3" s="907" t="str">
        <f>'1.1.TPHT'!A3:P3</f>
        <v>(Kèm theo Tờ trình số 218/TTr-UBND  ngày 09/7/2018 của UBND tỉnh)</v>
      </c>
      <c r="B3" s="907"/>
      <c r="C3" s="907"/>
      <c r="D3" s="907"/>
      <c r="E3" s="907"/>
      <c r="F3" s="907"/>
      <c r="G3" s="907"/>
      <c r="H3" s="907"/>
      <c r="I3" s="907"/>
      <c r="J3" s="907"/>
      <c r="K3" s="907"/>
      <c r="L3" s="907"/>
      <c r="M3" s="907"/>
      <c r="N3" s="907"/>
      <c r="O3" s="907"/>
      <c r="P3" s="907"/>
      <c r="S3" s="53"/>
    </row>
    <row r="4" spans="1:19" s="48" customFormat="1" ht="12.75" customHeight="1" x14ac:dyDescent="0.25">
      <c r="A4" s="929"/>
      <c r="B4" s="929"/>
      <c r="C4" s="929"/>
      <c r="D4" s="929"/>
      <c r="E4" s="929"/>
      <c r="F4" s="929"/>
      <c r="G4" s="929"/>
      <c r="H4" s="929"/>
      <c r="I4" s="929"/>
      <c r="J4" s="929"/>
      <c r="K4" s="929"/>
      <c r="L4" s="929"/>
      <c r="M4" s="929"/>
      <c r="N4" s="929"/>
      <c r="O4" s="929"/>
      <c r="P4" s="929"/>
      <c r="Q4" s="9"/>
      <c r="S4" s="54" t="s">
        <v>150</v>
      </c>
    </row>
    <row r="5" spans="1:19" s="245" customFormat="1" ht="20.100000000000001" customHeight="1" x14ac:dyDescent="0.25">
      <c r="A5" s="923" t="s">
        <v>21</v>
      </c>
      <c r="B5" s="922" t="s">
        <v>62</v>
      </c>
      <c r="C5" s="922" t="s">
        <v>61</v>
      </c>
      <c r="D5" s="922" t="s">
        <v>136</v>
      </c>
      <c r="E5" s="922"/>
      <c r="F5" s="922"/>
      <c r="G5" s="922"/>
      <c r="H5" s="922" t="s">
        <v>135</v>
      </c>
      <c r="I5" s="922" t="s">
        <v>16</v>
      </c>
      <c r="J5" s="922" t="s">
        <v>15</v>
      </c>
      <c r="K5" s="922"/>
      <c r="L5" s="922"/>
      <c r="M5" s="922"/>
      <c r="N5" s="922"/>
      <c r="O5" s="917" t="s">
        <v>79</v>
      </c>
      <c r="P5" s="922" t="s">
        <v>14</v>
      </c>
      <c r="Q5" s="266"/>
      <c r="S5" s="54" t="s">
        <v>150</v>
      </c>
    </row>
    <row r="6" spans="1:19" s="44" customFormat="1" ht="35.25" customHeight="1" x14ac:dyDescent="0.25">
      <c r="A6" s="923"/>
      <c r="B6" s="922"/>
      <c r="C6" s="922"/>
      <c r="D6" s="524" t="s">
        <v>13</v>
      </c>
      <c r="E6" s="524" t="s">
        <v>12</v>
      </c>
      <c r="F6" s="524" t="s">
        <v>58</v>
      </c>
      <c r="G6" s="524" t="s">
        <v>57</v>
      </c>
      <c r="H6" s="922"/>
      <c r="I6" s="922"/>
      <c r="J6" s="524" t="s">
        <v>10</v>
      </c>
      <c r="K6" s="524" t="s">
        <v>9</v>
      </c>
      <c r="L6" s="524" t="s">
        <v>78</v>
      </c>
      <c r="M6" s="524" t="s">
        <v>56</v>
      </c>
      <c r="N6" s="524" t="s">
        <v>6</v>
      </c>
      <c r="O6" s="917"/>
      <c r="P6" s="922"/>
      <c r="Q6" s="267"/>
      <c r="S6" s="54" t="s">
        <v>150</v>
      </c>
    </row>
    <row r="7" spans="1:19" s="688" customFormat="1" ht="30" customHeight="1" x14ac:dyDescent="0.25">
      <c r="A7" s="723">
        <v>-1</v>
      </c>
      <c r="B7" s="723">
        <v>-2</v>
      </c>
      <c r="C7" s="723" t="s">
        <v>55</v>
      </c>
      <c r="D7" s="723">
        <v>-4</v>
      </c>
      <c r="E7" s="723">
        <v>-5</v>
      </c>
      <c r="F7" s="723">
        <v>-6</v>
      </c>
      <c r="G7" s="723">
        <v>-7</v>
      </c>
      <c r="H7" s="723">
        <v>-8</v>
      </c>
      <c r="I7" s="723" t="s">
        <v>54</v>
      </c>
      <c r="J7" s="723">
        <v>-10</v>
      </c>
      <c r="K7" s="723">
        <v>-11</v>
      </c>
      <c r="L7" s="723">
        <v>-12</v>
      </c>
      <c r="M7" s="723">
        <v>-13</v>
      </c>
      <c r="N7" s="723">
        <v>-14</v>
      </c>
      <c r="O7" s="723">
        <v>-15</v>
      </c>
      <c r="P7" s="723">
        <v>-16</v>
      </c>
      <c r="Q7" s="733"/>
      <c r="S7" s="687" t="s">
        <v>150</v>
      </c>
    </row>
    <row r="8" spans="1:19" s="509" customFormat="1" ht="30" customHeight="1" x14ac:dyDescent="0.25">
      <c r="A8" s="185" t="s">
        <v>49</v>
      </c>
      <c r="B8" s="550" t="s">
        <v>106</v>
      </c>
      <c r="C8" s="345">
        <f>C9</f>
        <v>0.05</v>
      </c>
      <c r="D8" s="345">
        <f>D9</f>
        <v>0.05</v>
      </c>
      <c r="E8" s="345">
        <f t="shared" ref="E8:N8" si="0">E9</f>
        <v>0</v>
      </c>
      <c r="F8" s="345">
        <f t="shared" si="0"/>
        <v>0</v>
      </c>
      <c r="G8" s="345">
        <f t="shared" si="0"/>
        <v>0</v>
      </c>
      <c r="H8" s="345"/>
      <c r="I8" s="345">
        <f t="shared" si="0"/>
        <v>0.06</v>
      </c>
      <c r="J8" s="345">
        <f t="shared" si="0"/>
        <v>0</v>
      </c>
      <c r="K8" s="345">
        <f t="shared" si="0"/>
        <v>0</v>
      </c>
      <c r="L8" s="345">
        <f t="shared" si="0"/>
        <v>0</v>
      </c>
      <c r="M8" s="345">
        <f t="shared" si="0"/>
        <v>0.06</v>
      </c>
      <c r="N8" s="345">
        <f t="shared" si="0"/>
        <v>0</v>
      </c>
      <c r="O8" s="724"/>
      <c r="P8" s="507"/>
      <c r="Q8" s="508"/>
      <c r="S8" s="187"/>
    </row>
    <row r="9" spans="1:19" s="39" customFormat="1" ht="55.5" customHeight="1" x14ac:dyDescent="0.25">
      <c r="A9" s="265">
        <v>1</v>
      </c>
      <c r="B9" s="551" t="s">
        <v>581</v>
      </c>
      <c r="C9" s="139">
        <v>0.05</v>
      </c>
      <c r="D9" s="139">
        <v>0.05</v>
      </c>
      <c r="E9" s="265"/>
      <c r="F9" s="265"/>
      <c r="G9" s="265"/>
      <c r="H9" s="697" t="s">
        <v>582</v>
      </c>
      <c r="I9" s="460">
        <v>0.06</v>
      </c>
      <c r="J9" s="265"/>
      <c r="K9" s="265"/>
      <c r="L9" s="265"/>
      <c r="M9" s="460">
        <v>0.06</v>
      </c>
      <c r="N9" s="265"/>
      <c r="O9" s="725" t="s">
        <v>693</v>
      </c>
      <c r="P9" s="205"/>
      <c r="Q9" s="42"/>
      <c r="S9" s="54"/>
    </row>
    <row r="10" spans="1:19" s="430" customFormat="1" ht="30" customHeight="1" x14ac:dyDescent="0.25">
      <c r="A10" s="185" t="s">
        <v>39</v>
      </c>
      <c r="B10" s="550" t="s">
        <v>87</v>
      </c>
      <c r="C10" s="288">
        <f>C11</f>
        <v>0.43</v>
      </c>
      <c r="D10" s="288">
        <f t="shared" ref="D10:F10" si="1">D11</f>
        <v>0</v>
      </c>
      <c r="E10" s="288">
        <f t="shared" si="1"/>
        <v>0.43</v>
      </c>
      <c r="F10" s="288">
        <f t="shared" si="1"/>
        <v>0</v>
      </c>
      <c r="G10" s="288">
        <f>G11</f>
        <v>0</v>
      </c>
      <c r="H10" s="698"/>
      <c r="I10" s="288">
        <f t="shared" ref="I10:N10" si="2">I11</f>
        <v>0.02</v>
      </c>
      <c r="J10" s="288">
        <f t="shared" si="2"/>
        <v>0</v>
      </c>
      <c r="K10" s="288">
        <f t="shared" si="2"/>
        <v>0</v>
      </c>
      <c r="L10" s="288">
        <f t="shared" si="2"/>
        <v>0</v>
      </c>
      <c r="M10" s="288">
        <f t="shared" si="2"/>
        <v>0.02</v>
      </c>
      <c r="N10" s="288">
        <f t="shared" si="2"/>
        <v>0</v>
      </c>
      <c r="O10" s="726"/>
      <c r="P10" s="185"/>
      <c r="Q10" s="429"/>
      <c r="S10" s="187"/>
    </row>
    <row r="11" spans="1:19" s="506" customFormat="1" ht="30" customHeight="1" x14ac:dyDescent="0.25">
      <c r="A11" s="371">
        <v>1</v>
      </c>
      <c r="B11" s="451" t="s">
        <v>583</v>
      </c>
      <c r="C11" s="504">
        <v>0.43</v>
      </c>
      <c r="D11" s="504"/>
      <c r="E11" s="504">
        <v>0.43</v>
      </c>
      <c r="F11" s="371"/>
      <c r="G11" s="504"/>
      <c r="H11" s="699" t="s">
        <v>584</v>
      </c>
      <c r="I11" s="504">
        <v>0.02</v>
      </c>
      <c r="J11" s="504"/>
      <c r="K11" s="504"/>
      <c r="L11" s="504"/>
      <c r="M11" s="504">
        <v>0.02</v>
      </c>
      <c r="N11" s="504"/>
      <c r="O11" s="725"/>
      <c r="P11" s="390"/>
      <c r="Q11" s="505"/>
      <c r="S11" s="203"/>
    </row>
    <row r="12" spans="1:19" s="438" customFormat="1" ht="25.5" x14ac:dyDescent="0.25">
      <c r="A12" s="431" t="s">
        <v>38</v>
      </c>
      <c r="B12" s="432" t="s">
        <v>228</v>
      </c>
      <c r="C12" s="433">
        <f>C13+C14</f>
        <v>0.52</v>
      </c>
      <c r="D12" s="433">
        <f t="shared" ref="D12:N12" si="3">D13+D14</f>
        <v>0.52</v>
      </c>
      <c r="E12" s="433">
        <f t="shared" si="3"/>
        <v>0</v>
      </c>
      <c r="F12" s="433">
        <f t="shared" si="3"/>
        <v>0</v>
      </c>
      <c r="G12" s="433">
        <f t="shared" si="3"/>
        <v>0</v>
      </c>
      <c r="H12" s="435"/>
      <c r="I12" s="433">
        <f t="shared" si="3"/>
        <v>0.62</v>
      </c>
      <c r="J12" s="433">
        <f t="shared" si="3"/>
        <v>0</v>
      </c>
      <c r="K12" s="433">
        <f t="shared" si="3"/>
        <v>0</v>
      </c>
      <c r="L12" s="433">
        <f t="shared" si="3"/>
        <v>0</v>
      </c>
      <c r="M12" s="433">
        <f t="shared" si="3"/>
        <v>0.62</v>
      </c>
      <c r="N12" s="433">
        <f t="shared" si="3"/>
        <v>0</v>
      </c>
      <c r="O12" s="727"/>
      <c r="P12" s="523"/>
      <c r="Q12" s="437"/>
      <c r="S12" s="201" t="s">
        <v>150</v>
      </c>
    </row>
    <row r="13" spans="1:19" s="444" customFormat="1" ht="76.5" x14ac:dyDescent="0.25">
      <c r="A13" s="530">
        <v>1</v>
      </c>
      <c r="B13" s="439" t="s">
        <v>229</v>
      </c>
      <c r="C13" s="440">
        <v>0.17</v>
      </c>
      <c r="D13" s="442">
        <v>0.17</v>
      </c>
      <c r="E13" s="434"/>
      <c r="F13" s="434"/>
      <c r="G13" s="434">
        <v>0</v>
      </c>
      <c r="H13" s="364" t="s">
        <v>72</v>
      </c>
      <c r="I13" s="441">
        <v>0.2</v>
      </c>
      <c r="J13" s="442"/>
      <c r="K13" s="442"/>
      <c r="L13" s="442"/>
      <c r="M13" s="442">
        <v>0.2</v>
      </c>
      <c r="N13" s="442">
        <v>0</v>
      </c>
      <c r="O13" s="728" t="s">
        <v>254</v>
      </c>
      <c r="P13" s="523"/>
      <c r="Q13" s="443"/>
      <c r="S13" s="203" t="s">
        <v>150</v>
      </c>
    </row>
    <row r="14" spans="1:19" s="444" customFormat="1" ht="25.5" x14ac:dyDescent="0.25">
      <c r="A14" s="530">
        <v>2</v>
      </c>
      <c r="B14" s="439" t="s">
        <v>230</v>
      </c>
      <c r="C14" s="440">
        <v>0.35</v>
      </c>
      <c r="D14" s="442">
        <v>0.35</v>
      </c>
      <c r="E14" s="441"/>
      <c r="F14" s="441"/>
      <c r="G14" s="441"/>
      <c r="H14" s="439" t="s">
        <v>235</v>
      </c>
      <c r="I14" s="441">
        <v>0.42</v>
      </c>
      <c r="J14" s="445"/>
      <c r="K14" s="445"/>
      <c r="L14" s="445"/>
      <c r="M14" s="441">
        <v>0.42</v>
      </c>
      <c r="N14" s="445"/>
      <c r="O14" s="729"/>
      <c r="P14" s="445"/>
      <c r="Q14" s="443"/>
      <c r="S14" s="203" t="s">
        <v>150</v>
      </c>
    </row>
    <row r="15" spans="1:19" s="438" customFormat="1" ht="25.5" x14ac:dyDescent="0.25">
      <c r="A15" s="446" t="s">
        <v>33</v>
      </c>
      <c r="B15" s="432" t="s">
        <v>45</v>
      </c>
      <c r="C15" s="447">
        <f>C16+C17+C18</f>
        <v>2.29</v>
      </c>
      <c r="D15" s="447">
        <f t="shared" ref="D15:N15" si="4">D16+D17+D18</f>
        <v>1.25</v>
      </c>
      <c r="E15" s="447"/>
      <c r="F15" s="447"/>
      <c r="G15" s="447">
        <f t="shared" si="4"/>
        <v>1.04</v>
      </c>
      <c r="H15" s="448"/>
      <c r="I15" s="447">
        <f t="shared" si="4"/>
        <v>2.92</v>
      </c>
      <c r="J15" s="447">
        <f t="shared" si="4"/>
        <v>0</v>
      </c>
      <c r="K15" s="447">
        <f t="shared" si="4"/>
        <v>0</v>
      </c>
      <c r="L15" s="447">
        <f t="shared" si="4"/>
        <v>0</v>
      </c>
      <c r="M15" s="447">
        <f t="shared" si="4"/>
        <v>2.92</v>
      </c>
      <c r="N15" s="447">
        <f t="shared" si="4"/>
        <v>0</v>
      </c>
      <c r="O15" s="730"/>
      <c r="P15" s="523"/>
      <c r="Q15" s="437"/>
      <c r="S15" s="201" t="s">
        <v>150</v>
      </c>
    </row>
    <row r="16" spans="1:19" s="444" customFormat="1" ht="38.25" x14ac:dyDescent="0.25">
      <c r="A16" s="530">
        <v>1</v>
      </c>
      <c r="B16" s="449" t="s">
        <v>231</v>
      </c>
      <c r="C16" s="440">
        <v>1</v>
      </c>
      <c r="D16" s="442"/>
      <c r="E16" s="445"/>
      <c r="F16" s="445"/>
      <c r="G16" s="441">
        <v>1</v>
      </c>
      <c r="H16" s="364" t="s">
        <v>236</v>
      </c>
      <c r="I16" s="441">
        <v>1.35</v>
      </c>
      <c r="J16" s="445"/>
      <c r="K16" s="445"/>
      <c r="L16" s="445"/>
      <c r="M16" s="441">
        <v>1.35</v>
      </c>
      <c r="N16" s="445"/>
      <c r="O16" s="729"/>
      <c r="P16" s="445"/>
      <c r="Q16" s="443"/>
      <c r="S16" s="203" t="s">
        <v>150</v>
      </c>
    </row>
    <row r="17" spans="1:19" s="444" customFormat="1" ht="38.25" x14ac:dyDescent="0.25">
      <c r="A17" s="530">
        <v>2</v>
      </c>
      <c r="B17" s="450" t="s">
        <v>576</v>
      </c>
      <c r="C17" s="440">
        <v>1.23</v>
      </c>
      <c r="D17" s="442">
        <v>1.2</v>
      </c>
      <c r="E17" s="442"/>
      <c r="F17" s="442"/>
      <c r="G17" s="442">
        <v>0.03</v>
      </c>
      <c r="H17" s="449" t="s">
        <v>71</v>
      </c>
      <c r="I17" s="441">
        <v>1.49</v>
      </c>
      <c r="J17" s="442"/>
      <c r="K17" s="442"/>
      <c r="L17" s="442"/>
      <c r="M17" s="442">
        <v>1.49</v>
      </c>
      <c r="N17" s="442">
        <v>0</v>
      </c>
      <c r="O17" s="729"/>
      <c r="P17" s="523"/>
      <c r="Q17" s="443"/>
      <c r="S17" s="203" t="s">
        <v>150</v>
      </c>
    </row>
    <row r="18" spans="1:19" s="444" customFormat="1" ht="26.25" customHeight="1" x14ac:dyDescent="0.25">
      <c r="A18" s="530">
        <v>3</v>
      </c>
      <c r="B18" s="449" t="s">
        <v>232</v>
      </c>
      <c r="C18" s="440">
        <v>0.06</v>
      </c>
      <c r="D18" s="442">
        <v>0.05</v>
      </c>
      <c r="E18" s="441"/>
      <c r="F18" s="441"/>
      <c r="G18" s="441">
        <v>0.01</v>
      </c>
      <c r="H18" s="449" t="s">
        <v>73</v>
      </c>
      <c r="I18" s="441">
        <v>0.08</v>
      </c>
      <c r="J18" s="445"/>
      <c r="K18" s="445"/>
      <c r="L18" s="445"/>
      <c r="M18" s="441">
        <v>0.08</v>
      </c>
      <c r="N18" s="445"/>
      <c r="O18" s="729"/>
      <c r="P18" s="445"/>
      <c r="Q18" s="443"/>
      <c r="S18" s="203" t="s">
        <v>150</v>
      </c>
    </row>
    <row r="19" spans="1:19" s="438" customFormat="1" x14ac:dyDescent="0.25">
      <c r="A19" s="446" t="s">
        <v>51</v>
      </c>
      <c r="B19" s="552" t="s">
        <v>484</v>
      </c>
      <c r="C19" s="447">
        <f>C20</f>
        <v>1.3</v>
      </c>
      <c r="D19" s="447">
        <f t="shared" ref="D19:N19" si="5">D20</f>
        <v>0.4</v>
      </c>
      <c r="E19" s="447">
        <f t="shared" si="5"/>
        <v>0</v>
      </c>
      <c r="F19" s="447">
        <f t="shared" si="5"/>
        <v>0</v>
      </c>
      <c r="G19" s="447">
        <f t="shared" si="5"/>
        <v>0.9</v>
      </c>
      <c r="H19" s="448"/>
      <c r="I19" s="447">
        <f t="shared" si="5"/>
        <v>3.7</v>
      </c>
      <c r="J19" s="447">
        <f t="shared" si="5"/>
        <v>3.7</v>
      </c>
      <c r="K19" s="447">
        <f t="shared" si="5"/>
        <v>0</v>
      </c>
      <c r="L19" s="447">
        <f t="shared" si="5"/>
        <v>0</v>
      </c>
      <c r="M19" s="447">
        <f t="shared" si="5"/>
        <v>0</v>
      </c>
      <c r="N19" s="447">
        <f t="shared" si="5"/>
        <v>0</v>
      </c>
      <c r="O19" s="730"/>
      <c r="P19" s="523"/>
      <c r="Q19" s="437"/>
      <c r="S19" s="201"/>
    </row>
    <row r="20" spans="1:19" s="444" customFormat="1" ht="63.75" x14ac:dyDescent="0.25">
      <c r="A20" s="530">
        <v>1</v>
      </c>
      <c r="B20" s="451" t="s">
        <v>577</v>
      </c>
      <c r="C20" s="440">
        <v>1.3</v>
      </c>
      <c r="D20" s="442">
        <v>0.4</v>
      </c>
      <c r="E20" s="441"/>
      <c r="F20" s="441"/>
      <c r="G20" s="441">
        <v>0.9</v>
      </c>
      <c r="H20" s="439" t="s">
        <v>578</v>
      </c>
      <c r="I20" s="452">
        <v>3.7</v>
      </c>
      <c r="J20" s="452">
        <v>3.7</v>
      </c>
      <c r="K20" s="452"/>
      <c r="L20" s="452"/>
      <c r="M20" s="452"/>
      <c r="N20" s="452"/>
      <c r="O20" s="725" t="s">
        <v>579</v>
      </c>
      <c r="P20" s="445"/>
      <c r="Q20" s="443"/>
      <c r="S20" s="203"/>
    </row>
    <row r="21" spans="1:19" s="438" customFormat="1" ht="25.5" x14ac:dyDescent="0.25">
      <c r="A21" s="446" t="s">
        <v>30</v>
      </c>
      <c r="B21" s="425" t="s">
        <v>67</v>
      </c>
      <c r="C21" s="447">
        <f>C22</f>
        <v>1</v>
      </c>
      <c r="D21" s="434">
        <v>0</v>
      </c>
      <c r="E21" s="436"/>
      <c r="F21" s="436"/>
      <c r="G21" s="436">
        <v>1</v>
      </c>
      <c r="H21" s="448"/>
      <c r="I21" s="436">
        <v>0.05</v>
      </c>
      <c r="J21" s="436">
        <v>0</v>
      </c>
      <c r="K21" s="436"/>
      <c r="L21" s="436">
        <v>0</v>
      </c>
      <c r="M21" s="436">
        <v>0.05</v>
      </c>
      <c r="N21" s="436">
        <v>0</v>
      </c>
      <c r="O21" s="730"/>
      <c r="P21" s="523"/>
      <c r="Q21" s="437"/>
      <c r="S21" s="201" t="s">
        <v>150</v>
      </c>
    </row>
    <row r="22" spans="1:19" s="444" customFormat="1" ht="29.25" x14ac:dyDescent="0.25">
      <c r="A22" s="530">
        <v>1</v>
      </c>
      <c r="B22" s="439" t="s">
        <v>580</v>
      </c>
      <c r="C22" s="440">
        <v>1</v>
      </c>
      <c r="D22" s="442"/>
      <c r="E22" s="445"/>
      <c r="F22" s="445"/>
      <c r="G22" s="441">
        <v>1</v>
      </c>
      <c r="H22" s="439" t="s">
        <v>237</v>
      </c>
      <c r="I22" s="441">
        <v>0.05</v>
      </c>
      <c r="J22" s="441"/>
      <c r="K22" s="445"/>
      <c r="L22" s="445"/>
      <c r="M22" s="445">
        <v>0.05</v>
      </c>
      <c r="N22" s="445"/>
      <c r="O22" s="731" t="s">
        <v>796</v>
      </c>
      <c r="P22" s="445"/>
      <c r="Q22" s="443"/>
      <c r="S22" s="203" t="s">
        <v>150</v>
      </c>
    </row>
    <row r="23" spans="1:19" s="438" customFormat="1" ht="25.5" x14ac:dyDescent="0.25">
      <c r="A23" s="446" t="s">
        <v>28</v>
      </c>
      <c r="B23" s="425" t="s">
        <v>64</v>
      </c>
      <c r="C23" s="447">
        <f t="shared" ref="C23:N23" si="6">SUM(C24:C42)</f>
        <v>6</v>
      </c>
      <c r="D23" s="447">
        <f t="shared" si="6"/>
        <v>3.5100000000000002</v>
      </c>
      <c r="E23" s="447">
        <f t="shared" si="6"/>
        <v>0</v>
      </c>
      <c r="F23" s="447">
        <f t="shared" si="6"/>
        <v>0</v>
      </c>
      <c r="G23" s="447">
        <f t="shared" si="6"/>
        <v>2.4899999999999998</v>
      </c>
      <c r="H23" s="448">
        <f t="shared" si="6"/>
        <v>0</v>
      </c>
      <c r="I23" s="447">
        <f t="shared" si="6"/>
        <v>6.677852999999998</v>
      </c>
      <c r="J23" s="447">
        <f t="shared" si="6"/>
        <v>0</v>
      </c>
      <c r="K23" s="447">
        <f t="shared" si="6"/>
        <v>0</v>
      </c>
      <c r="L23" s="447">
        <f t="shared" si="6"/>
        <v>0</v>
      </c>
      <c r="M23" s="447">
        <f t="shared" si="6"/>
        <v>6.6821729999999979</v>
      </c>
      <c r="N23" s="447">
        <f t="shared" si="6"/>
        <v>0</v>
      </c>
      <c r="O23" s="730"/>
      <c r="P23" s="523"/>
      <c r="Q23" s="437"/>
      <c r="S23" s="201" t="s">
        <v>150</v>
      </c>
    </row>
    <row r="24" spans="1:19" s="444" customFormat="1" ht="25.5" customHeight="1" x14ac:dyDescent="0.25">
      <c r="A24" s="530">
        <v>1</v>
      </c>
      <c r="B24" s="439" t="s">
        <v>64</v>
      </c>
      <c r="C24" s="440">
        <v>0.1</v>
      </c>
      <c r="D24" s="440"/>
      <c r="E24" s="442"/>
      <c r="F24" s="442"/>
      <c r="G24" s="442">
        <v>0.1</v>
      </c>
      <c r="H24" s="700" t="s">
        <v>240</v>
      </c>
      <c r="I24" s="442">
        <v>0.11927999999999998</v>
      </c>
      <c r="J24" s="442"/>
      <c r="K24" s="442"/>
      <c r="L24" s="442"/>
      <c r="M24" s="442">
        <v>0.11927999999999998</v>
      </c>
      <c r="N24" s="442">
        <v>0</v>
      </c>
      <c r="O24" s="928" t="s">
        <v>77</v>
      </c>
      <c r="P24" s="523"/>
      <c r="Q24" s="443"/>
      <c r="S24" s="203" t="s">
        <v>150</v>
      </c>
    </row>
    <row r="25" spans="1:19" s="444" customFormat="1" ht="25.5" x14ac:dyDescent="0.25">
      <c r="A25" s="530">
        <v>2</v>
      </c>
      <c r="B25" s="439" t="s">
        <v>64</v>
      </c>
      <c r="C25" s="440">
        <v>0.15</v>
      </c>
      <c r="D25" s="440">
        <v>0</v>
      </c>
      <c r="E25" s="445"/>
      <c r="F25" s="445"/>
      <c r="G25" s="441">
        <v>0.15</v>
      </c>
      <c r="H25" s="439" t="s">
        <v>241</v>
      </c>
      <c r="I25" s="441">
        <v>0.17892</v>
      </c>
      <c r="J25" s="445"/>
      <c r="K25" s="445"/>
      <c r="L25" s="441"/>
      <c r="M25" s="441">
        <v>0.17892</v>
      </c>
      <c r="N25" s="445"/>
      <c r="O25" s="928"/>
      <c r="P25" s="445"/>
      <c r="Q25" s="443"/>
      <c r="S25" s="203" t="s">
        <v>150</v>
      </c>
    </row>
    <row r="26" spans="1:19" s="444" customFormat="1" ht="25.5" x14ac:dyDescent="0.25">
      <c r="A26" s="530">
        <v>3</v>
      </c>
      <c r="B26" s="439" t="s">
        <v>64</v>
      </c>
      <c r="C26" s="440">
        <v>0.1</v>
      </c>
      <c r="D26" s="440">
        <v>0.1</v>
      </c>
      <c r="E26" s="445"/>
      <c r="F26" s="445"/>
      <c r="G26" s="441">
        <v>0</v>
      </c>
      <c r="H26" s="439" t="s">
        <v>242</v>
      </c>
      <c r="I26" s="441">
        <v>0.11927999999999998</v>
      </c>
      <c r="J26" s="445"/>
      <c r="K26" s="445"/>
      <c r="L26" s="441"/>
      <c r="M26" s="441">
        <v>0.11927999999999998</v>
      </c>
      <c r="N26" s="445"/>
      <c r="O26" s="928"/>
      <c r="P26" s="445"/>
      <c r="Q26" s="443"/>
      <c r="S26" s="203" t="s">
        <v>150</v>
      </c>
    </row>
    <row r="27" spans="1:19" s="444" customFormat="1" ht="25.5" x14ac:dyDescent="0.25">
      <c r="A27" s="530">
        <v>4</v>
      </c>
      <c r="B27" s="439" t="s">
        <v>64</v>
      </c>
      <c r="C27" s="440">
        <v>0.05</v>
      </c>
      <c r="D27" s="440">
        <v>0.05</v>
      </c>
      <c r="E27" s="445"/>
      <c r="F27" s="445"/>
      <c r="G27" s="441"/>
      <c r="H27" s="449" t="s">
        <v>71</v>
      </c>
      <c r="I27" s="441">
        <v>5.9639999999999992E-2</v>
      </c>
      <c r="J27" s="445"/>
      <c r="K27" s="445"/>
      <c r="L27" s="441"/>
      <c r="M27" s="441">
        <v>5.9639999999999992E-2</v>
      </c>
      <c r="N27" s="445"/>
      <c r="O27" s="928"/>
      <c r="P27" s="445"/>
      <c r="Q27" s="443"/>
      <c r="S27" s="203" t="s">
        <v>150</v>
      </c>
    </row>
    <row r="28" spans="1:19" s="444" customFormat="1" ht="25.5" x14ac:dyDescent="0.25">
      <c r="A28" s="530">
        <v>5</v>
      </c>
      <c r="B28" s="439" t="s">
        <v>233</v>
      </c>
      <c r="C28" s="440">
        <v>0.1</v>
      </c>
      <c r="D28" s="440">
        <v>0.1</v>
      </c>
      <c r="E28" s="445"/>
      <c r="F28" s="445"/>
      <c r="G28" s="441"/>
      <c r="H28" s="449" t="s">
        <v>73</v>
      </c>
      <c r="I28" s="441">
        <v>0.11927999999999998</v>
      </c>
      <c r="J28" s="445"/>
      <c r="K28" s="445"/>
      <c r="L28" s="441"/>
      <c r="M28" s="441">
        <v>0.11927999999999998</v>
      </c>
      <c r="N28" s="445"/>
      <c r="O28" s="928"/>
      <c r="P28" s="445"/>
      <c r="Q28" s="443"/>
      <c r="S28" s="203" t="s">
        <v>150</v>
      </c>
    </row>
    <row r="29" spans="1:19" s="444" customFormat="1" ht="25.5" x14ac:dyDescent="0.25">
      <c r="A29" s="530">
        <v>6</v>
      </c>
      <c r="B29" s="439" t="s">
        <v>102</v>
      </c>
      <c r="C29" s="440">
        <v>0.7</v>
      </c>
      <c r="D29" s="440">
        <v>0.7</v>
      </c>
      <c r="E29" s="442"/>
      <c r="F29" s="434"/>
      <c r="G29" s="434"/>
      <c r="H29" s="364" t="s">
        <v>243</v>
      </c>
      <c r="I29" s="442">
        <v>0.83495999999999992</v>
      </c>
      <c r="J29" s="442"/>
      <c r="K29" s="442"/>
      <c r="L29" s="442"/>
      <c r="M29" s="442">
        <v>0.83495999999999992</v>
      </c>
      <c r="N29" s="442"/>
      <c r="O29" s="928"/>
      <c r="P29" s="523"/>
      <c r="Q29" s="443"/>
      <c r="S29" s="203" t="s">
        <v>150</v>
      </c>
    </row>
    <row r="30" spans="1:19" s="444" customFormat="1" ht="25.5" x14ac:dyDescent="0.25">
      <c r="A30" s="530">
        <v>7</v>
      </c>
      <c r="B30" s="439" t="s">
        <v>64</v>
      </c>
      <c r="C30" s="440">
        <v>0.74</v>
      </c>
      <c r="D30" s="440">
        <v>0.74</v>
      </c>
      <c r="E30" s="441"/>
      <c r="F30" s="441"/>
      <c r="G30" s="441"/>
      <c r="H30" s="439" t="s">
        <v>244</v>
      </c>
      <c r="I30" s="441">
        <v>0.88267200000000001</v>
      </c>
      <c r="J30" s="445"/>
      <c r="K30" s="445"/>
      <c r="L30" s="442"/>
      <c r="M30" s="441">
        <v>0.88267200000000001</v>
      </c>
      <c r="N30" s="445"/>
      <c r="O30" s="928"/>
      <c r="P30" s="445"/>
      <c r="Q30" s="443"/>
      <c r="S30" s="203" t="s">
        <v>150</v>
      </c>
    </row>
    <row r="31" spans="1:19" s="202" customFormat="1" ht="25.5" x14ac:dyDescent="0.25">
      <c r="A31" s="530">
        <v>8</v>
      </c>
      <c r="B31" s="439" t="s">
        <v>64</v>
      </c>
      <c r="C31" s="440">
        <v>0.2</v>
      </c>
      <c r="D31" s="440">
        <v>0.2</v>
      </c>
      <c r="E31" s="453"/>
      <c r="F31" s="453"/>
      <c r="G31" s="453"/>
      <c r="H31" s="701" t="s">
        <v>245</v>
      </c>
      <c r="I31" s="453">
        <v>0.23855999999999997</v>
      </c>
      <c r="J31" s="453"/>
      <c r="K31" s="453"/>
      <c r="L31" s="453"/>
      <c r="M31" s="453">
        <v>0.23855999999999997</v>
      </c>
      <c r="N31" s="453"/>
      <c r="O31" s="928"/>
      <c r="P31" s="453"/>
      <c r="Q31" s="454"/>
      <c r="S31" s="203" t="s">
        <v>150</v>
      </c>
    </row>
    <row r="32" spans="1:19" s="444" customFormat="1" ht="25.5" x14ac:dyDescent="0.25">
      <c r="A32" s="530">
        <v>9</v>
      </c>
      <c r="B32" s="439" t="s">
        <v>64</v>
      </c>
      <c r="C32" s="440">
        <v>0.4</v>
      </c>
      <c r="D32" s="440">
        <v>0</v>
      </c>
      <c r="E32" s="441"/>
      <c r="F32" s="441"/>
      <c r="G32" s="441">
        <v>0.4</v>
      </c>
      <c r="H32" s="700" t="s">
        <v>76</v>
      </c>
      <c r="I32" s="441">
        <v>0.47711999999999993</v>
      </c>
      <c r="J32" s="445"/>
      <c r="K32" s="445"/>
      <c r="L32" s="442"/>
      <c r="M32" s="441">
        <v>0.47711999999999993</v>
      </c>
      <c r="N32" s="445"/>
      <c r="O32" s="928"/>
      <c r="P32" s="445"/>
      <c r="Q32" s="443"/>
      <c r="S32" s="203" t="s">
        <v>150</v>
      </c>
    </row>
    <row r="33" spans="1:19" s="444" customFormat="1" ht="38.25" x14ac:dyDescent="0.25">
      <c r="A33" s="530">
        <v>10</v>
      </c>
      <c r="B33" s="439" t="s">
        <v>233</v>
      </c>
      <c r="C33" s="440">
        <v>0.53</v>
      </c>
      <c r="D33" s="440">
        <v>0.19</v>
      </c>
      <c r="E33" s="442"/>
      <c r="F33" s="434"/>
      <c r="G33" s="434">
        <v>0.34</v>
      </c>
      <c r="H33" s="439" t="s">
        <v>246</v>
      </c>
      <c r="I33" s="442">
        <v>0.22663199999999997</v>
      </c>
      <c r="J33" s="442"/>
      <c r="K33" s="442"/>
      <c r="L33" s="442"/>
      <c r="M33" s="442">
        <v>0.22663199999999997</v>
      </c>
      <c r="N33" s="442">
        <v>0</v>
      </c>
      <c r="O33" s="928"/>
      <c r="P33" s="523"/>
      <c r="Q33" s="443"/>
      <c r="S33" s="203" t="s">
        <v>150</v>
      </c>
    </row>
    <row r="34" spans="1:19" s="444" customFormat="1" ht="30" customHeight="1" x14ac:dyDescent="0.25">
      <c r="A34" s="530">
        <v>11</v>
      </c>
      <c r="B34" s="439" t="s">
        <v>64</v>
      </c>
      <c r="C34" s="440">
        <v>0.1</v>
      </c>
      <c r="D34" s="440">
        <v>0.1</v>
      </c>
      <c r="E34" s="441"/>
      <c r="F34" s="441"/>
      <c r="G34" s="441">
        <v>0</v>
      </c>
      <c r="H34" s="700" t="s">
        <v>247</v>
      </c>
      <c r="I34" s="441">
        <v>0.11927999999999998</v>
      </c>
      <c r="J34" s="445"/>
      <c r="K34" s="445"/>
      <c r="L34" s="445"/>
      <c r="M34" s="441">
        <v>0.11927999999999998</v>
      </c>
      <c r="N34" s="445"/>
      <c r="O34" s="928"/>
      <c r="P34" s="445"/>
      <c r="Q34" s="443"/>
      <c r="S34" s="203" t="s">
        <v>150</v>
      </c>
    </row>
    <row r="35" spans="1:19" s="444" customFormat="1" ht="25.5" x14ac:dyDescent="0.25">
      <c r="A35" s="530">
        <v>12</v>
      </c>
      <c r="B35" s="439" t="s">
        <v>64</v>
      </c>
      <c r="C35" s="440">
        <v>0.3</v>
      </c>
      <c r="D35" s="440">
        <v>0</v>
      </c>
      <c r="E35" s="441"/>
      <c r="F35" s="441"/>
      <c r="G35" s="441">
        <v>0.3</v>
      </c>
      <c r="H35" s="700" t="s">
        <v>248</v>
      </c>
      <c r="I35" s="441">
        <v>0.35783999999999999</v>
      </c>
      <c r="J35" s="445"/>
      <c r="K35" s="445"/>
      <c r="L35" s="445"/>
      <c r="M35" s="441">
        <v>0.35783999999999999</v>
      </c>
      <c r="N35" s="445"/>
      <c r="O35" s="928"/>
      <c r="P35" s="445"/>
      <c r="Q35" s="443"/>
      <c r="S35" s="203" t="s">
        <v>150</v>
      </c>
    </row>
    <row r="36" spans="1:19" s="444" customFormat="1" ht="25.5" x14ac:dyDescent="0.25">
      <c r="A36" s="530">
        <v>13</v>
      </c>
      <c r="B36" s="455" t="s">
        <v>64</v>
      </c>
      <c r="C36" s="440">
        <v>0.13</v>
      </c>
      <c r="D36" s="440">
        <v>0.13</v>
      </c>
      <c r="E36" s="441"/>
      <c r="F36" s="441"/>
      <c r="G36" s="441">
        <v>0</v>
      </c>
      <c r="H36" s="455" t="s">
        <v>249</v>
      </c>
      <c r="I36" s="441">
        <v>0.15506400000000001</v>
      </c>
      <c r="J36" s="445"/>
      <c r="K36" s="445"/>
      <c r="L36" s="445"/>
      <c r="M36" s="441">
        <v>0.15506400000000001</v>
      </c>
      <c r="N36" s="445"/>
      <c r="O36" s="928"/>
      <c r="P36" s="445"/>
      <c r="Q36" s="443"/>
      <c r="S36" s="203" t="s">
        <v>150</v>
      </c>
    </row>
    <row r="37" spans="1:19" s="444" customFormat="1" ht="25.5" x14ac:dyDescent="0.25">
      <c r="A37" s="530">
        <v>14</v>
      </c>
      <c r="B37" s="455" t="s">
        <v>64</v>
      </c>
      <c r="C37" s="440">
        <v>0.7</v>
      </c>
      <c r="D37" s="440">
        <v>0.5</v>
      </c>
      <c r="E37" s="445"/>
      <c r="F37" s="445"/>
      <c r="G37" s="441">
        <v>0.2</v>
      </c>
      <c r="H37" s="455" t="s">
        <v>70</v>
      </c>
      <c r="I37" s="441">
        <v>0.83495999999999992</v>
      </c>
      <c r="J37" s="445"/>
      <c r="K37" s="445"/>
      <c r="L37" s="445"/>
      <c r="M37" s="441">
        <v>0.83495999999999992</v>
      </c>
      <c r="N37" s="445"/>
      <c r="O37" s="928"/>
      <c r="P37" s="445"/>
      <c r="Q37" s="443"/>
      <c r="S37" s="203" t="s">
        <v>150</v>
      </c>
    </row>
    <row r="38" spans="1:19" s="444" customFormat="1" ht="25.5" x14ac:dyDescent="0.25">
      <c r="A38" s="530">
        <v>15</v>
      </c>
      <c r="B38" s="439" t="s">
        <v>64</v>
      </c>
      <c r="C38" s="440">
        <v>0.82</v>
      </c>
      <c r="D38" s="440">
        <v>0</v>
      </c>
      <c r="E38" s="441"/>
      <c r="F38" s="441"/>
      <c r="G38" s="441">
        <v>0.82</v>
      </c>
      <c r="H38" s="439" t="s">
        <v>75</v>
      </c>
      <c r="I38" s="441">
        <v>0.97809599999999985</v>
      </c>
      <c r="J38" s="445"/>
      <c r="K38" s="445"/>
      <c r="L38" s="445"/>
      <c r="M38" s="441">
        <v>0.97809599999999985</v>
      </c>
      <c r="N38" s="445"/>
      <c r="O38" s="928"/>
      <c r="P38" s="445"/>
      <c r="Q38" s="443"/>
      <c r="S38" s="203" t="s">
        <v>150</v>
      </c>
    </row>
    <row r="39" spans="1:19" s="444" customFormat="1" ht="25.5" x14ac:dyDescent="0.25">
      <c r="A39" s="530">
        <v>16</v>
      </c>
      <c r="B39" s="439" t="s">
        <v>64</v>
      </c>
      <c r="C39" s="440">
        <v>0.03</v>
      </c>
      <c r="D39" s="440">
        <v>0</v>
      </c>
      <c r="E39" s="441"/>
      <c r="F39" s="441"/>
      <c r="G39" s="441">
        <v>0.03</v>
      </c>
      <c r="H39" s="439" t="s">
        <v>250</v>
      </c>
      <c r="I39" s="441">
        <v>3.5784000000000003E-2</v>
      </c>
      <c r="J39" s="445"/>
      <c r="K39" s="445"/>
      <c r="L39" s="445"/>
      <c r="M39" s="441">
        <v>3.5784000000000003E-2</v>
      </c>
      <c r="N39" s="445"/>
      <c r="O39" s="928"/>
      <c r="P39" s="445"/>
      <c r="Q39" s="443"/>
      <c r="S39" s="203" t="s">
        <v>150</v>
      </c>
    </row>
    <row r="40" spans="1:19" s="444" customFormat="1" ht="25.5" x14ac:dyDescent="0.25">
      <c r="A40" s="530">
        <v>17</v>
      </c>
      <c r="B40" s="439" t="s">
        <v>64</v>
      </c>
      <c r="C40" s="440">
        <v>0.1</v>
      </c>
      <c r="D40" s="440">
        <v>0.1</v>
      </c>
      <c r="E40" s="441"/>
      <c r="F40" s="441"/>
      <c r="G40" s="441">
        <v>0</v>
      </c>
      <c r="H40" s="364" t="s">
        <v>251</v>
      </c>
      <c r="I40" s="441">
        <v>0.11927999999999998</v>
      </c>
      <c r="J40" s="445"/>
      <c r="K40" s="445"/>
      <c r="L40" s="445"/>
      <c r="M40" s="441">
        <v>0.11927999999999998</v>
      </c>
      <c r="N40" s="445"/>
      <c r="O40" s="928"/>
      <c r="P40" s="445"/>
      <c r="Q40" s="443"/>
      <c r="S40" s="203" t="s">
        <v>150</v>
      </c>
    </row>
    <row r="41" spans="1:19" s="444" customFormat="1" ht="25.5" x14ac:dyDescent="0.25">
      <c r="A41" s="530">
        <v>18</v>
      </c>
      <c r="B41" s="439" t="s">
        <v>64</v>
      </c>
      <c r="C41" s="440">
        <v>0.15</v>
      </c>
      <c r="D41" s="440">
        <v>0</v>
      </c>
      <c r="E41" s="441"/>
      <c r="F41" s="441"/>
      <c r="G41" s="441">
        <v>0.15</v>
      </c>
      <c r="H41" s="701" t="s">
        <v>252</v>
      </c>
      <c r="I41" s="441">
        <v>0.10552499999999999</v>
      </c>
      <c r="J41" s="445"/>
      <c r="K41" s="445"/>
      <c r="L41" s="445"/>
      <c r="M41" s="441">
        <v>0.10552499999999999</v>
      </c>
      <c r="N41" s="445"/>
      <c r="O41" s="928"/>
      <c r="P41" s="445"/>
      <c r="Q41" s="443"/>
      <c r="S41" s="203" t="s">
        <v>150</v>
      </c>
    </row>
    <row r="42" spans="1:19" s="444" customFormat="1" ht="25.5" x14ac:dyDescent="0.25">
      <c r="A42" s="530">
        <v>19</v>
      </c>
      <c r="B42" s="439" t="s">
        <v>64</v>
      </c>
      <c r="C42" s="440">
        <v>0.6</v>
      </c>
      <c r="D42" s="440">
        <v>0.6</v>
      </c>
      <c r="E42" s="445"/>
      <c r="F42" s="445"/>
      <c r="G42" s="441">
        <v>0</v>
      </c>
      <c r="H42" s="439" t="s">
        <v>535</v>
      </c>
      <c r="I42" s="441">
        <v>0.71567999999999998</v>
      </c>
      <c r="J42" s="445"/>
      <c r="K42" s="445"/>
      <c r="L42" s="445"/>
      <c r="M42" s="441">
        <v>0.72</v>
      </c>
      <c r="N42" s="445"/>
      <c r="O42" s="928"/>
      <c r="P42" s="445"/>
      <c r="Q42" s="443"/>
      <c r="S42" s="203" t="s">
        <v>150</v>
      </c>
    </row>
    <row r="43" spans="1:19" s="438" customFormat="1" ht="25.5" x14ac:dyDescent="0.25">
      <c r="A43" s="446" t="s">
        <v>26</v>
      </c>
      <c r="B43" s="425" t="s">
        <v>105</v>
      </c>
      <c r="C43" s="447">
        <f>C44</f>
        <v>0.48</v>
      </c>
      <c r="D43" s="434">
        <v>0.48</v>
      </c>
      <c r="E43" s="523"/>
      <c r="F43" s="523"/>
      <c r="G43" s="436">
        <v>0</v>
      </c>
      <c r="H43" s="448"/>
      <c r="I43" s="436">
        <v>0.57254400000000005</v>
      </c>
      <c r="J43" s="436">
        <v>0</v>
      </c>
      <c r="K43" s="436">
        <v>0</v>
      </c>
      <c r="L43" s="436">
        <v>0</v>
      </c>
      <c r="M43" s="436">
        <v>0.57254400000000005</v>
      </c>
      <c r="N43" s="436">
        <v>0</v>
      </c>
      <c r="O43" s="730"/>
      <c r="P43" s="523"/>
      <c r="Q43" s="437"/>
      <c r="S43" s="201" t="s">
        <v>150</v>
      </c>
    </row>
    <row r="44" spans="1:19" s="444" customFormat="1" ht="25.5" x14ac:dyDescent="0.25">
      <c r="A44" s="530">
        <v>1</v>
      </c>
      <c r="B44" s="456" t="s">
        <v>234</v>
      </c>
      <c r="C44" s="440">
        <v>0.48</v>
      </c>
      <c r="D44" s="442">
        <v>0.48</v>
      </c>
      <c r="E44" s="441"/>
      <c r="F44" s="441"/>
      <c r="G44" s="441"/>
      <c r="H44" s="364" t="s">
        <v>253</v>
      </c>
      <c r="I44" s="441">
        <v>0.57254400000000005</v>
      </c>
      <c r="J44" s="445"/>
      <c r="K44" s="445"/>
      <c r="L44" s="445"/>
      <c r="M44" s="441">
        <v>0.57254400000000005</v>
      </c>
      <c r="N44" s="445"/>
      <c r="O44" s="728"/>
      <c r="P44" s="445"/>
      <c r="Q44" s="443"/>
      <c r="S44" s="203" t="s">
        <v>150</v>
      </c>
    </row>
    <row r="45" spans="1:19" s="438" customFormat="1" ht="25.5" x14ac:dyDescent="0.25">
      <c r="A45" s="459">
        <f>A44+A42+A22+A20+A18+A14+A11+A9</f>
        <v>29</v>
      </c>
      <c r="B45" s="815" t="s">
        <v>181</v>
      </c>
      <c r="C45" s="447">
        <f>C43+C23+C21+C19+C15+C12+C10+C8</f>
        <v>12.07</v>
      </c>
      <c r="D45" s="447">
        <f t="shared" ref="D45:N45" si="7">D43+D23+D21+D19+D15+D12+D10+D8</f>
        <v>6.21</v>
      </c>
      <c r="E45" s="447">
        <f t="shared" si="7"/>
        <v>0.43</v>
      </c>
      <c r="F45" s="447">
        <f t="shared" si="7"/>
        <v>0</v>
      </c>
      <c r="G45" s="447">
        <f t="shared" si="7"/>
        <v>5.43</v>
      </c>
      <c r="H45" s="447">
        <f t="shared" si="7"/>
        <v>0</v>
      </c>
      <c r="I45" s="447">
        <f t="shared" si="7"/>
        <v>14.620396999999997</v>
      </c>
      <c r="J45" s="447">
        <f t="shared" si="7"/>
        <v>3.7</v>
      </c>
      <c r="K45" s="447">
        <f t="shared" si="7"/>
        <v>0</v>
      </c>
      <c r="L45" s="447">
        <f t="shared" si="7"/>
        <v>0</v>
      </c>
      <c r="M45" s="447">
        <f t="shared" si="7"/>
        <v>10.924716999999998</v>
      </c>
      <c r="N45" s="447">
        <f t="shared" si="7"/>
        <v>0</v>
      </c>
      <c r="O45" s="732"/>
      <c r="P45" s="523"/>
      <c r="Q45" s="437"/>
      <c r="S45" s="201" t="s">
        <v>150</v>
      </c>
    </row>
    <row r="46" spans="1:19" s="444" customFormat="1" x14ac:dyDescent="0.25">
      <c r="A46" s="443"/>
      <c r="B46" s="457"/>
      <c r="C46" s="458"/>
      <c r="D46" s="443"/>
      <c r="E46" s="443"/>
      <c r="F46" s="443"/>
      <c r="G46" s="443"/>
      <c r="H46" s="443"/>
      <c r="I46" s="443"/>
      <c r="J46" s="443"/>
      <c r="K46" s="443"/>
      <c r="L46" s="443"/>
      <c r="M46" s="443"/>
      <c r="N46" s="443"/>
      <c r="O46" s="14"/>
      <c r="P46" s="443"/>
      <c r="Q46" s="443"/>
    </row>
    <row r="47" spans="1:19" x14ac:dyDescent="0.25">
      <c r="M47" s="927" t="s">
        <v>859</v>
      </c>
      <c r="N47" s="927"/>
      <c r="O47" s="927"/>
      <c r="P47" s="927"/>
    </row>
    <row r="48" spans="1:19" x14ac:dyDescent="0.25">
      <c r="M48" s="927"/>
      <c r="N48" s="927"/>
      <c r="O48" s="927"/>
      <c r="P48" s="927"/>
    </row>
  </sheetData>
  <mergeCells count="15">
    <mergeCell ref="M47:P48"/>
    <mergeCell ref="A2:P2"/>
    <mergeCell ref="A1:P1"/>
    <mergeCell ref="O24:O42"/>
    <mergeCell ref="A3:P3"/>
    <mergeCell ref="O5:O6"/>
    <mergeCell ref="P5:P6"/>
    <mergeCell ref="A5:A6"/>
    <mergeCell ref="B5:B6"/>
    <mergeCell ref="C5:C6"/>
    <mergeCell ref="D5:G5"/>
    <mergeCell ref="H5:H6"/>
    <mergeCell ref="I5:I6"/>
    <mergeCell ref="J5:N5"/>
    <mergeCell ref="A4:P4"/>
  </mergeCells>
  <conditionalFormatting sqref="B71 B77">
    <cfRule type="cellIs" dxfId="25" priority="10" stopIfTrue="1" operator="equal">
      <formula>0</formula>
    </cfRule>
  </conditionalFormatting>
  <printOptions horizontalCentered="1"/>
  <pageMargins left="0.39370078740157483" right="0.39370078740157483" top="0.39370078740157483" bottom="0.39370078740157483" header="0.11811023622047245" footer="0.27559055118110237"/>
  <pageSetup paperSize="9" scale="66" fitToHeight="100" orientation="landscape" r:id="rId1"/>
  <headerFooter>
    <oddFooter>&amp;L&amp;"Times New Roman,nghiêng"&amp;9Phụ lục &amp;A&amp;R&amp;10&amp;P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3"/>
  <sheetViews>
    <sheetView showZeros="0" view="pageLayout" topLeftCell="A34" zoomScaleSheetLayoutView="80" workbookViewId="0">
      <selection activeCell="M54" sqref="A1:P55"/>
    </sheetView>
  </sheetViews>
  <sheetFormatPr defaultRowHeight="12.75" x14ac:dyDescent="0.25"/>
  <cols>
    <col min="1" max="1" width="4.375" style="8" customWidth="1"/>
    <col min="2" max="2" width="27.75" style="12" customWidth="1"/>
    <col min="3" max="3" width="8.25" style="8" customWidth="1"/>
    <col min="4" max="7" width="6.25" style="8" customWidth="1"/>
    <col min="8" max="8" width="15" style="8" customWidth="1"/>
    <col min="9" max="9" width="14.125" style="46" customWidth="1"/>
    <col min="10" max="12" width="6.625" style="8" customWidth="1"/>
    <col min="13" max="13" width="6.625" style="46" customWidth="1"/>
    <col min="14" max="14" width="6.625" style="8" customWidth="1"/>
    <col min="15" max="15" width="29.25" style="12" customWidth="1"/>
    <col min="16" max="16" width="8.75" style="8" customWidth="1"/>
    <col min="17" max="16384" width="9" style="1"/>
  </cols>
  <sheetData>
    <row r="1" spans="1:34" s="16" customFormat="1" ht="20.100000000000001" customHeight="1" x14ac:dyDescent="0.25">
      <c r="A1" s="906" t="s">
        <v>328</v>
      </c>
      <c r="B1" s="906"/>
      <c r="C1" s="906"/>
      <c r="D1" s="906"/>
      <c r="E1" s="906"/>
      <c r="F1" s="906"/>
      <c r="G1" s="906"/>
      <c r="H1" s="906"/>
      <c r="I1" s="906"/>
      <c r="J1" s="906"/>
      <c r="K1" s="906"/>
      <c r="L1" s="906"/>
      <c r="M1" s="906"/>
      <c r="N1" s="906"/>
      <c r="O1" s="906"/>
      <c r="P1" s="906"/>
      <c r="Q1" s="47"/>
      <c r="R1" s="47"/>
      <c r="S1" s="53"/>
      <c r="T1" s="47"/>
      <c r="U1" s="47"/>
      <c r="V1" s="47"/>
      <c r="W1" s="47"/>
      <c r="X1" s="47"/>
      <c r="Y1" s="47"/>
      <c r="Z1" s="47"/>
      <c r="AA1" s="47"/>
      <c r="AB1" s="47"/>
      <c r="AC1" s="47"/>
      <c r="AD1" s="47"/>
      <c r="AE1" s="47"/>
      <c r="AF1" s="47"/>
      <c r="AG1" s="47"/>
      <c r="AH1" s="47"/>
    </row>
    <row r="2" spans="1:34" s="16" customFormat="1" ht="20.100000000000001" customHeight="1" x14ac:dyDescent="0.25">
      <c r="A2" s="906" t="s">
        <v>134</v>
      </c>
      <c r="B2" s="906"/>
      <c r="C2" s="906"/>
      <c r="D2" s="906"/>
      <c r="E2" s="906"/>
      <c r="F2" s="906"/>
      <c r="G2" s="906"/>
      <c r="H2" s="906"/>
      <c r="I2" s="906"/>
      <c r="J2" s="906"/>
      <c r="K2" s="906"/>
      <c r="L2" s="906"/>
      <c r="M2" s="906"/>
      <c r="N2" s="906"/>
      <c r="O2" s="906"/>
      <c r="P2" s="906"/>
      <c r="Q2" s="47"/>
      <c r="R2" s="47"/>
      <c r="S2" s="53"/>
      <c r="T2" s="47"/>
      <c r="U2" s="47"/>
      <c r="V2" s="47"/>
      <c r="W2" s="47"/>
      <c r="X2" s="47"/>
      <c r="Y2" s="47"/>
      <c r="Z2" s="47"/>
      <c r="AA2" s="47"/>
      <c r="AB2" s="47"/>
      <c r="AC2" s="47"/>
      <c r="AD2" s="47"/>
      <c r="AE2" s="47"/>
      <c r="AF2" s="47"/>
      <c r="AG2" s="47"/>
      <c r="AH2" s="47"/>
    </row>
    <row r="3" spans="1:34" s="16" customFormat="1" ht="20.100000000000001" customHeight="1" x14ac:dyDescent="0.25">
      <c r="A3" s="907" t="str">
        <f>'1.1.TPHT'!A3:P3</f>
        <v>(Kèm theo Tờ trình số 218/TTr-UBND  ngày 09/7/2018 của UBND tỉnh)</v>
      </c>
      <c r="B3" s="907"/>
      <c r="C3" s="907"/>
      <c r="D3" s="907"/>
      <c r="E3" s="907"/>
      <c r="F3" s="907"/>
      <c r="G3" s="907"/>
      <c r="H3" s="907"/>
      <c r="I3" s="907"/>
      <c r="J3" s="907"/>
      <c r="K3" s="907"/>
      <c r="L3" s="907"/>
      <c r="M3" s="907"/>
      <c r="N3" s="907"/>
      <c r="O3" s="907"/>
      <c r="P3" s="907"/>
      <c r="S3" s="53"/>
    </row>
    <row r="4" spans="1:34" s="16" customFormat="1" ht="20.100000000000001" customHeight="1" x14ac:dyDescent="0.25">
      <c r="A4" s="921"/>
      <c r="B4" s="921"/>
      <c r="C4" s="921"/>
      <c r="D4" s="921"/>
      <c r="E4" s="921"/>
      <c r="F4" s="921"/>
      <c r="G4" s="921"/>
      <c r="H4" s="921"/>
      <c r="I4" s="921"/>
      <c r="J4" s="921"/>
      <c r="K4" s="921"/>
      <c r="L4" s="921"/>
      <c r="M4" s="921"/>
      <c r="N4" s="921"/>
      <c r="O4" s="921"/>
      <c r="P4" s="921"/>
      <c r="S4" s="54" t="s">
        <v>150</v>
      </c>
    </row>
    <row r="5" spans="1:34" s="244" customFormat="1" ht="20.100000000000001" customHeight="1" x14ac:dyDescent="0.25">
      <c r="A5" s="923" t="s">
        <v>21</v>
      </c>
      <c r="B5" s="922" t="s">
        <v>62</v>
      </c>
      <c r="C5" s="922" t="s">
        <v>61</v>
      </c>
      <c r="D5" s="922" t="s">
        <v>136</v>
      </c>
      <c r="E5" s="922"/>
      <c r="F5" s="922"/>
      <c r="G5" s="922"/>
      <c r="H5" s="922" t="s">
        <v>135</v>
      </c>
      <c r="I5" s="922" t="s">
        <v>16</v>
      </c>
      <c r="J5" s="922" t="s">
        <v>15</v>
      </c>
      <c r="K5" s="922"/>
      <c r="L5" s="922"/>
      <c r="M5" s="922"/>
      <c r="N5" s="922"/>
      <c r="O5" s="922" t="s">
        <v>79</v>
      </c>
      <c r="P5" s="922" t="s">
        <v>14</v>
      </c>
      <c r="S5" s="54" t="s">
        <v>150</v>
      </c>
    </row>
    <row r="6" spans="1:34" s="3" customFormat="1" ht="35.25" customHeight="1" x14ac:dyDescent="0.25">
      <c r="A6" s="923"/>
      <c r="B6" s="922"/>
      <c r="C6" s="922"/>
      <c r="D6" s="710" t="s">
        <v>13</v>
      </c>
      <c r="E6" s="710" t="s">
        <v>12</v>
      </c>
      <c r="F6" s="710" t="s">
        <v>58</v>
      </c>
      <c r="G6" s="710" t="s">
        <v>57</v>
      </c>
      <c r="H6" s="922"/>
      <c r="I6" s="922"/>
      <c r="J6" s="710" t="s">
        <v>10</v>
      </c>
      <c r="K6" s="710" t="s">
        <v>9</v>
      </c>
      <c r="L6" s="710" t="s">
        <v>78</v>
      </c>
      <c r="M6" s="710" t="s">
        <v>56</v>
      </c>
      <c r="N6" s="710" t="s">
        <v>6</v>
      </c>
      <c r="O6" s="922"/>
      <c r="P6" s="922"/>
      <c r="S6" s="54" t="s">
        <v>150</v>
      </c>
    </row>
    <row r="7" spans="1:34" s="691" customFormat="1" ht="28.5" customHeight="1" x14ac:dyDescent="0.25">
      <c r="A7" s="723">
        <v>-1</v>
      </c>
      <c r="B7" s="723">
        <v>-2</v>
      </c>
      <c r="C7" s="723" t="s">
        <v>86</v>
      </c>
      <c r="D7" s="723">
        <v>-4</v>
      </c>
      <c r="E7" s="723">
        <v>-5</v>
      </c>
      <c r="F7" s="723">
        <v>-6</v>
      </c>
      <c r="G7" s="723">
        <v>-7</v>
      </c>
      <c r="H7" s="723">
        <v>-8</v>
      </c>
      <c r="I7" s="723" t="s">
        <v>4</v>
      </c>
      <c r="J7" s="723">
        <v>-10</v>
      </c>
      <c r="K7" s="723">
        <v>-11</v>
      </c>
      <c r="L7" s="723">
        <v>-12</v>
      </c>
      <c r="M7" s="723">
        <v>-13</v>
      </c>
      <c r="N7" s="723">
        <v>-14</v>
      </c>
      <c r="O7" s="723">
        <v>-15</v>
      </c>
      <c r="P7" s="723">
        <v>-16</v>
      </c>
      <c r="S7" s="687" t="s">
        <v>150</v>
      </c>
    </row>
    <row r="8" spans="1:34" s="186" customFormat="1" ht="25.5" x14ac:dyDescent="0.25">
      <c r="A8" s="711" t="s">
        <v>49</v>
      </c>
      <c r="B8" s="305" t="s">
        <v>87</v>
      </c>
      <c r="C8" s="259">
        <f>C9+C10</f>
        <v>1.85</v>
      </c>
      <c r="D8" s="259">
        <f t="shared" ref="D8:N8" si="0">D9+D10</f>
        <v>0.35</v>
      </c>
      <c r="E8" s="259">
        <f t="shared" si="0"/>
        <v>0</v>
      </c>
      <c r="F8" s="259">
        <f t="shared" si="0"/>
        <v>0</v>
      </c>
      <c r="G8" s="259">
        <f t="shared" si="0"/>
        <v>1.5</v>
      </c>
      <c r="H8" s="259"/>
      <c r="I8" s="259">
        <f t="shared" si="0"/>
        <v>1.57</v>
      </c>
      <c r="J8" s="259">
        <f t="shared" si="0"/>
        <v>0</v>
      </c>
      <c r="K8" s="259">
        <f t="shared" si="0"/>
        <v>0</v>
      </c>
      <c r="L8" s="259">
        <f t="shared" si="0"/>
        <v>0</v>
      </c>
      <c r="M8" s="259">
        <f t="shared" si="0"/>
        <v>1.57</v>
      </c>
      <c r="N8" s="259">
        <f t="shared" si="0"/>
        <v>0</v>
      </c>
      <c r="O8" s="633"/>
      <c r="P8" s="711"/>
      <c r="S8" s="187" t="s">
        <v>150</v>
      </c>
    </row>
    <row r="9" spans="1:34" ht="38.25" x14ac:dyDescent="0.2">
      <c r="A9" s="119">
        <v>1</v>
      </c>
      <c r="B9" s="734" t="s">
        <v>466</v>
      </c>
      <c r="C9" s="181">
        <f t="shared" ref="C9:C50" si="1">SUM(D9:G9)</f>
        <v>1.5</v>
      </c>
      <c r="D9" s="735"/>
      <c r="E9" s="463"/>
      <c r="F9" s="463"/>
      <c r="G9" s="463">
        <v>1.5</v>
      </c>
      <c r="H9" s="736" t="s">
        <v>477</v>
      </c>
      <c r="I9" s="121">
        <f t="shared" ref="I9:I50" si="2">SUM(J9:N9)</f>
        <v>1.27</v>
      </c>
      <c r="J9" s="121"/>
      <c r="K9" s="121"/>
      <c r="L9" s="121"/>
      <c r="M9" s="737">
        <v>1.27</v>
      </c>
      <c r="N9" s="737"/>
      <c r="O9" s="471"/>
      <c r="P9" s="119"/>
      <c r="S9" s="54" t="s">
        <v>150</v>
      </c>
    </row>
    <row r="10" spans="1:34" ht="25.5" x14ac:dyDescent="0.2">
      <c r="A10" s="119">
        <v>2</v>
      </c>
      <c r="B10" s="158" t="s">
        <v>442</v>
      </c>
      <c r="C10" s="181">
        <f t="shared" si="1"/>
        <v>0.35</v>
      </c>
      <c r="D10" s="121">
        <v>0.35</v>
      </c>
      <c r="E10" s="463"/>
      <c r="F10" s="463"/>
      <c r="G10" s="463">
        <v>0</v>
      </c>
      <c r="H10" s="736" t="s">
        <v>81</v>
      </c>
      <c r="I10" s="121">
        <f t="shared" si="2"/>
        <v>0.3</v>
      </c>
      <c r="J10" s="121"/>
      <c r="K10" s="121"/>
      <c r="L10" s="121"/>
      <c r="M10" s="737">
        <v>0.3</v>
      </c>
      <c r="N10" s="737"/>
      <c r="O10" s="471"/>
      <c r="P10" s="119"/>
      <c r="S10" s="54" t="s">
        <v>150</v>
      </c>
    </row>
    <row r="11" spans="1:34" ht="25.5" x14ac:dyDescent="0.25">
      <c r="A11" s="711" t="s">
        <v>39</v>
      </c>
      <c r="B11" s="305" t="s">
        <v>45</v>
      </c>
      <c r="C11" s="259">
        <f t="shared" si="1"/>
        <v>1.05</v>
      </c>
      <c r="D11" s="463">
        <f>D12</f>
        <v>0.5</v>
      </c>
      <c r="E11" s="463">
        <f>E12</f>
        <v>0</v>
      </c>
      <c r="F11" s="463">
        <f>F12</f>
        <v>0</v>
      </c>
      <c r="G11" s="463">
        <f>G12</f>
        <v>0.55000000000000004</v>
      </c>
      <c r="H11" s="738"/>
      <c r="I11" s="463">
        <f t="shared" ref="I11:N11" si="3">I12</f>
        <v>0.89</v>
      </c>
      <c r="J11" s="463">
        <f t="shared" si="3"/>
        <v>0</v>
      </c>
      <c r="K11" s="463">
        <f t="shared" si="3"/>
        <v>0</v>
      </c>
      <c r="L11" s="463">
        <f t="shared" si="3"/>
        <v>0</v>
      </c>
      <c r="M11" s="463">
        <f t="shared" si="3"/>
        <v>0.89</v>
      </c>
      <c r="N11" s="463">
        <f t="shared" si="3"/>
        <v>0</v>
      </c>
      <c r="O11" s="633"/>
      <c r="P11" s="711"/>
      <c r="S11" s="54" t="s">
        <v>150</v>
      </c>
    </row>
    <row r="12" spans="1:34" ht="38.25" x14ac:dyDescent="0.2">
      <c r="A12" s="119">
        <v>1</v>
      </c>
      <c r="B12" s="739" t="s">
        <v>443</v>
      </c>
      <c r="C12" s="181">
        <f>SUM(D12:G12)</f>
        <v>1.05</v>
      </c>
      <c r="D12" s="735">
        <v>0.5</v>
      </c>
      <c r="E12" s="463"/>
      <c r="F12" s="463"/>
      <c r="G12" s="735">
        <v>0.55000000000000004</v>
      </c>
      <c r="H12" s="740" t="s">
        <v>452</v>
      </c>
      <c r="I12" s="121">
        <f t="shared" si="2"/>
        <v>0.89</v>
      </c>
      <c r="J12" s="121"/>
      <c r="K12" s="121"/>
      <c r="L12" s="121"/>
      <c r="M12" s="737">
        <v>0.89</v>
      </c>
      <c r="N12" s="737"/>
      <c r="O12" s="129"/>
      <c r="P12" s="119"/>
      <c r="S12" s="54" t="s">
        <v>150</v>
      </c>
    </row>
    <row r="13" spans="1:34" ht="25.5" x14ac:dyDescent="0.25">
      <c r="A13" s="711" t="s">
        <v>38</v>
      </c>
      <c r="B13" s="305" t="s">
        <v>41</v>
      </c>
      <c r="C13" s="259">
        <f>SUM(C14:C15)</f>
        <v>3.5100000000000002</v>
      </c>
      <c r="D13" s="259">
        <f t="shared" ref="D13:N13" si="4">SUM(D14:D15)</f>
        <v>0.02</v>
      </c>
      <c r="E13" s="259">
        <f t="shared" si="4"/>
        <v>0</v>
      </c>
      <c r="F13" s="259">
        <f t="shared" si="4"/>
        <v>0</v>
      </c>
      <c r="G13" s="259">
        <f t="shared" si="4"/>
        <v>3.49</v>
      </c>
      <c r="H13" s="259">
        <f t="shared" si="4"/>
        <v>0</v>
      </c>
      <c r="I13" s="259">
        <f>SUM(I14:I15)</f>
        <v>2.97</v>
      </c>
      <c r="J13" s="259">
        <f t="shared" si="4"/>
        <v>0</v>
      </c>
      <c r="K13" s="259">
        <f t="shared" si="4"/>
        <v>0</v>
      </c>
      <c r="L13" s="259">
        <f t="shared" si="4"/>
        <v>0</v>
      </c>
      <c r="M13" s="259">
        <f t="shared" si="4"/>
        <v>0</v>
      </c>
      <c r="N13" s="259">
        <f t="shared" si="4"/>
        <v>2.97</v>
      </c>
      <c r="O13" s="633"/>
      <c r="P13" s="711"/>
      <c r="S13" s="54" t="s">
        <v>150</v>
      </c>
    </row>
    <row r="14" spans="1:34" ht="51" x14ac:dyDescent="0.2">
      <c r="A14" s="119">
        <v>1</v>
      </c>
      <c r="B14" s="158" t="s">
        <v>467</v>
      </c>
      <c r="C14" s="181">
        <f t="shared" si="1"/>
        <v>3.49</v>
      </c>
      <c r="D14" s="735"/>
      <c r="E14" s="463"/>
      <c r="F14" s="463"/>
      <c r="G14" s="121">
        <v>3.49</v>
      </c>
      <c r="H14" s="736" t="s">
        <v>469</v>
      </c>
      <c r="I14" s="121">
        <f>SUM(J14:N14)</f>
        <v>2.95</v>
      </c>
      <c r="J14" s="121"/>
      <c r="K14" s="121"/>
      <c r="L14" s="121"/>
      <c r="M14" s="737"/>
      <c r="N14" s="737">
        <v>2.95</v>
      </c>
      <c r="O14" s="471"/>
      <c r="P14" s="119"/>
      <c r="S14" s="54" t="s">
        <v>150</v>
      </c>
    </row>
    <row r="15" spans="1:34" ht="25.5" x14ac:dyDescent="0.2">
      <c r="A15" s="119">
        <v>2</v>
      </c>
      <c r="B15" s="158" t="s">
        <v>444</v>
      </c>
      <c r="C15" s="181">
        <f t="shared" si="1"/>
        <v>0.02</v>
      </c>
      <c r="D15" s="735">
        <v>0.02</v>
      </c>
      <c r="E15" s="463"/>
      <c r="F15" s="463"/>
      <c r="G15" s="463"/>
      <c r="H15" s="742" t="s">
        <v>453</v>
      </c>
      <c r="I15" s="121">
        <f>SUM(J15:N15)</f>
        <v>0.02</v>
      </c>
      <c r="J15" s="121"/>
      <c r="K15" s="121"/>
      <c r="L15" s="121"/>
      <c r="M15" s="737"/>
      <c r="N15" s="737">
        <v>0.02</v>
      </c>
      <c r="O15" s="471"/>
      <c r="P15" s="119"/>
      <c r="S15" s="54" t="s">
        <v>150</v>
      </c>
    </row>
    <row r="16" spans="1:34" s="186" customFormat="1" ht="25.5" x14ac:dyDescent="0.25">
      <c r="A16" s="806" t="s">
        <v>33</v>
      </c>
      <c r="B16" s="305" t="s">
        <v>445</v>
      </c>
      <c r="C16" s="259">
        <f t="shared" si="1"/>
        <v>0.4</v>
      </c>
      <c r="D16" s="463">
        <f>D17</f>
        <v>0.4</v>
      </c>
      <c r="E16" s="463">
        <f>E17</f>
        <v>0</v>
      </c>
      <c r="F16" s="463">
        <f>F17</f>
        <v>0</v>
      </c>
      <c r="G16" s="463">
        <f>G17</f>
        <v>0</v>
      </c>
      <c r="H16" s="738"/>
      <c r="I16" s="463">
        <f t="shared" ref="I16:N16" si="5">I17</f>
        <v>0.34</v>
      </c>
      <c r="J16" s="463">
        <f t="shared" si="5"/>
        <v>0</v>
      </c>
      <c r="K16" s="463">
        <f t="shared" si="5"/>
        <v>0</v>
      </c>
      <c r="L16" s="463">
        <f t="shared" si="5"/>
        <v>0</v>
      </c>
      <c r="M16" s="463">
        <f t="shared" si="5"/>
        <v>0.34</v>
      </c>
      <c r="N16" s="463">
        <f t="shared" si="5"/>
        <v>0</v>
      </c>
      <c r="O16" s="633"/>
      <c r="P16" s="806"/>
      <c r="S16" s="187" t="s">
        <v>150</v>
      </c>
    </row>
    <row r="17" spans="1:19" ht="25.5" x14ac:dyDescent="0.25">
      <c r="A17" s="119">
        <v>1</v>
      </c>
      <c r="B17" s="158" t="s">
        <v>446</v>
      </c>
      <c r="C17" s="181">
        <f t="shared" si="1"/>
        <v>0.4</v>
      </c>
      <c r="D17" s="121">
        <v>0.4</v>
      </c>
      <c r="E17" s="463"/>
      <c r="F17" s="463"/>
      <c r="G17" s="463"/>
      <c r="H17" s="159" t="s">
        <v>454</v>
      </c>
      <c r="I17" s="121">
        <f t="shared" si="2"/>
        <v>0.34</v>
      </c>
      <c r="J17" s="121"/>
      <c r="K17" s="121"/>
      <c r="L17" s="121"/>
      <c r="M17" s="737">
        <v>0.34</v>
      </c>
      <c r="N17" s="737"/>
      <c r="O17" s="471"/>
      <c r="P17" s="119"/>
      <c r="S17" s="54" t="s">
        <v>150</v>
      </c>
    </row>
    <row r="18" spans="1:19" s="186" customFormat="1" ht="25.5" x14ac:dyDescent="0.25">
      <c r="A18" s="806" t="s">
        <v>51</v>
      </c>
      <c r="B18" s="282" t="s">
        <v>37</v>
      </c>
      <c r="C18" s="259">
        <f>SUM(C19:C40)</f>
        <v>4.6100000000000003</v>
      </c>
      <c r="D18" s="259">
        <f t="shared" ref="D18:N18" si="6">SUM(D19:D40)</f>
        <v>2.69</v>
      </c>
      <c r="E18" s="259">
        <f t="shared" si="6"/>
        <v>0</v>
      </c>
      <c r="F18" s="259">
        <f t="shared" si="6"/>
        <v>0</v>
      </c>
      <c r="G18" s="259">
        <f t="shared" si="6"/>
        <v>1.9200000000000002</v>
      </c>
      <c r="H18" s="259">
        <f t="shared" si="6"/>
        <v>0</v>
      </c>
      <c r="I18" s="259">
        <f t="shared" si="6"/>
        <v>3.1999999999999993</v>
      </c>
      <c r="J18" s="259">
        <f t="shared" si="6"/>
        <v>0</v>
      </c>
      <c r="K18" s="259">
        <f t="shared" si="6"/>
        <v>0</v>
      </c>
      <c r="L18" s="259">
        <f t="shared" si="6"/>
        <v>0</v>
      </c>
      <c r="M18" s="259">
        <f t="shared" si="6"/>
        <v>3.1999999999999993</v>
      </c>
      <c r="N18" s="259">
        <f t="shared" si="6"/>
        <v>0</v>
      </c>
      <c r="O18" s="633"/>
      <c r="P18" s="806"/>
      <c r="S18" s="187" t="s">
        <v>150</v>
      </c>
    </row>
    <row r="19" spans="1:19" ht="63.75" x14ac:dyDescent="0.25">
      <c r="A19" s="119">
        <v>1</v>
      </c>
      <c r="B19" s="158" t="s">
        <v>37</v>
      </c>
      <c r="C19" s="181">
        <f t="shared" si="1"/>
        <v>7.0000000000000007E-2</v>
      </c>
      <c r="D19" s="121">
        <v>7.0000000000000007E-2</v>
      </c>
      <c r="E19" s="463"/>
      <c r="F19" s="463"/>
      <c r="G19" s="463">
        <v>0</v>
      </c>
      <c r="H19" s="158" t="s">
        <v>455</v>
      </c>
      <c r="I19" s="121">
        <f t="shared" si="2"/>
        <v>0.06</v>
      </c>
      <c r="J19" s="121"/>
      <c r="K19" s="121"/>
      <c r="L19" s="121"/>
      <c r="M19" s="737">
        <v>0.06</v>
      </c>
      <c r="N19" s="737"/>
      <c r="O19" s="471" t="s">
        <v>773</v>
      </c>
      <c r="P19" s="119"/>
      <c r="S19" s="54" t="s">
        <v>150</v>
      </c>
    </row>
    <row r="20" spans="1:19" ht="76.5" x14ac:dyDescent="0.25">
      <c r="A20" s="119">
        <v>2</v>
      </c>
      <c r="B20" s="158" t="s">
        <v>447</v>
      </c>
      <c r="C20" s="181">
        <f t="shared" si="1"/>
        <v>0.36</v>
      </c>
      <c r="D20" s="121">
        <v>0.25</v>
      </c>
      <c r="E20" s="463"/>
      <c r="F20" s="463"/>
      <c r="G20" s="463">
        <v>0.11</v>
      </c>
      <c r="H20" s="158" t="s">
        <v>456</v>
      </c>
      <c r="I20" s="121">
        <f t="shared" si="2"/>
        <v>0.3</v>
      </c>
      <c r="J20" s="121"/>
      <c r="K20" s="121"/>
      <c r="L20" s="121"/>
      <c r="M20" s="737">
        <v>0.3</v>
      </c>
      <c r="N20" s="737"/>
      <c r="O20" s="471" t="s">
        <v>774</v>
      </c>
      <c r="P20" s="119"/>
      <c r="S20" s="54" t="s">
        <v>150</v>
      </c>
    </row>
    <row r="21" spans="1:19" ht="63.75" x14ac:dyDescent="0.25">
      <c r="A21" s="119">
        <v>3</v>
      </c>
      <c r="B21" s="158" t="s">
        <v>447</v>
      </c>
      <c r="C21" s="181">
        <f t="shared" si="1"/>
        <v>0.19</v>
      </c>
      <c r="D21" s="121">
        <v>0.16</v>
      </c>
      <c r="E21" s="463"/>
      <c r="F21" s="463"/>
      <c r="G21" s="463">
        <v>0.03</v>
      </c>
      <c r="H21" s="158" t="s">
        <v>457</v>
      </c>
      <c r="I21" s="121">
        <f t="shared" si="2"/>
        <v>0.16</v>
      </c>
      <c r="J21" s="121"/>
      <c r="K21" s="121"/>
      <c r="L21" s="121"/>
      <c r="M21" s="737">
        <v>0.16</v>
      </c>
      <c r="N21" s="737"/>
      <c r="O21" s="471" t="s">
        <v>775</v>
      </c>
      <c r="P21" s="119"/>
      <c r="S21" s="54" t="s">
        <v>150</v>
      </c>
    </row>
    <row r="22" spans="1:19" ht="63.75" x14ac:dyDescent="0.25">
      <c r="A22" s="119">
        <v>4</v>
      </c>
      <c r="B22" s="158" t="s">
        <v>37</v>
      </c>
      <c r="C22" s="181">
        <f t="shared" si="1"/>
        <v>0.25</v>
      </c>
      <c r="D22" s="121"/>
      <c r="E22" s="463"/>
      <c r="F22" s="463"/>
      <c r="G22" s="463">
        <v>0.25</v>
      </c>
      <c r="H22" s="158" t="s">
        <v>82</v>
      </c>
      <c r="I22" s="121">
        <f t="shared" si="2"/>
        <v>0.21</v>
      </c>
      <c r="J22" s="121"/>
      <c r="K22" s="121"/>
      <c r="L22" s="121"/>
      <c r="M22" s="737">
        <v>0.21</v>
      </c>
      <c r="N22" s="737"/>
      <c r="O22" s="471" t="s">
        <v>776</v>
      </c>
      <c r="P22" s="119"/>
      <c r="S22" s="54" t="s">
        <v>150</v>
      </c>
    </row>
    <row r="23" spans="1:19" ht="63.75" x14ac:dyDescent="0.25">
      <c r="A23" s="119">
        <v>5</v>
      </c>
      <c r="B23" s="158" t="s">
        <v>37</v>
      </c>
      <c r="C23" s="181">
        <f t="shared" si="1"/>
        <v>0.05</v>
      </c>
      <c r="D23" s="121"/>
      <c r="E23" s="463"/>
      <c r="F23" s="463"/>
      <c r="G23" s="463">
        <v>0.05</v>
      </c>
      <c r="H23" s="158" t="s">
        <v>178</v>
      </c>
      <c r="I23" s="121">
        <f t="shared" si="2"/>
        <v>0.04</v>
      </c>
      <c r="J23" s="121"/>
      <c r="K23" s="121"/>
      <c r="L23" s="121"/>
      <c r="M23" s="737">
        <v>0.04</v>
      </c>
      <c r="N23" s="737"/>
      <c r="O23" s="471" t="s">
        <v>775</v>
      </c>
      <c r="P23" s="119"/>
      <c r="Q23" s="4"/>
      <c r="S23" s="54" t="s">
        <v>150</v>
      </c>
    </row>
    <row r="24" spans="1:19" ht="102" x14ac:dyDescent="0.25">
      <c r="A24" s="119">
        <v>6</v>
      </c>
      <c r="B24" s="158" t="s">
        <v>37</v>
      </c>
      <c r="C24" s="181">
        <f t="shared" si="1"/>
        <v>0.4</v>
      </c>
      <c r="D24" s="121">
        <v>0.2</v>
      </c>
      <c r="E24" s="463"/>
      <c r="F24" s="463"/>
      <c r="G24" s="463">
        <v>0.2</v>
      </c>
      <c r="H24" s="129" t="s">
        <v>667</v>
      </c>
      <c r="I24" s="121">
        <f t="shared" si="2"/>
        <v>0.34</v>
      </c>
      <c r="J24" s="121"/>
      <c r="K24" s="121"/>
      <c r="L24" s="121"/>
      <c r="M24" s="737">
        <v>0.34</v>
      </c>
      <c r="N24" s="737"/>
      <c r="O24" s="129" t="s">
        <v>777</v>
      </c>
      <c r="P24" s="119"/>
      <c r="S24" s="54" t="s">
        <v>150</v>
      </c>
    </row>
    <row r="25" spans="1:19" ht="89.25" x14ac:dyDescent="0.25">
      <c r="A25" s="119">
        <v>7</v>
      </c>
      <c r="B25" s="158" t="s">
        <v>448</v>
      </c>
      <c r="C25" s="181">
        <f t="shared" si="1"/>
        <v>0.4</v>
      </c>
      <c r="D25" s="121">
        <v>0.25</v>
      </c>
      <c r="E25" s="463"/>
      <c r="F25" s="463"/>
      <c r="G25" s="463">
        <v>0.15</v>
      </c>
      <c r="H25" s="129" t="s">
        <v>668</v>
      </c>
      <c r="I25" s="121">
        <f t="shared" si="2"/>
        <v>0.34</v>
      </c>
      <c r="J25" s="121"/>
      <c r="K25" s="121"/>
      <c r="L25" s="121"/>
      <c r="M25" s="737">
        <v>0.34</v>
      </c>
      <c r="N25" s="737"/>
      <c r="O25" s="129" t="s">
        <v>778</v>
      </c>
      <c r="P25" s="119"/>
      <c r="S25" s="54" t="s">
        <v>150</v>
      </c>
    </row>
    <row r="26" spans="1:19" ht="63.75" x14ac:dyDescent="0.25">
      <c r="A26" s="119">
        <v>8</v>
      </c>
      <c r="B26" s="158" t="s">
        <v>37</v>
      </c>
      <c r="C26" s="181">
        <f t="shared" si="1"/>
        <v>0.17</v>
      </c>
      <c r="D26" s="121">
        <v>0.16</v>
      </c>
      <c r="E26" s="463"/>
      <c r="F26" s="463"/>
      <c r="G26" s="463">
        <v>0.01</v>
      </c>
      <c r="H26" s="158" t="s">
        <v>458</v>
      </c>
      <c r="I26" s="121">
        <f t="shared" si="2"/>
        <v>0.14000000000000001</v>
      </c>
      <c r="J26" s="121"/>
      <c r="K26" s="121"/>
      <c r="L26" s="121"/>
      <c r="M26" s="737">
        <v>0.14000000000000001</v>
      </c>
      <c r="N26" s="737"/>
      <c r="O26" s="471" t="s">
        <v>797</v>
      </c>
      <c r="P26" s="119"/>
      <c r="S26" s="54" t="s">
        <v>150</v>
      </c>
    </row>
    <row r="27" spans="1:19" ht="63.75" x14ac:dyDescent="0.25">
      <c r="A27" s="119">
        <v>9</v>
      </c>
      <c r="B27" s="158" t="s">
        <v>37</v>
      </c>
      <c r="C27" s="181">
        <f t="shared" si="1"/>
        <v>0.25</v>
      </c>
      <c r="D27" s="121">
        <v>0.25</v>
      </c>
      <c r="E27" s="463"/>
      <c r="F27" s="463"/>
      <c r="G27" s="463">
        <v>0</v>
      </c>
      <c r="H27" s="158" t="s">
        <v>459</v>
      </c>
      <c r="I27" s="121">
        <f t="shared" si="2"/>
        <v>0.21</v>
      </c>
      <c r="J27" s="121"/>
      <c r="K27" s="121"/>
      <c r="L27" s="121"/>
      <c r="M27" s="737">
        <v>0.21</v>
      </c>
      <c r="N27" s="737"/>
      <c r="O27" s="471" t="s">
        <v>798</v>
      </c>
      <c r="P27" s="119"/>
      <c r="S27" s="54" t="s">
        <v>150</v>
      </c>
    </row>
    <row r="28" spans="1:19" ht="63.75" x14ac:dyDescent="0.25">
      <c r="A28" s="119">
        <v>10</v>
      </c>
      <c r="B28" s="158" t="s">
        <v>37</v>
      </c>
      <c r="C28" s="181">
        <f t="shared" si="1"/>
        <v>0.2</v>
      </c>
      <c r="D28" s="121">
        <v>0.2</v>
      </c>
      <c r="E28" s="463"/>
      <c r="F28" s="463"/>
      <c r="G28" s="463">
        <v>0</v>
      </c>
      <c r="H28" s="158" t="s">
        <v>460</v>
      </c>
      <c r="I28" s="121">
        <f t="shared" si="2"/>
        <v>0.17</v>
      </c>
      <c r="J28" s="121"/>
      <c r="K28" s="121"/>
      <c r="L28" s="121"/>
      <c r="M28" s="737">
        <v>0.17</v>
      </c>
      <c r="N28" s="737"/>
      <c r="O28" s="471" t="s">
        <v>799</v>
      </c>
      <c r="P28" s="119"/>
      <c r="S28" s="54" t="s">
        <v>150</v>
      </c>
    </row>
    <row r="29" spans="1:19" ht="63.75" x14ac:dyDescent="0.25">
      <c r="A29" s="119">
        <v>11</v>
      </c>
      <c r="B29" s="158" t="s">
        <v>468</v>
      </c>
      <c r="C29" s="181">
        <f t="shared" si="1"/>
        <v>0.15</v>
      </c>
      <c r="D29" s="121"/>
      <c r="E29" s="463"/>
      <c r="F29" s="463"/>
      <c r="G29" s="463">
        <v>0.15</v>
      </c>
      <c r="H29" s="158" t="s">
        <v>470</v>
      </c>
      <c r="I29" s="121">
        <f t="shared" si="2"/>
        <v>0.13</v>
      </c>
      <c r="J29" s="121"/>
      <c r="K29" s="121"/>
      <c r="L29" s="121"/>
      <c r="M29" s="737">
        <v>0.13</v>
      </c>
      <c r="N29" s="737"/>
      <c r="O29" s="471" t="s">
        <v>799</v>
      </c>
      <c r="P29" s="119"/>
      <c r="S29" s="54" t="s">
        <v>150</v>
      </c>
    </row>
    <row r="30" spans="1:19" ht="76.5" x14ac:dyDescent="0.2">
      <c r="A30" s="119">
        <v>12</v>
      </c>
      <c r="B30" s="158" t="s">
        <v>37</v>
      </c>
      <c r="C30" s="181">
        <f t="shared" si="1"/>
        <v>0.1</v>
      </c>
      <c r="D30" s="121">
        <v>0.05</v>
      </c>
      <c r="E30" s="463"/>
      <c r="F30" s="463"/>
      <c r="G30" s="463">
        <v>0.05</v>
      </c>
      <c r="H30" s="736" t="s">
        <v>461</v>
      </c>
      <c r="I30" s="121">
        <f t="shared" si="2"/>
        <v>0.08</v>
      </c>
      <c r="J30" s="121"/>
      <c r="K30" s="121"/>
      <c r="L30" s="121"/>
      <c r="M30" s="737">
        <v>0.08</v>
      </c>
      <c r="N30" s="737"/>
      <c r="O30" s="471" t="s">
        <v>781</v>
      </c>
      <c r="P30" s="119"/>
      <c r="S30" s="54" t="s">
        <v>150</v>
      </c>
    </row>
    <row r="31" spans="1:19" ht="63.75" x14ac:dyDescent="0.2">
      <c r="A31" s="119">
        <v>13</v>
      </c>
      <c r="B31" s="158" t="s">
        <v>37</v>
      </c>
      <c r="C31" s="181">
        <f t="shared" si="1"/>
        <v>0.1</v>
      </c>
      <c r="D31" s="121"/>
      <c r="E31" s="463"/>
      <c r="F31" s="463"/>
      <c r="G31" s="463">
        <v>0.1</v>
      </c>
      <c r="H31" s="736" t="s">
        <v>471</v>
      </c>
      <c r="I31" s="121">
        <f t="shared" si="2"/>
        <v>0.08</v>
      </c>
      <c r="J31" s="121"/>
      <c r="K31" s="121"/>
      <c r="L31" s="121"/>
      <c r="M31" s="737">
        <v>0.08</v>
      </c>
      <c r="N31" s="737"/>
      <c r="O31" s="471" t="s">
        <v>782</v>
      </c>
      <c r="P31" s="119"/>
      <c r="S31" s="54" t="s">
        <v>150</v>
      </c>
    </row>
    <row r="32" spans="1:19" ht="76.5" x14ac:dyDescent="0.2">
      <c r="A32" s="119">
        <v>14</v>
      </c>
      <c r="B32" s="158" t="s">
        <v>37</v>
      </c>
      <c r="C32" s="181">
        <f t="shared" si="1"/>
        <v>0.1</v>
      </c>
      <c r="D32" s="121">
        <v>0.05</v>
      </c>
      <c r="E32" s="463"/>
      <c r="F32" s="463"/>
      <c r="G32" s="463">
        <v>0.05</v>
      </c>
      <c r="H32" s="736" t="s">
        <v>84</v>
      </c>
      <c r="I32" s="121">
        <f t="shared" si="2"/>
        <v>0.08</v>
      </c>
      <c r="J32" s="121"/>
      <c r="K32" s="121"/>
      <c r="L32" s="121"/>
      <c r="M32" s="737">
        <v>0.08</v>
      </c>
      <c r="N32" s="737"/>
      <c r="O32" s="471" t="s">
        <v>781</v>
      </c>
      <c r="P32" s="119"/>
      <c r="S32" s="54" t="s">
        <v>150</v>
      </c>
    </row>
    <row r="33" spans="1:19" ht="51" x14ac:dyDescent="0.2">
      <c r="A33" s="119">
        <v>15</v>
      </c>
      <c r="B33" s="158" t="s">
        <v>37</v>
      </c>
      <c r="C33" s="181">
        <f t="shared" si="1"/>
        <v>0.1</v>
      </c>
      <c r="D33" s="121"/>
      <c r="E33" s="463"/>
      <c r="F33" s="463"/>
      <c r="G33" s="463">
        <v>0.1</v>
      </c>
      <c r="H33" s="736" t="s">
        <v>472</v>
      </c>
      <c r="I33" s="121">
        <f t="shared" si="2"/>
        <v>0.08</v>
      </c>
      <c r="J33" s="121"/>
      <c r="K33" s="121"/>
      <c r="L33" s="121"/>
      <c r="M33" s="737">
        <v>0.08</v>
      </c>
      <c r="N33" s="737"/>
      <c r="O33" s="471" t="s">
        <v>800</v>
      </c>
      <c r="P33" s="119"/>
      <c r="S33" s="54" t="s">
        <v>150</v>
      </c>
    </row>
    <row r="34" spans="1:19" ht="63.75" x14ac:dyDescent="0.2">
      <c r="A34" s="119">
        <v>16</v>
      </c>
      <c r="B34" s="158" t="s">
        <v>448</v>
      </c>
      <c r="C34" s="181">
        <f t="shared" si="1"/>
        <v>0.3</v>
      </c>
      <c r="D34" s="121">
        <v>0.3</v>
      </c>
      <c r="E34" s="463"/>
      <c r="F34" s="463"/>
      <c r="G34" s="463">
        <v>0</v>
      </c>
      <c r="H34" s="736" t="s">
        <v>462</v>
      </c>
      <c r="I34" s="121">
        <f t="shared" si="2"/>
        <v>0.25</v>
      </c>
      <c r="J34" s="121"/>
      <c r="K34" s="121"/>
      <c r="L34" s="121"/>
      <c r="M34" s="737">
        <v>0.25</v>
      </c>
      <c r="N34" s="737"/>
      <c r="O34" s="471" t="s">
        <v>801</v>
      </c>
      <c r="P34" s="119"/>
      <c r="S34" s="54" t="s">
        <v>150</v>
      </c>
    </row>
    <row r="35" spans="1:19" ht="76.5" x14ac:dyDescent="0.25">
      <c r="A35" s="119">
        <v>17</v>
      </c>
      <c r="B35" s="158" t="s">
        <v>37</v>
      </c>
      <c r="C35" s="181">
        <f t="shared" si="1"/>
        <v>0.03</v>
      </c>
      <c r="D35" s="121"/>
      <c r="E35" s="463"/>
      <c r="F35" s="463"/>
      <c r="G35" s="463">
        <v>0.03</v>
      </c>
      <c r="H35" s="158" t="s">
        <v>473</v>
      </c>
      <c r="I35" s="121">
        <f t="shared" si="2"/>
        <v>0.03</v>
      </c>
      <c r="J35" s="121"/>
      <c r="K35" s="121"/>
      <c r="L35" s="121"/>
      <c r="M35" s="737">
        <v>0.03</v>
      </c>
      <c r="N35" s="737"/>
      <c r="O35" s="471" t="s">
        <v>802</v>
      </c>
      <c r="P35" s="119"/>
      <c r="S35" s="54" t="s">
        <v>150</v>
      </c>
    </row>
    <row r="36" spans="1:19" ht="76.5" x14ac:dyDescent="0.25">
      <c r="A36" s="119">
        <v>18</v>
      </c>
      <c r="B36" s="158" t="s">
        <v>37</v>
      </c>
      <c r="C36" s="181">
        <f t="shared" si="1"/>
        <v>0.5</v>
      </c>
      <c r="D36" s="181">
        <v>0.5</v>
      </c>
      <c r="E36" s="463"/>
      <c r="F36" s="463"/>
      <c r="G36" s="463"/>
      <c r="H36" s="158" t="s">
        <v>669</v>
      </c>
      <c r="I36" s="121">
        <f t="shared" si="2"/>
        <v>0.42</v>
      </c>
      <c r="J36" s="121"/>
      <c r="K36" s="121"/>
      <c r="L36" s="121"/>
      <c r="M36" s="737">
        <v>0.42</v>
      </c>
      <c r="N36" s="737"/>
      <c r="O36" s="471" t="s">
        <v>802</v>
      </c>
      <c r="P36" s="119"/>
      <c r="S36" s="54" t="s">
        <v>150</v>
      </c>
    </row>
    <row r="37" spans="1:19" ht="63.75" x14ac:dyDescent="0.25">
      <c r="A37" s="119">
        <v>19</v>
      </c>
      <c r="B37" s="129" t="s">
        <v>37</v>
      </c>
      <c r="C37" s="181">
        <f t="shared" si="1"/>
        <v>0.63</v>
      </c>
      <c r="D37" s="181"/>
      <c r="E37" s="121"/>
      <c r="F37" s="121"/>
      <c r="G37" s="121">
        <v>0.63</v>
      </c>
      <c r="H37" s="129" t="s">
        <v>497</v>
      </c>
      <c r="I37" s="121">
        <v>0.01</v>
      </c>
      <c r="J37" s="121"/>
      <c r="K37" s="121"/>
      <c r="L37" s="121"/>
      <c r="M37" s="121">
        <v>0.01</v>
      </c>
      <c r="N37" s="121"/>
      <c r="O37" s="471" t="s">
        <v>784</v>
      </c>
      <c r="P37" s="471"/>
      <c r="S37" s="54" t="s">
        <v>150</v>
      </c>
    </row>
    <row r="38" spans="1:19" ht="63.75" x14ac:dyDescent="0.25">
      <c r="A38" s="119">
        <v>20</v>
      </c>
      <c r="B38" s="129" t="s">
        <v>37</v>
      </c>
      <c r="C38" s="181">
        <f t="shared" si="1"/>
        <v>0.15</v>
      </c>
      <c r="D38" s="121">
        <v>0.15</v>
      </c>
      <c r="E38" s="121"/>
      <c r="F38" s="121"/>
      <c r="G38" s="121"/>
      <c r="H38" s="129" t="s">
        <v>498</v>
      </c>
      <c r="I38" s="121">
        <v>0.05</v>
      </c>
      <c r="J38" s="121"/>
      <c r="K38" s="121"/>
      <c r="L38" s="121"/>
      <c r="M38" s="121">
        <v>0.05</v>
      </c>
      <c r="N38" s="121"/>
      <c r="O38" s="471" t="s">
        <v>784</v>
      </c>
      <c r="P38" s="471"/>
      <c r="S38" s="54"/>
    </row>
    <row r="39" spans="1:19" ht="63.75" x14ac:dyDescent="0.25">
      <c r="A39" s="119">
        <v>21</v>
      </c>
      <c r="B39" s="129" t="s">
        <v>37</v>
      </c>
      <c r="C39" s="181">
        <f t="shared" si="1"/>
        <v>0.1</v>
      </c>
      <c r="D39" s="121">
        <v>0.1</v>
      </c>
      <c r="E39" s="121"/>
      <c r="F39" s="121"/>
      <c r="G39" s="121"/>
      <c r="H39" s="129" t="s">
        <v>499</v>
      </c>
      <c r="I39" s="121">
        <v>0.01</v>
      </c>
      <c r="J39" s="121"/>
      <c r="K39" s="121"/>
      <c r="L39" s="121"/>
      <c r="M39" s="121">
        <v>0.01</v>
      </c>
      <c r="N39" s="121"/>
      <c r="O39" s="471" t="s">
        <v>784</v>
      </c>
      <c r="P39" s="471"/>
      <c r="S39" s="54" t="s">
        <v>150</v>
      </c>
    </row>
    <row r="40" spans="1:19" s="346" customFormat="1" ht="63.75" x14ac:dyDescent="0.25">
      <c r="A40" s="119">
        <v>22</v>
      </c>
      <c r="B40" s="129" t="s">
        <v>585</v>
      </c>
      <c r="C40" s="482">
        <v>0.01</v>
      </c>
      <c r="D40" s="131"/>
      <c r="E40" s="131"/>
      <c r="F40" s="131"/>
      <c r="G40" s="131">
        <v>0.01</v>
      </c>
      <c r="H40" s="129" t="s">
        <v>586</v>
      </c>
      <c r="I40" s="131">
        <v>0.01</v>
      </c>
      <c r="J40" s="131"/>
      <c r="K40" s="131"/>
      <c r="L40" s="131"/>
      <c r="M40" s="131">
        <v>0.01</v>
      </c>
      <c r="N40" s="131"/>
      <c r="O40" s="471" t="s">
        <v>803</v>
      </c>
      <c r="P40" s="471"/>
      <c r="S40" s="137"/>
    </row>
    <row r="41" spans="1:19" s="186" customFormat="1" ht="25.5" x14ac:dyDescent="0.25">
      <c r="A41" s="806" t="s">
        <v>30</v>
      </c>
      <c r="B41" s="282" t="s">
        <v>32</v>
      </c>
      <c r="C41" s="259">
        <f t="shared" si="1"/>
        <v>5.72</v>
      </c>
      <c r="D41" s="463">
        <f>D42+D43</f>
        <v>1.37</v>
      </c>
      <c r="E41" s="463">
        <f>E42</f>
        <v>0</v>
      </c>
      <c r="F41" s="463">
        <f>F42</f>
        <v>0</v>
      </c>
      <c r="G41" s="463">
        <f>G42+G43</f>
        <v>4.3499999999999996</v>
      </c>
      <c r="H41" s="738"/>
      <c r="I41" s="463">
        <f t="shared" ref="I41:N41" si="7">I42+I43</f>
        <v>4.83</v>
      </c>
      <c r="J41" s="463">
        <f t="shared" si="7"/>
        <v>0</v>
      </c>
      <c r="K41" s="463">
        <f t="shared" si="7"/>
        <v>0</v>
      </c>
      <c r="L41" s="463">
        <f t="shared" si="7"/>
        <v>0</v>
      </c>
      <c r="M41" s="463">
        <f t="shared" si="7"/>
        <v>0.68</v>
      </c>
      <c r="N41" s="463">
        <f t="shared" si="7"/>
        <v>4.1500000000000004</v>
      </c>
      <c r="O41" s="633"/>
      <c r="P41" s="806"/>
      <c r="S41" s="187" t="s">
        <v>150</v>
      </c>
    </row>
    <row r="42" spans="1:19" ht="76.5" x14ac:dyDescent="0.2">
      <c r="A42" s="119">
        <v>1</v>
      </c>
      <c r="B42" s="158" t="s">
        <v>500</v>
      </c>
      <c r="C42" s="181">
        <f t="shared" si="1"/>
        <v>0.8</v>
      </c>
      <c r="D42" s="735">
        <v>0.5</v>
      </c>
      <c r="E42" s="463"/>
      <c r="F42" s="463"/>
      <c r="G42" s="121">
        <v>0.3</v>
      </c>
      <c r="H42" s="743" t="s">
        <v>463</v>
      </c>
      <c r="I42" s="121">
        <f t="shared" si="2"/>
        <v>0.68</v>
      </c>
      <c r="J42" s="121"/>
      <c r="K42" s="121"/>
      <c r="L42" s="121"/>
      <c r="M42" s="737">
        <v>0.68</v>
      </c>
      <c r="N42" s="737"/>
      <c r="O42" s="471" t="s">
        <v>804</v>
      </c>
      <c r="P42" s="119"/>
      <c r="S42" s="54" t="s">
        <v>150</v>
      </c>
    </row>
    <row r="43" spans="1:19" ht="25.5" x14ac:dyDescent="0.2">
      <c r="A43" s="119">
        <v>2</v>
      </c>
      <c r="B43" s="158" t="s">
        <v>449</v>
      </c>
      <c r="C43" s="181">
        <f t="shared" si="1"/>
        <v>4.92</v>
      </c>
      <c r="D43" s="735">
        <v>0.87</v>
      </c>
      <c r="E43" s="463"/>
      <c r="F43" s="463"/>
      <c r="G43" s="463">
        <v>4.05</v>
      </c>
      <c r="H43" s="742" t="s">
        <v>83</v>
      </c>
      <c r="I43" s="121">
        <f t="shared" si="2"/>
        <v>4.1500000000000004</v>
      </c>
      <c r="J43" s="121"/>
      <c r="K43" s="121"/>
      <c r="L43" s="121"/>
      <c r="M43" s="737"/>
      <c r="N43" s="737">
        <v>4.1500000000000004</v>
      </c>
      <c r="O43" s="129"/>
      <c r="P43" s="119"/>
      <c r="S43" s="54" t="s">
        <v>150</v>
      </c>
    </row>
    <row r="44" spans="1:19" s="186" customFormat="1" ht="25.5" x14ac:dyDescent="0.25">
      <c r="A44" s="806" t="s">
        <v>28</v>
      </c>
      <c r="B44" s="305" t="s">
        <v>80</v>
      </c>
      <c r="C44" s="259">
        <f t="shared" si="1"/>
        <v>2.5</v>
      </c>
      <c r="D44" s="259">
        <f>D45</f>
        <v>2.5</v>
      </c>
      <c r="E44" s="259">
        <f>E45</f>
        <v>0</v>
      </c>
      <c r="F44" s="259">
        <f>F45</f>
        <v>0</v>
      </c>
      <c r="G44" s="259">
        <f>G45</f>
        <v>0</v>
      </c>
      <c r="H44" s="741"/>
      <c r="I44" s="259">
        <f t="shared" ref="I44:N44" si="8">I45</f>
        <v>2.11</v>
      </c>
      <c r="J44" s="259">
        <f t="shared" si="8"/>
        <v>0</v>
      </c>
      <c r="K44" s="259">
        <f t="shared" si="8"/>
        <v>0</v>
      </c>
      <c r="L44" s="259">
        <f t="shared" si="8"/>
        <v>0</v>
      </c>
      <c r="M44" s="259">
        <f t="shared" si="8"/>
        <v>2.11</v>
      </c>
      <c r="N44" s="259">
        <f t="shared" si="8"/>
        <v>0</v>
      </c>
      <c r="O44" s="633"/>
      <c r="P44" s="806"/>
      <c r="S44" s="187" t="s">
        <v>150</v>
      </c>
    </row>
    <row r="45" spans="1:19" ht="25.5" x14ac:dyDescent="0.2">
      <c r="A45" s="119">
        <v>1</v>
      </c>
      <c r="B45" s="158" t="s">
        <v>450</v>
      </c>
      <c r="C45" s="181">
        <f t="shared" si="1"/>
        <v>2.5</v>
      </c>
      <c r="D45" s="735">
        <v>2.5</v>
      </c>
      <c r="E45" s="463"/>
      <c r="F45" s="463"/>
      <c r="G45" s="463"/>
      <c r="H45" s="743" t="s">
        <v>464</v>
      </c>
      <c r="I45" s="121">
        <f t="shared" si="2"/>
        <v>2.11</v>
      </c>
      <c r="J45" s="121"/>
      <c r="K45" s="121"/>
      <c r="L45" s="121"/>
      <c r="M45" s="737">
        <v>2.11</v>
      </c>
      <c r="N45" s="737"/>
      <c r="O45" s="129"/>
      <c r="P45" s="119"/>
      <c r="S45" s="54" t="s">
        <v>150</v>
      </c>
    </row>
    <row r="46" spans="1:19" s="186" customFormat="1" ht="25.5" x14ac:dyDescent="0.25">
      <c r="A46" s="806" t="s">
        <v>26</v>
      </c>
      <c r="B46" s="305" t="s">
        <v>25</v>
      </c>
      <c r="C46" s="259">
        <f t="shared" si="1"/>
        <v>0.63000000000000012</v>
      </c>
      <c r="D46" s="463">
        <f>D47+D48+D49+D50</f>
        <v>0.2</v>
      </c>
      <c r="E46" s="463">
        <f>E47+E48+E49+E50</f>
        <v>0</v>
      </c>
      <c r="F46" s="463">
        <f>F47+F48+F49+F50</f>
        <v>0</v>
      </c>
      <c r="G46" s="463">
        <f>G47+G48+G49+G50</f>
        <v>0.43000000000000005</v>
      </c>
      <c r="H46" s="738"/>
      <c r="I46" s="463">
        <f t="shared" ref="I46:N46" si="9">I47+I48+I49+I50</f>
        <v>0.54</v>
      </c>
      <c r="J46" s="463">
        <f t="shared" si="9"/>
        <v>0</v>
      </c>
      <c r="K46" s="463">
        <f t="shared" si="9"/>
        <v>0</v>
      </c>
      <c r="L46" s="463">
        <f t="shared" si="9"/>
        <v>0</v>
      </c>
      <c r="M46" s="463">
        <f t="shared" si="9"/>
        <v>0.54</v>
      </c>
      <c r="N46" s="463">
        <f t="shared" si="9"/>
        <v>0</v>
      </c>
      <c r="O46" s="633"/>
      <c r="P46" s="806"/>
      <c r="S46" s="187" t="s">
        <v>150</v>
      </c>
    </row>
    <row r="47" spans="1:19" ht="25.5" x14ac:dyDescent="0.25">
      <c r="A47" s="119">
        <v>1</v>
      </c>
      <c r="B47" s="158" t="s">
        <v>451</v>
      </c>
      <c r="C47" s="181">
        <f t="shared" si="1"/>
        <v>0.2</v>
      </c>
      <c r="D47" s="121"/>
      <c r="E47" s="463"/>
      <c r="F47" s="463"/>
      <c r="G47" s="463">
        <v>0.2</v>
      </c>
      <c r="H47" s="159" t="s">
        <v>177</v>
      </c>
      <c r="I47" s="121">
        <f t="shared" si="2"/>
        <v>0.17</v>
      </c>
      <c r="J47" s="121"/>
      <c r="K47" s="121"/>
      <c r="L47" s="121"/>
      <c r="M47" s="737">
        <v>0.17</v>
      </c>
      <c r="N47" s="737"/>
      <c r="O47" s="471"/>
      <c r="P47" s="119"/>
      <c r="S47" s="54" t="s">
        <v>150</v>
      </c>
    </row>
    <row r="48" spans="1:19" ht="25.5" x14ac:dyDescent="0.25">
      <c r="A48" s="119">
        <v>2</v>
      </c>
      <c r="B48" s="158" t="s">
        <v>451</v>
      </c>
      <c r="C48" s="181">
        <f t="shared" si="1"/>
        <v>0.2</v>
      </c>
      <c r="D48" s="121">
        <v>0.2</v>
      </c>
      <c r="E48" s="463"/>
      <c r="F48" s="463"/>
      <c r="G48" s="463">
        <v>0</v>
      </c>
      <c r="H48" s="159" t="s">
        <v>465</v>
      </c>
      <c r="I48" s="121">
        <f t="shared" si="2"/>
        <v>0.17</v>
      </c>
      <c r="J48" s="121"/>
      <c r="K48" s="121"/>
      <c r="L48" s="121"/>
      <c r="M48" s="737">
        <v>0.17</v>
      </c>
      <c r="N48" s="737"/>
      <c r="O48" s="471"/>
      <c r="P48" s="119"/>
      <c r="S48" s="54" t="s">
        <v>150</v>
      </c>
    </row>
    <row r="49" spans="1:19" ht="25.5" x14ac:dyDescent="0.2">
      <c r="A49" s="119">
        <v>3</v>
      </c>
      <c r="B49" s="158" t="s">
        <v>451</v>
      </c>
      <c r="C49" s="181">
        <f t="shared" si="1"/>
        <v>0.2</v>
      </c>
      <c r="D49" s="735"/>
      <c r="E49" s="463"/>
      <c r="F49" s="463"/>
      <c r="G49" s="463">
        <v>0.2</v>
      </c>
      <c r="H49" s="736" t="s">
        <v>550</v>
      </c>
      <c r="I49" s="121">
        <f t="shared" si="2"/>
        <v>0.17</v>
      </c>
      <c r="J49" s="121"/>
      <c r="K49" s="121"/>
      <c r="L49" s="121"/>
      <c r="M49" s="737">
        <v>0.17</v>
      </c>
      <c r="N49" s="737"/>
      <c r="O49" s="471"/>
      <c r="P49" s="119"/>
      <c r="S49" s="54" t="s">
        <v>150</v>
      </c>
    </row>
    <row r="50" spans="1:19" ht="25.5" x14ac:dyDescent="0.2">
      <c r="A50" s="119">
        <v>4</v>
      </c>
      <c r="B50" s="158" t="s">
        <v>451</v>
      </c>
      <c r="C50" s="181">
        <f t="shared" si="1"/>
        <v>0.03</v>
      </c>
      <c r="D50" s="735"/>
      <c r="E50" s="463"/>
      <c r="F50" s="463"/>
      <c r="G50" s="463">
        <v>0.03</v>
      </c>
      <c r="H50" s="736" t="s">
        <v>551</v>
      </c>
      <c r="I50" s="121">
        <f t="shared" si="2"/>
        <v>0.03</v>
      </c>
      <c r="J50" s="121"/>
      <c r="K50" s="121"/>
      <c r="L50" s="121"/>
      <c r="M50" s="737">
        <v>0.03</v>
      </c>
      <c r="N50" s="737"/>
      <c r="O50" s="471"/>
      <c r="P50" s="119"/>
      <c r="S50" s="54" t="s">
        <v>150</v>
      </c>
    </row>
    <row r="51" spans="1:19" s="202" customFormat="1" ht="25.5" x14ac:dyDescent="0.2">
      <c r="A51" s="476">
        <f>A50+A45+A43+A40+A17+A15+A12+A10</f>
        <v>35</v>
      </c>
      <c r="B51" s="256" t="s">
        <v>180</v>
      </c>
      <c r="C51" s="256">
        <f>C46+C44+C41+C18+C16+C13+C11+C8</f>
        <v>20.270000000000003</v>
      </c>
      <c r="D51" s="256">
        <f>D46+D44+D41+D18+D16+D13+D11+D8</f>
        <v>8.0299999999999994</v>
      </c>
      <c r="E51" s="256">
        <f>E46+E44+E41+E18+E16+E13+E11+E8</f>
        <v>0</v>
      </c>
      <c r="F51" s="256">
        <f>F46+F44+F41+F18+F16+F13+F11+F8</f>
        <v>0</v>
      </c>
      <c r="G51" s="256">
        <f>G46+G44+G41+G18+G16+G13+G11+G8</f>
        <v>12.24</v>
      </c>
      <c r="H51" s="256"/>
      <c r="I51" s="256">
        <f t="shared" ref="I51:N51" si="10">I46+I44+I41+I18+I16+I13+I11+I8</f>
        <v>16.45</v>
      </c>
      <c r="J51" s="256">
        <f t="shared" si="10"/>
        <v>0</v>
      </c>
      <c r="K51" s="256">
        <f t="shared" si="10"/>
        <v>0</v>
      </c>
      <c r="L51" s="256">
        <f t="shared" si="10"/>
        <v>0</v>
      </c>
      <c r="M51" s="256">
        <f t="shared" si="10"/>
        <v>9.3299999999999983</v>
      </c>
      <c r="N51" s="256">
        <f t="shared" si="10"/>
        <v>7.120000000000001</v>
      </c>
      <c r="O51" s="286"/>
      <c r="P51" s="557"/>
      <c r="S51" s="203" t="s">
        <v>150</v>
      </c>
    </row>
    <row r="52" spans="1:19" ht="25.5" x14ac:dyDescent="0.25">
      <c r="S52" s="54" t="s">
        <v>150</v>
      </c>
    </row>
    <row r="53" spans="1:19" ht="25.5" x14ac:dyDescent="0.25">
      <c r="S53" s="54" t="s">
        <v>150</v>
      </c>
    </row>
    <row r="54" spans="1:19" ht="25.5" x14ac:dyDescent="0.25">
      <c r="M54" s="930" t="s">
        <v>859</v>
      </c>
      <c r="N54" s="930"/>
      <c r="O54" s="930"/>
      <c r="P54" s="930"/>
      <c r="S54" s="54" t="s">
        <v>150</v>
      </c>
    </row>
    <row r="55" spans="1:19" ht="25.5" x14ac:dyDescent="0.25">
      <c r="M55" s="930"/>
      <c r="N55" s="930"/>
      <c r="O55" s="930"/>
      <c r="P55" s="930"/>
      <c r="S55" s="54" t="s">
        <v>150</v>
      </c>
    </row>
    <row r="56" spans="1:19" ht="25.5" x14ac:dyDescent="0.25">
      <c r="S56" s="54" t="s">
        <v>150</v>
      </c>
    </row>
    <row r="57" spans="1:19" ht="25.5" x14ac:dyDescent="0.25">
      <c r="S57" s="54" t="s">
        <v>150</v>
      </c>
    </row>
    <row r="58" spans="1:19" ht="25.5" x14ac:dyDescent="0.25">
      <c r="S58" s="54" t="s">
        <v>150</v>
      </c>
    </row>
    <row r="59" spans="1:19" ht="25.5" x14ac:dyDescent="0.25">
      <c r="S59" s="54" t="s">
        <v>150</v>
      </c>
    </row>
    <row r="60" spans="1:19" ht="25.5" x14ac:dyDescent="0.25">
      <c r="S60" s="54" t="s">
        <v>150</v>
      </c>
    </row>
    <row r="61" spans="1:19" ht="25.5" x14ac:dyDescent="0.25">
      <c r="S61" s="54" t="s">
        <v>150</v>
      </c>
    </row>
    <row r="62" spans="1:19" ht="25.5" x14ac:dyDescent="0.25">
      <c r="S62" s="54" t="s">
        <v>150</v>
      </c>
    </row>
    <row r="63" spans="1:19" ht="25.5" x14ac:dyDescent="0.25">
      <c r="S63" s="54" t="s">
        <v>150</v>
      </c>
    </row>
  </sheetData>
  <mergeCells count="14">
    <mergeCell ref="M54:P55"/>
    <mergeCell ref="A2:P2"/>
    <mergeCell ref="A1:P1"/>
    <mergeCell ref="A3:P3"/>
    <mergeCell ref="A5:A6"/>
    <mergeCell ref="B5:B6"/>
    <mergeCell ref="A4:P4"/>
    <mergeCell ref="O5:O6"/>
    <mergeCell ref="P5:P6"/>
    <mergeCell ref="C5:C6"/>
    <mergeCell ref="D5:G5"/>
    <mergeCell ref="H5:H6"/>
    <mergeCell ref="I5:I6"/>
    <mergeCell ref="J5:N5"/>
  </mergeCells>
  <printOptions horizontalCentered="1"/>
  <pageMargins left="0.39370078740157483" right="0.39370078740157483" top="0.39370078740157483" bottom="0.39370078740157483" header="0.11811023622047245" footer="0.27559055118110237"/>
  <pageSetup paperSize="9" scale="67" fitToHeight="100" orientation="landscape" r:id="rId1"/>
  <headerFooter>
    <oddFooter>&amp;L&amp;"Times New Roman,nghiêng"&amp;9Phụ lục &amp;A&amp;R&amp;10&amp;P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50"/>
  <sheetViews>
    <sheetView showZeros="0" view="pageLayout" topLeftCell="A31" zoomScale="84" zoomScaleSheetLayoutView="70" zoomScalePageLayoutView="84" workbookViewId="0">
      <selection sqref="A1:P42"/>
    </sheetView>
  </sheetViews>
  <sheetFormatPr defaultRowHeight="12.75" x14ac:dyDescent="0.25"/>
  <cols>
    <col min="1" max="1" width="4.375" style="1" customWidth="1"/>
    <col min="2" max="2" width="27.75" style="2" customWidth="1"/>
    <col min="3" max="3" width="9.125" style="1" customWidth="1"/>
    <col min="4" max="6" width="6.25" style="1" customWidth="1"/>
    <col min="7" max="7" width="7.75" style="1" customWidth="1"/>
    <col min="8" max="8" width="14.375" style="1" customWidth="1"/>
    <col min="9" max="9" width="15.875" style="1" customWidth="1"/>
    <col min="10" max="14" width="6.625" style="1" customWidth="1"/>
    <col min="15" max="15" width="29.25" style="2" customWidth="1"/>
    <col min="16" max="16" width="8.75" style="1" customWidth="1"/>
    <col min="17" max="16384" width="9" style="1"/>
  </cols>
  <sheetData>
    <row r="1" spans="1:52" s="17" customFormat="1" ht="20.100000000000001" customHeight="1" x14ac:dyDescent="0.25">
      <c r="A1" s="906" t="s">
        <v>329</v>
      </c>
      <c r="B1" s="906"/>
      <c r="C1" s="906"/>
      <c r="D1" s="906"/>
      <c r="E1" s="906"/>
      <c r="F1" s="906"/>
      <c r="G1" s="906"/>
      <c r="H1" s="906"/>
      <c r="I1" s="906"/>
      <c r="J1" s="906"/>
      <c r="K1" s="906"/>
      <c r="L1" s="906"/>
      <c r="M1" s="906"/>
      <c r="N1" s="906"/>
      <c r="O1" s="906"/>
      <c r="P1" s="906"/>
      <c r="Q1" s="708"/>
      <c r="R1" s="708"/>
      <c r="S1" s="53"/>
      <c r="T1" s="708"/>
      <c r="U1" s="708"/>
      <c r="V1" s="708"/>
      <c r="W1" s="708"/>
      <c r="X1" s="708"/>
      <c r="Y1" s="708"/>
      <c r="Z1" s="708"/>
      <c r="AA1" s="708"/>
      <c r="AB1" s="708"/>
      <c r="AC1" s="708"/>
      <c r="AD1" s="708"/>
      <c r="AE1" s="708"/>
      <c r="AF1" s="708"/>
      <c r="AG1" s="708"/>
      <c r="AH1" s="708"/>
      <c r="AI1" s="708"/>
      <c r="AJ1" s="708"/>
      <c r="AK1" s="708"/>
      <c r="AL1" s="708"/>
      <c r="AM1" s="708"/>
      <c r="AN1" s="708"/>
      <c r="AO1" s="708"/>
      <c r="AP1" s="708"/>
      <c r="AQ1" s="708"/>
      <c r="AR1" s="708"/>
      <c r="AS1" s="708"/>
      <c r="AT1" s="708"/>
      <c r="AU1" s="708"/>
      <c r="AV1" s="708"/>
      <c r="AW1" s="708"/>
      <c r="AX1" s="708"/>
      <c r="AY1" s="708"/>
      <c r="AZ1" s="708"/>
    </row>
    <row r="2" spans="1:52" s="17" customFormat="1" ht="20.100000000000001" customHeight="1" x14ac:dyDescent="0.25">
      <c r="A2" s="906" t="s">
        <v>89</v>
      </c>
      <c r="B2" s="906"/>
      <c r="C2" s="906"/>
      <c r="D2" s="906"/>
      <c r="E2" s="906"/>
      <c r="F2" s="906"/>
      <c r="G2" s="906"/>
      <c r="H2" s="906"/>
      <c r="I2" s="906"/>
      <c r="J2" s="906"/>
      <c r="K2" s="906"/>
      <c r="L2" s="906"/>
      <c r="M2" s="906"/>
      <c r="N2" s="906"/>
      <c r="O2" s="906"/>
      <c r="P2" s="906"/>
      <c r="Q2" s="708"/>
      <c r="R2" s="708"/>
      <c r="S2" s="53"/>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row>
    <row r="3" spans="1:52" s="16" customFormat="1" ht="20.100000000000001" customHeight="1" x14ac:dyDescent="0.25">
      <c r="A3" s="907" t="str">
        <f>'1.1.TPHT'!A3:P3</f>
        <v>(Kèm theo Tờ trình số 218/TTr-UBND  ngày 09/7/2018 của UBND tỉnh)</v>
      </c>
      <c r="B3" s="907"/>
      <c r="C3" s="907"/>
      <c r="D3" s="907"/>
      <c r="E3" s="907"/>
      <c r="F3" s="907"/>
      <c r="G3" s="907"/>
      <c r="H3" s="907"/>
      <c r="I3" s="907"/>
      <c r="J3" s="907"/>
      <c r="K3" s="907"/>
      <c r="L3" s="907"/>
      <c r="M3" s="907"/>
      <c r="N3" s="907"/>
      <c r="O3" s="907"/>
      <c r="P3" s="907"/>
      <c r="S3" s="53"/>
    </row>
    <row r="4" spans="1:52" s="16" customFormat="1" ht="15" customHeight="1" x14ac:dyDescent="0.25">
      <c r="A4" s="921"/>
      <c r="B4" s="921"/>
      <c r="C4" s="921"/>
      <c r="D4" s="921"/>
      <c r="E4" s="921"/>
      <c r="F4" s="921"/>
      <c r="G4" s="921"/>
      <c r="H4" s="921"/>
      <c r="I4" s="921"/>
      <c r="J4" s="921"/>
      <c r="K4" s="921"/>
      <c r="L4" s="921"/>
      <c r="M4" s="921"/>
      <c r="N4" s="921"/>
      <c r="O4" s="921"/>
      <c r="P4" s="921"/>
      <c r="S4" s="54" t="s">
        <v>150</v>
      </c>
    </row>
    <row r="5" spans="1:52" s="709" customFormat="1" ht="20.100000000000001" customHeight="1" x14ac:dyDescent="0.25">
      <c r="A5" s="931" t="s">
        <v>21</v>
      </c>
      <c r="B5" s="917" t="s">
        <v>62</v>
      </c>
      <c r="C5" s="917" t="s">
        <v>61</v>
      </c>
      <c r="D5" s="917" t="s">
        <v>136</v>
      </c>
      <c r="E5" s="917"/>
      <c r="F5" s="917"/>
      <c r="G5" s="917"/>
      <c r="H5" s="917" t="s">
        <v>135</v>
      </c>
      <c r="I5" s="917" t="s">
        <v>16</v>
      </c>
      <c r="J5" s="917" t="s">
        <v>15</v>
      </c>
      <c r="K5" s="917"/>
      <c r="L5" s="917"/>
      <c r="M5" s="917"/>
      <c r="N5" s="917"/>
      <c r="O5" s="917" t="s">
        <v>79</v>
      </c>
      <c r="P5" s="917" t="s">
        <v>14</v>
      </c>
      <c r="S5" s="54" t="s">
        <v>150</v>
      </c>
    </row>
    <row r="6" spans="1:52" s="3" customFormat="1" ht="35.25" customHeight="1" x14ac:dyDescent="0.25">
      <c r="A6" s="931"/>
      <c r="B6" s="917"/>
      <c r="C6" s="917"/>
      <c r="D6" s="714" t="s">
        <v>13</v>
      </c>
      <c r="E6" s="714" t="s">
        <v>12</v>
      </c>
      <c r="F6" s="714" t="s">
        <v>58</v>
      </c>
      <c r="G6" s="714" t="s">
        <v>57</v>
      </c>
      <c r="H6" s="917"/>
      <c r="I6" s="917"/>
      <c r="J6" s="714" t="s">
        <v>10</v>
      </c>
      <c r="K6" s="714" t="s">
        <v>9</v>
      </c>
      <c r="L6" s="714" t="s">
        <v>78</v>
      </c>
      <c r="M6" s="714" t="s">
        <v>56</v>
      </c>
      <c r="N6" s="714" t="s">
        <v>6</v>
      </c>
      <c r="O6" s="917"/>
      <c r="P6" s="917"/>
      <c r="S6" s="54" t="s">
        <v>150</v>
      </c>
    </row>
    <row r="7" spans="1:52" s="744" customFormat="1" ht="33" customHeight="1" x14ac:dyDescent="0.25">
      <c r="A7" s="718">
        <v>-1</v>
      </c>
      <c r="B7" s="718">
        <v>-2</v>
      </c>
      <c r="C7" s="718" t="s">
        <v>55</v>
      </c>
      <c r="D7" s="718">
        <v>-4</v>
      </c>
      <c r="E7" s="718">
        <v>-5</v>
      </c>
      <c r="F7" s="718">
        <v>-6</v>
      </c>
      <c r="G7" s="718">
        <v>-7</v>
      </c>
      <c r="H7" s="718">
        <v>-8</v>
      </c>
      <c r="I7" s="718" t="s">
        <v>54</v>
      </c>
      <c r="J7" s="718">
        <v>-10</v>
      </c>
      <c r="K7" s="718">
        <v>-11</v>
      </c>
      <c r="L7" s="718">
        <v>-12</v>
      </c>
      <c r="M7" s="718">
        <v>-13</v>
      </c>
      <c r="N7" s="718">
        <v>-14</v>
      </c>
      <c r="O7" s="718">
        <v>-15</v>
      </c>
      <c r="P7" s="718">
        <v>-16</v>
      </c>
      <c r="S7" s="745" t="s">
        <v>150</v>
      </c>
    </row>
    <row r="8" spans="1:52" s="3" customFormat="1" ht="25.5" x14ac:dyDescent="0.25">
      <c r="A8" s="713" t="s">
        <v>49</v>
      </c>
      <c r="B8" s="333" t="s">
        <v>422</v>
      </c>
      <c r="C8" s="746">
        <f>C9+C10+C11</f>
        <v>0.96500000000000008</v>
      </c>
      <c r="D8" s="746">
        <f t="shared" ref="D8:G8" si="0">D9+D10+D11</f>
        <v>0.41499999999999998</v>
      </c>
      <c r="E8" s="746">
        <f t="shared" si="0"/>
        <v>0</v>
      </c>
      <c r="F8" s="746">
        <f t="shared" si="0"/>
        <v>0</v>
      </c>
      <c r="G8" s="746">
        <f t="shared" si="0"/>
        <v>0.55000000000000004</v>
      </c>
      <c r="H8" s="746"/>
      <c r="I8" s="746">
        <f t="shared" ref="I8" si="1">I9+I10+I11</f>
        <v>1.1600000000000001</v>
      </c>
      <c r="J8" s="746">
        <f t="shared" ref="J8" si="2">J9+J10+J11</f>
        <v>0</v>
      </c>
      <c r="K8" s="746">
        <f t="shared" ref="K8" si="3">K9+K10+K11</f>
        <v>0</v>
      </c>
      <c r="L8" s="746">
        <f t="shared" ref="L8:M8" si="4">L9+L10+L11</f>
        <v>0</v>
      </c>
      <c r="M8" s="746">
        <f t="shared" si="4"/>
        <v>1.1600000000000001</v>
      </c>
      <c r="N8" s="746">
        <f t="shared" ref="N8" si="5">N9+N10+N11</f>
        <v>0</v>
      </c>
      <c r="O8" s="713"/>
      <c r="P8" s="713"/>
      <c r="S8" s="52" t="s">
        <v>150</v>
      </c>
    </row>
    <row r="9" spans="1:52" ht="25.5" x14ac:dyDescent="0.25">
      <c r="A9" s="213">
        <v>1</v>
      </c>
      <c r="B9" s="214" t="s">
        <v>423</v>
      </c>
      <c r="C9" s="747">
        <f>D9+E9+F9+G9</f>
        <v>0.36</v>
      </c>
      <c r="D9" s="334">
        <v>0.36</v>
      </c>
      <c r="E9" s="747"/>
      <c r="F9" s="747"/>
      <c r="G9" s="747"/>
      <c r="H9" s="748" t="s">
        <v>424</v>
      </c>
      <c r="I9" s="747">
        <v>0.43</v>
      </c>
      <c r="J9" s="747"/>
      <c r="K9" s="747"/>
      <c r="L9" s="747"/>
      <c r="M9" s="747">
        <v>0.43</v>
      </c>
      <c r="N9" s="747"/>
      <c r="O9" s="749"/>
      <c r="P9" s="213"/>
      <c r="S9" s="54" t="s">
        <v>150</v>
      </c>
    </row>
    <row r="10" spans="1:52" s="752" customFormat="1" ht="25.5" x14ac:dyDescent="0.2">
      <c r="A10" s="213">
        <v>2</v>
      </c>
      <c r="B10" s="750" t="s">
        <v>508</v>
      </c>
      <c r="C10" s="747">
        <f t="shared" ref="C10:C11" si="6">D10+E10+F10+G10</f>
        <v>0.55000000000000004</v>
      </c>
      <c r="D10" s="334"/>
      <c r="E10" s="747"/>
      <c r="F10" s="747"/>
      <c r="G10" s="751">
        <v>0.55000000000000004</v>
      </c>
      <c r="H10" s="613" t="s">
        <v>670</v>
      </c>
      <c r="I10" s="747">
        <v>0.66</v>
      </c>
      <c r="J10" s="747"/>
      <c r="K10" s="747"/>
      <c r="L10" s="747"/>
      <c r="M10" s="747">
        <v>0.66</v>
      </c>
      <c r="N10" s="747"/>
      <c r="O10" s="749"/>
      <c r="P10" s="213"/>
    </row>
    <row r="11" spans="1:52" s="752" customFormat="1" x14ac:dyDescent="0.2">
      <c r="A11" s="213">
        <v>3</v>
      </c>
      <c r="B11" s="10" t="s">
        <v>506</v>
      </c>
      <c r="C11" s="747">
        <f t="shared" si="6"/>
        <v>5.5E-2</v>
      </c>
      <c r="D11" s="334">
        <v>5.5E-2</v>
      </c>
      <c r="E11" s="332"/>
      <c r="F11" s="332"/>
      <c r="G11" s="753"/>
      <c r="H11" s="335" t="s">
        <v>507</v>
      </c>
      <c r="I11" s="747">
        <v>7.0000000000000007E-2</v>
      </c>
      <c r="J11" s="754"/>
      <c r="K11" s="747">
        <f>E11*10000*42600*2.8/1000000000</f>
        <v>0</v>
      </c>
      <c r="L11" s="747">
        <f>F11*10000*42600*2.8/1000000000</f>
        <v>0</v>
      </c>
      <c r="M11" s="747">
        <v>7.0000000000000007E-2</v>
      </c>
      <c r="N11" s="747"/>
      <c r="O11" s="749"/>
      <c r="P11" s="213"/>
    </row>
    <row r="12" spans="1:52" s="752" customFormat="1" x14ac:dyDescent="0.25">
      <c r="A12" s="713" t="s">
        <v>39</v>
      </c>
      <c r="B12" s="333" t="s">
        <v>45</v>
      </c>
      <c r="C12" s="755">
        <f>SUM(C13:C17)</f>
        <v>5.8730000000000002</v>
      </c>
      <c r="D12" s="755">
        <f t="shared" ref="D12:N12" si="7">SUM(D13:D17)</f>
        <v>0</v>
      </c>
      <c r="E12" s="755">
        <f t="shared" si="7"/>
        <v>0</v>
      </c>
      <c r="F12" s="755">
        <f t="shared" si="7"/>
        <v>0</v>
      </c>
      <c r="G12" s="755">
        <f t="shared" si="7"/>
        <v>5.8730000000000002</v>
      </c>
      <c r="H12" s="755">
        <f t="shared" si="7"/>
        <v>0</v>
      </c>
      <c r="I12" s="755">
        <f t="shared" si="7"/>
        <v>6.8481999999999985</v>
      </c>
      <c r="J12" s="755">
        <f t="shared" si="7"/>
        <v>0</v>
      </c>
      <c r="K12" s="755">
        <f t="shared" si="7"/>
        <v>0.22</v>
      </c>
      <c r="L12" s="755">
        <f t="shared" si="7"/>
        <v>0</v>
      </c>
      <c r="M12" s="755">
        <f t="shared" si="7"/>
        <v>0.37820000000000004</v>
      </c>
      <c r="N12" s="755">
        <f t="shared" si="7"/>
        <v>6.25</v>
      </c>
      <c r="O12" s="336"/>
      <c r="P12" s="213"/>
    </row>
    <row r="13" spans="1:52" s="752" customFormat="1" ht="76.5" x14ac:dyDescent="0.25">
      <c r="A13" s="213">
        <v>1</v>
      </c>
      <c r="B13" s="756" t="s">
        <v>516</v>
      </c>
      <c r="C13" s="334">
        <v>5</v>
      </c>
      <c r="D13" s="334"/>
      <c r="E13" s="747"/>
      <c r="F13" s="747"/>
      <c r="G13" s="747">
        <v>5</v>
      </c>
      <c r="H13" s="757" t="s">
        <v>517</v>
      </c>
      <c r="I13" s="747">
        <f>C13*10000*50000*2.5/1000000000</f>
        <v>6.25</v>
      </c>
      <c r="J13" s="747">
        <f>D13*10000*50000*2.5/1000000000</f>
        <v>0</v>
      </c>
      <c r="K13" s="747">
        <f>E13*10000*50000*2.5/1000000000</f>
        <v>0</v>
      </c>
      <c r="L13" s="747">
        <f>F13*10000*50000*2.5/1000000000</f>
        <v>0</v>
      </c>
      <c r="M13" s="747"/>
      <c r="N13" s="747">
        <v>6.25</v>
      </c>
      <c r="O13" s="336" t="s">
        <v>729</v>
      </c>
      <c r="P13" s="219"/>
    </row>
    <row r="14" spans="1:52" s="752" customFormat="1" ht="25.5" x14ac:dyDescent="0.25">
      <c r="A14" s="213">
        <v>2</v>
      </c>
      <c r="B14" s="750" t="s">
        <v>518</v>
      </c>
      <c r="C14" s="334">
        <v>1.2999999999999999E-2</v>
      </c>
      <c r="D14" s="334"/>
      <c r="E14" s="747"/>
      <c r="F14" s="747"/>
      <c r="G14" s="334">
        <v>1.2999999999999999E-2</v>
      </c>
      <c r="H14" s="183" t="s">
        <v>433</v>
      </c>
      <c r="I14" s="747">
        <v>0.02</v>
      </c>
      <c r="J14" s="747"/>
      <c r="K14" s="747"/>
      <c r="L14" s="747"/>
      <c r="M14" s="747">
        <v>0.02</v>
      </c>
      <c r="N14" s="747"/>
      <c r="O14" s="749"/>
      <c r="P14" s="213"/>
    </row>
    <row r="15" spans="1:52" s="752" customFormat="1" x14ac:dyDescent="0.25">
      <c r="A15" s="211">
        <v>3</v>
      </c>
      <c r="B15" s="756" t="s">
        <v>436</v>
      </c>
      <c r="C15" s="758">
        <v>0.5</v>
      </c>
      <c r="D15" s="759"/>
      <c r="E15" s="747"/>
      <c r="F15" s="747"/>
      <c r="G15" s="758">
        <v>0.5</v>
      </c>
      <c r="H15" s="211" t="s">
        <v>437</v>
      </c>
      <c r="I15" s="747">
        <v>0.06</v>
      </c>
      <c r="J15" s="747"/>
      <c r="K15" s="747"/>
      <c r="L15" s="747"/>
      <c r="M15" s="747">
        <v>0.06</v>
      </c>
      <c r="N15" s="747"/>
      <c r="O15" s="336"/>
      <c r="P15" s="213"/>
    </row>
    <row r="16" spans="1:52" s="752" customFormat="1" x14ac:dyDescent="0.2">
      <c r="A16" s="213">
        <v>4</v>
      </c>
      <c r="B16" s="756" t="s">
        <v>587</v>
      </c>
      <c r="C16" s="751">
        <v>0.11</v>
      </c>
      <c r="D16" s="759"/>
      <c r="E16" s="747"/>
      <c r="F16" s="747"/>
      <c r="G16" s="751">
        <v>0.11</v>
      </c>
      <c r="H16" s="760" t="s">
        <v>588</v>
      </c>
      <c r="I16" s="747">
        <f>C16*10000000*200*1/1000000000</f>
        <v>0.22</v>
      </c>
      <c r="J16" s="747">
        <f>D16*10000*50000*2.8/1000000000</f>
        <v>0</v>
      </c>
      <c r="K16" s="747">
        <v>0.22</v>
      </c>
      <c r="L16" s="747"/>
      <c r="M16" s="754"/>
      <c r="N16" s="747"/>
      <c r="O16" s="336"/>
      <c r="P16" s="213"/>
    </row>
    <row r="17" spans="1:62" s="752" customFormat="1" ht="63.75" x14ac:dyDescent="0.2">
      <c r="A17" s="213">
        <v>5</v>
      </c>
      <c r="B17" s="756" t="s">
        <v>589</v>
      </c>
      <c r="C17" s="751">
        <v>0.25</v>
      </c>
      <c r="D17" s="759"/>
      <c r="E17" s="747"/>
      <c r="F17" s="747"/>
      <c r="G17" s="751">
        <v>0.25</v>
      </c>
      <c r="H17" s="760" t="s">
        <v>590</v>
      </c>
      <c r="I17" s="747">
        <f>C17*10000*42600*2.8/1000000000</f>
        <v>0.29820000000000002</v>
      </c>
      <c r="J17" s="747">
        <f>D17*10000*50000*2.8/1000000000</f>
        <v>0</v>
      </c>
      <c r="K17" s="747">
        <f>E17*10000*50000*2.8/1000000000</f>
        <v>0</v>
      </c>
      <c r="L17" s="747">
        <f>F17*10000*50000*2.8/1000000000</f>
        <v>0</v>
      </c>
      <c r="M17" s="747">
        <f>G17*10000*42600*2.8/1000000000</f>
        <v>0.29820000000000002</v>
      </c>
      <c r="N17" s="747"/>
      <c r="O17" s="749" t="s">
        <v>730</v>
      </c>
      <c r="P17" s="213"/>
    </row>
    <row r="18" spans="1:62" s="3" customFormat="1" ht="28.5" customHeight="1" x14ac:dyDescent="0.25">
      <c r="A18" s="224" t="s">
        <v>38</v>
      </c>
      <c r="B18" s="220" t="s">
        <v>41</v>
      </c>
      <c r="C18" s="746">
        <f>SUM(C19)</f>
        <v>0.25</v>
      </c>
      <c r="D18" s="746">
        <f t="shared" ref="D18:N18" si="8">SUM(D19)</f>
        <v>0.19</v>
      </c>
      <c r="E18" s="746">
        <f t="shared" si="8"/>
        <v>0</v>
      </c>
      <c r="F18" s="746">
        <f t="shared" si="8"/>
        <v>0</v>
      </c>
      <c r="G18" s="746">
        <f t="shared" si="8"/>
        <v>0.06</v>
      </c>
      <c r="H18" s="746">
        <f t="shared" si="8"/>
        <v>0</v>
      </c>
      <c r="I18" s="746">
        <f t="shared" si="8"/>
        <v>0.35</v>
      </c>
      <c r="J18" s="746">
        <f t="shared" si="8"/>
        <v>0</v>
      </c>
      <c r="K18" s="746">
        <f t="shared" si="8"/>
        <v>0</v>
      </c>
      <c r="L18" s="746">
        <f t="shared" si="8"/>
        <v>0</v>
      </c>
      <c r="M18" s="746">
        <f t="shared" si="8"/>
        <v>0</v>
      </c>
      <c r="N18" s="746">
        <f t="shared" si="8"/>
        <v>0.35</v>
      </c>
      <c r="O18" s="216"/>
      <c r="P18" s="220"/>
      <c r="S18" s="52" t="s">
        <v>150</v>
      </c>
    </row>
    <row r="19" spans="1:62" ht="63.75" x14ac:dyDescent="0.25">
      <c r="A19" s="211">
        <v>1</v>
      </c>
      <c r="B19" s="595" t="s">
        <v>601</v>
      </c>
      <c r="C19" s="747">
        <v>0.25</v>
      </c>
      <c r="D19" s="759">
        <v>0.19</v>
      </c>
      <c r="E19" s="746"/>
      <c r="F19" s="746"/>
      <c r="G19" s="747">
        <v>0.06</v>
      </c>
      <c r="H19" s="762" t="s">
        <v>591</v>
      </c>
      <c r="I19" s="747">
        <f t="shared" ref="I19:I31" si="9">SUM(J19:N19)</f>
        <v>0.35</v>
      </c>
      <c r="J19" s="747"/>
      <c r="K19" s="747"/>
      <c r="L19" s="747"/>
      <c r="M19" s="747"/>
      <c r="N19" s="747">
        <v>0.35</v>
      </c>
      <c r="O19" s="559" t="s">
        <v>731</v>
      </c>
      <c r="P19" s="220"/>
      <c r="S19" s="54" t="s">
        <v>150</v>
      </c>
    </row>
    <row r="20" spans="1:62" s="3" customFormat="1" ht="25.5" x14ac:dyDescent="0.25">
      <c r="A20" s="224" t="s">
        <v>33</v>
      </c>
      <c r="B20" s="220" t="s">
        <v>64</v>
      </c>
      <c r="C20" s="746">
        <f>SUM(C21:C29)</f>
        <v>26.08</v>
      </c>
      <c r="D20" s="746">
        <f t="shared" ref="D20:N20" si="10">SUM(D21:D29)</f>
        <v>17.540000000000003</v>
      </c>
      <c r="E20" s="746">
        <f t="shared" si="10"/>
        <v>0</v>
      </c>
      <c r="F20" s="746">
        <f t="shared" si="10"/>
        <v>0</v>
      </c>
      <c r="G20" s="746">
        <f t="shared" si="10"/>
        <v>8.5399999999999991</v>
      </c>
      <c r="H20" s="746">
        <f t="shared" si="10"/>
        <v>0</v>
      </c>
      <c r="I20" s="746">
        <f t="shared" si="10"/>
        <v>31.120512000000002</v>
      </c>
      <c r="J20" s="746">
        <f t="shared" si="10"/>
        <v>0</v>
      </c>
      <c r="K20" s="746">
        <f t="shared" si="10"/>
        <v>0</v>
      </c>
      <c r="L20" s="746">
        <f t="shared" si="10"/>
        <v>0</v>
      </c>
      <c r="M20" s="746">
        <f t="shared" si="10"/>
        <v>1.7776319999999999</v>
      </c>
      <c r="N20" s="746">
        <f t="shared" si="10"/>
        <v>29.342880000000001</v>
      </c>
      <c r="O20" s="216"/>
      <c r="P20" s="220"/>
      <c r="S20" s="52" t="s">
        <v>150</v>
      </c>
    </row>
    <row r="21" spans="1:62" ht="51" x14ac:dyDescent="0.25">
      <c r="A21" s="211">
        <v>1</v>
      </c>
      <c r="B21" s="761" t="s">
        <v>426</v>
      </c>
      <c r="C21" s="747">
        <f t="shared" ref="C21:C31" si="11">SUM(D21:G21)</f>
        <v>0.03</v>
      </c>
      <c r="D21" s="759">
        <v>0.03</v>
      </c>
      <c r="E21" s="746"/>
      <c r="F21" s="746"/>
      <c r="G21" s="759"/>
      <c r="H21" s="183" t="s">
        <v>427</v>
      </c>
      <c r="I21" s="747">
        <f t="shared" si="9"/>
        <v>3.5784000000000003E-2</v>
      </c>
      <c r="J21" s="747"/>
      <c r="K21" s="747"/>
      <c r="L21" s="747"/>
      <c r="M21" s="747">
        <v>3.5784000000000003E-2</v>
      </c>
      <c r="N21" s="747"/>
      <c r="O21" s="402" t="s">
        <v>805</v>
      </c>
      <c r="P21" s="220"/>
      <c r="S21" s="54" t="s">
        <v>150</v>
      </c>
    </row>
    <row r="22" spans="1:62" ht="51" x14ac:dyDescent="0.25">
      <c r="A22" s="211">
        <v>2</v>
      </c>
      <c r="B22" s="219" t="s">
        <v>426</v>
      </c>
      <c r="C22" s="747">
        <f t="shared" si="11"/>
        <v>0.02</v>
      </c>
      <c r="D22" s="759"/>
      <c r="E22" s="746"/>
      <c r="F22" s="746"/>
      <c r="G22" s="759">
        <v>0.02</v>
      </c>
      <c r="H22" s="763" t="s">
        <v>428</v>
      </c>
      <c r="I22" s="747">
        <f t="shared" si="9"/>
        <v>0.04</v>
      </c>
      <c r="J22" s="747"/>
      <c r="K22" s="747"/>
      <c r="L22" s="747"/>
      <c r="M22" s="747">
        <v>0.04</v>
      </c>
      <c r="N22" s="747"/>
      <c r="O22" s="402" t="s">
        <v>805</v>
      </c>
      <c r="P22" s="220"/>
      <c r="S22" s="54" t="s">
        <v>150</v>
      </c>
    </row>
    <row r="23" spans="1:62" ht="51" x14ac:dyDescent="0.25">
      <c r="A23" s="211">
        <v>3</v>
      </c>
      <c r="B23" s="219" t="s">
        <v>426</v>
      </c>
      <c r="C23" s="747">
        <f t="shared" si="11"/>
        <v>0.2</v>
      </c>
      <c r="D23" s="759">
        <v>0.05</v>
      </c>
      <c r="E23" s="746"/>
      <c r="F23" s="746"/>
      <c r="G23" s="759">
        <v>0.15</v>
      </c>
      <c r="H23" s="763" t="s">
        <v>429</v>
      </c>
      <c r="I23" s="747">
        <f t="shared" si="9"/>
        <v>0.23855999999999997</v>
      </c>
      <c r="J23" s="747"/>
      <c r="K23" s="747"/>
      <c r="L23" s="747"/>
      <c r="M23" s="747">
        <v>0.23855999999999997</v>
      </c>
      <c r="N23" s="747"/>
      <c r="O23" s="402" t="s">
        <v>805</v>
      </c>
      <c r="P23" s="220"/>
      <c r="S23" s="54" t="s">
        <v>150</v>
      </c>
    </row>
    <row r="24" spans="1:62" ht="51" x14ac:dyDescent="0.25">
      <c r="A24" s="211">
        <v>4</v>
      </c>
      <c r="B24" s="761" t="s">
        <v>430</v>
      </c>
      <c r="C24" s="747">
        <f t="shared" si="11"/>
        <v>0.46</v>
      </c>
      <c r="D24" s="759">
        <v>0.46</v>
      </c>
      <c r="E24" s="746"/>
      <c r="F24" s="746"/>
      <c r="G24" s="759"/>
      <c r="H24" s="763" t="s">
        <v>431</v>
      </c>
      <c r="I24" s="747">
        <f t="shared" si="9"/>
        <v>0.54868799999999995</v>
      </c>
      <c r="J24" s="747"/>
      <c r="K24" s="747"/>
      <c r="L24" s="747"/>
      <c r="M24" s="747">
        <v>0.54868799999999995</v>
      </c>
      <c r="N24" s="747"/>
      <c r="O24" s="402" t="s">
        <v>805</v>
      </c>
      <c r="P24" s="220"/>
      <c r="S24" s="54" t="s">
        <v>150</v>
      </c>
    </row>
    <row r="25" spans="1:62" ht="51" x14ac:dyDescent="0.25">
      <c r="A25" s="211">
        <v>5</v>
      </c>
      <c r="B25" s="761" t="s">
        <v>426</v>
      </c>
      <c r="C25" s="747">
        <f t="shared" si="11"/>
        <v>0.4</v>
      </c>
      <c r="D25" s="759"/>
      <c r="E25" s="746"/>
      <c r="F25" s="746"/>
      <c r="G25" s="759">
        <v>0.4</v>
      </c>
      <c r="H25" s="750" t="s">
        <v>432</v>
      </c>
      <c r="I25" s="747">
        <f t="shared" si="9"/>
        <v>0.47711999999999993</v>
      </c>
      <c r="J25" s="747"/>
      <c r="K25" s="747"/>
      <c r="L25" s="747"/>
      <c r="M25" s="747">
        <v>0.47711999999999993</v>
      </c>
      <c r="N25" s="747"/>
      <c r="O25" s="402" t="s">
        <v>805</v>
      </c>
      <c r="P25" s="220"/>
      <c r="S25" s="54" t="s">
        <v>150</v>
      </c>
    </row>
    <row r="26" spans="1:62" ht="51" x14ac:dyDescent="0.25">
      <c r="A26" s="211">
        <v>6</v>
      </c>
      <c r="B26" s="219" t="s">
        <v>426</v>
      </c>
      <c r="C26" s="747">
        <f t="shared" si="11"/>
        <v>0.02</v>
      </c>
      <c r="D26" s="759"/>
      <c r="E26" s="746"/>
      <c r="F26" s="746"/>
      <c r="G26" s="759">
        <v>0.02</v>
      </c>
      <c r="H26" s="183" t="s">
        <v>509</v>
      </c>
      <c r="I26" s="747">
        <f t="shared" si="9"/>
        <v>0.02</v>
      </c>
      <c r="J26" s="747"/>
      <c r="K26" s="747"/>
      <c r="L26" s="747"/>
      <c r="M26" s="747">
        <v>0.02</v>
      </c>
      <c r="N26" s="747"/>
      <c r="O26" s="402" t="s">
        <v>805</v>
      </c>
      <c r="P26" s="220"/>
      <c r="S26" s="54" t="s">
        <v>150</v>
      </c>
    </row>
    <row r="27" spans="1:62" s="766" customFormat="1" ht="39" x14ac:dyDescent="0.25">
      <c r="A27" s="211">
        <v>7</v>
      </c>
      <c r="B27" s="214" t="s">
        <v>474</v>
      </c>
      <c r="C27" s="330">
        <v>9.6999999999999993</v>
      </c>
      <c r="D27" s="330">
        <v>6.9</v>
      </c>
      <c r="E27" s="328"/>
      <c r="F27" s="328"/>
      <c r="G27" s="764">
        <v>2.8</v>
      </c>
      <c r="H27" s="331" t="s">
        <v>475</v>
      </c>
      <c r="I27" s="747">
        <f t="shared" ref="I27:I28" si="12">C27*10000*42600*2.8/1000000000</f>
        <v>11.57016</v>
      </c>
      <c r="J27" s="217"/>
      <c r="K27" s="217"/>
      <c r="L27" s="217"/>
      <c r="M27" s="217"/>
      <c r="N27" s="747">
        <v>11.57016</v>
      </c>
      <c r="O27" s="760"/>
      <c r="P27" s="217"/>
      <c r="Q27" s="765"/>
      <c r="R27" s="765"/>
      <c r="S27" s="765"/>
      <c r="T27" s="765"/>
      <c r="U27" s="765"/>
      <c r="V27" s="765"/>
      <c r="W27" s="765"/>
      <c r="X27" s="765"/>
      <c r="Y27" s="765"/>
      <c r="Z27" s="765"/>
      <c r="AA27" s="765"/>
      <c r="AB27" s="765"/>
      <c r="AC27" s="765"/>
      <c r="AD27" s="765"/>
      <c r="AE27" s="765"/>
      <c r="AF27" s="765"/>
      <c r="AG27" s="765"/>
      <c r="AH27" s="765"/>
      <c r="AI27" s="765"/>
      <c r="AJ27" s="765"/>
      <c r="AK27" s="765"/>
      <c r="AL27" s="765"/>
      <c r="AM27" s="765"/>
      <c r="AN27" s="765"/>
      <c r="AO27" s="765"/>
      <c r="AP27" s="765"/>
      <c r="AQ27" s="765"/>
      <c r="AR27" s="765"/>
      <c r="AS27" s="765"/>
      <c r="AT27" s="765"/>
      <c r="AU27" s="765"/>
      <c r="AV27" s="765"/>
      <c r="AW27" s="765"/>
      <c r="AX27" s="765"/>
      <c r="AY27" s="765"/>
      <c r="AZ27" s="765"/>
      <c r="BA27" s="765"/>
      <c r="BB27" s="765"/>
      <c r="BC27" s="765"/>
      <c r="BD27" s="765"/>
      <c r="BE27" s="765"/>
      <c r="BF27" s="765"/>
      <c r="BG27" s="765"/>
      <c r="BH27" s="765"/>
      <c r="BI27" s="765"/>
      <c r="BJ27" s="765"/>
    </row>
    <row r="28" spans="1:62" s="766" customFormat="1" ht="39" x14ac:dyDescent="0.25">
      <c r="A28" s="211">
        <v>8</v>
      </c>
      <c r="B28" s="214" t="s">
        <v>476</v>
      </c>
      <c r="C28" s="330">
        <v>14.9</v>
      </c>
      <c r="D28" s="330">
        <v>9.75</v>
      </c>
      <c r="E28" s="332"/>
      <c r="F28" s="332"/>
      <c r="G28" s="764">
        <v>5.15</v>
      </c>
      <c r="H28" s="331" t="s">
        <v>475</v>
      </c>
      <c r="I28" s="747">
        <f t="shared" si="12"/>
        <v>17.77272</v>
      </c>
      <c r="J28" s="217"/>
      <c r="K28" s="217"/>
      <c r="L28" s="217"/>
      <c r="M28" s="217"/>
      <c r="N28" s="747">
        <v>17.77272</v>
      </c>
      <c r="O28" s="760"/>
      <c r="P28" s="217"/>
      <c r="Q28" s="765"/>
      <c r="R28" s="765"/>
      <c r="S28" s="765"/>
      <c r="T28" s="765"/>
      <c r="U28" s="765"/>
      <c r="V28" s="765"/>
      <c r="W28" s="765"/>
      <c r="X28" s="765"/>
      <c r="Y28" s="765"/>
      <c r="Z28" s="765"/>
      <c r="AA28" s="765"/>
      <c r="AB28" s="765"/>
      <c r="AC28" s="765"/>
      <c r="AD28" s="765"/>
      <c r="AE28" s="765"/>
      <c r="AF28" s="765"/>
      <c r="AG28" s="765"/>
      <c r="AH28" s="765"/>
      <c r="AI28" s="765"/>
      <c r="AJ28" s="765"/>
      <c r="AK28" s="765"/>
      <c r="AL28" s="765"/>
      <c r="AM28" s="765"/>
      <c r="AN28" s="765"/>
      <c r="AO28" s="765"/>
      <c r="AP28" s="765"/>
      <c r="AQ28" s="765"/>
      <c r="AR28" s="765"/>
      <c r="AS28" s="765"/>
      <c r="AT28" s="765"/>
      <c r="AU28" s="765"/>
      <c r="AV28" s="765"/>
      <c r="AW28" s="765"/>
      <c r="AX28" s="765"/>
      <c r="AY28" s="765"/>
      <c r="AZ28" s="765"/>
      <c r="BA28" s="765"/>
      <c r="BB28" s="765"/>
      <c r="BC28" s="765"/>
      <c r="BD28" s="765"/>
      <c r="BE28" s="765"/>
      <c r="BF28" s="765"/>
      <c r="BG28" s="765"/>
      <c r="BH28" s="765"/>
      <c r="BI28" s="765"/>
      <c r="BJ28" s="765"/>
    </row>
    <row r="29" spans="1:62" s="55" customFormat="1" ht="25.5" x14ac:dyDescent="0.25">
      <c r="A29" s="211">
        <v>9</v>
      </c>
      <c r="B29" s="10" t="s">
        <v>521</v>
      </c>
      <c r="C29" s="747">
        <f>SUM(D29:G29)</f>
        <v>0.35</v>
      </c>
      <c r="D29" s="759">
        <v>0.35</v>
      </c>
      <c r="E29" s="746"/>
      <c r="F29" s="746"/>
      <c r="G29" s="747"/>
      <c r="H29" s="461" t="s">
        <v>425</v>
      </c>
      <c r="I29" s="747">
        <f>C29*10000*42600*2.8/1000000000</f>
        <v>0.41748000000000002</v>
      </c>
      <c r="J29" s="747"/>
      <c r="K29" s="747"/>
      <c r="L29" s="747"/>
      <c r="M29" s="747">
        <v>0.41748000000000002</v>
      </c>
      <c r="N29" s="747"/>
      <c r="O29" s="336"/>
      <c r="P29" s="220"/>
      <c r="S29" s="54" t="s">
        <v>150</v>
      </c>
    </row>
    <row r="30" spans="1:62" s="3" customFormat="1" ht="25.5" x14ac:dyDescent="0.25">
      <c r="A30" s="224" t="s">
        <v>51</v>
      </c>
      <c r="B30" s="220" t="s">
        <v>25</v>
      </c>
      <c r="C30" s="746">
        <f>C31+C32+C33+C34</f>
        <v>0.75</v>
      </c>
      <c r="D30" s="746">
        <f t="shared" ref="D30:N30" si="13">D31+D32+D33+D34</f>
        <v>0.44</v>
      </c>
      <c r="E30" s="746">
        <f t="shared" si="13"/>
        <v>0</v>
      </c>
      <c r="F30" s="746">
        <f t="shared" si="13"/>
        <v>0</v>
      </c>
      <c r="G30" s="746">
        <f t="shared" si="13"/>
        <v>0.31</v>
      </c>
      <c r="H30" s="746"/>
      <c r="I30" s="746">
        <f t="shared" si="13"/>
        <v>0.89460000000000006</v>
      </c>
      <c r="J30" s="746">
        <f t="shared" si="13"/>
        <v>0</v>
      </c>
      <c r="K30" s="746">
        <f t="shared" si="13"/>
        <v>0</v>
      </c>
      <c r="L30" s="746">
        <f t="shared" si="13"/>
        <v>0</v>
      </c>
      <c r="M30" s="746">
        <f t="shared" si="13"/>
        <v>0.89460000000000006</v>
      </c>
      <c r="N30" s="746">
        <f t="shared" si="13"/>
        <v>0</v>
      </c>
      <c r="O30" s="216"/>
      <c r="P30" s="220"/>
      <c r="S30" s="52" t="s">
        <v>150</v>
      </c>
    </row>
    <row r="31" spans="1:62" ht="25.5" x14ac:dyDescent="0.25">
      <c r="A31" s="211">
        <v>1</v>
      </c>
      <c r="B31" s="767" t="s">
        <v>434</v>
      </c>
      <c r="C31" s="747">
        <f t="shared" si="11"/>
        <v>0.3</v>
      </c>
      <c r="D31" s="759">
        <v>0.3</v>
      </c>
      <c r="E31" s="747"/>
      <c r="F31" s="747"/>
      <c r="G31" s="747">
        <v>0</v>
      </c>
      <c r="H31" s="211" t="s">
        <v>510</v>
      </c>
      <c r="I31" s="747">
        <f t="shared" si="9"/>
        <v>0.35783999999999999</v>
      </c>
      <c r="J31" s="747"/>
      <c r="K31" s="747"/>
      <c r="L31" s="747"/>
      <c r="M31" s="747">
        <v>0.35783999999999999</v>
      </c>
      <c r="N31" s="747"/>
      <c r="O31" s="336"/>
      <c r="P31" s="219"/>
      <c r="S31" s="54" t="s">
        <v>150</v>
      </c>
    </row>
    <row r="32" spans="1:62" ht="25.5" x14ac:dyDescent="0.25">
      <c r="A32" s="211">
        <v>2</v>
      </c>
      <c r="B32" s="750" t="s">
        <v>511</v>
      </c>
      <c r="C32" s="751">
        <v>0.15</v>
      </c>
      <c r="D32" s="759"/>
      <c r="E32" s="747"/>
      <c r="F32" s="747"/>
      <c r="G32" s="751">
        <v>0.15</v>
      </c>
      <c r="H32" s="183" t="s">
        <v>505</v>
      </c>
      <c r="I32" s="747">
        <f t="shared" ref="I32:I34" si="14">C32*10000*42600*2.8/1000000000</f>
        <v>0.17892</v>
      </c>
      <c r="J32" s="747">
        <f>D32*10000*42600*2.8/1000000000</f>
        <v>0</v>
      </c>
      <c r="K32" s="747">
        <f>E32*10000*42600*2.8/1000000000</f>
        <v>0</v>
      </c>
      <c r="L32" s="747">
        <f>F32*10000*42600*2.8/1000000000</f>
        <v>0</v>
      </c>
      <c r="M32" s="747">
        <f>G32*10000*42600*2.8/1000000000</f>
        <v>0.17892</v>
      </c>
      <c r="N32" s="747"/>
      <c r="O32" s="749"/>
      <c r="P32" s="219"/>
      <c r="S32" s="54"/>
    </row>
    <row r="33" spans="1:19" x14ac:dyDescent="0.25">
      <c r="A33" s="211">
        <v>3</v>
      </c>
      <c r="B33" s="750" t="s">
        <v>512</v>
      </c>
      <c r="C33" s="751">
        <v>0.14000000000000001</v>
      </c>
      <c r="D33" s="751">
        <v>0.14000000000000001</v>
      </c>
      <c r="E33" s="747"/>
      <c r="F33" s="747"/>
      <c r="G33" s="751"/>
      <c r="H33" s="183" t="s">
        <v>439</v>
      </c>
      <c r="I33" s="747">
        <f t="shared" si="14"/>
        <v>0.166992</v>
      </c>
      <c r="J33" s="211"/>
      <c r="K33" s="747">
        <f>E33*10000*42600*2.8/1000000000</f>
        <v>0</v>
      </c>
      <c r="L33" s="747">
        <f>F33*10000*42600*2.8/1000000000</f>
        <v>0</v>
      </c>
      <c r="M33" s="747">
        <f>D33*10000*42600*2.8/1000000000</f>
        <v>0.166992</v>
      </c>
      <c r="N33" s="747"/>
      <c r="O33" s="749"/>
      <c r="P33" s="219"/>
      <c r="S33" s="54"/>
    </row>
    <row r="34" spans="1:19" ht="25.5" x14ac:dyDescent="0.2">
      <c r="A34" s="211">
        <v>4</v>
      </c>
      <c r="B34" s="750" t="s">
        <v>513</v>
      </c>
      <c r="C34" s="751">
        <v>0.16</v>
      </c>
      <c r="D34" s="759"/>
      <c r="E34" s="747"/>
      <c r="F34" s="747"/>
      <c r="G34" s="751">
        <v>0.16</v>
      </c>
      <c r="H34" s="331" t="s">
        <v>514</v>
      </c>
      <c r="I34" s="747">
        <f t="shared" si="14"/>
        <v>0.19084799999999999</v>
      </c>
      <c r="J34" s="747">
        <f>D34*10000*42600*2.8/1000000000</f>
        <v>0</v>
      </c>
      <c r="K34" s="747">
        <f>E34*10000*42600*2.8/1000000000</f>
        <v>0</v>
      </c>
      <c r="L34" s="747">
        <f>F34*10000*42600*2.8/1000000000</f>
        <v>0</v>
      </c>
      <c r="M34" s="747">
        <f>G34*10000*42600*2.8/1000000000</f>
        <v>0.19084799999999999</v>
      </c>
      <c r="N34" s="747"/>
      <c r="O34" s="749"/>
      <c r="P34" s="219"/>
      <c r="S34" s="54"/>
    </row>
    <row r="35" spans="1:19" s="3" customFormat="1" ht="25.5" x14ac:dyDescent="0.25">
      <c r="A35" s="224" t="s">
        <v>30</v>
      </c>
      <c r="B35" s="319" t="s">
        <v>67</v>
      </c>
      <c r="C35" s="746">
        <f>C36</f>
        <v>0.01</v>
      </c>
      <c r="D35" s="746">
        <f t="shared" ref="D35:N35" si="15">D36</f>
        <v>0</v>
      </c>
      <c r="E35" s="746">
        <f t="shared" si="15"/>
        <v>0</v>
      </c>
      <c r="F35" s="746">
        <f t="shared" si="15"/>
        <v>0</v>
      </c>
      <c r="G35" s="746">
        <f t="shared" si="15"/>
        <v>0.01</v>
      </c>
      <c r="H35" s="746"/>
      <c r="I35" s="746">
        <f t="shared" si="15"/>
        <v>0.02</v>
      </c>
      <c r="J35" s="746">
        <f t="shared" si="15"/>
        <v>0</v>
      </c>
      <c r="K35" s="746">
        <f t="shared" si="15"/>
        <v>0</v>
      </c>
      <c r="L35" s="746">
        <f t="shared" si="15"/>
        <v>0</v>
      </c>
      <c r="M35" s="746">
        <f t="shared" si="15"/>
        <v>0.02</v>
      </c>
      <c r="N35" s="746">
        <f t="shared" si="15"/>
        <v>0</v>
      </c>
      <c r="O35" s="216"/>
      <c r="P35" s="220"/>
      <c r="S35" s="52" t="s">
        <v>150</v>
      </c>
    </row>
    <row r="36" spans="1:19" ht="25.5" x14ac:dyDescent="0.2">
      <c r="A36" s="211">
        <v>1</v>
      </c>
      <c r="B36" s="750" t="s">
        <v>806</v>
      </c>
      <c r="C36" s="751">
        <v>0.01</v>
      </c>
      <c r="D36" s="759"/>
      <c r="E36" s="746"/>
      <c r="F36" s="746"/>
      <c r="G36" s="751">
        <v>0.01</v>
      </c>
      <c r="H36" s="331" t="s">
        <v>515</v>
      </c>
      <c r="I36" s="747">
        <f>C36*10000*200000*1/1000000000</f>
        <v>0.02</v>
      </c>
      <c r="J36" s="746"/>
      <c r="K36" s="746"/>
      <c r="L36" s="746"/>
      <c r="M36" s="747">
        <f>G36*10000*200000*1/1000000000</f>
        <v>0.02</v>
      </c>
      <c r="N36" s="747"/>
      <c r="O36" s="749"/>
      <c r="P36" s="220"/>
      <c r="S36" s="54"/>
    </row>
    <row r="37" spans="1:19" s="3" customFormat="1" ht="25.5" x14ac:dyDescent="0.25">
      <c r="A37" s="224" t="s">
        <v>28</v>
      </c>
      <c r="B37" s="768" t="s">
        <v>435</v>
      </c>
      <c r="C37" s="746">
        <f>C38</f>
        <v>0.6</v>
      </c>
      <c r="D37" s="746">
        <f t="shared" ref="D37:N37" si="16">D38</f>
        <v>0.6</v>
      </c>
      <c r="E37" s="746">
        <f t="shared" si="16"/>
        <v>0</v>
      </c>
      <c r="F37" s="746">
        <f t="shared" si="16"/>
        <v>0</v>
      </c>
      <c r="G37" s="746">
        <f t="shared" si="16"/>
        <v>0</v>
      </c>
      <c r="H37" s="746"/>
      <c r="I37" s="746">
        <f t="shared" si="16"/>
        <v>0.84</v>
      </c>
      <c r="J37" s="746">
        <f t="shared" si="16"/>
        <v>0</v>
      </c>
      <c r="K37" s="746">
        <f t="shared" si="16"/>
        <v>0</v>
      </c>
      <c r="L37" s="746">
        <f t="shared" si="16"/>
        <v>0</v>
      </c>
      <c r="M37" s="746">
        <f t="shared" si="16"/>
        <v>0.84</v>
      </c>
      <c r="N37" s="746">
        <f t="shared" si="16"/>
        <v>0</v>
      </c>
      <c r="O37" s="216"/>
      <c r="P37" s="220"/>
      <c r="S37" s="52" t="s">
        <v>150</v>
      </c>
    </row>
    <row r="38" spans="1:19" s="3" customFormat="1" x14ac:dyDescent="0.2">
      <c r="A38" s="211">
        <v>1</v>
      </c>
      <c r="B38" s="750" t="s">
        <v>519</v>
      </c>
      <c r="C38" s="751">
        <v>0.6</v>
      </c>
      <c r="D38" s="751">
        <v>0.6</v>
      </c>
      <c r="E38" s="747"/>
      <c r="F38" s="747"/>
      <c r="G38" s="758"/>
      <c r="H38" s="760" t="s">
        <v>520</v>
      </c>
      <c r="I38" s="747">
        <f>C38*10000*50000*2.8/1000000000</f>
        <v>0.84</v>
      </c>
      <c r="J38" s="747"/>
      <c r="K38" s="747"/>
      <c r="L38" s="747"/>
      <c r="M38" s="747">
        <v>0.84</v>
      </c>
      <c r="N38" s="747"/>
      <c r="O38" s="769"/>
      <c r="P38" s="220"/>
      <c r="S38" s="52"/>
    </row>
    <row r="39" spans="1:19" ht="25.5" x14ac:dyDescent="0.25">
      <c r="A39" s="713">
        <f>A38+A36+A34+A29+A19+A17+A11</f>
        <v>24</v>
      </c>
      <c r="B39" s="222" t="s">
        <v>181</v>
      </c>
      <c r="C39" s="746">
        <f>C37+C35+C30+C20+C18+C12+C8</f>
        <v>34.527999999999999</v>
      </c>
      <c r="D39" s="746">
        <f t="shared" ref="D39:N39" si="17">D37+D35+D30+D20+D18+D12+D8</f>
        <v>19.185000000000002</v>
      </c>
      <c r="E39" s="746">
        <f t="shared" si="17"/>
        <v>0</v>
      </c>
      <c r="F39" s="746">
        <f t="shared" si="17"/>
        <v>0</v>
      </c>
      <c r="G39" s="746">
        <f t="shared" si="17"/>
        <v>15.343</v>
      </c>
      <c r="H39" s="746">
        <f t="shared" si="17"/>
        <v>0</v>
      </c>
      <c r="I39" s="746">
        <f t="shared" si="17"/>
        <v>41.233311999999998</v>
      </c>
      <c r="J39" s="746">
        <f t="shared" si="17"/>
        <v>0</v>
      </c>
      <c r="K39" s="746">
        <f t="shared" si="17"/>
        <v>0.22</v>
      </c>
      <c r="L39" s="746">
        <f t="shared" si="17"/>
        <v>0</v>
      </c>
      <c r="M39" s="746">
        <f t="shared" si="17"/>
        <v>5.0704320000000003</v>
      </c>
      <c r="N39" s="746">
        <f t="shared" si="17"/>
        <v>35.942880000000002</v>
      </c>
      <c r="O39" s="770"/>
      <c r="P39" s="222"/>
      <c r="S39" s="54" t="s">
        <v>150</v>
      </c>
    </row>
    <row r="40" spans="1:19" ht="25.5" x14ac:dyDescent="0.25">
      <c r="S40" s="54" t="s">
        <v>150</v>
      </c>
    </row>
    <row r="41" spans="1:19" ht="25.5" x14ac:dyDescent="0.25">
      <c r="M41" s="919" t="s">
        <v>859</v>
      </c>
      <c r="N41" s="919"/>
      <c r="O41" s="919"/>
      <c r="P41" s="919"/>
      <c r="S41" s="54" t="s">
        <v>150</v>
      </c>
    </row>
    <row r="42" spans="1:19" ht="25.5" x14ac:dyDescent="0.25">
      <c r="M42" s="919"/>
      <c r="N42" s="919"/>
      <c r="O42" s="919"/>
      <c r="P42" s="919"/>
      <c r="S42" s="54" t="s">
        <v>150</v>
      </c>
    </row>
    <row r="43" spans="1:19" ht="25.5" x14ac:dyDescent="0.25">
      <c r="S43" s="54" t="s">
        <v>150</v>
      </c>
    </row>
    <row r="44" spans="1:19" ht="25.5" x14ac:dyDescent="0.25">
      <c r="S44" s="54" t="s">
        <v>150</v>
      </c>
    </row>
    <row r="45" spans="1:19" ht="25.5" x14ac:dyDescent="0.25">
      <c r="S45" s="54" t="s">
        <v>150</v>
      </c>
    </row>
    <row r="46" spans="1:19" ht="25.5" x14ac:dyDescent="0.25">
      <c r="S46" s="54" t="s">
        <v>150</v>
      </c>
    </row>
    <row r="47" spans="1:19" ht="25.5" x14ac:dyDescent="0.25">
      <c r="S47" s="54" t="s">
        <v>150</v>
      </c>
    </row>
    <row r="48" spans="1:19" ht="25.5" x14ac:dyDescent="0.25">
      <c r="S48" s="54" t="s">
        <v>150</v>
      </c>
    </row>
    <row r="49" spans="19:19" ht="25.5" x14ac:dyDescent="0.25">
      <c r="S49" s="54" t="s">
        <v>150</v>
      </c>
    </row>
    <row r="50" spans="19:19" ht="25.5" x14ac:dyDescent="0.25">
      <c r="S50" s="54" t="s">
        <v>150</v>
      </c>
    </row>
  </sheetData>
  <mergeCells count="14">
    <mergeCell ref="M41:P42"/>
    <mergeCell ref="A1:P1"/>
    <mergeCell ref="A2:P2"/>
    <mergeCell ref="A5:A6"/>
    <mergeCell ref="H5:H6"/>
    <mergeCell ref="I5:I6"/>
    <mergeCell ref="J5:N5"/>
    <mergeCell ref="O5:O6"/>
    <mergeCell ref="P5:P6"/>
    <mergeCell ref="A3:P3"/>
    <mergeCell ref="B5:B6"/>
    <mergeCell ref="C5:C6"/>
    <mergeCell ref="D5:G5"/>
    <mergeCell ref="A4:P4"/>
  </mergeCells>
  <conditionalFormatting sqref="B19">
    <cfRule type="cellIs" dxfId="24" priority="4" stopIfTrue="1" operator="equal">
      <formula>0</formula>
    </cfRule>
    <cfRule type="cellIs" dxfId="23" priority="5" stopIfTrue="1" operator="equal">
      <formula>0</formula>
    </cfRule>
    <cfRule type="cellIs" dxfId="22" priority="6" stopIfTrue="1" operator="equal">
      <formula>0</formula>
    </cfRule>
  </conditionalFormatting>
  <conditionalFormatting sqref="B19">
    <cfRule type="cellIs" dxfId="21" priority="1" stopIfTrue="1" operator="equal">
      <formula>0</formula>
    </cfRule>
    <cfRule type="cellIs" dxfId="20" priority="2" stopIfTrue="1" operator="equal">
      <formula>0</formula>
    </cfRule>
    <cfRule type="cellIs" dxfId="19" priority="3" stopIfTrue="1" operator="equal">
      <formula>0</formula>
    </cfRule>
  </conditionalFormatting>
  <printOptions horizontalCentered="1"/>
  <pageMargins left="0.39370078740157483" right="0.39370078740157483" top="0.39370078740157483" bottom="0.39370078740157483" header="0.11811023622047245" footer="0.27559055118110237"/>
  <pageSetup paperSize="9" scale="66" fitToHeight="100" orientation="landscape" r:id="rId1"/>
  <headerFooter>
    <oddFooter>&amp;L&amp;"Times New Roman,nghiêng"&amp;9Phụ lục &amp;A&amp;R&amp;10&amp;P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showZeros="0" view="pageLayout" zoomScale="87" zoomScaleSheetLayoutView="91" zoomScalePageLayoutView="87" workbookViewId="0">
      <selection sqref="A1:P45"/>
    </sheetView>
  </sheetViews>
  <sheetFormatPr defaultRowHeight="12.75" x14ac:dyDescent="0.25"/>
  <cols>
    <col min="1" max="1" width="6.375" style="56" customWidth="1"/>
    <col min="2" max="2" width="27.75" style="62" customWidth="1"/>
    <col min="3" max="3" width="9.375" style="56" customWidth="1"/>
    <col min="4" max="4" width="7.75" style="56" customWidth="1"/>
    <col min="5" max="5" width="5.625" style="56" customWidth="1"/>
    <col min="6" max="6" width="6.25" style="56" customWidth="1"/>
    <col min="7" max="7" width="7.75" style="56" customWidth="1"/>
    <col min="8" max="8" width="13.75" style="56" customWidth="1"/>
    <col min="9" max="9" width="14.875" style="63" customWidth="1"/>
    <col min="10" max="14" width="6.625" style="63" customWidth="1"/>
    <col min="15" max="15" width="29.25" style="62" customWidth="1"/>
    <col min="16" max="16" width="8.75" style="6" customWidth="1"/>
    <col min="17" max="16384" width="9" style="56"/>
  </cols>
  <sheetData>
    <row r="1" spans="1:19" s="61" customFormat="1" ht="20.100000000000001" customHeight="1" x14ac:dyDescent="0.25">
      <c r="A1" s="906" t="s">
        <v>330</v>
      </c>
      <c r="B1" s="906"/>
      <c r="C1" s="906"/>
      <c r="D1" s="906"/>
      <c r="E1" s="906"/>
      <c r="F1" s="906"/>
      <c r="G1" s="906"/>
      <c r="H1" s="906"/>
      <c r="I1" s="906"/>
      <c r="J1" s="906"/>
      <c r="K1" s="906"/>
      <c r="L1" s="906"/>
      <c r="M1" s="906"/>
      <c r="N1" s="906"/>
      <c r="O1" s="906"/>
      <c r="P1" s="906"/>
      <c r="S1" s="53"/>
    </row>
    <row r="2" spans="1:19" s="61" customFormat="1" ht="20.100000000000001" customHeight="1" x14ac:dyDescent="0.25">
      <c r="A2" s="906" t="s">
        <v>100</v>
      </c>
      <c r="B2" s="906"/>
      <c r="C2" s="906"/>
      <c r="D2" s="906"/>
      <c r="E2" s="906"/>
      <c r="F2" s="906"/>
      <c r="G2" s="906"/>
      <c r="H2" s="906"/>
      <c r="I2" s="906"/>
      <c r="J2" s="906"/>
      <c r="K2" s="906"/>
      <c r="L2" s="906"/>
      <c r="M2" s="906"/>
      <c r="N2" s="906"/>
      <c r="O2" s="906"/>
      <c r="P2" s="906"/>
      <c r="S2" s="53"/>
    </row>
    <row r="3" spans="1:19" s="16" customFormat="1" ht="20.100000000000001" customHeight="1" x14ac:dyDescent="0.25">
      <c r="A3" s="907" t="str">
        <f>'1.1.TPHT'!A3:P3</f>
        <v>(Kèm theo Tờ trình số 218/TTr-UBND  ngày 09/7/2018 của UBND tỉnh)</v>
      </c>
      <c r="B3" s="907"/>
      <c r="C3" s="907"/>
      <c r="D3" s="907"/>
      <c r="E3" s="907"/>
      <c r="F3" s="907"/>
      <c r="G3" s="907"/>
      <c r="H3" s="907"/>
      <c r="I3" s="907"/>
      <c r="J3" s="907"/>
      <c r="K3" s="907"/>
      <c r="L3" s="907"/>
      <c r="M3" s="907"/>
      <c r="N3" s="907"/>
      <c r="O3" s="907"/>
      <c r="P3" s="907"/>
      <c r="S3" s="53"/>
    </row>
    <row r="4" spans="1:19" s="60" customFormat="1" ht="20.100000000000001" customHeight="1" x14ac:dyDescent="0.25">
      <c r="A4" s="933"/>
      <c r="B4" s="933"/>
      <c r="C4" s="933"/>
      <c r="D4" s="933"/>
      <c r="E4" s="933"/>
      <c r="F4" s="933"/>
      <c r="G4" s="933"/>
      <c r="H4" s="933"/>
      <c r="I4" s="933"/>
      <c r="J4" s="933"/>
      <c r="K4" s="933"/>
      <c r="L4" s="933"/>
      <c r="M4" s="933"/>
      <c r="N4" s="933"/>
      <c r="O4" s="933"/>
      <c r="P4" s="933"/>
      <c r="S4" s="54" t="s">
        <v>150</v>
      </c>
    </row>
    <row r="5" spans="1:19" s="271" customFormat="1" ht="29.25" customHeight="1" x14ac:dyDescent="0.25">
      <c r="A5" s="923" t="s">
        <v>21</v>
      </c>
      <c r="B5" s="922" t="s">
        <v>62</v>
      </c>
      <c r="C5" s="922" t="s">
        <v>61</v>
      </c>
      <c r="D5" s="922" t="s">
        <v>136</v>
      </c>
      <c r="E5" s="922"/>
      <c r="F5" s="922"/>
      <c r="G5" s="922"/>
      <c r="H5" s="922" t="s">
        <v>135</v>
      </c>
      <c r="I5" s="922" t="s">
        <v>16</v>
      </c>
      <c r="J5" s="922" t="s">
        <v>15</v>
      </c>
      <c r="K5" s="922"/>
      <c r="L5" s="922"/>
      <c r="M5" s="922"/>
      <c r="N5" s="922"/>
      <c r="O5" s="917" t="s">
        <v>79</v>
      </c>
      <c r="P5" s="922" t="s">
        <v>14</v>
      </c>
      <c r="S5" s="54" t="s">
        <v>150</v>
      </c>
    </row>
    <row r="6" spans="1:19" s="272" customFormat="1" ht="35.25" customHeight="1" x14ac:dyDescent="0.25">
      <c r="A6" s="923"/>
      <c r="B6" s="922"/>
      <c r="C6" s="922"/>
      <c r="D6" s="524" t="s">
        <v>13</v>
      </c>
      <c r="E6" s="524" t="s">
        <v>12</v>
      </c>
      <c r="F6" s="524" t="s">
        <v>58</v>
      </c>
      <c r="G6" s="524" t="s">
        <v>57</v>
      </c>
      <c r="H6" s="922"/>
      <c r="I6" s="922"/>
      <c r="J6" s="524" t="s">
        <v>10</v>
      </c>
      <c r="K6" s="524" t="s">
        <v>9</v>
      </c>
      <c r="L6" s="524" t="s">
        <v>78</v>
      </c>
      <c r="M6" s="524" t="s">
        <v>56</v>
      </c>
      <c r="N6" s="524" t="s">
        <v>6</v>
      </c>
      <c r="O6" s="917"/>
      <c r="P6" s="922"/>
      <c r="S6" s="54" t="s">
        <v>150</v>
      </c>
    </row>
    <row r="7" spans="1:19" s="772" customFormat="1" ht="27.75" customHeight="1" x14ac:dyDescent="0.25">
      <c r="A7" s="723">
        <v>-1</v>
      </c>
      <c r="B7" s="723">
        <v>-2</v>
      </c>
      <c r="C7" s="723" t="s">
        <v>55</v>
      </c>
      <c r="D7" s="723">
        <v>-4</v>
      </c>
      <c r="E7" s="723">
        <v>-5</v>
      </c>
      <c r="F7" s="723">
        <v>-6</v>
      </c>
      <c r="G7" s="723">
        <v>-7</v>
      </c>
      <c r="H7" s="723">
        <v>-8</v>
      </c>
      <c r="I7" s="771" t="s">
        <v>54</v>
      </c>
      <c r="J7" s="723">
        <v>-10</v>
      </c>
      <c r="K7" s="723">
        <v>-11</v>
      </c>
      <c r="L7" s="723">
        <v>-12</v>
      </c>
      <c r="M7" s="723">
        <v>-13</v>
      </c>
      <c r="N7" s="723">
        <v>-14</v>
      </c>
      <c r="O7" s="718">
        <v>-15</v>
      </c>
      <c r="P7" s="723">
        <v>-16</v>
      </c>
      <c r="S7" s="687" t="s">
        <v>150</v>
      </c>
    </row>
    <row r="8" spans="1:19" s="194" customFormat="1" ht="25.5" x14ac:dyDescent="0.25">
      <c r="A8" s="141" t="s">
        <v>49</v>
      </c>
      <c r="B8" s="138" t="s">
        <v>478</v>
      </c>
      <c r="C8" s="345">
        <f t="shared" ref="C8:N8" si="0">SUM(C9:C9)</f>
        <v>9</v>
      </c>
      <c r="D8" s="345">
        <f t="shared" si="0"/>
        <v>9</v>
      </c>
      <c r="E8" s="345">
        <f t="shared" si="0"/>
        <v>0</v>
      </c>
      <c r="F8" s="345">
        <f t="shared" si="0"/>
        <v>0</v>
      </c>
      <c r="G8" s="345">
        <f t="shared" si="0"/>
        <v>0</v>
      </c>
      <c r="H8" s="345">
        <f t="shared" si="0"/>
        <v>0</v>
      </c>
      <c r="I8" s="345">
        <f t="shared" si="0"/>
        <v>1.28</v>
      </c>
      <c r="J8" s="345">
        <f t="shared" si="0"/>
        <v>0</v>
      </c>
      <c r="K8" s="345">
        <f t="shared" si="0"/>
        <v>0</v>
      </c>
      <c r="L8" s="345">
        <f t="shared" si="0"/>
        <v>0</v>
      </c>
      <c r="M8" s="345">
        <f t="shared" si="0"/>
        <v>0</v>
      </c>
      <c r="N8" s="345">
        <f t="shared" si="0"/>
        <v>1.28</v>
      </c>
      <c r="O8" s="325"/>
      <c r="P8" s="185"/>
      <c r="S8" s="187" t="s">
        <v>150</v>
      </c>
    </row>
    <row r="9" spans="1:19" ht="51" x14ac:dyDescent="0.25">
      <c r="A9" s="363">
        <v>1</v>
      </c>
      <c r="B9" s="364" t="s">
        <v>592</v>
      </c>
      <c r="C9" s="365">
        <f t="shared" ref="C9:C41" si="1">SUM(D9:G9)</f>
        <v>9</v>
      </c>
      <c r="D9" s="365">
        <v>9</v>
      </c>
      <c r="E9" s="365"/>
      <c r="F9" s="365"/>
      <c r="G9" s="365"/>
      <c r="H9" s="363" t="s">
        <v>665</v>
      </c>
      <c r="I9" s="365">
        <f t="shared" ref="I9:I41" si="2">SUM(J9:N9)</f>
        <v>1.28</v>
      </c>
      <c r="J9" s="139"/>
      <c r="K9" s="139"/>
      <c r="L9" s="139"/>
      <c r="M9" s="139"/>
      <c r="N9" s="139">
        <v>1.28</v>
      </c>
      <c r="O9" s="841" t="s">
        <v>807</v>
      </c>
      <c r="P9" s="265"/>
      <c r="S9" s="54" t="s">
        <v>150</v>
      </c>
    </row>
    <row r="10" spans="1:19" s="194" customFormat="1" ht="25.5" x14ac:dyDescent="0.25">
      <c r="A10" s="358" t="s">
        <v>39</v>
      </c>
      <c r="B10" s="359" t="s">
        <v>74</v>
      </c>
      <c r="C10" s="360">
        <f>C11</f>
        <v>0.79999999999999993</v>
      </c>
      <c r="D10" s="360">
        <f t="shared" ref="D10:G10" si="3">D11</f>
        <v>0.7</v>
      </c>
      <c r="E10" s="360">
        <f t="shared" si="3"/>
        <v>0</v>
      </c>
      <c r="F10" s="360">
        <f t="shared" si="3"/>
        <v>0</v>
      </c>
      <c r="G10" s="360">
        <f t="shared" si="3"/>
        <v>0.1</v>
      </c>
      <c r="H10" s="360"/>
      <c r="I10" s="360">
        <f t="shared" ref="I10" si="4">I11</f>
        <v>0.3</v>
      </c>
      <c r="J10" s="345">
        <f t="shared" ref="J10" si="5">J11</f>
        <v>0</v>
      </c>
      <c r="K10" s="345">
        <f t="shared" ref="K10" si="6">K11</f>
        <v>0</v>
      </c>
      <c r="L10" s="345">
        <f t="shared" ref="L10" si="7">L11</f>
        <v>0</v>
      </c>
      <c r="M10" s="345">
        <f t="shared" ref="M10" si="8">M11</f>
        <v>0.3</v>
      </c>
      <c r="N10" s="345">
        <f t="shared" ref="N10" si="9">N11</f>
        <v>0</v>
      </c>
      <c r="O10" s="773"/>
      <c r="P10" s="185"/>
      <c r="S10" s="187" t="s">
        <v>150</v>
      </c>
    </row>
    <row r="11" spans="1:19" ht="51" x14ac:dyDescent="0.25">
      <c r="A11" s="363">
        <v>1</v>
      </c>
      <c r="B11" s="364" t="s">
        <v>350</v>
      </c>
      <c r="C11" s="365">
        <f t="shared" si="1"/>
        <v>0.79999999999999993</v>
      </c>
      <c r="D11" s="365">
        <v>0.7</v>
      </c>
      <c r="E11" s="365"/>
      <c r="F11" s="365"/>
      <c r="G11" s="365">
        <v>0.1</v>
      </c>
      <c r="H11" s="363" t="s">
        <v>96</v>
      </c>
      <c r="I11" s="365">
        <f t="shared" si="2"/>
        <v>0.3</v>
      </c>
      <c r="J11" s="139"/>
      <c r="K11" s="139"/>
      <c r="L11" s="139"/>
      <c r="M11" s="139">
        <v>0.3</v>
      </c>
      <c r="N11" s="112"/>
      <c r="O11" s="559" t="s">
        <v>808</v>
      </c>
      <c r="P11" s="265"/>
      <c r="S11" s="54" t="s">
        <v>150</v>
      </c>
    </row>
    <row r="12" spans="1:19" s="194" customFormat="1" ht="25.5" x14ac:dyDescent="0.25">
      <c r="A12" s="358" t="s">
        <v>38</v>
      </c>
      <c r="B12" s="359" t="s">
        <v>45</v>
      </c>
      <c r="C12" s="360">
        <f>SUM(C13:C18)</f>
        <v>22.93</v>
      </c>
      <c r="D12" s="360">
        <f t="shared" ref="D12:G12" si="10">SUM(D13:D18)</f>
        <v>10.219999999999999</v>
      </c>
      <c r="E12" s="360">
        <f t="shared" si="10"/>
        <v>0</v>
      </c>
      <c r="F12" s="360">
        <f t="shared" si="10"/>
        <v>0</v>
      </c>
      <c r="G12" s="360">
        <f t="shared" si="10"/>
        <v>12.709999999999999</v>
      </c>
      <c r="H12" s="360">
        <f t="shared" ref="H12" si="11">SUM(H13:H18)</f>
        <v>0</v>
      </c>
      <c r="I12" s="360">
        <f t="shared" ref="I12" si="12">SUM(I13:I18)</f>
        <v>5.35</v>
      </c>
      <c r="J12" s="345">
        <f t="shared" ref="J12" si="13">SUM(J13:J18)</f>
        <v>0</v>
      </c>
      <c r="K12" s="345">
        <f t="shared" ref="K12" si="14">SUM(K13:K18)</f>
        <v>0</v>
      </c>
      <c r="L12" s="345">
        <f t="shared" ref="L12" si="15">SUM(L13:L18)</f>
        <v>0.1</v>
      </c>
      <c r="M12" s="345">
        <f t="shared" ref="M12" si="16">SUM(M13:M18)</f>
        <v>0.60000000000000009</v>
      </c>
      <c r="N12" s="345">
        <f t="shared" ref="N12" si="17">SUM(N13:N18)</f>
        <v>4.6500000000000004</v>
      </c>
      <c r="O12" s="774"/>
      <c r="P12" s="185"/>
      <c r="S12" s="187" t="s">
        <v>150</v>
      </c>
    </row>
    <row r="13" spans="1:19" s="194" customFormat="1" ht="51" x14ac:dyDescent="0.25">
      <c r="A13" s="363">
        <v>1</v>
      </c>
      <c r="B13" s="364" t="s">
        <v>368</v>
      </c>
      <c r="C13" s="365">
        <f t="shared" si="1"/>
        <v>0.73</v>
      </c>
      <c r="D13" s="365"/>
      <c r="E13" s="365"/>
      <c r="F13" s="365"/>
      <c r="G13" s="365">
        <v>0.73</v>
      </c>
      <c r="H13" s="363" t="s">
        <v>91</v>
      </c>
      <c r="I13" s="365">
        <f t="shared" si="2"/>
        <v>0.4</v>
      </c>
      <c r="J13" s="139"/>
      <c r="K13" s="139"/>
      <c r="L13" s="139"/>
      <c r="M13" s="139">
        <v>0.4</v>
      </c>
      <c r="N13" s="112"/>
      <c r="O13" s="559" t="s">
        <v>808</v>
      </c>
      <c r="P13" s="185"/>
      <c r="S13" s="187" t="s">
        <v>150</v>
      </c>
    </row>
    <row r="14" spans="1:19" ht="51" x14ac:dyDescent="0.25">
      <c r="A14" s="363">
        <v>2</v>
      </c>
      <c r="B14" s="364" t="s">
        <v>351</v>
      </c>
      <c r="C14" s="365">
        <f t="shared" si="1"/>
        <v>0.30000000000000004</v>
      </c>
      <c r="D14" s="365">
        <v>0.1</v>
      </c>
      <c r="E14" s="365"/>
      <c r="F14" s="365"/>
      <c r="G14" s="365">
        <v>0.2</v>
      </c>
      <c r="H14" s="363" t="s">
        <v>96</v>
      </c>
      <c r="I14" s="365">
        <f t="shared" si="2"/>
        <v>0.1</v>
      </c>
      <c r="J14" s="139"/>
      <c r="K14" s="139"/>
      <c r="L14" s="139">
        <v>0.1</v>
      </c>
      <c r="M14" s="139"/>
      <c r="N14" s="112"/>
      <c r="O14" s="559" t="s">
        <v>808</v>
      </c>
      <c r="P14" s="265"/>
      <c r="S14" s="54" t="s">
        <v>150</v>
      </c>
    </row>
    <row r="15" spans="1:19" s="194" customFormat="1" ht="63.75" x14ac:dyDescent="0.25">
      <c r="A15" s="363">
        <v>3</v>
      </c>
      <c r="B15" s="364" t="s">
        <v>369</v>
      </c>
      <c r="C15" s="365">
        <f t="shared" si="1"/>
        <v>17.399999999999999</v>
      </c>
      <c r="D15" s="365">
        <v>9.9</v>
      </c>
      <c r="E15" s="365"/>
      <c r="F15" s="365"/>
      <c r="G15" s="365">
        <v>7.5</v>
      </c>
      <c r="H15" s="363" t="s">
        <v>479</v>
      </c>
      <c r="I15" s="365">
        <f t="shared" si="2"/>
        <v>4.6500000000000004</v>
      </c>
      <c r="J15" s="139"/>
      <c r="K15" s="139"/>
      <c r="L15" s="139"/>
      <c r="M15" s="139"/>
      <c r="N15" s="139">
        <v>4.6500000000000004</v>
      </c>
      <c r="O15" s="559" t="s">
        <v>809</v>
      </c>
      <c r="P15" s="185"/>
      <c r="S15" s="187" t="s">
        <v>150</v>
      </c>
    </row>
    <row r="16" spans="1:19" ht="63.75" x14ac:dyDescent="0.25">
      <c r="A16" s="363">
        <v>4</v>
      </c>
      <c r="B16" s="364" t="s">
        <v>482</v>
      </c>
      <c r="C16" s="365">
        <f t="shared" si="1"/>
        <v>1.68</v>
      </c>
      <c r="D16" s="365"/>
      <c r="E16" s="365"/>
      <c r="F16" s="365"/>
      <c r="G16" s="365">
        <v>1.68</v>
      </c>
      <c r="H16" s="363" t="s">
        <v>90</v>
      </c>
      <c r="I16" s="365">
        <f t="shared" si="2"/>
        <v>0.06</v>
      </c>
      <c r="J16" s="139"/>
      <c r="K16" s="139"/>
      <c r="L16" s="139"/>
      <c r="M16" s="139">
        <v>0.06</v>
      </c>
      <c r="N16" s="139"/>
      <c r="O16" s="559" t="s">
        <v>810</v>
      </c>
      <c r="P16" s="265"/>
      <c r="S16" s="54" t="s">
        <v>150</v>
      </c>
    </row>
    <row r="17" spans="1:19" ht="63.75" x14ac:dyDescent="0.25">
      <c r="A17" s="363">
        <v>5</v>
      </c>
      <c r="B17" s="364" t="s">
        <v>480</v>
      </c>
      <c r="C17" s="365">
        <f t="shared" si="1"/>
        <v>2.4000000000000004</v>
      </c>
      <c r="D17" s="365">
        <v>0.2</v>
      </c>
      <c r="E17" s="365"/>
      <c r="F17" s="365"/>
      <c r="G17" s="365">
        <v>2.2000000000000002</v>
      </c>
      <c r="H17" s="363" t="s">
        <v>95</v>
      </c>
      <c r="I17" s="365">
        <f t="shared" si="2"/>
        <v>0.12</v>
      </c>
      <c r="J17" s="139"/>
      <c r="K17" s="139"/>
      <c r="L17" s="139"/>
      <c r="M17" s="139">
        <v>0.12</v>
      </c>
      <c r="N17" s="139"/>
      <c r="O17" s="559" t="s">
        <v>811</v>
      </c>
      <c r="P17" s="265"/>
      <c r="S17" s="54" t="s">
        <v>150</v>
      </c>
    </row>
    <row r="18" spans="1:19" ht="63.75" x14ac:dyDescent="0.25">
      <c r="A18" s="363">
        <v>6</v>
      </c>
      <c r="B18" s="364" t="s">
        <v>481</v>
      </c>
      <c r="C18" s="365">
        <f t="shared" si="1"/>
        <v>0.42000000000000004</v>
      </c>
      <c r="D18" s="365">
        <v>0.02</v>
      </c>
      <c r="E18" s="365"/>
      <c r="F18" s="365"/>
      <c r="G18" s="365">
        <v>0.4</v>
      </c>
      <c r="H18" s="363" t="s">
        <v>96</v>
      </c>
      <c r="I18" s="365">
        <f t="shared" si="2"/>
        <v>0.02</v>
      </c>
      <c r="J18" s="139"/>
      <c r="K18" s="139"/>
      <c r="L18" s="139"/>
      <c r="M18" s="139">
        <v>0.02</v>
      </c>
      <c r="N18" s="139"/>
      <c r="O18" s="559" t="s">
        <v>812</v>
      </c>
      <c r="P18" s="265"/>
      <c r="S18" s="54" t="s">
        <v>150</v>
      </c>
    </row>
    <row r="19" spans="1:19" s="194" customFormat="1" ht="25.5" x14ac:dyDescent="0.25">
      <c r="A19" s="358" t="s">
        <v>33</v>
      </c>
      <c r="B19" s="359" t="s">
        <v>67</v>
      </c>
      <c r="C19" s="360">
        <f>C20+C21</f>
        <v>0.14000000000000001</v>
      </c>
      <c r="D19" s="360">
        <f t="shared" ref="D19:G19" si="18">D20+D21</f>
        <v>0.14000000000000001</v>
      </c>
      <c r="E19" s="360">
        <f t="shared" si="18"/>
        <v>0</v>
      </c>
      <c r="F19" s="360">
        <f t="shared" si="18"/>
        <v>0</v>
      </c>
      <c r="G19" s="360">
        <f t="shared" si="18"/>
        <v>0</v>
      </c>
      <c r="H19" s="360"/>
      <c r="I19" s="360">
        <f t="shared" ref="I19" si="19">I20+I21</f>
        <v>0.02</v>
      </c>
      <c r="J19" s="345">
        <f t="shared" ref="J19" si="20">J20+J21</f>
        <v>0</v>
      </c>
      <c r="K19" s="345">
        <f t="shared" ref="K19" si="21">K20+K21</f>
        <v>0</v>
      </c>
      <c r="L19" s="345">
        <f t="shared" ref="L19" si="22">L20+L21</f>
        <v>0</v>
      </c>
      <c r="M19" s="345">
        <f t="shared" ref="M19" si="23">M20+M21</f>
        <v>0.02</v>
      </c>
      <c r="N19" s="345">
        <f t="shared" ref="N19" si="24">N20+N21</f>
        <v>0</v>
      </c>
      <c r="O19" s="774"/>
      <c r="P19" s="185"/>
      <c r="S19" s="187" t="s">
        <v>150</v>
      </c>
    </row>
    <row r="20" spans="1:19" ht="51" x14ac:dyDescent="0.25">
      <c r="A20" s="363">
        <v>1</v>
      </c>
      <c r="B20" s="364" t="s">
        <v>352</v>
      </c>
      <c r="C20" s="365">
        <f t="shared" si="1"/>
        <v>0.06</v>
      </c>
      <c r="D20" s="365">
        <v>0.06</v>
      </c>
      <c r="E20" s="365"/>
      <c r="F20" s="365"/>
      <c r="G20" s="365"/>
      <c r="H20" s="363" t="s">
        <v>93</v>
      </c>
      <c r="I20" s="365">
        <f t="shared" si="2"/>
        <v>0.01</v>
      </c>
      <c r="J20" s="139"/>
      <c r="K20" s="139"/>
      <c r="L20" s="139"/>
      <c r="M20" s="139">
        <v>0.01</v>
      </c>
      <c r="N20" s="139"/>
      <c r="O20" s="559" t="s">
        <v>808</v>
      </c>
      <c r="P20" s="265"/>
      <c r="S20" s="54" t="s">
        <v>150</v>
      </c>
    </row>
    <row r="21" spans="1:19" ht="51" x14ac:dyDescent="0.25">
      <c r="A21" s="363">
        <v>2</v>
      </c>
      <c r="B21" s="364" t="s">
        <v>353</v>
      </c>
      <c r="C21" s="365">
        <f t="shared" si="1"/>
        <v>0.08</v>
      </c>
      <c r="D21" s="365">
        <v>0.08</v>
      </c>
      <c r="E21" s="365"/>
      <c r="F21" s="365"/>
      <c r="G21" s="365"/>
      <c r="H21" s="363" t="s">
        <v>349</v>
      </c>
      <c r="I21" s="365">
        <f t="shared" si="2"/>
        <v>0.01</v>
      </c>
      <c r="J21" s="139"/>
      <c r="K21" s="139"/>
      <c r="L21" s="139"/>
      <c r="M21" s="139">
        <v>0.01</v>
      </c>
      <c r="N21" s="112"/>
      <c r="O21" s="559" t="s">
        <v>808</v>
      </c>
      <c r="P21" s="265"/>
      <c r="S21" s="54" t="s">
        <v>150</v>
      </c>
    </row>
    <row r="22" spans="1:19" s="194" customFormat="1" ht="25.5" x14ac:dyDescent="0.25">
      <c r="A22" s="358" t="s">
        <v>51</v>
      </c>
      <c r="B22" s="359" t="s">
        <v>37</v>
      </c>
      <c r="C22" s="360">
        <f>SUM(C23:C32)</f>
        <v>7</v>
      </c>
      <c r="D22" s="360">
        <f t="shared" ref="D22:G22" si="25">SUM(D23:D32)</f>
        <v>7</v>
      </c>
      <c r="E22" s="360">
        <f t="shared" si="25"/>
        <v>0</v>
      </c>
      <c r="F22" s="360">
        <f t="shared" si="25"/>
        <v>0</v>
      </c>
      <c r="G22" s="360">
        <f t="shared" si="25"/>
        <v>0</v>
      </c>
      <c r="H22" s="360">
        <f t="shared" ref="H22" si="26">SUM(H23:H32)</f>
        <v>0</v>
      </c>
      <c r="I22" s="360">
        <f t="shared" ref="I22" si="27">SUM(I23:I32)</f>
        <v>4.99</v>
      </c>
      <c r="J22" s="345">
        <f t="shared" ref="J22" si="28">SUM(J23:J32)</f>
        <v>0</v>
      </c>
      <c r="K22" s="345">
        <f t="shared" ref="K22" si="29">SUM(K23:K32)</f>
        <v>0</v>
      </c>
      <c r="L22" s="345">
        <f t="shared" ref="L22" si="30">SUM(L23:L32)</f>
        <v>0</v>
      </c>
      <c r="M22" s="345">
        <f t="shared" ref="M22" si="31">SUM(M23:M32)</f>
        <v>4.99</v>
      </c>
      <c r="N22" s="345">
        <f t="shared" ref="N22" si="32">SUM(N23:N32)</f>
        <v>0</v>
      </c>
      <c r="O22" s="774"/>
      <c r="P22" s="185"/>
      <c r="S22" s="187" t="s">
        <v>150</v>
      </c>
    </row>
    <row r="23" spans="1:19" ht="51" x14ac:dyDescent="0.25">
      <c r="A23" s="363">
        <v>1</v>
      </c>
      <c r="B23" s="364" t="s">
        <v>354</v>
      </c>
      <c r="C23" s="365">
        <f t="shared" si="1"/>
        <v>0.12</v>
      </c>
      <c r="D23" s="365">
        <v>0.12</v>
      </c>
      <c r="E23" s="365"/>
      <c r="F23" s="365"/>
      <c r="G23" s="365"/>
      <c r="H23" s="363" t="s">
        <v>98</v>
      </c>
      <c r="I23" s="365">
        <f t="shared" si="2"/>
        <v>0.62</v>
      </c>
      <c r="J23" s="139"/>
      <c r="K23" s="139"/>
      <c r="L23" s="139"/>
      <c r="M23" s="139">
        <v>0.62</v>
      </c>
      <c r="N23" s="112"/>
      <c r="O23" s="559" t="s">
        <v>808</v>
      </c>
      <c r="P23" s="265"/>
      <c r="S23" s="54" t="s">
        <v>150</v>
      </c>
    </row>
    <row r="24" spans="1:19" ht="51" x14ac:dyDescent="0.25">
      <c r="A24" s="363">
        <v>2</v>
      </c>
      <c r="B24" s="364" t="s">
        <v>355</v>
      </c>
      <c r="C24" s="365">
        <f t="shared" si="1"/>
        <v>2</v>
      </c>
      <c r="D24" s="365">
        <v>2</v>
      </c>
      <c r="E24" s="365"/>
      <c r="F24" s="365"/>
      <c r="G24" s="365"/>
      <c r="H24" s="363" t="s">
        <v>98</v>
      </c>
      <c r="I24" s="365">
        <f t="shared" si="2"/>
        <v>2.48</v>
      </c>
      <c r="J24" s="139"/>
      <c r="K24" s="139"/>
      <c r="L24" s="139"/>
      <c r="M24" s="139">
        <v>2.48</v>
      </c>
      <c r="N24" s="112"/>
      <c r="O24" s="559" t="s">
        <v>808</v>
      </c>
      <c r="P24" s="265"/>
      <c r="S24" s="54" t="s">
        <v>150</v>
      </c>
    </row>
    <row r="25" spans="1:19" ht="51" x14ac:dyDescent="0.25">
      <c r="A25" s="363">
        <v>3</v>
      </c>
      <c r="B25" s="364" t="s">
        <v>356</v>
      </c>
      <c r="C25" s="365">
        <f t="shared" si="1"/>
        <v>0.3</v>
      </c>
      <c r="D25" s="365">
        <v>0.3</v>
      </c>
      <c r="E25" s="365"/>
      <c r="F25" s="365"/>
      <c r="G25" s="365"/>
      <c r="H25" s="363" t="s">
        <v>98</v>
      </c>
      <c r="I25" s="365">
        <f t="shared" si="2"/>
        <v>0.37</v>
      </c>
      <c r="J25" s="139"/>
      <c r="K25" s="139"/>
      <c r="L25" s="139"/>
      <c r="M25" s="139">
        <v>0.37</v>
      </c>
      <c r="N25" s="112"/>
      <c r="O25" s="559" t="s">
        <v>808</v>
      </c>
      <c r="P25" s="265"/>
      <c r="S25" s="54" t="s">
        <v>150</v>
      </c>
    </row>
    <row r="26" spans="1:19" ht="51" x14ac:dyDescent="0.25">
      <c r="A26" s="363">
        <v>4</v>
      </c>
      <c r="B26" s="364" t="s">
        <v>357</v>
      </c>
      <c r="C26" s="365">
        <f t="shared" si="1"/>
        <v>0.25</v>
      </c>
      <c r="D26" s="365">
        <v>0.25</v>
      </c>
      <c r="E26" s="365"/>
      <c r="F26" s="365"/>
      <c r="G26" s="365"/>
      <c r="H26" s="363" t="s">
        <v>98</v>
      </c>
      <c r="I26" s="365">
        <f t="shared" si="2"/>
        <v>0.31</v>
      </c>
      <c r="J26" s="139"/>
      <c r="K26" s="139"/>
      <c r="L26" s="139"/>
      <c r="M26" s="139">
        <v>0.31</v>
      </c>
      <c r="N26" s="112"/>
      <c r="O26" s="559" t="s">
        <v>808</v>
      </c>
      <c r="P26" s="265"/>
      <c r="S26" s="54" t="s">
        <v>150</v>
      </c>
    </row>
    <row r="27" spans="1:19" ht="63.75" x14ac:dyDescent="0.25">
      <c r="A27" s="363">
        <v>5</v>
      </c>
      <c r="B27" s="364" t="s">
        <v>358</v>
      </c>
      <c r="C27" s="365">
        <f t="shared" si="1"/>
        <v>1</v>
      </c>
      <c r="D27" s="365">
        <v>1</v>
      </c>
      <c r="E27" s="365"/>
      <c r="F27" s="365"/>
      <c r="G27" s="365"/>
      <c r="H27" s="363" t="s">
        <v>93</v>
      </c>
      <c r="I27" s="365">
        <f t="shared" si="2"/>
        <v>0.04</v>
      </c>
      <c r="J27" s="139"/>
      <c r="K27" s="139"/>
      <c r="L27" s="139"/>
      <c r="M27" s="139">
        <v>0.04</v>
      </c>
      <c r="N27" s="112"/>
      <c r="O27" s="559" t="s">
        <v>813</v>
      </c>
      <c r="P27" s="265"/>
      <c r="S27" s="54" t="s">
        <v>150</v>
      </c>
    </row>
    <row r="28" spans="1:19" ht="63.75" x14ac:dyDescent="0.25">
      <c r="A28" s="363">
        <v>6</v>
      </c>
      <c r="B28" s="364" t="s">
        <v>359</v>
      </c>
      <c r="C28" s="365">
        <f t="shared" si="1"/>
        <v>1.6</v>
      </c>
      <c r="D28" s="365">
        <v>1.6</v>
      </c>
      <c r="E28" s="365"/>
      <c r="F28" s="365"/>
      <c r="G28" s="365"/>
      <c r="H28" s="363" t="s">
        <v>90</v>
      </c>
      <c r="I28" s="365">
        <f t="shared" si="2"/>
        <v>0.6</v>
      </c>
      <c r="J28" s="139"/>
      <c r="K28" s="139"/>
      <c r="L28" s="139"/>
      <c r="M28" s="139">
        <v>0.6</v>
      </c>
      <c r="N28" s="112"/>
      <c r="O28" s="559" t="s">
        <v>814</v>
      </c>
      <c r="P28" s="265"/>
      <c r="S28" s="54" t="s">
        <v>150</v>
      </c>
    </row>
    <row r="29" spans="1:19" ht="63.75" x14ac:dyDescent="0.25">
      <c r="A29" s="363">
        <v>7</v>
      </c>
      <c r="B29" s="364" t="s">
        <v>360</v>
      </c>
      <c r="C29" s="365">
        <f t="shared" si="1"/>
        <v>1</v>
      </c>
      <c r="D29" s="365">
        <v>1</v>
      </c>
      <c r="E29" s="365"/>
      <c r="F29" s="365"/>
      <c r="G29" s="365"/>
      <c r="H29" s="363" t="s">
        <v>90</v>
      </c>
      <c r="I29" s="365">
        <f t="shared" si="2"/>
        <v>0.3</v>
      </c>
      <c r="J29" s="139"/>
      <c r="K29" s="139"/>
      <c r="L29" s="139"/>
      <c r="M29" s="139">
        <v>0.3</v>
      </c>
      <c r="N29" s="112"/>
      <c r="O29" s="559" t="s">
        <v>815</v>
      </c>
      <c r="P29" s="265"/>
      <c r="S29" s="54" t="s">
        <v>150</v>
      </c>
    </row>
    <row r="30" spans="1:19" s="194" customFormat="1" ht="51" x14ac:dyDescent="0.25">
      <c r="A30" s="363">
        <v>8</v>
      </c>
      <c r="B30" s="364" t="s">
        <v>362</v>
      </c>
      <c r="C30" s="365">
        <f t="shared" si="1"/>
        <v>0.5</v>
      </c>
      <c r="D30" s="365">
        <v>0.5</v>
      </c>
      <c r="E30" s="365"/>
      <c r="F30" s="365"/>
      <c r="G30" s="365"/>
      <c r="H30" s="665" t="s">
        <v>92</v>
      </c>
      <c r="I30" s="365">
        <f t="shared" si="2"/>
        <v>0.15</v>
      </c>
      <c r="J30" s="139"/>
      <c r="K30" s="139"/>
      <c r="L30" s="139"/>
      <c r="M30" s="139">
        <v>0.15</v>
      </c>
      <c r="N30" s="140"/>
      <c r="O30" s="559" t="s">
        <v>808</v>
      </c>
      <c r="P30" s="185"/>
      <c r="S30" s="187"/>
    </row>
    <row r="31" spans="1:19" s="194" customFormat="1" ht="51" x14ac:dyDescent="0.25">
      <c r="A31" s="363">
        <v>9</v>
      </c>
      <c r="B31" s="364" t="s">
        <v>363</v>
      </c>
      <c r="C31" s="365">
        <f t="shared" si="1"/>
        <v>0.15</v>
      </c>
      <c r="D31" s="365">
        <v>0.15</v>
      </c>
      <c r="E31" s="365"/>
      <c r="F31" s="365"/>
      <c r="G31" s="365"/>
      <c r="H31" s="665" t="s">
        <v>95</v>
      </c>
      <c r="I31" s="365">
        <f t="shared" si="2"/>
        <v>0.04</v>
      </c>
      <c r="J31" s="139"/>
      <c r="K31" s="139"/>
      <c r="L31" s="139"/>
      <c r="M31" s="139">
        <v>0.04</v>
      </c>
      <c r="N31" s="140"/>
      <c r="O31" s="559" t="s">
        <v>808</v>
      </c>
      <c r="P31" s="185"/>
      <c r="S31" s="187"/>
    </row>
    <row r="32" spans="1:19" s="194" customFormat="1" ht="51" x14ac:dyDescent="0.25">
      <c r="A32" s="363">
        <v>10</v>
      </c>
      <c r="B32" s="364" t="s">
        <v>364</v>
      </c>
      <c r="C32" s="365">
        <f t="shared" si="1"/>
        <v>0.08</v>
      </c>
      <c r="D32" s="365">
        <v>0.08</v>
      </c>
      <c r="E32" s="365"/>
      <c r="F32" s="365"/>
      <c r="G32" s="365"/>
      <c r="H32" s="363" t="s">
        <v>94</v>
      </c>
      <c r="I32" s="365">
        <f t="shared" si="2"/>
        <v>0.08</v>
      </c>
      <c r="J32" s="139"/>
      <c r="K32" s="139"/>
      <c r="L32" s="139"/>
      <c r="M32" s="139">
        <v>0.08</v>
      </c>
      <c r="N32" s="140"/>
      <c r="O32" s="559" t="s">
        <v>808</v>
      </c>
      <c r="P32" s="185"/>
      <c r="S32" s="187"/>
    </row>
    <row r="33" spans="1:19" s="194" customFormat="1" ht="25.5" customHeight="1" x14ac:dyDescent="0.25">
      <c r="A33" s="358" t="s">
        <v>30</v>
      </c>
      <c r="B33" s="359" t="s">
        <v>69</v>
      </c>
      <c r="C33" s="360">
        <f>SUM(C34:C35)</f>
        <v>1.2</v>
      </c>
      <c r="D33" s="360">
        <f t="shared" ref="D33:N33" si="33">SUM(D34:D35)</f>
        <v>1.2</v>
      </c>
      <c r="E33" s="360">
        <f t="shared" si="33"/>
        <v>0</v>
      </c>
      <c r="F33" s="360">
        <f t="shared" si="33"/>
        <v>0</v>
      </c>
      <c r="G33" s="360">
        <f t="shared" si="33"/>
        <v>0</v>
      </c>
      <c r="H33" s="360">
        <f t="shared" si="33"/>
        <v>0</v>
      </c>
      <c r="I33" s="360">
        <f t="shared" si="33"/>
        <v>0.24000000000000002</v>
      </c>
      <c r="J33" s="360">
        <f t="shared" si="33"/>
        <v>0</v>
      </c>
      <c r="K33" s="360">
        <f t="shared" si="33"/>
        <v>0</v>
      </c>
      <c r="L33" s="360">
        <f t="shared" si="33"/>
        <v>0</v>
      </c>
      <c r="M33" s="360">
        <f t="shared" si="33"/>
        <v>0.24000000000000002</v>
      </c>
      <c r="N33" s="360">
        <f t="shared" si="33"/>
        <v>0</v>
      </c>
      <c r="O33" s="774"/>
      <c r="P33" s="185"/>
      <c r="S33" s="187"/>
    </row>
    <row r="34" spans="1:19" s="462" customFormat="1" ht="63" customHeight="1" x14ac:dyDescent="0.25">
      <c r="A34" s="112">
        <v>1</v>
      </c>
      <c r="B34" s="111" t="s">
        <v>525</v>
      </c>
      <c r="C34" s="139">
        <v>1</v>
      </c>
      <c r="D34" s="139">
        <v>1</v>
      </c>
      <c r="E34" s="139"/>
      <c r="F34" s="139"/>
      <c r="G34" s="139"/>
      <c r="H34" s="112" t="s">
        <v>98</v>
      </c>
      <c r="I34" s="139">
        <v>0.04</v>
      </c>
      <c r="J34" s="139"/>
      <c r="K34" s="139"/>
      <c r="L34" s="139"/>
      <c r="M34" s="139">
        <v>0.04</v>
      </c>
      <c r="N34" s="140"/>
      <c r="O34" s="559" t="s">
        <v>808</v>
      </c>
      <c r="P34" s="553"/>
    </row>
    <row r="35" spans="1:19" s="194" customFormat="1" ht="51" x14ac:dyDescent="0.25">
      <c r="A35" s="363">
        <v>2</v>
      </c>
      <c r="B35" s="364" t="s">
        <v>365</v>
      </c>
      <c r="C35" s="365">
        <f t="shared" si="1"/>
        <v>0.2</v>
      </c>
      <c r="D35" s="365">
        <v>0.2</v>
      </c>
      <c r="E35" s="365"/>
      <c r="F35" s="365"/>
      <c r="G35" s="365"/>
      <c r="H35" s="363" t="s">
        <v>94</v>
      </c>
      <c r="I35" s="365">
        <f t="shared" si="2"/>
        <v>0.2</v>
      </c>
      <c r="J35" s="139"/>
      <c r="K35" s="139"/>
      <c r="L35" s="139"/>
      <c r="M35" s="139">
        <v>0.2</v>
      </c>
      <c r="N35" s="140"/>
      <c r="O35" s="559" t="s">
        <v>808</v>
      </c>
      <c r="P35" s="185"/>
      <c r="S35" s="187"/>
    </row>
    <row r="36" spans="1:19" s="194" customFormat="1" ht="25.5" customHeight="1" x14ac:dyDescent="0.25">
      <c r="A36" s="358" t="s">
        <v>28</v>
      </c>
      <c r="B36" s="359" t="s">
        <v>105</v>
      </c>
      <c r="C36" s="360">
        <f>C37</f>
        <v>1</v>
      </c>
      <c r="D36" s="360">
        <f t="shared" ref="D36:G36" si="34">D37</f>
        <v>1</v>
      </c>
      <c r="E36" s="360">
        <f t="shared" si="34"/>
        <v>0</v>
      </c>
      <c r="F36" s="360">
        <f t="shared" si="34"/>
        <v>0</v>
      </c>
      <c r="G36" s="360">
        <f t="shared" si="34"/>
        <v>0</v>
      </c>
      <c r="H36" s="360"/>
      <c r="I36" s="360">
        <f t="shared" ref="I36" si="35">I37</f>
        <v>1</v>
      </c>
      <c r="J36" s="345">
        <f t="shared" ref="J36" si="36">J37</f>
        <v>0</v>
      </c>
      <c r="K36" s="345">
        <f t="shared" ref="K36" si="37">K37</f>
        <v>0</v>
      </c>
      <c r="L36" s="345">
        <f t="shared" ref="L36" si="38">L37</f>
        <v>0</v>
      </c>
      <c r="M36" s="345">
        <f t="shared" ref="M36" si="39">M37</f>
        <v>1</v>
      </c>
      <c r="N36" s="345">
        <f t="shared" ref="N36" si="40">N37</f>
        <v>0</v>
      </c>
      <c r="O36" s="774"/>
      <c r="P36" s="185"/>
      <c r="S36" s="187"/>
    </row>
    <row r="37" spans="1:19" s="194" customFormat="1" ht="67.5" customHeight="1" x14ac:dyDescent="0.25">
      <c r="A37" s="363">
        <v>1</v>
      </c>
      <c r="B37" s="364" t="s">
        <v>366</v>
      </c>
      <c r="C37" s="365">
        <f t="shared" si="1"/>
        <v>1</v>
      </c>
      <c r="D37" s="365">
        <v>1</v>
      </c>
      <c r="E37" s="365"/>
      <c r="F37" s="365"/>
      <c r="G37" s="365"/>
      <c r="H37" s="363" t="s">
        <v>90</v>
      </c>
      <c r="I37" s="365">
        <f t="shared" si="2"/>
        <v>1</v>
      </c>
      <c r="J37" s="139"/>
      <c r="K37" s="139"/>
      <c r="L37" s="139"/>
      <c r="M37" s="139">
        <v>1</v>
      </c>
      <c r="N37" s="112"/>
      <c r="O37" s="559" t="s">
        <v>816</v>
      </c>
      <c r="P37" s="185"/>
      <c r="S37" s="187"/>
    </row>
    <row r="38" spans="1:19" s="194" customFormat="1" ht="25.5" customHeight="1" x14ac:dyDescent="0.25">
      <c r="A38" s="358" t="s">
        <v>26</v>
      </c>
      <c r="B38" s="359" t="s">
        <v>25</v>
      </c>
      <c r="C38" s="360">
        <f>C39</f>
        <v>0.1</v>
      </c>
      <c r="D38" s="360">
        <f t="shared" ref="D38:G38" si="41">D39</f>
        <v>0.1</v>
      </c>
      <c r="E38" s="360">
        <f t="shared" si="41"/>
        <v>0</v>
      </c>
      <c r="F38" s="360">
        <f t="shared" si="41"/>
        <v>0</v>
      </c>
      <c r="G38" s="360">
        <f t="shared" si="41"/>
        <v>0</v>
      </c>
      <c r="H38" s="360"/>
      <c r="I38" s="360">
        <f t="shared" ref="I38" si="42">I39</f>
        <v>0.1</v>
      </c>
      <c r="J38" s="345">
        <f t="shared" ref="J38" si="43">J39</f>
        <v>0</v>
      </c>
      <c r="K38" s="345">
        <f t="shared" ref="K38" si="44">K39</f>
        <v>0</v>
      </c>
      <c r="L38" s="345">
        <f t="shared" ref="L38" si="45">L39</f>
        <v>0</v>
      </c>
      <c r="M38" s="345">
        <f t="shared" ref="M38" si="46">M39</f>
        <v>0.1</v>
      </c>
      <c r="N38" s="345">
        <f t="shared" ref="N38" si="47">N39</f>
        <v>0</v>
      </c>
      <c r="O38" s="774"/>
      <c r="P38" s="185"/>
      <c r="S38" s="187"/>
    </row>
    <row r="39" spans="1:19" s="194" customFormat="1" ht="51" x14ac:dyDescent="0.25">
      <c r="A39" s="112">
        <v>1</v>
      </c>
      <c r="B39" s="111" t="s">
        <v>367</v>
      </c>
      <c r="C39" s="139">
        <f t="shared" si="1"/>
        <v>0.1</v>
      </c>
      <c r="D39" s="139">
        <v>0.1</v>
      </c>
      <c r="E39" s="139"/>
      <c r="F39" s="139"/>
      <c r="G39" s="139"/>
      <c r="H39" s="112" t="s">
        <v>94</v>
      </c>
      <c r="I39" s="139">
        <f t="shared" si="2"/>
        <v>0.1</v>
      </c>
      <c r="J39" s="139"/>
      <c r="K39" s="139"/>
      <c r="L39" s="139"/>
      <c r="M39" s="139">
        <v>0.1</v>
      </c>
      <c r="N39" s="112"/>
      <c r="O39" s="559" t="s">
        <v>808</v>
      </c>
      <c r="P39" s="185"/>
      <c r="S39" s="187"/>
    </row>
    <row r="40" spans="1:19" s="362" customFormat="1" x14ac:dyDescent="0.25">
      <c r="A40" s="358" t="s">
        <v>23</v>
      </c>
      <c r="B40" s="359" t="s">
        <v>24</v>
      </c>
      <c r="C40" s="360">
        <f>C41</f>
        <v>1</v>
      </c>
      <c r="D40" s="360">
        <f t="shared" ref="D40:G40" si="48">D41</f>
        <v>0</v>
      </c>
      <c r="E40" s="360">
        <f t="shared" si="48"/>
        <v>0</v>
      </c>
      <c r="F40" s="360">
        <f t="shared" si="48"/>
        <v>0</v>
      </c>
      <c r="G40" s="360">
        <f t="shared" si="48"/>
        <v>1</v>
      </c>
      <c r="H40" s="360"/>
      <c r="I40" s="360">
        <f t="shared" ref="I40" si="49">I41</f>
        <v>0.43</v>
      </c>
      <c r="J40" s="360">
        <f t="shared" ref="J40" si="50">J41</f>
        <v>0</v>
      </c>
      <c r="K40" s="360">
        <f t="shared" ref="K40" si="51">K41</f>
        <v>0</v>
      </c>
      <c r="L40" s="360">
        <f t="shared" ref="L40" si="52">L41</f>
        <v>0</v>
      </c>
      <c r="M40" s="360">
        <f t="shared" ref="M40" si="53">M41</f>
        <v>0.43</v>
      </c>
      <c r="N40" s="360">
        <f t="shared" ref="N40" si="54">N41</f>
        <v>0</v>
      </c>
      <c r="O40" s="774"/>
      <c r="P40" s="361"/>
      <c r="S40" s="201"/>
    </row>
    <row r="41" spans="1:19" s="362" customFormat="1" ht="51" x14ac:dyDescent="0.25">
      <c r="A41" s="363">
        <v>1</v>
      </c>
      <c r="B41" s="364" t="s">
        <v>370</v>
      </c>
      <c r="C41" s="365">
        <f t="shared" si="1"/>
        <v>1</v>
      </c>
      <c r="D41" s="365"/>
      <c r="E41" s="365"/>
      <c r="F41" s="365"/>
      <c r="G41" s="365">
        <v>1</v>
      </c>
      <c r="H41" s="363" t="s">
        <v>97</v>
      </c>
      <c r="I41" s="365">
        <f t="shared" si="2"/>
        <v>0.43</v>
      </c>
      <c r="J41" s="365"/>
      <c r="K41" s="365"/>
      <c r="L41" s="365"/>
      <c r="M41" s="365">
        <v>0.43</v>
      </c>
      <c r="N41" s="363"/>
      <c r="O41" s="559" t="s">
        <v>808</v>
      </c>
      <c r="P41" s="361"/>
      <c r="S41" s="201"/>
    </row>
    <row r="42" spans="1:19" s="194" customFormat="1" ht="25.5" customHeight="1" x14ac:dyDescent="0.25">
      <c r="A42" s="273">
        <f>A41+A39+A37+A35+A32+A21+A18+A11+A9</f>
        <v>25</v>
      </c>
      <c r="B42" s="664" t="s">
        <v>181</v>
      </c>
      <c r="C42" s="650">
        <f>C40+C38+C36+C33+C22+C19+C12+C10+C8</f>
        <v>43.17</v>
      </c>
      <c r="D42" s="650">
        <f t="shared" ref="D42:N42" si="55">D40+D38+D36+D33+D22+D19+D12+D10+D8</f>
        <v>29.36</v>
      </c>
      <c r="E42" s="650">
        <f t="shared" si="55"/>
        <v>0</v>
      </c>
      <c r="F42" s="650">
        <f t="shared" si="55"/>
        <v>0</v>
      </c>
      <c r="G42" s="650">
        <f t="shared" si="55"/>
        <v>13.809999999999999</v>
      </c>
      <c r="H42" s="650">
        <f t="shared" si="55"/>
        <v>0</v>
      </c>
      <c r="I42" s="650">
        <f t="shared" si="55"/>
        <v>13.709999999999999</v>
      </c>
      <c r="J42" s="650">
        <f t="shared" si="55"/>
        <v>0</v>
      </c>
      <c r="K42" s="650">
        <f t="shared" si="55"/>
        <v>0</v>
      </c>
      <c r="L42" s="650">
        <f t="shared" si="55"/>
        <v>0.1</v>
      </c>
      <c r="M42" s="650">
        <f t="shared" si="55"/>
        <v>7.6799999999999988</v>
      </c>
      <c r="N42" s="650">
        <f t="shared" si="55"/>
        <v>5.9300000000000006</v>
      </c>
      <c r="O42" s="775"/>
      <c r="P42" s="185"/>
      <c r="S42" s="187"/>
    </row>
    <row r="43" spans="1:19" ht="25.5" x14ac:dyDescent="0.25">
      <c r="S43" s="54" t="s">
        <v>150</v>
      </c>
    </row>
    <row r="44" spans="1:19" ht="25.5" x14ac:dyDescent="0.25">
      <c r="L44" s="932" t="s">
        <v>859</v>
      </c>
      <c r="M44" s="932"/>
      <c r="N44" s="932"/>
      <c r="O44" s="932"/>
      <c r="P44" s="932"/>
      <c r="S44" s="54" t="s">
        <v>150</v>
      </c>
    </row>
    <row r="45" spans="1:19" ht="25.5" x14ac:dyDescent="0.25">
      <c r="L45" s="932"/>
      <c r="M45" s="932"/>
      <c r="N45" s="932"/>
      <c r="O45" s="932"/>
      <c r="P45" s="932"/>
      <c r="S45" s="54" t="s">
        <v>150</v>
      </c>
    </row>
    <row r="46" spans="1:19" ht="25.5" x14ac:dyDescent="0.25">
      <c r="S46" s="54" t="s">
        <v>150</v>
      </c>
    </row>
    <row r="47" spans="1:19" ht="25.5" x14ac:dyDescent="0.25">
      <c r="S47" s="54" t="s">
        <v>150</v>
      </c>
    </row>
    <row r="48" spans="1:19" ht="25.5" x14ac:dyDescent="0.25">
      <c r="S48" s="54" t="s">
        <v>150</v>
      </c>
    </row>
    <row r="49" spans="19:19" ht="25.5" x14ac:dyDescent="0.25">
      <c r="S49" s="54" t="s">
        <v>150</v>
      </c>
    </row>
    <row r="50" spans="19:19" ht="25.5" x14ac:dyDescent="0.25">
      <c r="S50" s="54" t="s">
        <v>150</v>
      </c>
    </row>
    <row r="51" spans="19:19" ht="25.5" x14ac:dyDescent="0.25">
      <c r="S51" s="54" t="s">
        <v>150</v>
      </c>
    </row>
    <row r="52" spans="19:19" ht="25.5" x14ac:dyDescent="0.25">
      <c r="S52" s="54" t="s">
        <v>150</v>
      </c>
    </row>
    <row r="53" spans="19:19" ht="25.5" x14ac:dyDescent="0.25">
      <c r="S53" s="54" t="s">
        <v>150</v>
      </c>
    </row>
    <row r="54" spans="19:19" ht="25.5" x14ac:dyDescent="0.25">
      <c r="S54" s="54" t="s">
        <v>150</v>
      </c>
    </row>
    <row r="55" spans="19:19" ht="25.5" x14ac:dyDescent="0.25">
      <c r="S55" s="54" t="s">
        <v>150</v>
      </c>
    </row>
    <row r="56" spans="19:19" ht="25.5" x14ac:dyDescent="0.25">
      <c r="S56" s="54" t="s">
        <v>150</v>
      </c>
    </row>
  </sheetData>
  <mergeCells count="14">
    <mergeCell ref="L44:P45"/>
    <mergeCell ref="A1:P1"/>
    <mergeCell ref="J5:N5"/>
    <mergeCell ref="O5:O6"/>
    <mergeCell ref="P5:P6"/>
    <mergeCell ref="A4:P4"/>
    <mergeCell ref="A2:P2"/>
    <mergeCell ref="A3:P3"/>
    <mergeCell ref="A5:A6"/>
    <mergeCell ref="C5:C6"/>
    <mergeCell ref="D5:G5"/>
    <mergeCell ref="H5:H6"/>
    <mergeCell ref="I5:I6"/>
    <mergeCell ref="B5:B6"/>
  </mergeCells>
  <printOptions horizontalCentered="1"/>
  <pageMargins left="0.39370078740157483" right="0.39370078740157483" top="0.39370078740157483" bottom="0.39370078740157483" header="0.11811023622047245" footer="0.27559055118110237"/>
  <pageSetup paperSize="9" scale="66" fitToHeight="100" orientation="landscape" r:id="rId1"/>
  <headerFooter>
    <oddFooter>&amp;L&amp;9Phụ lục &amp;A&amp;R&amp;10&amp;P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52</vt:i4>
      </vt:variant>
    </vt:vector>
  </HeadingPairs>
  <TitlesOfParts>
    <vt:vector size="81" baseType="lpstr">
      <vt:lpstr>TH -BO SUNG 2018</vt:lpstr>
      <vt:lpstr>1.1.TPHT</vt:lpstr>
      <vt:lpstr>1.2.TXHL</vt:lpstr>
      <vt:lpstr>1.3.TXKA</vt:lpstr>
      <vt:lpstr>1.4.NX</vt:lpstr>
      <vt:lpstr>1.5.TH</vt:lpstr>
      <vt:lpstr>1.6.CX</vt:lpstr>
      <vt:lpstr>1.7.HS</vt:lpstr>
      <vt:lpstr>1.8.DT</vt:lpstr>
      <vt:lpstr>1.9.CL</vt:lpstr>
      <vt:lpstr>1.10.KAH</vt:lpstr>
      <vt:lpstr>1.11.HK</vt:lpstr>
      <vt:lpstr>1.12.VQ</vt:lpstr>
      <vt:lpstr>1.13.LH</vt:lpstr>
      <vt:lpstr>CMD-BO SUNG 2018</vt:lpstr>
      <vt:lpstr>2.1.TPHT</vt:lpstr>
      <vt:lpstr>2.2.TXHL</vt:lpstr>
      <vt:lpstr>2.3.TXKA</vt:lpstr>
      <vt:lpstr>2.4.NX</vt:lpstr>
      <vt:lpstr>2.5.TH</vt:lpstr>
      <vt:lpstr>2.6.CX</vt:lpstr>
      <vt:lpstr>2.7.HS</vt:lpstr>
      <vt:lpstr>2.8.DT</vt:lpstr>
      <vt:lpstr>2.9.CL</vt:lpstr>
      <vt:lpstr>2.10.KAH</vt:lpstr>
      <vt:lpstr>2.11.VQ</vt:lpstr>
      <vt:lpstr>2.12.LH</vt:lpstr>
      <vt:lpstr>3a.VBTTHDND-TH</vt:lpstr>
      <vt:lpstr>3b.VBTTHDND-CMD</vt:lpstr>
      <vt:lpstr>'1.1.TPHT'!Print_Area</vt:lpstr>
      <vt:lpstr>'1.10.KAH'!Print_Area</vt:lpstr>
      <vt:lpstr>'1.11.HK'!Print_Area</vt:lpstr>
      <vt:lpstr>'1.12.VQ'!Print_Area</vt:lpstr>
      <vt:lpstr>'1.13.LH'!Print_Area</vt:lpstr>
      <vt:lpstr>'1.2.TXHL'!Print_Area</vt:lpstr>
      <vt:lpstr>'1.3.TXKA'!Print_Area</vt:lpstr>
      <vt:lpstr>'1.4.NX'!Print_Area</vt:lpstr>
      <vt:lpstr>'1.5.TH'!Print_Area</vt:lpstr>
      <vt:lpstr>'1.6.CX'!Print_Area</vt:lpstr>
      <vt:lpstr>'1.7.HS'!Print_Area</vt:lpstr>
      <vt:lpstr>'1.8.DT'!Print_Area</vt:lpstr>
      <vt:lpstr>'1.9.CL'!Print_Area</vt:lpstr>
      <vt:lpstr>'2.1.TPHT'!Print_Area</vt:lpstr>
      <vt:lpstr>'2.10.KAH'!Print_Area</vt:lpstr>
      <vt:lpstr>'2.11.VQ'!Print_Area</vt:lpstr>
      <vt:lpstr>'2.12.LH'!Print_Area</vt:lpstr>
      <vt:lpstr>'2.2.TXHL'!Print_Area</vt:lpstr>
      <vt:lpstr>'2.3.TXKA'!Print_Area</vt:lpstr>
      <vt:lpstr>'2.5.TH'!Print_Area</vt:lpstr>
      <vt:lpstr>'2.6.CX'!Print_Area</vt:lpstr>
      <vt:lpstr>'2.7.HS'!Print_Area</vt:lpstr>
      <vt:lpstr>'2.8.DT'!Print_Area</vt:lpstr>
      <vt:lpstr>'2.9.CL'!Print_Area</vt:lpstr>
      <vt:lpstr>'3a.VBTTHDND-TH'!Print_Area</vt:lpstr>
      <vt:lpstr>'3b.VBTTHDND-CMD'!Print_Area</vt:lpstr>
      <vt:lpstr>'CMD-BO SUNG 2018'!Print_Area</vt:lpstr>
      <vt:lpstr>'TH -BO SUNG 2018'!Print_Area</vt:lpstr>
      <vt:lpstr>'1.1.TPHT'!Print_Titles</vt:lpstr>
      <vt:lpstr>'1.10.KAH'!Print_Titles</vt:lpstr>
      <vt:lpstr>'1.11.HK'!Print_Titles</vt:lpstr>
      <vt:lpstr>'1.12.VQ'!Print_Titles</vt:lpstr>
      <vt:lpstr>'1.13.LH'!Print_Titles</vt:lpstr>
      <vt:lpstr>'1.2.TXHL'!Print_Titles</vt:lpstr>
      <vt:lpstr>'1.3.TXKA'!Print_Titles</vt:lpstr>
      <vt:lpstr>'1.4.NX'!Print_Titles</vt:lpstr>
      <vt:lpstr>'1.5.TH'!Print_Titles</vt:lpstr>
      <vt:lpstr>'1.6.CX'!Print_Titles</vt:lpstr>
      <vt:lpstr>'1.7.HS'!Print_Titles</vt:lpstr>
      <vt:lpstr>'1.8.DT'!Print_Titles</vt:lpstr>
      <vt:lpstr>'1.9.CL'!Print_Titles</vt:lpstr>
      <vt:lpstr>'2.1.TPHT'!Print_Titles</vt:lpstr>
      <vt:lpstr>'2.10.KAH'!Print_Titles</vt:lpstr>
      <vt:lpstr>'2.12.LH'!Print_Titles</vt:lpstr>
      <vt:lpstr>'2.2.TXHL'!Print_Titles</vt:lpstr>
      <vt:lpstr>'2.3.TXKA'!Print_Titles</vt:lpstr>
      <vt:lpstr>'2.5.TH'!Print_Titles</vt:lpstr>
      <vt:lpstr>'2.6.CX'!Print_Titles</vt:lpstr>
      <vt:lpstr>'2.7.HS'!Print_Titles</vt:lpstr>
      <vt:lpstr>'2.8.DT'!Print_Titles</vt:lpstr>
      <vt:lpstr>'3a.VBTTHDND-TH'!Print_Titles</vt:lpstr>
      <vt:lpstr>'TH -BO SUNG 2018'!Print_Titles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TQD</dc:creator>
  <cp:lastModifiedBy>Tien Ich May Tinh</cp:lastModifiedBy>
  <cp:lastPrinted>2018-07-09T02:24:26Z</cp:lastPrinted>
  <dcterms:created xsi:type="dcterms:W3CDTF">2017-12-11T07:29:45Z</dcterms:created>
  <dcterms:modified xsi:type="dcterms:W3CDTF">2018-07-10T00:20:46Z</dcterms:modified>
</cp:coreProperties>
</file>