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ong viec moi\Google Drive\2025\HDND\Giua nam\sua doi NQ 43\"/>
    </mc:Choice>
  </mc:AlternateContent>
  <xr:revisionPtr revIDLastSave="0" documentId="13_ncr:1_{7C92EB2D-670B-408D-9479-0D8F0660FC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ểu 02" sheetId="52" r:id="rId1"/>
  </sheets>
  <definedNames>
    <definedName name="_________a1" hidden="1">{"'Sheet1'!$L$16"}</definedName>
    <definedName name="_________PA3" hidden="1">{"'Sheet1'!$L$16"}</definedName>
    <definedName name="_______a1" hidden="1">{"'Sheet1'!$L$16"}</definedName>
    <definedName name="_______PA3" hidden="1">{"'Sheet1'!$L$16"}</definedName>
    <definedName name="______a1" hidden="1">{"'Sheet1'!$L$16"}</definedName>
    <definedName name="______h1" hidden="1">{"'Sheet1'!$L$16"}</definedName>
    <definedName name="______h10" hidden="1">{#N/A,#N/A,FALSE,"Chi tiÆt"}</definedName>
    <definedName name="______h2" hidden="1">{"'Sheet1'!$L$16"}</definedName>
    <definedName name="______h3" hidden="1">{"'Sheet1'!$L$16"}</definedName>
    <definedName name="______h5" hidden="1">{"'Sheet1'!$L$16"}</definedName>
    <definedName name="______h6" hidden="1">{"'Sheet1'!$L$16"}</definedName>
    <definedName name="______h7" hidden="1">{"'Sheet1'!$L$16"}</definedName>
    <definedName name="______h8" hidden="1">{"'Sheet1'!$L$16"}</definedName>
    <definedName name="______h9" hidden="1">{"'Sheet1'!$L$16"}</definedName>
    <definedName name="______NSO2" hidden="1">{"'Sheet1'!$L$16"}</definedName>
    <definedName name="______PA3" hidden="1">{"'Sheet1'!$L$16"}</definedName>
    <definedName name="______vl2" hidden="1">{"'Sheet1'!$L$16"}</definedName>
    <definedName name="_____a1" hidden="1">{"'Sheet1'!$L$16"}</definedName>
    <definedName name="_____h1" hidden="1">{"'Sheet1'!$L$16"}</definedName>
    <definedName name="_____h10" hidden="1">{#N/A,#N/A,FALSE,"Chi tiÆt"}</definedName>
    <definedName name="_____h2" hidden="1">{"'Sheet1'!$L$16"}</definedName>
    <definedName name="_____h3" hidden="1">{"'Sheet1'!$L$16"}</definedName>
    <definedName name="_____h5" hidden="1">{"'Sheet1'!$L$16"}</definedName>
    <definedName name="_____h6" hidden="1">{"'Sheet1'!$L$16"}</definedName>
    <definedName name="_____h7" hidden="1">{"'Sheet1'!$L$16"}</definedName>
    <definedName name="_____h8" hidden="1">{"'Sheet1'!$L$16"}</definedName>
    <definedName name="_____h9" hidden="1">{"'Sheet1'!$L$16"}</definedName>
    <definedName name="_____NSO2" hidden="1">{"'Sheet1'!$L$16"}</definedName>
    <definedName name="_____PA3" hidden="1">{"'Sheet1'!$L$16"}</definedName>
    <definedName name="_____vl2" hidden="1">{"'Sheet1'!$L$16"}</definedName>
    <definedName name="____h1" hidden="1">{"'Sheet1'!$L$16"}</definedName>
    <definedName name="____h10" hidden="1">{#N/A,#N/A,FALSE,"Chi tiÆt"}</definedName>
    <definedName name="____h2" hidden="1">{"'Sheet1'!$L$16"}</definedName>
    <definedName name="____h3" hidden="1">{"'Sheet1'!$L$16"}</definedName>
    <definedName name="____h5" hidden="1">{"'Sheet1'!$L$16"}</definedName>
    <definedName name="____h6" hidden="1">{"'Sheet1'!$L$16"}</definedName>
    <definedName name="____h7" hidden="1">{"'Sheet1'!$L$16"}</definedName>
    <definedName name="____h8" hidden="1">{"'Sheet1'!$L$16"}</definedName>
    <definedName name="____h9" hidden="1">{"'Sheet1'!$L$16"}</definedName>
    <definedName name="____NSO2" hidden="1">{"'Sheet1'!$L$16"}</definedName>
    <definedName name="____vl2" hidden="1">{"'Sheet1'!$L$16"}</definedName>
    <definedName name="___a1" hidden="1">{"'Sheet1'!$L$16"}</definedName>
    <definedName name="___h1" hidden="1">{"'Sheet1'!$L$16"}</definedName>
    <definedName name="___h10" hidden="1">{#N/A,#N/A,FALSE,"Chi tiÆt"}</definedName>
    <definedName name="___h2" hidden="1">{"'Sheet1'!$L$16"}</definedName>
    <definedName name="___h3" hidden="1">{"'Sheet1'!$L$16"}</definedName>
    <definedName name="___h5" hidden="1">{"'Sheet1'!$L$16"}</definedName>
    <definedName name="___h6" hidden="1">{"'Sheet1'!$L$16"}</definedName>
    <definedName name="___h7" hidden="1">{"'Sheet1'!$L$16"}</definedName>
    <definedName name="___h8" hidden="1">{"'Sheet1'!$L$16"}</definedName>
    <definedName name="___h9" hidden="1">{"'Sheet1'!$L$16"}</definedName>
    <definedName name="___NSO2" hidden="1">{"'Sheet1'!$L$16"}</definedName>
    <definedName name="___PA3" hidden="1">{"'Sheet1'!$L$16"}</definedName>
    <definedName name="___vl2" hidden="1">{"'Sheet1'!$L$16"}</definedName>
    <definedName name="__a1" hidden="1">{"'Sheet1'!$L$16"}</definedName>
    <definedName name="__h1" hidden="1">{"'Sheet1'!$L$16"}</definedName>
    <definedName name="__h10" hidden="1">{#N/A,#N/A,FALSE,"Chi tiÆt"}</definedName>
    <definedName name="__h2" hidden="1">{"'Sheet1'!$L$16"}</definedName>
    <definedName name="__h3" hidden="1">{"'Sheet1'!$L$16"}</definedName>
    <definedName name="__h5" hidden="1">{"'Sheet1'!$L$16"}</definedName>
    <definedName name="__h6" hidden="1">{"'Sheet1'!$L$16"}</definedName>
    <definedName name="__h7" hidden="1">{"'Sheet1'!$L$16"}</definedName>
    <definedName name="__h8" hidden="1">{"'Sheet1'!$L$16"}</definedName>
    <definedName name="__h9" hidden="1">{"'Sheet1'!$L$16"}</definedName>
    <definedName name="__NSO2" hidden="1">{"'Sheet1'!$L$16"}</definedName>
    <definedName name="__PA3" hidden="1">{"'Sheet1'!$L$16"}</definedName>
    <definedName name="__vl2" hidden="1">{"'Sheet1'!$L$16"}</definedName>
    <definedName name="_Fill" hidden="1">#REF!</definedName>
    <definedName name="_h1" hidden="1">{"'Sheet1'!$L$16"}</definedName>
    <definedName name="_h10" hidden="1">{#N/A,#N/A,FALSE,"Chi tiÆt"}</definedName>
    <definedName name="_h2" hidden="1">{"'Sheet1'!$L$16"}</definedName>
    <definedName name="_h3" hidden="1">{"'Sheet1'!$L$16"}</definedName>
    <definedName name="_h5" hidden="1">{"'Sheet1'!$L$16"}</definedName>
    <definedName name="_h6" hidden="1">{"'Sheet1'!$L$16"}</definedName>
    <definedName name="_h7" hidden="1">{"'Sheet1'!$L$16"}</definedName>
    <definedName name="_h8" hidden="1">{"'Sheet1'!$L$16"}</definedName>
    <definedName name="_h9" hidden="1">{"'Sheet1'!$L$16"}</definedName>
    <definedName name="_Key1" hidden="1">#REF!</definedName>
    <definedName name="_Key2" hidden="1">#REF!</definedName>
    <definedName name="_NSO2" hidden="1">{"'Sheet1'!$L$16"}</definedName>
    <definedName name="_Order1" hidden="1">255</definedName>
    <definedName name="_Order2" hidden="1">255</definedName>
    <definedName name="_Sort" hidden="1">#REF!</definedName>
    <definedName name="_vl2" hidden="1">{"'Sheet1'!$L$16"}</definedName>
    <definedName name="anscount" hidden="1">3</definedName>
    <definedName name="BCBo" hidden="1">{"'Sheet1'!$L$16"}</definedName>
    <definedName name="DUCANH" hidden="1">{"'Sheet1'!$L$16"}</definedName>
    <definedName name="h" hidden="1">{"'Sheet1'!$L$16"}</definedName>
    <definedName name="HANG" hidden="1">{#N/A,#N/A,FALSE,"Chi tiÆt"}</definedName>
    <definedName name="HIHIHIHOI" hidden="1">{"'Sheet1'!$L$16"}</definedName>
    <definedName name="HJKL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_xlnm.Print_Area" localSheetId="0">'Biểu 02'!$A:$J</definedName>
    <definedName name="_xlnm.Print_Titles" localSheetId="0">'Biểu 02'!$5:$6</definedName>
    <definedName name="RGHGSD" hidden="1">{"'Sheet1'!$L$16"}</definedName>
    <definedName name="wrn.chi._.tiÆt." hidden="1">{#N/A,#N/A,FALSE,"Chi tiÆt"}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0" i="52" l="1"/>
  <c r="Q39" i="52"/>
  <c r="Q38" i="52"/>
  <c r="Q37" i="52"/>
  <c r="Q33" i="52"/>
  <c r="Q31" i="52"/>
  <c r="Q30" i="52"/>
  <c r="Q29" i="52"/>
  <c r="Q28" i="52"/>
  <c r="Q27" i="52"/>
  <c r="Q26" i="52"/>
  <c r="Q25" i="52"/>
  <c r="Q23" i="52"/>
  <c r="Q21" i="52"/>
  <c r="Q20" i="52"/>
  <c r="Q19" i="52"/>
  <c r="Q17" i="52"/>
  <c r="Q15" i="52"/>
  <c r="Q14" i="52"/>
  <c r="Q13" i="52"/>
  <c r="Q12" i="52"/>
  <c r="Q11" i="52"/>
  <c r="Q10" i="52"/>
  <c r="Q9" i="52"/>
  <c r="P40" i="52"/>
  <c r="P33" i="52"/>
  <c r="P13" i="52"/>
  <c r="P12" i="52"/>
  <c r="J40" i="52"/>
  <c r="J32" i="52" s="1"/>
  <c r="O27" i="52"/>
  <c r="J27" i="52" s="1"/>
  <c r="P27" i="52" s="1"/>
  <c r="J19" i="52"/>
  <c r="P19" i="52" s="1"/>
  <c r="J39" i="52" l="1"/>
  <c r="P39" i="52" s="1"/>
  <c r="J38" i="52"/>
  <c r="P38" i="52" s="1"/>
  <c r="J37" i="52"/>
  <c r="P37" i="52" s="1"/>
  <c r="J31" i="52"/>
  <c r="P31" i="52" s="1"/>
  <c r="J30" i="52"/>
  <c r="P30" i="52" s="1"/>
  <c r="J29" i="52"/>
  <c r="P29" i="52" s="1"/>
  <c r="J28" i="52"/>
  <c r="P28" i="52" s="1"/>
  <c r="J25" i="52"/>
  <c r="P25" i="52" s="1"/>
  <c r="J23" i="52"/>
  <c r="P23" i="52" s="1"/>
  <c r="J21" i="52"/>
  <c r="P21" i="52" s="1"/>
  <c r="J20" i="52"/>
  <c r="P20" i="52" s="1"/>
  <c r="J15" i="52"/>
  <c r="P15" i="52" s="1"/>
  <c r="J14" i="52"/>
  <c r="P14" i="52" s="1"/>
  <c r="J11" i="52"/>
  <c r="P11" i="52" s="1"/>
  <c r="L36" i="52"/>
  <c r="M36" i="52"/>
  <c r="N36" i="52"/>
  <c r="O36" i="52"/>
  <c r="K36" i="52"/>
  <c r="J36" i="52" l="1"/>
  <c r="P36" i="52" s="1"/>
  <c r="Q36" i="52"/>
  <c r="O26" i="52"/>
  <c r="J26" i="52" s="1"/>
  <c r="P26" i="52" s="1"/>
  <c r="O22" i="52"/>
  <c r="O17" i="52" l="1"/>
  <c r="J17" i="52" s="1"/>
  <c r="P17" i="52" s="1"/>
  <c r="O10" i="52"/>
  <c r="J10" i="52" s="1"/>
  <c r="P10" i="52" s="1"/>
  <c r="O9" i="52"/>
  <c r="J9" i="52" s="1"/>
  <c r="P9" i="52" s="1"/>
  <c r="N35" i="52" l="1"/>
  <c r="O35" i="52" l="1"/>
  <c r="O41" i="52" s="1"/>
  <c r="M41" i="52"/>
  <c r="M35" i="52" s="1"/>
  <c r="N34" i="52"/>
  <c r="M22" i="52"/>
  <c r="N22" i="52"/>
  <c r="L22" i="52"/>
  <c r="K22" i="52"/>
  <c r="J22" i="52" l="1"/>
  <c r="P22" i="52" s="1"/>
  <c r="Q22" i="52"/>
  <c r="L41" i="52"/>
  <c r="L34" i="52"/>
  <c r="M34" i="52"/>
  <c r="O34" i="52"/>
  <c r="J34" i="52" s="1"/>
  <c r="P34" i="52" s="1"/>
  <c r="K34" i="52"/>
  <c r="Q34" i="52" s="1"/>
  <c r="D8" i="52"/>
  <c r="E8" i="52"/>
  <c r="F8" i="52"/>
  <c r="G8" i="52"/>
  <c r="H8" i="52"/>
  <c r="I8" i="52"/>
  <c r="J8" i="52"/>
  <c r="P8" i="52" s="1"/>
  <c r="K8" i="52"/>
  <c r="L8" i="52"/>
  <c r="M8" i="52"/>
  <c r="N8" i="52"/>
  <c r="O8" i="52"/>
  <c r="L18" i="52"/>
  <c r="L16" i="52" s="1"/>
  <c r="M18" i="52"/>
  <c r="N18" i="52"/>
  <c r="O18" i="52"/>
  <c r="J18" i="52"/>
  <c r="P18" i="52" s="1"/>
  <c r="K18" i="52"/>
  <c r="F24" i="52"/>
  <c r="G24" i="52"/>
  <c r="H24" i="52"/>
  <c r="I24" i="52"/>
  <c r="J24" i="52"/>
  <c r="P24" i="52" s="1"/>
  <c r="K24" i="52"/>
  <c r="L24" i="52"/>
  <c r="M24" i="52"/>
  <c r="N24" i="52"/>
  <c r="O24" i="52"/>
  <c r="Q24" i="52" l="1"/>
  <c r="Q8" i="52"/>
  <c r="Q18" i="52"/>
  <c r="O16" i="52"/>
  <c r="L35" i="52"/>
  <c r="K41" i="52" s="1"/>
  <c r="O32" i="52"/>
  <c r="N32" i="52"/>
  <c r="M32" i="52"/>
  <c r="L32" i="52"/>
  <c r="K32" i="52"/>
  <c r="N16" i="52"/>
  <c r="M16" i="52"/>
  <c r="K16" i="52"/>
  <c r="J16" i="52"/>
  <c r="K35" i="52" l="1"/>
  <c r="Q41" i="52"/>
  <c r="H39" i="52"/>
  <c r="G39" i="52"/>
  <c r="F39" i="52"/>
  <c r="E39" i="52"/>
  <c r="D39" i="52"/>
  <c r="D36" i="52"/>
  <c r="E36" i="52"/>
  <c r="F36" i="52"/>
  <c r="G36" i="52"/>
  <c r="H36" i="52"/>
  <c r="J35" i="52" l="1"/>
  <c r="Q35" i="52"/>
  <c r="H32" i="52"/>
  <c r="J41" i="52" l="1"/>
  <c r="P41" i="52" s="1"/>
  <c r="P35" i="52"/>
  <c r="C9" i="52"/>
  <c r="C40" i="52" l="1"/>
  <c r="C39" i="52" s="1"/>
  <c r="C38" i="52"/>
  <c r="C37" i="52"/>
  <c r="G32" i="52"/>
  <c r="F32" i="52"/>
  <c r="E32" i="52"/>
  <c r="D32" i="52"/>
  <c r="C29" i="52"/>
  <c r="E28" i="52"/>
  <c r="E24" i="52" s="1"/>
  <c r="D28" i="52"/>
  <c r="D24" i="52" s="1"/>
  <c r="C27" i="52"/>
  <c r="C26" i="52"/>
  <c r="C25" i="52"/>
  <c r="C23" i="52"/>
  <c r="C22" i="52"/>
  <c r="C21" i="52"/>
  <c r="C20" i="52"/>
  <c r="C19" i="52"/>
  <c r="H18" i="52"/>
  <c r="G18" i="52"/>
  <c r="F18" i="52"/>
  <c r="E18" i="52"/>
  <c r="D18" i="52"/>
  <c r="C18" i="52" s="1"/>
  <c r="C14" i="52"/>
  <c r="C13" i="52"/>
  <c r="C12" i="52"/>
  <c r="C11" i="52"/>
  <c r="C10" i="52"/>
  <c r="C8" i="52" l="1"/>
  <c r="C36" i="52"/>
  <c r="C28" i="52"/>
  <c r="C24" i="52" s="1"/>
  <c r="C17" i="52"/>
  <c r="C16" i="52" s="1"/>
  <c r="F16" i="52"/>
  <c r="H16" i="52"/>
  <c r="G16" i="52"/>
  <c r="D16" i="52"/>
  <c r="E16" i="52"/>
  <c r="C32" i="52"/>
  <c r="I16" i="52" l="1"/>
  <c r="Q16" i="52" l="1"/>
  <c r="P16" i="52"/>
  <c r="I32" i="52"/>
  <c r="Q32" i="52" l="1"/>
  <c r="P32" i="52"/>
</calcChain>
</file>

<file path=xl/sharedStrings.xml><?xml version="1.0" encoding="utf-8"?>
<sst xmlns="http://schemas.openxmlformats.org/spreadsheetml/2006/main" count="88" uniqueCount="68">
  <si>
    <t>A</t>
  </si>
  <si>
    <t>I</t>
  </si>
  <si>
    <t>II</t>
  </si>
  <si>
    <t>B</t>
  </si>
  <si>
    <t>C</t>
  </si>
  <si>
    <t>III</t>
  </si>
  <si>
    <t>IV</t>
  </si>
  <si>
    <t>D</t>
  </si>
  <si>
    <t>STT</t>
  </si>
  <si>
    <t>Chi đầu tư phát triển</t>
  </si>
  <si>
    <t>-</t>
  </si>
  <si>
    <t>Dự án tự đảm bảo</t>
  </si>
  <si>
    <t>Nội dung</t>
  </si>
  <si>
    <t>Thực hiện giai đoạn trước</t>
  </si>
  <si>
    <t>Giai đoạn 2016-2020</t>
  </si>
  <si>
    <t>Năm 2016</t>
  </si>
  <si>
    <t>Năm 2017</t>
  </si>
  <si>
    <t>Năm 2018</t>
  </si>
  <si>
    <t>Năm 2019</t>
  </si>
  <si>
    <t>Năm 2020</t>
  </si>
  <si>
    <t xml:space="preserve">TỔNG THU NSNN TRÊN ĐỊA BÀN </t>
  </si>
  <si>
    <t>Thu nội địa</t>
  </si>
  <si>
    <t>Trong đó: Thu tiền sử dụng đất</t>
  </si>
  <si>
    <t xml:space="preserve">                Thu xổ số kiến thiết</t>
  </si>
  <si>
    <t>Thu từ dầu thô (nếu có)</t>
  </si>
  <si>
    <t xml:space="preserve">Thu từ hoạt động xuất, nhập khẩu (nếu có) </t>
  </si>
  <si>
    <t>V</t>
  </si>
  <si>
    <t>Thu huy động đóng góp nhân dân</t>
  </si>
  <si>
    <t xml:space="preserve">TỔNG THU NSĐP </t>
  </si>
  <si>
    <t>Thu NSĐP được hưởng theo phân cấp</t>
  </si>
  <si>
    <t xml:space="preserve">Thu bổ sung từ ngân sách cấp trên </t>
  </si>
  <si>
    <t xml:space="preserve">Thu bổ sung cân đối ngân sách </t>
  </si>
  <si>
    <t xml:space="preserve">- </t>
  </si>
  <si>
    <t>Thu bổ sung có mục tiêu</t>
  </si>
  <si>
    <t>Thu bổ sung từ quỹ dự trữ tài chính</t>
  </si>
  <si>
    <t>Thu chuyển nguồn</t>
  </si>
  <si>
    <t>Thu kết dư ngân sách</t>
  </si>
  <si>
    <t>TỔNG CHI NSĐP</t>
  </si>
  <si>
    <t>Chi thường xuyên</t>
  </si>
  <si>
    <t>Chi trả nợ lãi các khoản do chính quyền địa phương vay</t>
  </si>
  <si>
    <t>Chi khác</t>
  </si>
  <si>
    <t>Chi chuyển nguồn</t>
  </si>
  <si>
    <t>E</t>
  </si>
  <si>
    <t>BỘI CHI/BỘI THU NSĐP</t>
  </si>
  <si>
    <t>TỔNG MỨC VAY, TRẢ NỢ CỦA NSĐP</t>
  </si>
  <si>
    <t>Hạn mức dư nợ vay tối đa của NSĐP</t>
  </si>
  <si>
    <t>Mức dư nợ đầu kỳ (năm)</t>
  </si>
  <si>
    <t>Trả nợ gốc vay trong kỳ (năm)</t>
  </si>
  <si>
    <t>Từ nguồn bội thu NSĐP; tăng thu, tiết kiệm chi; kết dư ngân sách cấp tỉnh</t>
  </si>
  <si>
    <t>Tổng mức vay trong kỳ (năm)</t>
  </si>
  <si>
    <t>Vay để bù đắp bội chi</t>
  </si>
  <si>
    <t>Mức dư nợ cuối kỳ (năm)</t>
  </si>
  <si>
    <t>HỘI ĐỒNG NHÂN DÂN TỈNH</t>
  </si>
  <si>
    <t>Dự kiến năm  2025</t>
  </si>
  <si>
    <t>Thu viện trợ</t>
  </si>
  <si>
    <t>VI</t>
  </si>
  <si>
    <t>Chi hỗ trợ địa phương khác</t>
  </si>
  <si>
    <t>PHỤ LỤC. ĐIỀU CHỈNH KẾ HOẠCH TÀI CHÍNH - NGÂN SÁCH GIAI ĐOẠN 05 NĂM 2021-2025</t>
  </si>
  <si>
    <t>Kế hoạch giai đoạn 2021-2025 đã được thông qua</t>
  </si>
  <si>
    <t>Kế hoạch giai đoạn 2021-2025 điều chỉnh</t>
  </si>
  <si>
    <t>VII</t>
  </si>
  <si>
    <t>Chi nộp ngân sách Trung ương</t>
  </si>
  <si>
    <t>Quyết toán Năm 2021</t>
  </si>
  <si>
    <t>Quyết toán Năm 2022</t>
  </si>
  <si>
    <t>Quyết toán Năm 2023</t>
  </si>
  <si>
    <t>Quyết toán Năm 2024</t>
  </si>
  <si>
    <t>Đơn vị tính: Triệu đồng</t>
  </si>
  <si>
    <t>(Ban hành Kèm theo Nghị quyết số        /NQ-HĐND ngày       /     /2025 của Hội đồng nhân dân tỉnh)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</si>
</sst>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6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_-;\-&quot;$&quot;* #,##0_-;_-&quot;$&quot;* &quot;-&quot;_-;_-@_-"/>
    <numFmt numFmtId="165" formatCode="_-* #,##0_-;\-* #,##0_-;_-* &quot;-&quot;_-;_-@_-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_-* #,##0\ _₫_-;\-* #,##0\ _₫_-;_-* &quot;-&quot;\ _₫_-;_-@_-"/>
    <numFmt numFmtId="169" formatCode="_-* #,##0.00\ _₫_-;\-* #,##0.00\ _₫_-;_-* &quot;-&quot;??\ _₫_-;_-@_-"/>
    <numFmt numFmtId="170" formatCode="_-&quot;€&quot;* #,##0_-;\-&quot;€&quot;* #,##0_-;_-&quot;€&quot;* &quot;-&quot;_-;_-@_-"/>
    <numFmt numFmtId="171" formatCode="&quot;\&quot;#,##0.00;[Red]&quot;\&quot;&quot;\&quot;&quot;\&quot;&quot;\&quot;&quot;\&quot;&quot;\&quot;\-#,##0.00"/>
    <numFmt numFmtId="172" formatCode="&quot;\&quot;#,##0;[Red]&quot;\&quot;&quot;\&quot;\-#,##0"/>
    <numFmt numFmtId="173" formatCode="_-* #,##0\ &quot;€&quot;_-;\-* #,##0\ &quot;€&quot;_-;_-* &quot;-&quot;\ &quot;€&quot;_-;_-@_-"/>
    <numFmt numFmtId="174" formatCode="_-* #,##0\ _F_-;\-* #,##0\ _F_-;_-* &quot;-&quot;\ _F_-;_-@_-"/>
    <numFmt numFmtId="175" formatCode="_ &quot;\&quot;* #,##0_ ;_ &quot;\&quot;* \-#,##0_ ;_ &quot;\&quot;* &quot;-&quot;_ ;_ @_ "/>
    <numFmt numFmtId="176" formatCode="_ &quot;\&quot;* #,##0.00_ ;_ &quot;\&quot;* \-#,##0.00_ ;_ &quot;\&quot;* &quot;-&quot;??_ ;_ @_ "/>
    <numFmt numFmtId="177" formatCode="_ * #,##0_ ;_ * \-#,##0_ ;_ * &quot;-&quot;_ ;_ @_ "/>
    <numFmt numFmtId="178" formatCode="_ * #,##0.00_ ;_ * \-#,##0.00_ ;_ * &quot;-&quot;??_ ;_ @_ "/>
    <numFmt numFmtId="179" formatCode="0.000"/>
    <numFmt numFmtId="180" formatCode="#,##0.0_);\(#,##0.0\)"/>
    <numFmt numFmtId="181" formatCode="_(* #,##0.0000_);_(* \(#,##0.0000\);_(* &quot;-&quot;??_);_(@_)"/>
    <numFmt numFmtId="182" formatCode="0.0%;[Red]\(0.0%\)"/>
    <numFmt numFmtId="183" formatCode="_ * #,##0.00_)&quot;£&quot;_ ;_ * \(#,##0.00\)&quot;£&quot;_ ;_ * &quot;-&quot;??_)&quot;£&quot;_ ;_ @_ "/>
    <numFmt numFmtId="184" formatCode="0.0%;\(0.0%\)"/>
    <numFmt numFmtId="185" formatCode="0.000_)"/>
    <numFmt numFmtId="186" formatCode="_-* #,##0.00\ _V_N_D_-;\-* #,##0.00\ _V_N_D_-;_-* &quot;-&quot;??\ _V_N_D_-;_-@_-"/>
    <numFmt numFmtId="187" formatCode="&quot;C&quot;#,##0.00_);\(&quot;C&quot;#,##0.00\)"/>
    <numFmt numFmtId="188" formatCode="_ &quot;\&quot;* #,##0.00_ ;_ &quot;\&quot;* &quot;\&quot;&quot;\&quot;&quot;\&quot;&quot;\&quot;&quot;\&quot;&quot;\&quot;&quot;\&quot;&quot;\&quot;&quot;\&quot;\-#,##0.00_ ;_ &quot;\&quot;* &quot;-&quot;??_ ;_ @_ "/>
    <numFmt numFmtId="189" formatCode="&quot;C&quot;#,##0_);\(&quot;C&quot;#,##0\)"/>
    <numFmt numFmtId="190" formatCode="_(* #,##0_);_(* \(#,##0\);_(* &quot;-&quot;??_);_(@_)"/>
    <numFmt numFmtId="191" formatCode="&quot;$&quot;\ \ \ \ #,##0_);\(&quot;$&quot;\ \ \ #,##0\)"/>
    <numFmt numFmtId="192" formatCode="&quot;$&quot;\ \ \ \ \ #,##0_);\(&quot;$&quot;\ \ \ \ \ #,##0\)"/>
    <numFmt numFmtId="193" formatCode="&quot;C&quot;#,##0_);[Red]\(&quot;C&quot;#,##0\)"/>
    <numFmt numFmtId="194" formatCode="_-[$€-2]* #,##0.00_-;\-[$€-2]* #,##0.00_-;_-[$€-2]* &quot;-&quot;??_-"/>
    <numFmt numFmtId="195" formatCode="#,###;\-#,###;&quot;&quot;;_(@_)"/>
    <numFmt numFmtId="196" formatCode="#,##0_ ;[Red]\-#,##0\ "/>
    <numFmt numFmtId="197" formatCode="#,##0\ &quot;$&quot;_);[Red]\(#,##0\ &quot;$&quot;\)"/>
    <numFmt numFmtId="198" formatCode="&quot;$&quot;###,0&quot;.&quot;00_);[Red]\(&quot;$&quot;###,0&quot;.&quot;00\)"/>
    <numFmt numFmtId="199" formatCode="&quot;\&quot;#,##0;[Red]\-&quot;\&quot;#,##0"/>
    <numFmt numFmtId="200" formatCode="&quot;\&quot;#,##0.00;\-&quot;\&quot;#,##0.00"/>
    <numFmt numFmtId="201" formatCode="#,##0.000_);\(#,##0.000\)"/>
    <numFmt numFmtId="202" formatCode="#,##0.00\ &quot;F&quot;;[Red]\-#,##0.00\ &quot;F&quot;"/>
    <numFmt numFmtId="203" formatCode="#,##0\ &quot;F&quot;;\-#,##0\ &quot;F&quot;"/>
    <numFmt numFmtId="204" formatCode="#,##0\ &quot;F&quot;;[Red]\-#,##0\ &quot;F&quot;"/>
    <numFmt numFmtId="205" formatCode="_-* #,##0\ &quot;F&quot;_-;\-* #,##0\ &quot;F&quot;_-;_-* &quot;-&quot;\ &quot;F&quot;_-;_-@_-"/>
    <numFmt numFmtId="206" formatCode="0.000\ "/>
    <numFmt numFmtId="207" formatCode="#,##0\ &quot;Lt&quot;;[Red]\-#,##0\ &quot;Lt&quot;"/>
    <numFmt numFmtId="208" formatCode="#,##0.00\ &quot;F&quot;;\-#,##0.00\ &quot;F&quot;"/>
    <numFmt numFmtId="209" formatCode="_-* #,##0\ &quot;DM&quot;_-;\-* #,##0\ &quot;DM&quot;_-;_-* &quot;-&quot;\ &quot;DM&quot;_-;_-@_-"/>
    <numFmt numFmtId="210" formatCode="_-* #,##0.00\ &quot;DM&quot;_-;\-* #,##0.00\ &quot;DM&quot;_-;_-* &quot;-&quot;??\ &quot;DM&quot;_-;_-@_-"/>
    <numFmt numFmtId="211" formatCode="&quot;\&quot;#,##0.00;[Red]&quot;\&quot;\-#,##0.00"/>
    <numFmt numFmtId="212" formatCode="&quot;\&quot;#,##0;[Red]&quot;\&quot;\-#,##0"/>
    <numFmt numFmtId="213" formatCode="_-* #,##0_-;\-* #,##0_-;_-* &quot;-&quot;??_-;_-@_-"/>
  </numFmts>
  <fonts count="11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.VnTime"/>
      <family val="2"/>
    </font>
    <font>
      <sz val="12"/>
      <name val="Times New Roman"/>
      <family val="1"/>
    </font>
    <font>
      <sz val="14"/>
      <name val="Times New Roman"/>
      <family val="1"/>
    </font>
    <font>
      <sz val="12"/>
      <name val="VNI-Times"/>
    </font>
    <font>
      <sz val="12"/>
      <name val="돋움체"/>
      <family val="3"/>
      <charset val="129"/>
    </font>
    <font>
      <sz val="10"/>
      <name val="Arial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12"/>
      <name val="????"/>
      <family val="1"/>
      <charset val="136"/>
    </font>
    <font>
      <sz val="12"/>
      <name val="Courier"/>
      <family val="3"/>
    </font>
    <font>
      <sz val="12"/>
      <name val="???"/>
      <family val="1"/>
      <charset val="129"/>
    </font>
    <font>
      <sz val="12"/>
      <name val="|??¢¥¢¬¨Ï"/>
      <family val="1"/>
      <charset val="129"/>
    </font>
    <font>
      <sz val="10"/>
      <name val="VNI-Times"/>
    </font>
    <font>
      <sz val="10"/>
      <name val="MS Sans Serif"/>
      <family val="2"/>
    </font>
    <font>
      <sz val="10"/>
      <color indexed="8"/>
      <name val="Arial"/>
      <family val="2"/>
    </font>
    <font>
      <sz val="10"/>
      <name val="Helv"/>
      <family val="2"/>
    </font>
    <font>
      <sz val="11"/>
      <name val="VNI-Aptima"/>
    </font>
    <font>
      <sz val="12"/>
      <name val="???"/>
    </font>
    <font>
      <sz val="9"/>
      <name val="‚l‚r –¾’©"/>
      <family val="1"/>
      <charset val="128"/>
    </font>
    <font>
      <sz val="14"/>
      <name val="VNTime"/>
    </font>
    <font>
      <b/>
      <u/>
      <sz val="14"/>
      <color indexed="8"/>
      <name val=".VnBook-AntiquaH"/>
      <family val="2"/>
    </font>
    <font>
      <sz val="12"/>
      <name val="¹ÙÅÁÃ¼"/>
      <family val="1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0"/>
      <name val=".VnTime"/>
      <family val="2"/>
    </font>
    <font>
      <sz val="12"/>
      <name val="±¼¸²Ã¼"/>
      <family val="3"/>
      <charset val="129"/>
    </font>
    <font>
      <sz val="12"/>
      <name val="¹UAAA¼"/>
      <family val="3"/>
      <charset val="129"/>
    </font>
    <font>
      <sz val="11"/>
      <name val="±¼¸²Ã¼"/>
      <family val="3"/>
      <charset val="129"/>
    </font>
    <font>
      <sz val="8"/>
      <name val="Times New Roman"/>
      <family val="1"/>
    </font>
    <font>
      <sz val="12"/>
      <name val="Tms Rmn"/>
    </font>
    <font>
      <sz val="11"/>
      <name val="µ¸¿ò"/>
      <charset val="129"/>
    </font>
    <font>
      <sz val="12"/>
      <name val="µ¸¿òÃ¼"/>
      <family val="3"/>
      <charset val="129"/>
    </font>
    <font>
      <sz val="10"/>
      <name val="±¼¸²A¼"/>
      <family val="3"/>
      <charset val="129"/>
    </font>
    <font>
      <sz val="10"/>
      <name val="Arial"/>
      <family val="2"/>
      <charset val="163"/>
    </font>
    <font>
      <sz val="10"/>
      <name val="Helv"/>
    </font>
    <font>
      <b/>
      <sz val="10"/>
      <name val="Helv"/>
    </font>
    <font>
      <sz val="11"/>
      <name val="Tms Rmn"/>
    </font>
    <font>
      <sz val="11"/>
      <color indexed="8"/>
      <name val="Calibri"/>
      <family val="2"/>
    </font>
    <font>
      <sz val="10"/>
      <name val="MS Serif"/>
      <family val="1"/>
    </font>
    <font>
      <sz val="10"/>
      <name val=".VnArial"/>
      <family val="2"/>
    </font>
    <font>
      <sz val="10"/>
      <name val="Arial CE"/>
      <charset val="238"/>
    </font>
    <font>
      <sz val="10"/>
      <color indexed="16"/>
      <name val="MS Serif"/>
      <family val="1"/>
    </font>
    <font>
      <sz val="8"/>
      <name val="Arial"/>
      <family val="2"/>
      <charset val="163"/>
    </font>
    <font>
      <b/>
      <u/>
      <sz val="13"/>
      <name val="VNTime"/>
    </font>
    <font>
      <b/>
      <sz val="12"/>
      <color indexed="9"/>
      <name val="Tms Rmn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8"/>
      <name val="MS Sans Serif"/>
      <family val="2"/>
    </font>
    <font>
      <b/>
      <sz val="10"/>
      <name val=".VnTime"/>
      <family val="2"/>
    </font>
    <font>
      <b/>
      <sz val="14"/>
      <name val=".VnTimeH"/>
      <family val="2"/>
    </font>
    <font>
      <sz val="12"/>
      <name val="Arial"/>
      <family val="2"/>
    </font>
    <font>
      <b/>
      <sz val="11"/>
      <name val="Helv"/>
    </font>
    <font>
      <sz val="10"/>
      <name val="Times New Roman"/>
      <family val="1"/>
    </font>
    <font>
      <sz val="7"/>
      <name val="Small Fonts"/>
      <family val="2"/>
    </font>
    <font>
      <sz val="13"/>
      <name val="Times New Roman"/>
      <family val="1"/>
    </font>
    <font>
      <sz val="12"/>
      <name val=".VnArial Narrow"/>
      <family val="2"/>
    </font>
    <font>
      <sz val="9"/>
      <name val="Arial"/>
      <family val="2"/>
    </font>
    <font>
      <sz val="12"/>
      <color indexed="8"/>
      <name val="Times New Roman"/>
      <family val="2"/>
      <charset val="163"/>
    </font>
    <font>
      <sz val="14"/>
      <color indexed="8"/>
      <name val="Times New Roman"/>
      <family val="2"/>
      <charset val="163"/>
    </font>
    <font>
      <sz val="11"/>
      <color indexed="8"/>
      <name val="Calibri"/>
      <family val="2"/>
      <charset val="163"/>
    </font>
    <font>
      <sz val="11"/>
      <name val="–¾’©"/>
      <family val="1"/>
      <charset val="128"/>
    </font>
    <font>
      <b/>
      <sz val="11"/>
      <name val="Arial"/>
      <family val="2"/>
    </font>
    <font>
      <sz val="13"/>
      <name val=".VnTime"/>
      <family val="2"/>
    </font>
    <font>
      <sz val="12"/>
      <name val="Helv"/>
    </font>
    <font>
      <b/>
      <sz val="10"/>
      <name val="MS Sans Serif"/>
      <family val="2"/>
    </font>
    <font>
      <sz val="8"/>
      <name val="Wingdings"/>
      <charset val="2"/>
    </font>
    <font>
      <sz val="8"/>
      <name val="Helv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8"/>
      <name val="MS Sans Serif"/>
      <family val="2"/>
    </font>
    <font>
      <sz val="8"/>
      <name val="Tms Rmn"/>
    </font>
    <font>
      <b/>
      <sz val="8"/>
      <color indexed="8"/>
      <name val="Helv"/>
    </font>
    <font>
      <b/>
      <sz val="13"/>
      <color indexed="8"/>
      <name val=".VnTimeH"/>
      <family val="2"/>
    </font>
    <font>
      <sz val="10"/>
      <name val=".VnAvant"/>
      <family val="2"/>
    </font>
    <font>
      <sz val="14"/>
      <name val="VnTime"/>
      <family val="2"/>
    </font>
    <font>
      <b/>
      <sz val="8"/>
      <name val="VN Helvetica"/>
    </font>
    <font>
      <sz val="9"/>
      <name val=".VnTime"/>
      <family val="2"/>
    </font>
    <font>
      <b/>
      <sz val="12"/>
      <name val=".VnTime"/>
      <family val="2"/>
    </font>
    <font>
      <b/>
      <sz val="10"/>
      <name val="VN AvantGBook"/>
    </font>
    <font>
      <b/>
      <sz val="16"/>
      <name val=".VnTime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0"/>
      <name val="명조"/>
      <family val="3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color theme="1"/>
      <name val="Calibri"/>
      <family val="2"/>
      <scheme val="minor"/>
    </font>
    <font>
      <sz val="12"/>
      <name val=".VnTime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i/>
      <sz val="11"/>
      <color rgb="FF000000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charset val="163"/>
      <scheme val="minor"/>
    </font>
    <font>
      <i/>
      <sz val="11"/>
      <color theme="1"/>
      <name val="Times New Roman"/>
      <family val="1"/>
    </font>
    <font>
      <sz val="11"/>
      <color theme="1"/>
      <name val="Calibri"/>
      <family val="2"/>
      <charset val="163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0"/>
        <bgColor indexed="64"/>
      </patternFill>
    </fill>
    <fill>
      <patternFill patternType="darkVertical"/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5"/>
        <bgColor indexed="64"/>
      </patternFill>
    </fill>
    <fill>
      <patternFill patternType="gray125">
        <fgColor indexed="35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10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74">
    <xf numFmtId="0" fontId="0" fillId="0" borderId="0"/>
    <xf numFmtId="0" fontId="3" fillId="0" borderId="0"/>
    <xf numFmtId="170" fontId="6" fillId="0" borderId="0" applyFont="0" applyFill="0" applyBorder="0" applyAlignment="0" applyProtection="0"/>
    <xf numFmtId="0" fontId="3" fillId="0" borderId="0" applyNumberFormat="0" applyFill="0" applyBorder="0" applyAlignment="0" applyProtection="0"/>
    <xf numFmtId="3" fontId="7" fillId="0" borderId="4"/>
    <xf numFmtId="171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8" fillId="0" borderId="0" applyNumberForma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6" fontId="1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4" fillId="0" borderId="0"/>
    <xf numFmtId="0" fontId="8" fillId="0" borderId="0" applyNumberForma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174" fontId="3" fillId="0" borderId="0" applyFont="0" applyFill="0" applyBorder="0" applyAlignment="0" applyProtection="0"/>
    <xf numFmtId="0" fontId="17" fillId="0" borderId="0">
      <alignment vertical="top"/>
    </xf>
    <xf numFmtId="0" fontId="17" fillId="0" borderId="0">
      <alignment vertical="top"/>
    </xf>
    <xf numFmtId="0" fontId="18" fillId="0" borderId="0"/>
    <xf numFmtId="173" fontId="15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67" fontId="6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16" fillId="0" borderId="0"/>
    <xf numFmtId="0" fontId="19" fillId="0" borderId="0"/>
    <xf numFmtId="165" fontId="6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5" fontId="20" fillId="0" borderId="0" applyFont="0" applyFill="0" applyBorder="0" applyAlignment="0" applyProtection="0"/>
    <xf numFmtId="0" fontId="8" fillId="0" borderId="0"/>
    <xf numFmtId="0" fontId="21" fillId="0" borderId="0"/>
    <xf numFmtId="0" fontId="8" fillId="0" borderId="0"/>
    <xf numFmtId="1" fontId="22" fillId="0" borderId="4" applyBorder="0" applyAlignment="0">
      <alignment horizontal="center"/>
    </xf>
    <xf numFmtId="3" fontId="7" fillId="0" borderId="4"/>
    <xf numFmtId="3" fontId="7" fillId="0" borderId="4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0" fontId="23" fillId="2" borderId="0"/>
    <xf numFmtId="0" fontId="23" fillId="2" borderId="0"/>
    <xf numFmtId="0" fontId="23" fillId="2" borderId="0"/>
    <xf numFmtId="9" fontId="24" fillId="0" borderId="0" applyFont="0" applyFill="0" applyBorder="0" applyAlignment="0" applyProtection="0"/>
    <xf numFmtId="0" fontId="25" fillId="2" borderId="0"/>
    <xf numFmtId="0" fontId="3" fillId="0" borderId="0"/>
    <xf numFmtId="0" fontId="26" fillId="2" borderId="0"/>
    <xf numFmtId="0" fontId="27" fillId="0" borderId="0">
      <alignment wrapText="1"/>
    </xf>
    <xf numFmtId="0" fontId="28" fillId="0" borderId="0"/>
    <xf numFmtId="175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175" fontId="31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>
      <alignment horizontal="center" wrapText="1"/>
      <protection locked="0"/>
    </xf>
    <xf numFmtId="177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178" fontId="31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0" fillId="0" borderId="0"/>
    <xf numFmtId="0" fontId="34" fillId="0" borderId="0"/>
    <xf numFmtId="0" fontId="30" fillId="0" borderId="0"/>
    <xf numFmtId="0" fontId="35" fillId="0" borderId="0"/>
    <xf numFmtId="0" fontId="36" fillId="0" borderId="0"/>
    <xf numFmtId="179" fontId="37" fillId="0" borderId="0" applyFill="0" applyBorder="0" applyAlignment="0"/>
    <xf numFmtId="180" fontId="38" fillId="0" borderId="0" applyFill="0" applyBorder="0" applyAlignment="0"/>
    <xf numFmtId="181" fontId="38" fillId="0" borderId="0" applyFill="0" applyBorder="0" applyAlignment="0"/>
    <xf numFmtId="182" fontId="38" fillId="0" borderId="0" applyFill="0" applyBorder="0" applyAlignment="0"/>
    <xf numFmtId="183" fontId="37" fillId="0" borderId="0" applyFill="0" applyBorder="0" applyAlignment="0"/>
    <xf numFmtId="166" fontId="38" fillId="0" borderId="0" applyFill="0" applyBorder="0" applyAlignment="0"/>
    <xf numFmtId="184" fontId="38" fillId="0" borderId="0" applyFill="0" applyBorder="0" applyAlignment="0"/>
    <xf numFmtId="180" fontId="38" fillId="0" borderId="0" applyFill="0" applyBorder="0" applyAlignment="0"/>
    <xf numFmtId="0" fontId="39" fillId="0" borderId="0"/>
    <xf numFmtId="185" fontId="40" fillId="0" borderId="0"/>
    <xf numFmtId="185" fontId="40" fillId="0" borderId="0"/>
    <xf numFmtId="185" fontId="40" fillId="0" borderId="0"/>
    <xf numFmtId="185" fontId="40" fillId="0" borderId="0"/>
    <xf numFmtId="185" fontId="40" fillId="0" borderId="0"/>
    <xf numFmtId="185" fontId="40" fillId="0" borderId="0"/>
    <xf numFmtId="185" fontId="40" fillId="0" borderId="0"/>
    <xf numFmtId="185" fontId="40" fillId="0" borderId="0"/>
    <xf numFmtId="166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1" fillId="0" borderId="0" applyFont="0" applyFill="0" applyBorder="0" applyAlignment="0" applyProtection="0"/>
    <xf numFmtId="18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1" fillId="0" borderId="0" applyFont="0" applyFill="0" applyBorder="0" applyAlignment="0" applyProtection="0"/>
    <xf numFmtId="187" fontId="16" fillId="0" borderId="0"/>
    <xf numFmtId="3" fontId="8" fillId="0" borderId="0" applyFont="0" applyFill="0" applyBorder="0" applyAlignment="0" applyProtection="0"/>
    <xf numFmtId="0" fontId="42" fillId="0" borderId="0" applyNumberFormat="0" applyAlignment="0">
      <alignment horizontal="left"/>
    </xf>
    <xf numFmtId="180" fontId="38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16" fillId="0" borderId="0"/>
    <xf numFmtId="190" fontId="43" fillId="0" borderId="0" applyFont="0" applyFill="0" applyBorder="0" applyAlignment="0" applyProtection="0"/>
    <xf numFmtId="0" fontId="8" fillId="0" borderId="0" applyFont="0" applyFill="0" applyBorder="0" applyAlignment="0" applyProtection="0"/>
    <xf numFmtId="14" fontId="17" fillId="0" borderId="0" applyFill="0" applyBorder="0" applyAlignment="0"/>
    <xf numFmtId="191" fontId="16" fillId="0" borderId="0" applyFont="0" applyFill="0" applyBorder="0" applyAlignment="0" applyProtection="0"/>
    <xf numFmtId="192" fontId="16" fillId="0" borderId="0" applyFont="0" applyFill="0" applyBorder="0" applyAlignment="0" applyProtection="0"/>
    <xf numFmtId="193" fontId="16" fillId="0" borderId="0"/>
    <xf numFmtId="165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38" fillId="0" borderId="0" applyFill="0" applyBorder="0" applyAlignment="0"/>
    <xf numFmtId="180" fontId="38" fillId="0" borderId="0" applyFill="0" applyBorder="0" applyAlignment="0"/>
    <xf numFmtId="166" fontId="38" fillId="0" borderId="0" applyFill="0" applyBorder="0" applyAlignment="0"/>
    <xf numFmtId="184" fontId="38" fillId="0" borderId="0" applyFill="0" applyBorder="0" applyAlignment="0"/>
    <xf numFmtId="180" fontId="38" fillId="0" borderId="0" applyFill="0" applyBorder="0" applyAlignment="0"/>
    <xf numFmtId="0" fontId="45" fillId="0" borderId="0" applyNumberFormat="0" applyAlignment="0">
      <alignment horizontal="left"/>
    </xf>
    <xf numFmtId="194" fontId="3" fillId="0" borderId="0" applyFont="0" applyFill="0" applyBorder="0" applyAlignment="0" applyProtection="0"/>
    <xf numFmtId="2" fontId="8" fillId="0" borderId="0" applyFont="0" applyFill="0" applyBorder="0" applyAlignment="0" applyProtection="0"/>
    <xf numFmtId="38" fontId="46" fillId="3" borderId="0" applyNumberFormat="0" applyBorder="0" applyAlignment="0" applyProtection="0"/>
    <xf numFmtId="195" fontId="47" fillId="0" borderId="10" applyFont="0" applyFill="0" applyBorder="0" applyAlignment="0" applyProtection="0">
      <alignment horizontal="right"/>
    </xf>
    <xf numFmtId="0" fontId="48" fillId="4" borderId="0"/>
    <xf numFmtId="0" fontId="49" fillId="0" borderId="0">
      <alignment horizontal="left"/>
    </xf>
    <xf numFmtId="0" fontId="50" fillId="0" borderId="1" applyNumberFormat="0" applyAlignment="0" applyProtection="0">
      <alignment horizontal="left" vertical="center"/>
    </xf>
    <xf numFmtId="0" fontId="50" fillId="0" borderId="11">
      <alignment horizontal="left" vertical="center"/>
    </xf>
    <xf numFmtId="0" fontId="51" fillId="0" borderId="0" applyProtection="0"/>
    <xf numFmtId="0" fontId="50" fillId="0" borderId="0" applyProtection="0"/>
    <xf numFmtId="0" fontId="52" fillId="0" borderId="2">
      <alignment horizontal="center"/>
    </xf>
    <xf numFmtId="0" fontId="52" fillId="0" borderId="0">
      <alignment horizontal="center"/>
    </xf>
    <xf numFmtId="5" fontId="53" fillId="5" borderId="4" applyNumberFormat="0" applyAlignment="0">
      <alignment horizontal="left" vertical="top"/>
    </xf>
    <xf numFmtId="49" fontId="54" fillId="0" borderId="4">
      <alignment vertical="center"/>
    </xf>
    <xf numFmtId="174" fontId="15" fillId="0" borderId="0" applyFont="0" applyFill="0" applyBorder="0" applyAlignment="0" applyProtection="0"/>
    <xf numFmtId="10" fontId="46" fillId="3" borderId="4" applyNumberFormat="0" applyBorder="0" applyAlignment="0" applyProtection="0"/>
    <xf numFmtId="0" fontId="3" fillId="0" borderId="0"/>
    <xf numFmtId="0" fontId="16" fillId="0" borderId="0"/>
    <xf numFmtId="0" fontId="41" fillId="0" borderId="0"/>
    <xf numFmtId="0" fontId="55" fillId="0" borderId="0"/>
    <xf numFmtId="0" fontId="41" fillId="0" borderId="0"/>
    <xf numFmtId="166" fontId="38" fillId="0" borderId="0" applyFill="0" applyBorder="0" applyAlignment="0"/>
    <xf numFmtId="180" fontId="38" fillId="0" borderId="0" applyFill="0" applyBorder="0" applyAlignment="0"/>
    <xf numFmtId="166" fontId="38" fillId="0" borderId="0" applyFill="0" applyBorder="0" applyAlignment="0"/>
    <xf numFmtId="184" fontId="38" fillId="0" borderId="0" applyFill="0" applyBorder="0" applyAlignment="0"/>
    <xf numFmtId="180" fontId="38" fillId="0" borderId="0" applyFill="0" applyBorder="0" applyAlignment="0"/>
    <xf numFmtId="38" fontId="16" fillId="0" borderId="0" applyFont="0" applyFill="0" applyBorder="0" applyAlignment="0" applyProtection="0"/>
    <xf numFmtId="4" fontId="38" fillId="0" borderId="0" applyFont="0" applyFill="0" applyBorder="0" applyAlignment="0" applyProtection="0"/>
    <xf numFmtId="38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165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56" fillId="0" borderId="2"/>
    <xf numFmtId="196" fontId="28" fillId="0" borderId="12"/>
    <xf numFmtId="197" fontId="16" fillId="0" borderId="0" applyFont="0" applyFill="0" applyBorder="0" applyAlignment="0" applyProtection="0"/>
    <xf numFmtId="198" fontId="16" fillId="0" borderId="0" applyFont="0" applyFill="0" applyBorder="0" applyAlignment="0" applyProtection="0"/>
    <xf numFmtId="199" fontId="37" fillId="0" borderId="0" applyFont="0" applyFill="0" applyBorder="0" applyAlignment="0" applyProtection="0"/>
    <xf numFmtId="200" fontId="37" fillId="0" borderId="0" applyFont="0" applyFill="0" applyBorder="0" applyAlignment="0" applyProtection="0"/>
    <xf numFmtId="0" fontId="55" fillId="0" borderId="0" applyNumberFormat="0" applyFont="0" applyFill="0" applyAlignment="0"/>
    <xf numFmtId="0" fontId="57" fillId="0" borderId="0"/>
    <xf numFmtId="37" fontId="58" fillId="0" borderId="0"/>
    <xf numFmtId="0" fontId="37" fillId="0" borderId="0"/>
    <xf numFmtId="0" fontId="59" fillId="0" borderId="0"/>
    <xf numFmtId="0" fontId="60" fillId="0" borderId="0"/>
    <xf numFmtId="0" fontId="8" fillId="0" borderId="0"/>
    <xf numFmtId="0" fontId="41" fillId="0" borderId="0"/>
    <xf numFmtId="0" fontId="41" fillId="0" borderId="0"/>
    <xf numFmtId="0" fontId="3" fillId="0" borderId="0"/>
    <xf numFmtId="0" fontId="61" fillId="0" borderId="0"/>
    <xf numFmtId="0" fontId="61" fillId="0" borderId="0" applyProtection="0"/>
    <xf numFmtId="0" fontId="61" fillId="0" borderId="0" applyProtection="0"/>
    <xf numFmtId="0" fontId="61" fillId="0" borderId="0" applyProtection="0"/>
    <xf numFmtId="0" fontId="61" fillId="0" borderId="0" applyProtection="0"/>
    <xf numFmtId="0" fontId="61" fillId="0" borderId="0" applyProtection="0"/>
    <xf numFmtId="0" fontId="62" fillId="0" borderId="0"/>
    <xf numFmtId="0" fontId="3" fillId="0" borderId="0"/>
    <xf numFmtId="0" fontId="41" fillId="0" borderId="0"/>
    <xf numFmtId="0" fontId="41" fillId="0" borderId="0"/>
    <xf numFmtId="0" fontId="61" fillId="0" borderId="0"/>
    <xf numFmtId="0" fontId="63" fillId="0" borderId="0"/>
    <xf numFmtId="0" fontId="8" fillId="0" borderId="0"/>
    <xf numFmtId="0" fontId="60" fillId="0" borderId="0"/>
    <xf numFmtId="0" fontId="64" fillId="0" borderId="0"/>
    <xf numFmtId="0" fontId="3" fillId="0" borderId="0"/>
    <xf numFmtId="0" fontId="3" fillId="0" borderId="0"/>
    <xf numFmtId="0" fontId="41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8" fillId="3" borderId="0"/>
    <xf numFmtId="0" fontId="44" fillId="0" borderId="0"/>
    <xf numFmtId="167" fontId="65" fillId="0" borderId="0" applyFont="0" applyFill="0" applyBorder="0" applyAlignment="0" applyProtection="0"/>
    <xf numFmtId="165" fontId="65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Font="0" applyFill="0" applyBorder="0" applyAlignment="0" applyProtection="0"/>
    <xf numFmtId="0" fontId="57" fillId="0" borderId="0"/>
    <xf numFmtId="14" fontId="32" fillId="0" borderId="0">
      <alignment horizontal="center" wrapText="1"/>
      <protection locked="0"/>
    </xf>
    <xf numFmtId="183" fontId="37" fillId="0" borderId="0" applyFont="0" applyFill="0" applyBorder="0" applyAlignment="0" applyProtection="0"/>
    <xf numFmtId="201" fontId="37" fillId="0" borderId="0" applyFont="0" applyFill="0" applyBorder="0" applyAlignment="0" applyProtection="0"/>
    <xf numFmtId="10" fontId="3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6" fillId="0" borderId="3" applyNumberFormat="0" applyBorder="0"/>
    <xf numFmtId="166" fontId="38" fillId="0" borderId="0" applyFill="0" applyBorder="0" applyAlignment="0"/>
    <xf numFmtId="180" fontId="38" fillId="0" borderId="0" applyFill="0" applyBorder="0" applyAlignment="0"/>
    <xf numFmtId="166" fontId="38" fillId="0" borderId="0" applyFill="0" applyBorder="0" applyAlignment="0"/>
    <xf numFmtId="184" fontId="38" fillId="0" borderId="0" applyFill="0" applyBorder="0" applyAlignment="0"/>
    <xf numFmtId="180" fontId="38" fillId="0" borderId="0" applyFill="0" applyBorder="0" applyAlignment="0"/>
    <xf numFmtId="0" fontId="68" fillId="0" borderId="0"/>
    <xf numFmtId="0" fontId="16" fillId="0" borderId="0" applyNumberFormat="0" applyFont="0" applyFill="0" applyBorder="0" applyAlignment="0" applyProtection="0">
      <alignment horizontal="left"/>
    </xf>
    <xf numFmtId="0" fontId="69" fillId="0" borderId="2">
      <alignment horizontal="center"/>
    </xf>
    <xf numFmtId="0" fontId="70" fillId="6" borderId="0" applyNumberFormat="0" applyFont="0" applyBorder="0" applyAlignment="0">
      <alignment horizontal="center"/>
    </xf>
    <xf numFmtId="14" fontId="71" fillId="0" borderId="0" applyNumberFormat="0" applyFill="0" applyBorder="0" applyAlignment="0" applyProtection="0">
      <alignment horizontal="left"/>
    </xf>
    <xf numFmtId="174" fontId="15" fillId="0" borderId="0" applyFont="0" applyFill="0" applyBorder="0" applyAlignment="0" applyProtection="0"/>
    <xf numFmtId="0" fontId="3" fillId="0" borderId="0" applyNumberFormat="0" applyFill="0" applyBorder="0" applyAlignment="0" applyProtection="0"/>
    <xf numFmtId="4" fontId="72" fillId="7" borderId="13" applyNumberFormat="0" applyProtection="0">
      <alignment vertical="center"/>
    </xf>
    <xf numFmtId="4" fontId="73" fillId="7" borderId="13" applyNumberFormat="0" applyProtection="0">
      <alignment vertical="center"/>
    </xf>
    <xf numFmtId="4" fontId="74" fillId="7" borderId="13" applyNumberFormat="0" applyProtection="0">
      <alignment horizontal="left" vertical="center" indent="1"/>
    </xf>
    <xf numFmtId="4" fontId="74" fillId="8" borderId="0" applyNumberFormat="0" applyProtection="0">
      <alignment horizontal="left" vertical="center" indent="1"/>
    </xf>
    <xf numFmtId="4" fontId="74" fillId="9" borderId="13" applyNumberFormat="0" applyProtection="0">
      <alignment horizontal="right" vertical="center"/>
    </xf>
    <xf numFmtId="4" fontId="74" fillId="10" borderId="13" applyNumberFormat="0" applyProtection="0">
      <alignment horizontal="right" vertical="center"/>
    </xf>
    <xf numFmtId="4" fontId="74" fillId="11" borderId="13" applyNumberFormat="0" applyProtection="0">
      <alignment horizontal="right" vertical="center"/>
    </xf>
    <xf numFmtId="4" fontId="74" fillId="12" borderId="13" applyNumberFormat="0" applyProtection="0">
      <alignment horizontal="right" vertical="center"/>
    </xf>
    <xf numFmtId="4" fontId="74" fillId="13" borderId="13" applyNumberFormat="0" applyProtection="0">
      <alignment horizontal="right" vertical="center"/>
    </xf>
    <xf numFmtId="4" fontId="74" fillId="14" borderId="13" applyNumberFormat="0" applyProtection="0">
      <alignment horizontal="right" vertical="center"/>
    </xf>
    <xf numFmtId="4" fontId="74" fillId="15" borderId="13" applyNumberFormat="0" applyProtection="0">
      <alignment horizontal="right" vertical="center"/>
    </xf>
    <xf numFmtId="4" fontId="74" fillId="16" borderId="13" applyNumberFormat="0" applyProtection="0">
      <alignment horizontal="right" vertical="center"/>
    </xf>
    <xf numFmtId="4" fontId="74" fillId="17" borderId="13" applyNumberFormat="0" applyProtection="0">
      <alignment horizontal="right" vertical="center"/>
    </xf>
    <xf numFmtId="4" fontId="72" fillId="18" borderId="14" applyNumberFormat="0" applyProtection="0">
      <alignment horizontal="left" vertical="center" indent="1"/>
    </xf>
    <xf numFmtId="4" fontId="72" fillId="19" borderId="0" applyNumberFormat="0" applyProtection="0">
      <alignment horizontal="left" vertical="center" indent="1"/>
    </xf>
    <xf numFmtId="4" fontId="72" fillId="8" borderId="0" applyNumberFormat="0" applyProtection="0">
      <alignment horizontal="left" vertical="center" indent="1"/>
    </xf>
    <xf numFmtId="4" fontId="74" fillId="19" borderId="13" applyNumberFormat="0" applyProtection="0">
      <alignment horizontal="right" vertical="center"/>
    </xf>
    <xf numFmtId="4" fontId="17" fillId="19" borderId="0" applyNumberFormat="0" applyProtection="0">
      <alignment horizontal="left" vertical="center" indent="1"/>
    </xf>
    <xf numFmtId="4" fontId="17" fillId="8" borderId="0" applyNumberFormat="0" applyProtection="0">
      <alignment horizontal="left" vertical="center" indent="1"/>
    </xf>
    <xf numFmtId="4" fontId="74" fillId="20" borderId="13" applyNumberFormat="0" applyProtection="0">
      <alignment vertical="center"/>
    </xf>
    <xf numFmtId="4" fontId="75" fillId="20" borderId="13" applyNumberFormat="0" applyProtection="0">
      <alignment vertical="center"/>
    </xf>
    <xf numFmtId="4" fontId="72" fillId="19" borderId="15" applyNumberFormat="0" applyProtection="0">
      <alignment horizontal="left" vertical="center" indent="1"/>
    </xf>
    <xf numFmtId="4" fontId="74" fillId="20" borderId="13" applyNumberFormat="0" applyProtection="0">
      <alignment horizontal="right" vertical="center"/>
    </xf>
    <xf numFmtId="4" fontId="75" fillId="20" borderId="13" applyNumberFormat="0" applyProtection="0">
      <alignment horizontal="right" vertical="center"/>
    </xf>
    <xf numFmtId="4" fontId="72" fillId="19" borderId="13" applyNumberFormat="0" applyProtection="0">
      <alignment horizontal="left" vertical="center" indent="1"/>
    </xf>
    <xf numFmtId="4" fontId="76" fillId="5" borderId="15" applyNumberFormat="0" applyProtection="0">
      <alignment horizontal="left" vertical="center" indent="1"/>
    </xf>
    <xf numFmtId="4" fontId="77" fillId="20" borderId="13" applyNumberFormat="0" applyProtection="0">
      <alignment horizontal="right" vertical="center"/>
    </xf>
    <xf numFmtId="0" fontId="70" fillId="1" borderId="11" applyNumberFormat="0" applyFont="0" applyAlignment="0">
      <alignment horizontal="center"/>
    </xf>
    <xf numFmtId="0" fontId="78" fillId="0" borderId="0" applyNumberFormat="0" applyFill="0" applyBorder="0" applyAlignment="0">
      <alignment horizontal="center"/>
    </xf>
    <xf numFmtId="0" fontId="79" fillId="0" borderId="16" applyNumberFormat="0" applyFill="0" applyBorder="0" applyAlignment="0" applyProtection="0"/>
    <xf numFmtId="0" fontId="3" fillId="0" borderId="6">
      <alignment horizontal="center"/>
    </xf>
    <xf numFmtId="17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56" fillId="0" borderId="0"/>
    <xf numFmtId="40" fontId="80" fillId="0" borderId="0" applyBorder="0">
      <alignment horizontal="right"/>
    </xf>
    <xf numFmtId="202" fontId="67" fillId="0" borderId="8">
      <alignment horizontal="right" vertical="center"/>
    </xf>
    <xf numFmtId="202" fontId="67" fillId="0" borderId="8">
      <alignment horizontal="right" vertical="center"/>
    </xf>
    <xf numFmtId="202" fontId="67" fillId="0" borderId="8">
      <alignment horizontal="right" vertical="center"/>
    </xf>
    <xf numFmtId="202" fontId="67" fillId="0" borderId="8">
      <alignment horizontal="right" vertical="center"/>
    </xf>
    <xf numFmtId="202" fontId="67" fillId="0" borderId="8">
      <alignment horizontal="right" vertical="center"/>
    </xf>
    <xf numFmtId="202" fontId="67" fillId="0" borderId="8">
      <alignment horizontal="right" vertical="center"/>
    </xf>
    <xf numFmtId="49" fontId="17" fillId="0" borderId="0" applyFill="0" applyBorder="0" applyAlignment="0"/>
    <xf numFmtId="203" fontId="37" fillId="0" borderId="0" applyFill="0" applyBorder="0" applyAlignment="0"/>
    <xf numFmtId="204" fontId="37" fillId="0" borderId="0" applyFill="0" applyBorder="0" applyAlignment="0"/>
    <xf numFmtId="205" fontId="67" fillId="0" borderId="8">
      <alignment horizontal="center"/>
    </xf>
    <xf numFmtId="0" fontId="6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3" fontId="81" fillId="0" borderId="9" applyNumberFormat="0" applyBorder="0" applyAlignment="0"/>
    <xf numFmtId="206" fontId="82" fillId="0" borderId="0" applyFont="0" applyFill="0" applyBorder="0" applyAlignment="0" applyProtection="0"/>
    <xf numFmtId="207" fontId="43" fillId="0" borderId="0" applyFont="0" applyFill="0" applyBorder="0" applyAlignment="0" applyProtection="0"/>
    <xf numFmtId="204" fontId="67" fillId="0" borderId="0"/>
    <xf numFmtId="208" fontId="67" fillId="0" borderId="4"/>
    <xf numFmtId="3" fontId="67" fillId="0" borderId="0" applyNumberFormat="0" applyBorder="0" applyAlignment="0" applyProtection="0">
      <alignment horizontal="centerContinuous"/>
      <protection locked="0"/>
    </xf>
    <xf numFmtId="3" fontId="83" fillId="0" borderId="0">
      <protection locked="0"/>
    </xf>
    <xf numFmtId="5" fontId="84" fillId="21" borderId="5">
      <alignment vertical="top"/>
    </xf>
    <xf numFmtId="5" fontId="28" fillId="0" borderId="6">
      <alignment horizontal="left" vertical="top"/>
    </xf>
    <xf numFmtId="0" fontId="85" fillId="0" borderId="6">
      <alignment horizontal="left" vertical="center"/>
    </xf>
    <xf numFmtId="0" fontId="86" fillId="22" borderId="4">
      <alignment horizontal="left" vertical="center"/>
    </xf>
    <xf numFmtId="6" fontId="87" fillId="23" borderId="5"/>
    <xf numFmtId="5" fontId="53" fillId="0" borderId="5">
      <alignment horizontal="left" vertical="top"/>
    </xf>
    <xf numFmtId="0" fontId="88" fillId="24" borderId="0">
      <alignment horizontal="left" vertical="center"/>
    </xf>
    <xf numFmtId="209" fontId="8" fillId="0" borderId="0" applyFont="0" applyFill="0" applyBorder="0" applyAlignment="0" applyProtection="0"/>
    <xf numFmtId="210" fontId="8" fillId="0" borderId="0" applyFont="0" applyFill="0" applyBorder="0" applyAlignment="0" applyProtection="0"/>
    <xf numFmtId="42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4" fillId="0" borderId="0">
      <alignment vertical="center"/>
    </xf>
    <xf numFmtId="40" fontId="91" fillId="0" borderId="0" applyFont="0" applyFill="0" applyBorder="0" applyAlignment="0" applyProtection="0"/>
    <xf numFmtId="38" fontId="91" fillId="0" borderId="0" applyFont="0" applyFill="0" applyBorder="0" applyAlignment="0" applyProtection="0"/>
    <xf numFmtId="0" fontId="91" fillId="0" borderId="0" applyFont="0" applyFill="0" applyBorder="0" applyAlignment="0" applyProtection="0"/>
    <xf numFmtId="0" fontId="91" fillId="0" borderId="0" applyFont="0" applyFill="0" applyBorder="0" applyAlignment="0" applyProtection="0"/>
    <xf numFmtId="9" fontId="92" fillId="0" borderId="0" applyFont="0" applyFill="0" applyBorder="0" applyAlignment="0" applyProtection="0"/>
    <xf numFmtId="0" fontId="93" fillId="0" borderId="0"/>
    <xf numFmtId="0" fontId="94" fillId="0" borderId="17"/>
    <xf numFmtId="0" fontId="95" fillId="0" borderId="0" applyFont="0" applyFill="0" applyBorder="0" applyAlignment="0" applyProtection="0"/>
    <xf numFmtId="0" fontId="95" fillId="0" borderId="0" applyFont="0" applyFill="0" applyBorder="0" applyAlignment="0" applyProtection="0"/>
    <xf numFmtId="211" fontId="95" fillId="0" borderId="0" applyFont="0" applyFill="0" applyBorder="0" applyAlignment="0" applyProtection="0"/>
    <xf numFmtId="212" fontId="95" fillId="0" borderId="0" applyFont="0" applyFill="0" applyBorder="0" applyAlignment="0" applyProtection="0"/>
    <xf numFmtId="0" fontId="96" fillId="0" borderId="0"/>
    <xf numFmtId="0" fontId="55" fillId="0" borderId="0"/>
    <xf numFmtId="165" fontId="61" fillId="0" borderId="0" applyFont="0" applyFill="0" applyBorder="0" applyAlignment="0" applyProtection="0"/>
    <xf numFmtId="167" fontId="61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57" fillId="0" borderId="0"/>
    <xf numFmtId="164" fontId="61" fillId="0" borderId="0" applyFont="0" applyFill="0" applyBorder="0" applyAlignment="0" applyProtection="0"/>
    <xf numFmtId="6" fontId="12" fillId="0" borderId="0" applyFont="0" applyFill="0" applyBorder="0" applyAlignment="0" applyProtection="0"/>
    <xf numFmtId="166" fontId="61" fillId="0" borderId="0" applyFont="0" applyFill="0" applyBorder="0" applyAlignment="0" applyProtection="0"/>
    <xf numFmtId="167" fontId="16" fillId="0" borderId="0" applyNumberFormat="0" applyFont="0" applyFill="0" applyBorder="0" applyAlignment="0" applyProtection="0"/>
    <xf numFmtId="0" fontId="97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8" fillId="0" borderId="0"/>
    <xf numFmtId="43" fontId="2" fillId="0" borderId="0" applyFont="0" applyFill="0" applyBorder="0" applyAlignment="0" applyProtection="0"/>
    <xf numFmtId="0" fontId="3" fillId="0" borderId="0"/>
    <xf numFmtId="0" fontId="1" fillId="0" borderId="0"/>
    <xf numFmtId="167" fontId="1" fillId="0" borderId="0" applyFont="0" applyFill="0" applyBorder="0" applyAlignment="0" applyProtection="0"/>
    <xf numFmtId="167" fontId="110" fillId="0" borderId="0" applyFont="0" applyFill="0" applyBorder="0" applyAlignment="0" applyProtection="0"/>
  </cellStyleXfs>
  <cellXfs count="28">
    <xf numFmtId="0" fontId="0" fillId="0" borderId="0" xfId="0"/>
    <xf numFmtId="213" fontId="100" fillId="0" borderId="4" xfId="372" applyNumberFormat="1" applyFont="1" applyFill="1" applyBorder="1" applyAlignment="1">
      <alignment horizontal="center" vertical="center" wrapText="1"/>
    </xf>
    <xf numFmtId="0" fontId="99" fillId="0" borderId="0" xfId="371" applyFont="1"/>
    <xf numFmtId="0" fontId="101" fillId="0" borderId="4" xfId="371" applyFont="1" applyBorder="1" applyAlignment="1">
      <alignment horizontal="center" vertical="center" wrapText="1"/>
    </xf>
    <xf numFmtId="0" fontId="100" fillId="0" borderId="4" xfId="371" applyFont="1" applyBorder="1" applyAlignment="1">
      <alignment horizontal="center" vertical="center" wrapText="1"/>
    </xf>
    <xf numFmtId="213" fontId="101" fillId="0" borderId="4" xfId="372" applyNumberFormat="1" applyFont="1" applyFill="1" applyBorder="1" applyAlignment="1">
      <alignment horizontal="center" vertical="center" wrapText="1"/>
    </xf>
    <xf numFmtId="0" fontId="102" fillId="0" borderId="0" xfId="371" applyFont="1"/>
    <xf numFmtId="0" fontId="101" fillId="0" borderId="4" xfId="371" applyFont="1" applyBorder="1" applyAlignment="1">
      <alignment vertical="center" wrapText="1"/>
    </xf>
    <xf numFmtId="0" fontId="103" fillId="0" borderId="4" xfId="371" applyFont="1" applyBorder="1" applyAlignment="1">
      <alignment vertical="center" wrapText="1"/>
    </xf>
    <xf numFmtId="0" fontId="100" fillId="0" borderId="4" xfId="371" applyFont="1" applyBorder="1" applyAlignment="1">
      <alignment vertical="center" wrapText="1"/>
    </xf>
    <xf numFmtId="0" fontId="104" fillId="0" borderId="0" xfId="371" applyFont="1" applyAlignment="1">
      <alignment horizontal="center"/>
    </xf>
    <xf numFmtId="0" fontId="105" fillId="0" borderId="0" xfId="371" applyFont="1" applyAlignment="1">
      <alignment horizontal="center"/>
    </xf>
    <xf numFmtId="0" fontId="102" fillId="0" borderId="0" xfId="371" applyFont="1" applyAlignment="1">
      <alignment horizontal="center"/>
    </xf>
    <xf numFmtId="0" fontId="107" fillId="0" borderId="0" xfId="371" applyFont="1" applyAlignment="1">
      <alignment horizontal="center" vertical="center"/>
    </xf>
    <xf numFmtId="0" fontId="106" fillId="0" borderId="0" xfId="371" applyFont="1" applyAlignment="1">
      <alignment horizontal="center"/>
    </xf>
    <xf numFmtId="213" fontId="100" fillId="0" borderId="0" xfId="372" applyNumberFormat="1" applyFont="1" applyFill="1" applyBorder="1" applyAlignment="1">
      <alignment horizontal="center" vertical="center" wrapText="1"/>
    </xf>
    <xf numFmtId="213" fontId="100" fillId="0" borderId="4" xfId="372" applyNumberFormat="1" applyFont="1" applyFill="1" applyBorder="1" applyAlignment="1">
      <alignment vertical="center" wrapText="1"/>
    </xf>
    <xf numFmtId="213" fontId="99" fillId="0" borderId="0" xfId="371" applyNumberFormat="1" applyFont="1"/>
    <xf numFmtId="213" fontId="107" fillId="0" borderId="0" xfId="371" applyNumberFormat="1" applyFont="1" applyAlignment="1">
      <alignment horizontal="center" vertical="center"/>
    </xf>
    <xf numFmtId="213" fontId="99" fillId="0" borderId="0" xfId="373" applyNumberFormat="1" applyFont="1"/>
    <xf numFmtId="213" fontId="102" fillId="0" borderId="0" xfId="373" applyNumberFormat="1" applyFont="1"/>
    <xf numFmtId="0" fontId="104" fillId="0" borderId="0" xfId="371" applyFont="1" applyAlignment="1">
      <alignment horizontal="center"/>
    </xf>
    <xf numFmtId="0" fontId="105" fillId="0" borderId="0" xfId="371" applyFont="1" applyAlignment="1">
      <alignment horizontal="center"/>
    </xf>
    <xf numFmtId="0" fontId="102" fillId="0" borderId="0" xfId="371" applyFont="1" applyAlignment="1">
      <alignment horizontal="center"/>
    </xf>
    <xf numFmtId="0" fontId="107" fillId="0" borderId="0" xfId="371" applyFont="1" applyAlignment="1">
      <alignment horizontal="center" vertical="center"/>
    </xf>
    <xf numFmtId="0" fontId="101" fillId="0" borderId="4" xfId="371" applyFont="1" applyBorder="1" applyAlignment="1">
      <alignment horizontal="center" vertical="center" wrapText="1"/>
    </xf>
    <xf numFmtId="213" fontId="100" fillId="0" borderId="4" xfId="372" applyNumberFormat="1" applyFont="1" applyFill="1" applyBorder="1" applyAlignment="1">
      <alignment horizontal="center" vertical="center" wrapText="1"/>
    </xf>
    <xf numFmtId="0" fontId="109" fillId="0" borderId="7" xfId="371" applyFont="1" applyBorder="1" applyAlignment="1">
      <alignment horizontal="center"/>
    </xf>
  </cellXfs>
  <cellStyles count="374">
    <cellStyle name="_x0001_" xfId="2" xr:uid="{00000000-0005-0000-0000-000000000000}"/>
    <cellStyle name="          _x000d__x000a_shell=progman.exe_x000d__x000a_m" xfId="3" xr:uid="{00000000-0005-0000-0000-000001000000}"/>
    <cellStyle name="#,##0" xfId="4" xr:uid="{00000000-0005-0000-0000-000002000000}"/>
    <cellStyle name="??" xfId="5" xr:uid="{00000000-0005-0000-0000-000003000000}"/>
    <cellStyle name="?? [0.00]_ Att. 1- Cover" xfId="6" xr:uid="{00000000-0005-0000-0000-000004000000}"/>
    <cellStyle name="?? [0]" xfId="7" xr:uid="{00000000-0005-0000-0000-000005000000}"/>
    <cellStyle name="?_x001d_??%U©÷u&amp;H©÷9_x0008_? s_x000a__x0007__x0001__x0001_" xfId="8" xr:uid="{00000000-0005-0000-0000-000006000000}"/>
    <cellStyle name="?_x001d_??%U©÷u&amp;H©÷9_x0008_?_x0009_s_x000a__x0007__x0001__x0001_" xfId="366" xr:uid="{00000000-0005-0000-0000-000007000000}"/>
    <cellStyle name="???? [0.00]_PRODUCT DETAIL Q1" xfId="9" xr:uid="{00000000-0005-0000-0000-000008000000}"/>
    <cellStyle name="????_PRODUCT DETAIL Q1" xfId="10" xr:uid="{00000000-0005-0000-0000-000009000000}"/>
    <cellStyle name="???[0]_?? DI" xfId="11" xr:uid="{00000000-0005-0000-0000-00000A000000}"/>
    <cellStyle name="???_?? DI" xfId="12" xr:uid="{00000000-0005-0000-0000-00000B000000}"/>
    <cellStyle name="??[0]_BRE" xfId="13" xr:uid="{00000000-0005-0000-0000-00000C000000}"/>
    <cellStyle name="??_ ??? ???? " xfId="14" xr:uid="{00000000-0005-0000-0000-00000D000000}"/>
    <cellStyle name="??A? [0]_ÿÿÿÿÿÿ_1_¢¬???¢â? " xfId="15" xr:uid="{00000000-0005-0000-0000-00000E000000}"/>
    <cellStyle name="??A?_ÿÿÿÿÿÿ_1_¢¬???¢â? " xfId="16" xr:uid="{00000000-0005-0000-0000-00000F000000}"/>
    <cellStyle name="?¡±¢¥?_?¨ù??¢´¢¥_¢¬???¢â? " xfId="17" xr:uid="{00000000-0005-0000-0000-000010000000}"/>
    <cellStyle name="?ðÇ%U?&amp;H?_x0008_?s_x000a__x0007__x0001__x0001_" xfId="18" xr:uid="{00000000-0005-0000-0000-000011000000}"/>
    <cellStyle name="_130307 So sanh thuc hien 2012 - du toan 2012 moi (pan khac)" xfId="19" xr:uid="{00000000-0005-0000-0000-000012000000}"/>
    <cellStyle name="_130313 Mau  bieu bao cao nguon luc cua dia phuong sua" xfId="20" xr:uid="{00000000-0005-0000-0000-000013000000}"/>
    <cellStyle name="_130818 Tong hop Danh gia thu 2013" xfId="21" xr:uid="{00000000-0005-0000-0000-000014000000}"/>
    <cellStyle name="_130818 Tong hop Danh gia thu 2013_140921 bu giam thu ND 209" xfId="22" xr:uid="{00000000-0005-0000-0000-000015000000}"/>
    <cellStyle name="_130818 Tong hop Danh gia thu 2013_140921 bu giam thu ND 209_Phu luc so 5 - sua ngay 04-01" xfId="23" xr:uid="{00000000-0005-0000-0000-000016000000}"/>
    <cellStyle name="_Bang Chi tieu (2)" xfId="24" xr:uid="{00000000-0005-0000-0000-000017000000}"/>
    <cellStyle name="_DG 2012-DT2013 - Theo sac thue -sua" xfId="25" xr:uid="{00000000-0005-0000-0000-000018000000}"/>
    <cellStyle name="_DG 2012-DT2013 - Theo sac thue -sua_27-8Tong hop PA uoc 2012-DT 2013 -PA 420.000 ty-490.000 ty chuyen doi" xfId="26" xr:uid="{00000000-0005-0000-0000-000019000000}"/>
    <cellStyle name="_Huong CHI tieu Nhiem vu CTMTQG 2014(1)" xfId="27" xr:uid="{00000000-0005-0000-0000-00001A000000}"/>
    <cellStyle name="_KH.DTC.gd2016-2020 tinh (T2-2015)" xfId="43" xr:uid="{00000000-0005-0000-0000-00001B000000}"/>
    <cellStyle name="_KT (2)" xfId="28" xr:uid="{00000000-0005-0000-0000-00001C000000}"/>
    <cellStyle name="_KT (2)_1" xfId="29" xr:uid="{00000000-0005-0000-0000-00001D000000}"/>
    <cellStyle name="_KT (2)_2" xfId="30" xr:uid="{00000000-0005-0000-0000-00001E000000}"/>
    <cellStyle name="_KT (2)_2_TG-TH" xfId="31" xr:uid="{00000000-0005-0000-0000-00001F000000}"/>
    <cellStyle name="_KT (2)_3" xfId="32" xr:uid="{00000000-0005-0000-0000-000020000000}"/>
    <cellStyle name="_KT (2)_3_TG-TH" xfId="33" xr:uid="{00000000-0005-0000-0000-000021000000}"/>
    <cellStyle name="_KT (2)_4" xfId="34" xr:uid="{00000000-0005-0000-0000-000022000000}"/>
    <cellStyle name="_KT (2)_4_TG-TH" xfId="35" xr:uid="{00000000-0005-0000-0000-000023000000}"/>
    <cellStyle name="_KT (2)_5" xfId="36" xr:uid="{00000000-0005-0000-0000-000024000000}"/>
    <cellStyle name="_KT (2)_TG-TH" xfId="37" xr:uid="{00000000-0005-0000-0000-000025000000}"/>
    <cellStyle name="_KT_TG" xfId="38" xr:uid="{00000000-0005-0000-0000-000026000000}"/>
    <cellStyle name="_KT_TG_1" xfId="39" xr:uid="{00000000-0005-0000-0000-000027000000}"/>
    <cellStyle name="_KT_TG_2" xfId="40" xr:uid="{00000000-0005-0000-0000-000028000000}"/>
    <cellStyle name="_KT_TG_3" xfId="41" xr:uid="{00000000-0005-0000-0000-000029000000}"/>
    <cellStyle name="_KT_TG_4" xfId="42" xr:uid="{00000000-0005-0000-0000-00002A000000}"/>
    <cellStyle name="_Phu luc kem BC gui VP Bo (18.2)" xfId="44" xr:uid="{00000000-0005-0000-0000-00002B000000}"/>
    <cellStyle name="_TG-TH" xfId="45" xr:uid="{00000000-0005-0000-0000-00002C000000}"/>
    <cellStyle name="_TG-TH_1" xfId="46" xr:uid="{00000000-0005-0000-0000-00002D000000}"/>
    <cellStyle name="_TG-TH_2" xfId="47" xr:uid="{00000000-0005-0000-0000-00002E000000}"/>
    <cellStyle name="_TG-TH_3" xfId="48" xr:uid="{00000000-0005-0000-0000-00002F000000}"/>
    <cellStyle name="_TG-TH_4" xfId="49" xr:uid="{00000000-0005-0000-0000-000030000000}"/>
    <cellStyle name="~1" xfId="50" xr:uid="{00000000-0005-0000-0000-000031000000}"/>
    <cellStyle name="•W€_STDFOR" xfId="51" xr:uid="{00000000-0005-0000-0000-000032000000}"/>
    <cellStyle name="•W_MARINE" xfId="52" xr:uid="{00000000-0005-0000-0000-000033000000}"/>
    <cellStyle name="W_STDFOR" xfId="53" xr:uid="{00000000-0005-0000-0000-000034000000}"/>
    <cellStyle name="0" xfId="54" xr:uid="{00000000-0005-0000-0000-000035000000}"/>
    <cellStyle name="0.0" xfId="55" xr:uid="{00000000-0005-0000-0000-000036000000}"/>
    <cellStyle name="0.00" xfId="56" xr:uid="{00000000-0005-0000-0000-000037000000}"/>
    <cellStyle name="1" xfId="57" xr:uid="{00000000-0005-0000-0000-000038000000}"/>
    <cellStyle name="1_2-Ha GiangBB2011-V1" xfId="58" xr:uid="{00000000-0005-0000-0000-000039000000}"/>
    <cellStyle name="1_50-BB Vung tau 2011" xfId="59" xr:uid="{00000000-0005-0000-0000-00003A000000}"/>
    <cellStyle name="1_52-Long An2011.BB-V1" xfId="60" xr:uid="{00000000-0005-0000-0000-00003B000000}"/>
    <cellStyle name="1_bieu 1" xfId="61" xr:uid="{00000000-0005-0000-0000-00003C000000}"/>
    <cellStyle name="1_bieu 2" xfId="62" xr:uid="{00000000-0005-0000-0000-00003D000000}"/>
    <cellStyle name="1_bieu 4" xfId="63" xr:uid="{00000000-0005-0000-0000-00003E000000}"/>
    <cellStyle name="¹éºÐÀ²_±âÅ¸" xfId="64" xr:uid="{00000000-0005-0000-0000-00003F000000}"/>
    <cellStyle name="2" xfId="65" xr:uid="{00000000-0005-0000-0000-000040000000}"/>
    <cellStyle name="20" xfId="66" xr:uid="{00000000-0005-0000-0000-000041000000}"/>
    <cellStyle name="3" xfId="67" xr:uid="{00000000-0005-0000-0000-000042000000}"/>
    <cellStyle name="4" xfId="68" xr:uid="{00000000-0005-0000-0000-000043000000}"/>
    <cellStyle name="6" xfId="69" xr:uid="{00000000-0005-0000-0000-000044000000}"/>
    <cellStyle name="ÅëÈ­ [0]_¿ì¹°Åë" xfId="70" xr:uid="{00000000-0005-0000-0000-000045000000}"/>
    <cellStyle name="AeE­ [0]_INQUIRY ¿?¾÷AßAø " xfId="71" xr:uid="{00000000-0005-0000-0000-000046000000}"/>
    <cellStyle name="ÅëÈ­ [0]_laroux" xfId="72" xr:uid="{00000000-0005-0000-0000-000047000000}"/>
    <cellStyle name="ÅëÈ­_¿ì¹°Åë" xfId="73" xr:uid="{00000000-0005-0000-0000-000048000000}"/>
    <cellStyle name="AeE­_INQUIRY ¿?¾÷AßAø " xfId="74" xr:uid="{00000000-0005-0000-0000-000049000000}"/>
    <cellStyle name="ÅëÈ­_laroux" xfId="75" xr:uid="{00000000-0005-0000-0000-00004A000000}"/>
    <cellStyle name="args.style" xfId="76" xr:uid="{00000000-0005-0000-0000-00004B000000}"/>
    <cellStyle name="ÄÞ¸¶ [0]_¿ì¹°Åë" xfId="77" xr:uid="{00000000-0005-0000-0000-00004C000000}"/>
    <cellStyle name="AÞ¸¶ [0]_INQUIRY ¿?¾÷AßAø " xfId="78" xr:uid="{00000000-0005-0000-0000-00004D000000}"/>
    <cellStyle name="ÄÞ¸¶ [0]_laroux" xfId="79" xr:uid="{00000000-0005-0000-0000-00004E000000}"/>
    <cellStyle name="ÄÞ¸¶_¿ì¹°Åë" xfId="80" xr:uid="{00000000-0005-0000-0000-00004F000000}"/>
    <cellStyle name="AÞ¸¶_INQUIRY ¿?¾÷AßAø " xfId="81" xr:uid="{00000000-0005-0000-0000-000050000000}"/>
    <cellStyle name="ÄÞ¸¶_laroux" xfId="82" xr:uid="{00000000-0005-0000-0000-000051000000}"/>
    <cellStyle name="AutoFormat Options" xfId="83" xr:uid="{00000000-0005-0000-0000-000052000000}"/>
    <cellStyle name="Body" xfId="84" xr:uid="{00000000-0005-0000-0000-000053000000}"/>
    <cellStyle name="C?AØ_¿?¾÷CoE² " xfId="85" xr:uid="{00000000-0005-0000-0000-000054000000}"/>
    <cellStyle name="Ç¥ÁØ_#2(M17)_1" xfId="86" xr:uid="{00000000-0005-0000-0000-000055000000}"/>
    <cellStyle name="C￥AØ_¿μ¾÷CoE² " xfId="87" xr:uid="{00000000-0005-0000-0000-000056000000}"/>
    <cellStyle name="Ç¥ÁØ_±³°¢¼ö·®" xfId="88" xr:uid="{00000000-0005-0000-0000-000057000000}"/>
    <cellStyle name="C￥AØ_Sheet1_¿μ¾÷CoE² " xfId="89" xr:uid="{00000000-0005-0000-0000-000058000000}"/>
    <cellStyle name="Calc Currency (0)" xfId="90" xr:uid="{00000000-0005-0000-0000-000059000000}"/>
    <cellStyle name="Calc Currency (2)" xfId="91" xr:uid="{00000000-0005-0000-0000-00005A000000}"/>
    <cellStyle name="Calc Percent (0)" xfId="92" xr:uid="{00000000-0005-0000-0000-00005B000000}"/>
    <cellStyle name="Calc Percent (1)" xfId="93" xr:uid="{00000000-0005-0000-0000-00005C000000}"/>
    <cellStyle name="Calc Percent (2)" xfId="94" xr:uid="{00000000-0005-0000-0000-00005D000000}"/>
    <cellStyle name="Calc Units (0)" xfId="95" xr:uid="{00000000-0005-0000-0000-00005E000000}"/>
    <cellStyle name="Calc Units (1)" xfId="96" xr:uid="{00000000-0005-0000-0000-00005F000000}"/>
    <cellStyle name="Calc Units (2)" xfId="97" xr:uid="{00000000-0005-0000-0000-000060000000}"/>
    <cellStyle name="category" xfId="98" xr:uid="{00000000-0005-0000-0000-000061000000}"/>
    <cellStyle name="Chi phÝ kh¸c_Book1" xfId="127" xr:uid="{00000000-0005-0000-0000-000062000000}"/>
    <cellStyle name="Comma" xfId="373" builtinId="3"/>
    <cellStyle name="Comma  - Style1" xfId="99" xr:uid="{00000000-0005-0000-0000-000063000000}"/>
    <cellStyle name="Comma  - Style2" xfId="100" xr:uid="{00000000-0005-0000-0000-000064000000}"/>
    <cellStyle name="Comma  - Style3" xfId="101" xr:uid="{00000000-0005-0000-0000-000065000000}"/>
    <cellStyle name="Comma  - Style4" xfId="102" xr:uid="{00000000-0005-0000-0000-000066000000}"/>
    <cellStyle name="Comma  - Style5" xfId="103" xr:uid="{00000000-0005-0000-0000-000067000000}"/>
    <cellStyle name="Comma  - Style6" xfId="104" xr:uid="{00000000-0005-0000-0000-000068000000}"/>
    <cellStyle name="Comma  - Style7" xfId="105" xr:uid="{00000000-0005-0000-0000-000069000000}"/>
    <cellStyle name="Comma  - Style8" xfId="106" xr:uid="{00000000-0005-0000-0000-00006A000000}"/>
    <cellStyle name="Comma [00]" xfId="107" xr:uid="{00000000-0005-0000-0000-00006B000000}"/>
    <cellStyle name="Comma 10 10" xfId="108" xr:uid="{00000000-0005-0000-0000-00006C000000}"/>
    <cellStyle name="Comma 12" xfId="109" xr:uid="{00000000-0005-0000-0000-00006D000000}"/>
    <cellStyle name="Comma 14" xfId="110" xr:uid="{00000000-0005-0000-0000-00006E000000}"/>
    <cellStyle name="Comma 15" xfId="111" xr:uid="{00000000-0005-0000-0000-00006F000000}"/>
    <cellStyle name="Comma 2" xfId="112" xr:uid="{00000000-0005-0000-0000-000070000000}"/>
    <cellStyle name="Comma 2 28" xfId="113" xr:uid="{00000000-0005-0000-0000-000071000000}"/>
    <cellStyle name="Comma 2_bieu 1" xfId="114" xr:uid="{00000000-0005-0000-0000-000072000000}"/>
    <cellStyle name="Comma 26" xfId="369" xr:uid="{00000000-0005-0000-0000-000073000000}"/>
    <cellStyle name="Comma 3" xfId="115" xr:uid="{00000000-0005-0000-0000-000074000000}"/>
    <cellStyle name="Comma 4" xfId="116" xr:uid="{00000000-0005-0000-0000-000075000000}"/>
    <cellStyle name="Comma 4 20" xfId="117" xr:uid="{00000000-0005-0000-0000-000076000000}"/>
    <cellStyle name="Comma 5" xfId="372" xr:uid="{00000000-0005-0000-0000-000077000000}"/>
    <cellStyle name="Comma 6" xfId="118" xr:uid="{00000000-0005-0000-0000-000078000000}"/>
    <cellStyle name="Comma 7" xfId="119" xr:uid="{00000000-0005-0000-0000-000079000000}"/>
    <cellStyle name="Comma 8" xfId="120" xr:uid="{00000000-0005-0000-0000-00007A000000}"/>
    <cellStyle name="comma zerodec" xfId="121" xr:uid="{00000000-0005-0000-0000-00007B000000}"/>
    <cellStyle name="Comma0" xfId="122" xr:uid="{00000000-0005-0000-0000-00007C000000}"/>
    <cellStyle name="Copied" xfId="123" xr:uid="{00000000-0005-0000-0000-00007D000000}"/>
    <cellStyle name="Currency [00]" xfId="124" xr:uid="{00000000-0005-0000-0000-00007E000000}"/>
    <cellStyle name="Currency0" xfId="125" xr:uid="{00000000-0005-0000-0000-00007F000000}"/>
    <cellStyle name="Currency1" xfId="126" xr:uid="{00000000-0005-0000-0000-000080000000}"/>
    <cellStyle name="Date" xfId="128" xr:uid="{00000000-0005-0000-0000-000081000000}"/>
    <cellStyle name="Date Short" xfId="129" xr:uid="{00000000-0005-0000-0000-000082000000}"/>
    <cellStyle name="Dezimal [0]_NEGS" xfId="130" xr:uid="{00000000-0005-0000-0000-000083000000}"/>
    <cellStyle name="Dezimal_NEGS" xfId="131" xr:uid="{00000000-0005-0000-0000-000084000000}"/>
    <cellStyle name="Dollar (zero dec)" xfId="132" xr:uid="{00000000-0005-0000-0000-000085000000}"/>
    <cellStyle name="Dziesi?tny [0]_Invoices2001Slovakia" xfId="133" xr:uid="{00000000-0005-0000-0000-000086000000}"/>
    <cellStyle name="Dziesi?tny_Invoices2001Slovakia" xfId="134" xr:uid="{00000000-0005-0000-0000-000087000000}"/>
    <cellStyle name="Dziesietny [0]_Invoices2001Slovakia" xfId="135" xr:uid="{00000000-0005-0000-0000-000088000000}"/>
    <cellStyle name="Dziesiętny [0]_Invoices2001Slovakia" xfId="136" xr:uid="{00000000-0005-0000-0000-000089000000}"/>
    <cellStyle name="Dziesietny [0]_Invoices2001Slovakia_Book1" xfId="137" xr:uid="{00000000-0005-0000-0000-00008A000000}"/>
    <cellStyle name="Dziesiętny [0]_Invoices2001Slovakia_Book1" xfId="138" xr:uid="{00000000-0005-0000-0000-00008B000000}"/>
    <cellStyle name="Dziesietny [0]_Invoices2001Slovakia_Book1_Tong hop Cac tuyen(9-1-06)" xfId="139" xr:uid="{00000000-0005-0000-0000-00008C000000}"/>
    <cellStyle name="Dziesiętny [0]_Invoices2001Slovakia_Book1_Tong hop Cac tuyen(9-1-06)" xfId="140" xr:uid="{00000000-0005-0000-0000-00008D000000}"/>
    <cellStyle name="Dziesietny [0]_Invoices2001Slovakia_KL K.C mat duong" xfId="141" xr:uid="{00000000-0005-0000-0000-00008E000000}"/>
    <cellStyle name="Dziesiętny [0]_Invoices2001Slovakia_Nhalamviec VTC(25-1-05)" xfId="142" xr:uid="{00000000-0005-0000-0000-00008F000000}"/>
    <cellStyle name="Dziesietny [0]_Invoices2001Slovakia_TDT KHANH HOA" xfId="143" xr:uid="{00000000-0005-0000-0000-000090000000}"/>
    <cellStyle name="Dziesiętny [0]_Invoices2001Slovakia_TDT KHANH HOA" xfId="144" xr:uid="{00000000-0005-0000-0000-000091000000}"/>
    <cellStyle name="Dziesietny [0]_Invoices2001Slovakia_TDT KHANH HOA_Tong hop Cac tuyen(9-1-06)" xfId="145" xr:uid="{00000000-0005-0000-0000-000092000000}"/>
    <cellStyle name="Dziesiętny [0]_Invoices2001Slovakia_TDT KHANH HOA_Tong hop Cac tuyen(9-1-06)" xfId="146" xr:uid="{00000000-0005-0000-0000-000093000000}"/>
    <cellStyle name="Dziesietny [0]_Invoices2001Slovakia_TDT quangngai" xfId="147" xr:uid="{00000000-0005-0000-0000-000094000000}"/>
    <cellStyle name="Dziesiętny [0]_Invoices2001Slovakia_TDT quangngai" xfId="148" xr:uid="{00000000-0005-0000-0000-000095000000}"/>
    <cellStyle name="Dziesietny [0]_Invoices2001Slovakia_Tong hop Cac tuyen(9-1-06)" xfId="149" xr:uid="{00000000-0005-0000-0000-000096000000}"/>
    <cellStyle name="Dziesietny_Invoices2001Slovakia" xfId="150" xr:uid="{00000000-0005-0000-0000-000097000000}"/>
    <cellStyle name="Dziesiętny_Invoices2001Slovakia" xfId="151" xr:uid="{00000000-0005-0000-0000-000098000000}"/>
    <cellStyle name="Dziesietny_Invoices2001Slovakia_Book1" xfId="152" xr:uid="{00000000-0005-0000-0000-000099000000}"/>
    <cellStyle name="Dziesiętny_Invoices2001Slovakia_Book1" xfId="153" xr:uid="{00000000-0005-0000-0000-00009A000000}"/>
    <cellStyle name="Dziesietny_Invoices2001Slovakia_Book1_Tong hop Cac tuyen(9-1-06)" xfId="154" xr:uid="{00000000-0005-0000-0000-00009B000000}"/>
    <cellStyle name="Dziesiętny_Invoices2001Slovakia_Book1_Tong hop Cac tuyen(9-1-06)" xfId="155" xr:uid="{00000000-0005-0000-0000-00009C000000}"/>
    <cellStyle name="Dziesietny_Invoices2001Slovakia_KL K.C mat duong" xfId="156" xr:uid="{00000000-0005-0000-0000-00009D000000}"/>
    <cellStyle name="Dziesiętny_Invoices2001Slovakia_Nhalamviec VTC(25-1-05)" xfId="157" xr:uid="{00000000-0005-0000-0000-00009E000000}"/>
    <cellStyle name="Dziesietny_Invoices2001Slovakia_TDT KHANH HOA" xfId="158" xr:uid="{00000000-0005-0000-0000-00009F000000}"/>
    <cellStyle name="Dziesiętny_Invoices2001Slovakia_TDT KHANH HOA" xfId="159" xr:uid="{00000000-0005-0000-0000-0000A0000000}"/>
    <cellStyle name="Dziesietny_Invoices2001Slovakia_TDT KHANH HOA_Tong hop Cac tuyen(9-1-06)" xfId="160" xr:uid="{00000000-0005-0000-0000-0000A1000000}"/>
    <cellStyle name="Dziesiętny_Invoices2001Slovakia_TDT KHANH HOA_Tong hop Cac tuyen(9-1-06)" xfId="161" xr:uid="{00000000-0005-0000-0000-0000A2000000}"/>
    <cellStyle name="Dziesietny_Invoices2001Slovakia_TDT quangngai" xfId="162" xr:uid="{00000000-0005-0000-0000-0000A3000000}"/>
    <cellStyle name="Dziesiętny_Invoices2001Slovakia_TDT quangngai" xfId="163" xr:uid="{00000000-0005-0000-0000-0000A4000000}"/>
    <cellStyle name="Dziesietny_Invoices2001Slovakia_Tong hop Cac tuyen(9-1-06)" xfId="164" xr:uid="{00000000-0005-0000-0000-0000A5000000}"/>
    <cellStyle name="Enter Currency (0)" xfId="165" xr:uid="{00000000-0005-0000-0000-0000A6000000}"/>
    <cellStyle name="Enter Currency (2)" xfId="166" xr:uid="{00000000-0005-0000-0000-0000A7000000}"/>
    <cellStyle name="Enter Units (0)" xfId="167" xr:uid="{00000000-0005-0000-0000-0000A8000000}"/>
    <cellStyle name="Enter Units (1)" xfId="168" xr:uid="{00000000-0005-0000-0000-0000A9000000}"/>
    <cellStyle name="Enter Units (2)" xfId="169" xr:uid="{00000000-0005-0000-0000-0000AA000000}"/>
    <cellStyle name="Entered" xfId="170" xr:uid="{00000000-0005-0000-0000-0000AB000000}"/>
    <cellStyle name="Euro" xfId="171" xr:uid="{00000000-0005-0000-0000-0000AC000000}"/>
    <cellStyle name="Fixed" xfId="172" xr:uid="{00000000-0005-0000-0000-0000AD000000}"/>
    <cellStyle name="Grey" xfId="173" xr:uid="{00000000-0005-0000-0000-0000AE000000}"/>
    <cellStyle name="hai" xfId="174" xr:uid="{00000000-0005-0000-0000-0000AF000000}"/>
    <cellStyle name="Head 1" xfId="175" xr:uid="{00000000-0005-0000-0000-0000B0000000}"/>
    <cellStyle name="HEADER" xfId="176" xr:uid="{00000000-0005-0000-0000-0000B1000000}"/>
    <cellStyle name="Header1" xfId="177" xr:uid="{00000000-0005-0000-0000-0000B2000000}"/>
    <cellStyle name="Header2" xfId="178" xr:uid="{00000000-0005-0000-0000-0000B3000000}"/>
    <cellStyle name="HEADING1" xfId="179" xr:uid="{00000000-0005-0000-0000-0000B4000000}"/>
    <cellStyle name="HEADING2" xfId="180" xr:uid="{00000000-0005-0000-0000-0000B5000000}"/>
    <cellStyle name="HEADINGS" xfId="181" xr:uid="{00000000-0005-0000-0000-0000B6000000}"/>
    <cellStyle name="HEADINGSTOP" xfId="182" xr:uid="{00000000-0005-0000-0000-0000B7000000}"/>
    <cellStyle name="headoption" xfId="183" xr:uid="{00000000-0005-0000-0000-0000B8000000}"/>
    <cellStyle name="Hoa-Scholl" xfId="184" xr:uid="{00000000-0005-0000-0000-0000B9000000}"/>
    <cellStyle name="i·0" xfId="185" xr:uid="{00000000-0005-0000-0000-0000BA000000}"/>
    <cellStyle name="Input [yellow]" xfId="186" xr:uid="{00000000-0005-0000-0000-0000BB000000}"/>
    <cellStyle name="khanh" xfId="187" xr:uid="{00000000-0005-0000-0000-0000BC000000}"/>
    <cellStyle name="Ledger 17 x 11 in" xfId="188" xr:uid="{00000000-0005-0000-0000-0000BD000000}"/>
    <cellStyle name="Ledger 17 x 11 in 2" xfId="189" xr:uid="{00000000-0005-0000-0000-0000BE000000}"/>
    <cellStyle name="Ledger 17 x 11 in 3" xfId="190" xr:uid="{00000000-0005-0000-0000-0000BF000000}"/>
    <cellStyle name="Ledger 17 x 11 in_bieu 1" xfId="191" xr:uid="{00000000-0005-0000-0000-0000C0000000}"/>
    <cellStyle name="Link Currency (0)" xfId="192" xr:uid="{00000000-0005-0000-0000-0000C1000000}"/>
    <cellStyle name="Link Currency (2)" xfId="193" xr:uid="{00000000-0005-0000-0000-0000C2000000}"/>
    <cellStyle name="Link Units (0)" xfId="194" xr:uid="{00000000-0005-0000-0000-0000C3000000}"/>
    <cellStyle name="Link Units (1)" xfId="195" xr:uid="{00000000-0005-0000-0000-0000C4000000}"/>
    <cellStyle name="Link Units (2)" xfId="196" xr:uid="{00000000-0005-0000-0000-0000C5000000}"/>
    <cellStyle name="Migliaia (0)_CALPREZZ" xfId="197" xr:uid="{00000000-0005-0000-0000-0000C6000000}"/>
    <cellStyle name="Migliaia_ PESO ELETTR." xfId="198" xr:uid="{00000000-0005-0000-0000-0000C7000000}"/>
    <cellStyle name="Millares [0]_Well Timing" xfId="199" xr:uid="{00000000-0005-0000-0000-0000C8000000}"/>
    <cellStyle name="Millares_Well Timing" xfId="200" xr:uid="{00000000-0005-0000-0000-0000C9000000}"/>
    <cellStyle name="Milliers [0]_      " xfId="201" xr:uid="{00000000-0005-0000-0000-0000CA000000}"/>
    <cellStyle name="Milliers_      " xfId="202" xr:uid="{00000000-0005-0000-0000-0000CB000000}"/>
    <cellStyle name="Model" xfId="203" xr:uid="{00000000-0005-0000-0000-0000CC000000}"/>
    <cellStyle name="moi" xfId="204" xr:uid="{00000000-0005-0000-0000-0000CD000000}"/>
    <cellStyle name="Moneda [0]_Well Timing" xfId="205" xr:uid="{00000000-0005-0000-0000-0000CE000000}"/>
    <cellStyle name="Moneda_Well Timing" xfId="206" xr:uid="{00000000-0005-0000-0000-0000CF000000}"/>
    <cellStyle name="Monétaire [0]_      " xfId="207" xr:uid="{00000000-0005-0000-0000-0000D0000000}"/>
    <cellStyle name="Monétaire_      " xfId="208" xr:uid="{00000000-0005-0000-0000-0000D1000000}"/>
    <cellStyle name="n" xfId="209" xr:uid="{00000000-0005-0000-0000-0000D2000000}"/>
    <cellStyle name="New Times Roman" xfId="210" xr:uid="{00000000-0005-0000-0000-0000D3000000}"/>
    <cellStyle name="no dec" xfId="211" xr:uid="{00000000-0005-0000-0000-0000D4000000}"/>
    <cellStyle name="Normal" xfId="0" builtinId="0"/>
    <cellStyle name="Normal - Style1" xfId="212" xr:uid="{00000000-0005-0000-0000-0000D6000000}"/>
    <cellStyle name="Normal 10" xfId="213" xr:uid="{00000000-0005-0000-0000-0000D7000000}"/>
    <cellStyle name="Normal 11" xfId="214" xr:uid="{00000000-0005-0000-0000-0000D8000000}"/>
    <cellStyle name="Normal 12" xfId="365" xr:uid="{00000000-0005-0000-0000-0000D9000000}"/>
    <cellStyle name="Normal 13" xfId="368" xr:uid="{00000000-0005-0000-0000-0000DA000000}"/>
    <cellStyle name="Normal 13 2" xfId="370" xr:uid="{00000000-0005-0000-0000-0000DB000000}"/>
    <cellStyle name="Normal 14" xfId="371" xr:uid="{00000000-0005-0000-0000-0000DC000000}"/>
    <cellStyle name="Normal 2" xfId="1" xr:uid="{00000000-0005-0000-0000-0000DD000000}"/>
    <cellStyle name="Normal 2 2" xfId="215" xr:uid="{00000000-0005-0000-0000-0000DE000000}"/>
    <cellStyle name="Normal 2 3" xfId="216" xr:uid="{00000000-0005-0000-0000-0000DF000000}"/>
    <cellStyle name="Normal 2 3 2" xfId="217" xr:uid="{00000000-0005-0000-0000-0000E0000000}"/>
    <cellStyle name="Normal 2_160507 Bieu mau NSDP ND sua ND73" xfId="218" xr:uid="{00000000-0005-0000-0000-0000E1000000}"/>
    <cellStyle name="Normal 23" xfId="219" xr:uid="{00000000-0005-0000-0000-0000E2000000}"/>
    <cellStyle name="Normal 24" xfId="220" xr:uid="{00000000-0005-0000-0000-0000E3000000}"/>
    <cellStyle name="Normal 25" xfId="221" xr:uid="{00000000-0005-0000-0000-0000E4000000}"/>
    <cellStyle name="Normal 26" xfId="222" xr:uid="{00000000-0005-0000-0000-0000E5000000}"/>
    <cellStyle name="Normal 27" xfId="223" xr:uid="{00000000-0005-0000-0000-0000E6000000}"/>
    <cellStyle name="Normal 28" xfId="224" xr:uid="{00000000-0005-0000-0000-0000E7000000}"/>
    <cellStyle name="Normal 29" xfId="225" xr:uid="{00000000-0005-0000-0000-0000E8000000}"/>
    <cellStyle name="Normal 3" xfId="226" xr:uid="{00000000-0005-0000-0000-0000E9000000}"/>
    <cellStyle name="Normal 30" xfId="227" xr:uid="{00000000-0005-0000-0000-0000EA000000}"/>
    <cellStyle name="Normal 31" xfId="228" xr:uid="{00000000-0005-0000-0000-0000EB000000}"/>
    <cellStyle name="Normal 32" xfId="229" xr:uid="{00000000-0005-0000-0000-0000EC000000}"/>
    <cellStyle name="Normal 4" xfId="230" xr:uid="{00000000-0005-0000-0000-0000ED000000}"/>
    <cellStyle name="Normal 4 2" xfId="231" xr:uid="{00000000-0005-0000-0000-0000EE000000}"/>
    <cellStyle name="Normal 4_160513 Bieu mau NSDP ND sua ND73" xfId="232" xr:uid="{00000000-0005-0000-0000-0000EF000000}"/>
    <cellStyle name="Normal 5" xfId="233" xr:uid="{00000000-0005-0000-0000-0000F0000000}"/>
    <cellStyle name="Normal 6" xfId="234" xr:uid="{00000000-0005-0000-0000-0000F1000000}"/>
    <cellStyle name="Normal 7" xfId="235" xr:uid="{00000000-0005-0000-0000-0000F2000000}"/>
    <cellStyle name="Normal 8" xfId="236" xr:uid="{00000000-0005-0000-0000-0000F3000000}"/>
    <cellStyle name="Normal 9" xfId="237" xr:uid="{00000000-0005-0000-0000-0000F4000000}"/>
    <cellStyle name="Normal 9 2" xfId="238" xr:uid="{00000000-0005-0000-0000-0000F5000000}"/>
    <cellStyle name="Normal 9_BieuHD2016-2020Tquang2(OK)" xfId="239" xr:uid="{00000000-0005-0000-0000-0000F6000000}"/>
    <cellStyle name="Normal1" xfId="240" xr:uid="{00000000-0005-0000-0000-0000F7000000}"/>
    <cellStyle name="Normale_ PESO ELETTR." xfId="241" xr:uid="{00000000-0005-0000-0000-0000F8000000}"/>
    <cellStyle name="Normalny_Cennik obowiazuje od 06-08-2001 r (1)" xfId="242" xr:uid="{00000000-0005-0000-0000-0000F9000000}"/>
    <cellStyle name="Œ…‹æØ‚è [0.00]_laroux" xfId="243" xr:uid="{00000000-0005-0000-0000-0000FA000000}"/>
    <cellStyle name="Œ…‹æØ‚è_laroux" xfId="244" xr:uid="{00000000-0005-0000-0000-0000FB000000}"/>
    <cellStyle name="oft Excel]_x000d__x000a_Comment=open=/f ‚ðw’è‚·‚é‚ÆAƒ†[ƒU[’è‹`ŠÖ”‚ðŠÖ”“\‚è•t‚¯‚Ìˆê——‚É“o˜^‚·‚é‚±‚Æ‚ª‚Å‚«‚Ü‚·B_x000d__x000a_Maximized" xfId="245" xr:uid="{00000000-0005-0000-0000-0000FC000000}"/>
    <cellStyle name="oft Excel]_x000d__x000a_Comment=open=/f ‚ðŽw’è‚·‚é‚ÆAƒ†[ƒU[’è‹`ŠÖ”‚ðŠÖ”“\‚è•t‚¯‚Ìˆê——‚É“o˜^‚·‚é‚±‚Æ‚ª‚Å‚«‚Ü‚·B_x000d__x000a_Maximized" xfId="246" xr:uid="{00000000-0005-0000-0000-0000FD000000}"/>
    <cellStyle name="oft Excel]_x000d__x000a_Comment=The open=/f lines load custom functions into the Paste Function list._x000d__x000a_Maximized=2_x000d__x000a_Basics=1_x000d__x000a_A" xfId="247" xr:uid="{00000000-0005-0000-0000-0000FE000000}"/>
    <cellStyle name="oft Excel]_x000d__x000a_Comment=The open=/f lines load custom functions into the Paste Function list._x000d__x000a_Maximized=3_x000d__x000a_Basics=1_x000d__x000a_A" xfId="248" xr:uid="{00000000-0005-0000-0000-0000FF000000}"/>
    <cellStyle name="omma [0]_Mktg Prog" xfId="249" xr:uid="{00000000-0005-0000-0000-000000010000}"/>
    <cellStyle name="ormal_Sheet1_1" xfId="250" xr:uid="{00000000-0005-0000-0000-000001010000}"/>
    <cellStyle name="per.style" xfId="251" xr:uid="{00000000-0005-0000-0000-000002010000}"/>
    <cellStyle name="Percent [0]" xfId="252" xr:uid="{00000000-0005-0000-0000-000003010000}"/>
    <cellStyle name="Percent [00]" xfId="253" xr:uid="{00000000-0005-0000-0000-000004010000}"/>
    <cellStyle name="Percent [2]" xfId="254" xr:uid="{00000000-0005-0000-0000-000005010000}"/>
    <cellStyle name="Percent 10" xfId="255" xr:uid="{00000000-0005-0000-0000-000006010000}"/>
    <cellStyle name="Percent 2" xfId="256" xr:uid="{00000000-0005-0000-0000-000007010000}"/>
    <cellStyle name="PERCENTAGE" xfId="257" xr:uid="{00000000-0005-0000-0000-000008010000}"/>
    <cellStyle name="PrePop Currency (0)" xfId="258" xr:uid="{00000000-0005-0000-0000-000009010000}"/>
    <cellStyle name="PrePop Currency (2)" xfId="259" xr:uid="{00000000-0005-0000-0000-00000A010000}"/>
    <cellStyle name="PrePop Units (0)" xfId="260" xr:uid="{00000000-0005-0000-0000-00000B010000}"/>
    <cellStyle name="PrePop Units (1)" xfId="261" xr:uid="{00000000-0005-0000-0000-00000C010000}"/>
    <cellStyle name="PrePop Units (2)" xfId="262" xr:uid="{00000000-0005-0000-0000-00000D010000}"/>
    <cellStyle name="pricing" xfId="263" xr:uid="{00000000-0005-0000-0000-00000E010000}"/>
    <cellStyle name="PSChar" xfId="264" xr:uid="{00000000-0005-0000-0000-00000F010000}"/>
    <cellStyle name="PSHeading" xfId="265" xr:uid="{00000000-0005-0000-0000-000010010000}"/>
    <cellStyle name="regstoresfromspecstores" xfId="266" xr:uid="{00000000-0005-0000-0000-000011010000}"/>
    <cellStyle name="RevList" xfId="267" xr:uid="{00000000-0005-0000-0000-000012010000}"/>
    <cellStyle name="S—_x0008_" xfId="268" xr:uid="{00000000-0005-0000-0000-000013010000}"/>
    <cellStyle name="s]_x000d__x000a_spooler=yes_x000d__x000a_load=_x000d__x000a_Beep=yes_x000d__x000a_NullPort=None_x000d__x000a_BorderWidth=3_x000d__x000a_CursorBlinkRate=1200_x000d__x000a_DoubleClickSpeed=452_x000d__x000a_Programs=co" xfId="269" xr:uid="{00000000-0005-0000-0000-000014010000}"/>
    <cellStyle name="SAPBEXaggData" xfId="270" xr:uid="{00000000-0005-0000-0000-000015010000}"/>
    <cellStyle name="SAPBEXaggDataEmph" xfId="271" xr:uid="{00000000-0005-0000-0000-000016010000}"/>
    <cellStyle name="SAPBEXaggItem" xfId="272" xr:uid="{00000000-0005-0000-0000-000017010000}"/>
    <cellStyle name="SAPBEXchaText" xfId="273" xr:uid="{00000000-0005-0000-0000-000018010000}"/>
    <cellStyle name="SAPBEXexcBad7" xfId="274" xr:uid="{00000000-0005-0000-0000-000019010000}"/>
    <cellStyle name="SAPBEXexcBad8" xfId="275" xr:uid="{00000000-0005-0000-0000-00001A010000}"/>
    <cellStyle name="SAPBEXexcBad9" xfId="276" xr:uid="{00000000-0005-0000-0000-00001B010000}"/>
    <cellStyle name="SAPBEXexcCritical4" xfId="277" xr:uid="{00000000-0005-0000-0000-00001C010000}"/>
    <cellStyle name="SAPBEXexcCritical5" xfId="278" xr:uid="{00000000-0005-0000-0000-00001D010000}"/>
    <cellStyle name="SAPBEXexcCritical6" xfId="279" xr:uid="{00000000-0005-0000-0000-00001E010000}"/>
    <cellStyle name="SAPBEXexcGood1" xfId="280" xr:uid="{00000000-0005-0000-0000-00001F010000}"/>
    <cellStyle name="SAPBEXexcGood2" xfId="281" xr:uid="{00000000-0005-0000-0000-000020010000}"/>
    <cellStyle name="SAPBEXexcGood3" xfId="282" xr:uid="{00000000-0005-0000-0000-000021010000}"/>
    <cellStyle name="SAPBEXfilterDrill" xfId="283" xr:uid="{00000000-0005-0000-0000-000022010000}"/>
    <cellStyle name="SAPBEXfilterItem" xfId="284" xr:uid="{00000000-0005-0000-0000-000023010000}"/>
    <cellStyle name="SAPBEXfilterText" xfId="285" xr:uid="{00000000-0005-0000-0000-000024010000}"/>
    <cellStyle name="SAPBEXformats" xfId="286" xr:uid="{00000000-0005-0000-0000-000025010000}"/>
    <cellStyle name="SAPBEXheaderItem" xfId="287" xr:uid="{00000000-0005-0000-0000-000026010000}"/>
    <cellStyle name="SAPBEXheaderText" xfId="288" xr:uid="{00000000-0005-0000-0000-000027010000}"/>
    <cellStyle name="SAPBEXresData" xfId="289" xr:uid="{00000000-0005-0000-0000-000028010000}"/>
    <cellStyle name="SAPBEXresDataEmph" xfId="290" xr:uid="{00000000-0005-0000-0000-000029010000}"/>
    <cellStyle name="SAPBEXresItem" xfId="291" xr:uid="{00000000-0005-0000-0000-00002A010000}"/>
    <cellStyle name="SAPBEXstdData" xfId="292" xr:uid="{00000000-0005-0000-0000-00002B010000}"/>
    <cellStyle name="SAPBEXstdDataEmph" xfId="293" xr:uid="{00000000-0005-0000-0000-00002C010000}"/>
    <cellStyle name="SAPBEXstdItem" xfId="294" xr:uid="{00000000-0005-0000-0000-00002D010000}"/>
    <cellStyle name="SAPBEXtitle" xfId="295" xr:uid="{00000000-0005-0000-0000-00002E010000}"/>
    <cellStyle name="SAPBEXundefined" xfId="296" xr:uid="{00000000-0005-0000-0000-00002F010000}"/>
    <cellStyle name="SHADEDSTORES" xfId="297" xr:uid="{00000000-0005-0000-0000-000030010000}"/>
    <cellStyle name="specstores" xfId="298" xr:uid="{00000000-0005-0000-0000-000031010000}"/>
    <cellStyle name="Standard" xfId="299" xr:uid="{00000000-0005-0000-0000-000032010000}"/>
    <cellStyle name="style" xfId="300" xr:uid="{00000000-0005-0000-0000-000033010000}"/>
    <cellStyle name="Style 1" xfId="301" xr:uid="{00000000-0005-0000-0000-000034010000}"/>
    <cellStyle name="Style 2" xfId="302" xr:uid="{00000000-0005-0000-0000-000035010000}"/>
    <cellStyle name="Style 3" xfId="303" xr:uid="{00000000-0005-0000-0000-000036010000}"/>
    <cellStyle name="Style 4" xfId="304" xr:uid="{00000000-0005-0000-0000-000037010000}"/>
    <cellStyle name="Style 5" xfId="305" xr:uid="{00000000-0005-0000-0000-000038010000}"/>
    <cellStyle name="Style 6" xfId="306" xr:uid="{00000000-0005-0000-0000-000039010000}"/>
    <cellStyle name="subhead" xfId="307" xr:uid="{00000000-0005-0000-0000-00003A010000}"/>
    <cellStyle name="Subtotal" xfId="308" xr:uid="{00000000-0005-0000-0000-00003B010000}"/>
    <cellStyle name="T" xfId="309" xr:uid="{00000000-0005-0000-0000-00003C010000}"/>
    <cellStyle name="T_50-BB Vung tau 2011" xfId="310" xr:uid="{00000000-0005-0000-0000-00003D010000}"/>
    <cellStyle name="T_50-BB Vung tau 2011_27-8Tong hop PA uoc 2012-DT 2013 -PA 420.000 ty-490.000 ty chuyen doi" xfId="311" xr:uid="{00000000-0005-0000-0000-00003E010000}"/>
    <cellStyle name="T_bieu 1" xfId="312" xr:uid="{00000000-0005-0000-0000-00003F010000}"/>
    <cellStyle name="T_bieu 2" xfId="313" xr:uid="{00000000-0005-0000-0000-000040010000}"/>
    <cellStyle name="T_bieu 4" xfId="314" xr:uid="{00000000-0005-0000-0000-000041010000}"/>
    <cellStyle name="Text Indent A" xfId="315" xr:uid="{00000000-0005-0000-0000-000042010000}"/>
    <cellStyle name="Text Indent B" xfId="316" xr:uid="{00000000-0005-0000-0000-000043010000}"/>
    <cellStyle name="Text Indent C" xfId="317" xr:uid="{00000000-0005-0000-0000-000044010000}"/>
    <cellStyle name="th" xfId="318" xr:uid="{00000000-0005-0000-0000-000045010000}"/>
    <cellStyle name="þ_x001d_ð·_x000c_æþ'_x000d_ßþU_x0001_Ø_x0005_ü_x0014__x0007__x0001__x0001_" xfId="319" xr:uid="{00000000-0005-0000-0000-000046010000}"/>
    <cellStyle name="þ_x001d_ðÇ%Uý—&amp;Hý9_x0008_Ÿ s_x000a__x0007__x0001__x0001_" xfId="320" xr:uid="{00000000-0005-0000-0000-000047010000}"/>
    <cellStyle name="þ_x001d_ðÇ%Uý—&amp;Hý9_x0008_Ÿ_x0009_s_x000a__x0007__x0001__x0001_" xfId="367" xr:uid="{00000000-0005-0000-0000-000048010000}"/>
    <cellStyle name="þ_x001d_ðK_x000c_Fý_x001b__x000d_9ýU_x0001_Ð_x0008_¦)_x0007__x0001__x0001_" xfId="321" xr:uid="{00000000-0005-0000-0000-000049010000}"/>
    <cellStyle name="Thuyet minh" xfId="322" xr:uid="{00000000-0005-0000-0000-00004A010000}"/>
    <cellStyle name="Valuta (0)_CALPREZZ" xfId="323" xr:uid="{00000000-0005-0000-0000-00004B010000}"/>
    <cellStyle name="Valuta_ PESO ELETTR." xfId="324" xr:uid="{00000000-0005-0000-0000-00004C010000}"/>
    <cellStyle name="viet" xfId="325" xr:uid="{00000000-0005-0000-0000-00004D010000}"/>
    <cellStyle name="viet2" xfId="326" xr:uid="{00000000-0005-0000-0000-00004E010000}"/>
    <cellStyle name="Vn Time 13" xfId="327" xr:uid="{00000000-0005-0000-0000-00004F010000}"/>
    <cellStyle name="Vn Time 14" xfId="328" xr:uid="{00000000-0005-0000-0000-000050010000}"/>
    <cellStyle name="vnbo" xfId="329" xr:uid="{00000000-0005-0000-0000-000051010000}"/>
    <cellStyle name="vnhead1" xfId="332" xr:uid="{00000000-0005-0000-0000-000052010000}"/>
    <cellStyle name="vnhead2" xfId="333" xr:uid="{00000000-0005-0000-0000-000053010000}"/>
    <cellStyle name="vnhead3" xfId="334" xr:uid="{00000000-0005-0000-0000-000054010000}"/>
    <cellStyle name="vnhead4" xfId="335" xr:uid="{00000000-0005-0000-0000-000055010000}"/>
    <cellStyle name="vntxt1" xfId="330" xr:uid="{00000000-0005-0000-0000-000056010000}"/>
    <cellStyle name="vntxt2" xfId="331" xr:uid="{00000000-0005-0000-0000-000057010000}"/>
    <cellStyle name="Währung [0]_UXO VII" xfId="336" xr:uid="{00000000-0005-0000-0000-000058010000}"/>
    <cellStyle name="Währung_UXO VII" xfId="337" xr:uid="{00000000-0005-0000-0000-000059010000}"/>
    <cellStyle name="Walutowy [0]_Invoices2001Slovakia" xfId="338" xr:uid="{00000000-0005-0000-0000-00005A010000}"/>
    <cellStyle name="Walutowy_Invoices2001Slovakia" xfId="339" xr:uid="{00000000-0005-0000-0000-00005B010000}"/>
    <cellStyle name="xuan" xfId="340" xr:uid="{00000000-0005-0000-0000-00005C010000}"/>
    <cellStyle name=" [0.00]_ Att. 1- Cover" xfId="341" xr:uid="{00000000-0005-0000-0000-00005D010000}"/>
    <cellStyle name="_ Att. 1- Cover" xfId="342" xr:uid="{00000000-0005-0000-0000-00005E010000}"/>
    <cellStyle name="?_ Att. 1- Cover" xfId="343" xr:uid="{00000000-0005-0000-0000-00005F010000}"/>
    <cellStyle name="똿뗦먛귟 [0.00]_PRODUCT DETAIL Q1" xfId="344" xr:uid="{00000000-0005-0000-0000-000060010000}"/>
    <cellStyle name="똿뗦먛귟_PRODUCT DETAIL Q1" xfId="345" xr:uid="{00000000-0005-0000-0000-000061010000}"/>
    <cellStyle name="믅됞 [0.00]_PRODUCT DETAIL Q1" xfId="346" xr:uid="{00000000-0005-0000-0000-000062010000}"/>
    <cellStyle name="믅됞_PRODUCT DETAIL Q1" xfId="347" xr:uid="{00000000-0005-0000-0000-000063010000}"/>
    <cellStyle name="백분율_95" xfId="348" xr:uid="{00000000-0005-0000-0000-000064010000}"/>
    <cellStyle name="뷭?_BOOKSHIP" xfId="349" xr:uid="{00000000-0005-0000-0000-000065010000}"/>
    <cellStyle name="안건회계법인" xfId="350" xr:uid="{00000000-0005-0000-0000-000066010000}"/>
    <cellStyle name="콤마 [0]_ 비목별 월별기술 " xfId="351" xr:uid="{00000000-0005-0000-0000-000067010000}"/>
    <cellStyle name="콤마_ 비목별 월별기술 " xfId="352" xr:uid="{00000000-0005-0000-0000-000068010000}"/>
    <cellStyle name="통화 [0]_1202" xfId="353" xr:uid="{00000000-0005-0000-0000-000069010000}"/>
    <cellStyle name="통화_1202" xfId="354" xr:uid="{00000000-0005-0000-0000-00006A010000}"/>
    <cellStyle name="표준_(정보부문)월별인원계획" xfId="355" xr:uid="{00000000-0005-0000-0000-00006B010000}"/>
    <cellStyle name="一般_00Q3902REV.1" xfId="356" xr:uid="{00000000-0005-0000-0000-00006C010000}"/>
    <cellStyle name="千分位[0]_00Q3902REV.1" xfId="357" xr:uid="{00000000-0005-0000-0000-00006D010000}"/>
    <cellStyle name="千分位_00Q3902REV.1" xfId="358" xr:uid="{00000000-0005-0000-0000-00006E010000}"/>
    <cellStyle name="桁区切り_NADUONG BQ (Draft)" xfId="359" xr:uid="{00000000-0005-0000-0000-00006F010000}"/>
    <cellStyle name="標準_BOQ-08" xfId="360" xr:uid="{00000000-0005-0000-0000-000070010000}"/>
    <cellStyle name="貨幣 [0]_00Q3902REV.1" xfId="361" xr:uid="{00000000-0005-0000-0000-000071010000}"/>
    <cellStyle name="貨幣[0]_BRE" xfId="362" xr:uid="{00000000-0005-0000-0000-000072010000}"/>
    <cellStyle name="貨幣_00Q3902REV.1" xfId="363" xr:uid="{00000000-0005-0000-0000-000073010000}"/>
    <cellStyle name="通貨_MITSUI1_BQ" xfId="364" xr:uid="{00000000-0005-0000-0000-000074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S44"/>
  <sheetViews>
    <sheetView tabSelected="1" workbookViewId="0">
      <selection activeCell="S9" sqref="S9"/>
    </sheetView>
  </sheetViews>
  <sheetFormatPr defaultRowHeight="15"/>
  <cols>
    <col min="1" max="1" width="5" style="2" customWidth="1"/>
    <col min="2" max="2" width="43.28515625" style="2" customWidth="1"/>
    <col min="3" max="3" width="13.5703125" style="2" customWidth="1"/>
    <col min="4" max="8" width="12.140625" style="2" customWidth="1"/>
    <col min="9" max="10" width="13.7109375" style="2" customWidth="1"/>
    <col min="11" max="15" width="13.28515625" style="2" hidden="1" customWidth="1"/>
    <col min="16" max="17" width="18.28515625" style="2" hidden="1" customWidth="1"/>
    <col min="18" max="19" width="18.28515625" style="2" customWidth="1"/>
    <col min="20" max="16384" width="9.140625" style="2"/>
  </cols>
  <sheetData>
    <row r="1" spans="1:19">
      <c r="H1" s="23"/>
      <c r="I1" s="23"/>
      <c r="J1" s="12"/>
      <c r="K1" s="12"/>
      <c r="L1" s="12"/>
      <c r="M1" s="12"/>
      <c r="N1" s="12"/>
      <c r="O1" s="12"/>
    </row>
    <row r="2" spans="1:19" ht="18.75">
      <c r="A2" s="21" t="s">
        <v>57</v>
      </c>
      <c r="B2" s="21"/>
      <c r="C2" s="21"/>
      <c r="D2" s="21"/>
      <c r="E2" s="21"/>
      <c r="F2" s="21"/>
      <c r="G2" s="21"/>
      <c r="H2" s="21"/>
      <c r="I2" s="21"/>
      <c r="J2" s="10"/>
      <c r="K2" s="10"/>
      <c r="L2" s="10"/>
      <c r="M2" s="10"/>
      <c r="N2" s="10"/>
      <c r="O2" s="10"/>
    </row>
    <row r="3" spans="1:19" ht="15.75">
      <c r="A3" s="22" t="s">
        <v>67</v>
      </c>
      <c r="B3" s="22"/>
      <c r="C3" s="22"/>
      <c r="D3" s="22"/>
      <c r="E3" s="22"/>
      <c r="F3" s="22"/>
      <c r="G3" s="22"/>
      <c r="H3" s="22"/>
      <c r="I3" s="22"/>
      <c r="J3" s="11"/>
      <c r="K3" s="11"/>
      <c r="L3" s="11"/>
      <c r="M3" s="11"/>
      <c r="N3" s="11"/>
      <c r="O3" s="11"/>
    </row>
    <row r="4" spans="1:19" ht="14.25" customHeight="1">
      <c r="H4" s="27" t="s">
        <v>66</v>
      </c>
      <c r="I4" s="27"/>
      <c r="J4" s="27"/>
      <c r="K4" s="14"/>
      <c r="L4" s="14"/>
      <c r="M4" s="14"/>
      <c r="N4" s="14"/>
      <c r="O4" s="14"/>
    </row>
    <row r="5" spans="1:19" s="6" customFormat="1" ht="38.25" customHeight="1">
      <c r="A5" s="25" t="s">
        <v>8</v>
      </c>
      <c r="B5" s="25" t="s">
        <v>12</v>
      </c>
      <c r="C5" s="25" t="s">
        <v>13</v>
      </c>
      <c r="D5" s="25"/>
      <c r="E5" s="25"/>
      <c r="F5" s="25"/>
      <c r="G5" s="25"/>
      <c r="H5" s="25"/>
      <c r="I5" s="25" t="s">
        <v>58</v>
      </c>
      <c r="J5" s="25" t="s">
        <v>59</v>
      </c>
      <c r="K5" s="25" t="s">
        <v>62</v>
      </c>
      <c r="L5" s="25" t="s">
        <v>63</v>
      </c>
      <c r="M5" s="25" t="s">
        <v>64</v>
      </c>
      <c r="N5" s="25" t="s">
        <v>65</v>
      </c>
      <c r="O5" s="25" t="s">
        <v>53</v>
      </c>
    </row>
    <row r="6" spans="1:19" s="6" customFormat="1" ht="38.25" customHeight="1">
      <c r="A6" s="25"/>
      <c r="B6" s="25"/>
      <c r="C6" s="3" t="s">
        <v>14</v>
      </c>
      <c r="D6" s="3" t="s">
        <v>15</v>
      </c>
      <c r="E6" s="3" t="s">
        <v>16</v>
      </c>
      <c r="F6" s="3" t="s">
        <v>17</v>
      </c>
      <c r="G6" s="3" t="s">
        <v>18</v>
      </c>
      <c r="H6" s="3" t="s">
        <v>19</v>
      </c>
      <c r="I6" s="25"/>
      <c r="J6" s="25"/>
      <c r="K6" s="25"/>
      <c r="L6" s="25"/>
      <c r="M6" s="25"/>
      <c r="N6" s="25"/>
      <c r="O6" s="25"/>
    </row>
    <row r="7" spans="1:19">
      <c r="A7" s="4" t="s">
        <v>0</v>
      </c>
      <c r="B7" s="4" t="s">
        <v>3</v>
      </c>
      <c r="C7" s="4">
        <v>1</v>
      </c>
      <c r="D7" s="4">
        <v>2</v>
      </c>
      <c r="E7" s="4">
        <v>3</v>
      </c>
      <c r="F7" s="4">
        <v>4</v>
      </c>
      <c r="G7" s="4">
        <v>5</v>
      </c>
      <c r="H7" s="4">
        <v>6</v>
      </c>
      <c r="I7" s="4">
        <v>7</v>
      </c>
      <c r="J7" s="4">
        <v>8</v>
      </c>
      <c r="K7" s="4"/>
      <c r="L7" s="4"/>
      <c r="M7" s="4"/>
      <c r="N7" s="4"/>
      <c r="O7" s="4"/>
    </row>
    <row r="8" spans="1:19" s="6" customFormat="1" ht="29.25" customHeight="1">
      <c r="A8" s="3" t="s">
        <v>0</v>
      </c>
      <c r="B8" s="7" t="s">
        <v>20</v>
      </c>
      <c r="C8" s="5">
        <f>+C9+C12+C13+C14+C15</f>
        <v>54777138</v>
      </c>
      <c r="D8" s="5">
        <f t="shared" ref="D8:O8" si="0">+D9+D12+D13+D14+D15</f>
        <v>7441128</v>
      </c>
      <c r="E8" s="5">
        <f t="shared" si="0"/>
        <v>8241568</v>
      </c>
      <c r="F8" s="5">
        <f t="shared" si="0"/>
        <v>12789376</v>
      </c>
      <c r="G8" s="5">
        <f t="shared" si="0"/>
        <v>13494868</v>
      </c>
      <c r="H8" s="5">
        <f t="shared" si="0"/>
        <v>12810198</v>
      </c>
      <c r="I8" s="5">
        <f t="shared" si="0"/>
        <v>82578975</v>
      </c>
      <c r="J8" s="5">
        <f t="shared" si="0"/>
        <v>90781513</v>
      </c>
      <c r="K8" s="5">
        <f t="shared" si="0"/>
        <v>16900069</v>
      </c>
      <c r="L8" s="5">
        <f t="shared" si="0"/>
        <v>18056562</v>
      </c>
      <c r="M8" s="5">
        <f t="shared" si="0"/>
        <v>17961424</v>
      </c>
      <c r="N8" s="5">
        <f t="shared" si="0"/>
        <v>18105982</v>
      </c>
      <c r="O8" s="5">
        <f t="shared" si="0"/>
        <v>19378750</v>
      </c>
      <c r="P8" s="17">
        <f>+J8-I8</f>
        <v>8202538</v>
      </c>
      <c r="Q8" s="17">
        <f>SUM(K8:N8)-I8</f>
        <v>-11554938</v>
      </c>
      <c r="R8" s="2"/>
      <c r="S8" s="2"/>
    </row>
    <row r="9" spans="1:19" ht="29.25" customHeight="1">
      <c r="A9" s="4" t="s">
        <v>1</v>
      </c>
      <c r="B9" s="9" t="s">
        <v>21</v>
      </c>
      <c r="C9" s="1">
        <f>SUM(D9:H9)</f>
        <v>33421343</v>
      </c>
      <c r="D9" s="1">
        <v>5419153</v>
      </c>
      <c r="E9" s="1">
        <v>6025224</v>
      </c>
      <c r="F9" s="1">
        <v>6756653</v>
      </c>
      <c r="G9" s="1">
        <v>7231584</v>
      </c>
      <c r="H9" s="1">
        <v>7988729</v>
      </c>
      <c r="I9" s="1">
        <v>39934860</v>
      </c>
      <c r="J9" s="1">
        <f>SUM(K9:O9)</f>
        <v>47809825</v>
      </c>
      <c r="K9" s="1">
        <v>9323973</v>
      </c>
      <c r="L9" s="1">
        <v>8768621</v>
      </c>
      <c r="M9" s="1">
        <v>9179731</v>
      </c>
      <c r="N9" s="1">
        <v>10268750</v>
      </c>
      <c r="O9" s="1">
        <f>+N9</f>
        <v>10268750</v>
      </c>
      <c r="P9" s="17">
        <f t="shared" ref="P9:P41" si="1">+J9-I9</f>
        <v>7874965</v>
      </c>
      <c r="Q9" s="19">
        <f t="shared" ref="Q9:Q41" si="2">SUM(K9:N9)-I9</f>
        <v>-2393785</v>
      </c>
    </row>
    <row r="10" spans="1:19" ht="29.25" customHeight="1">
      <c r="A10" s="4"/>
      <c r="B10" s="8" t="s">
        <v>22</v>
      </c>
      <c r="C10" s="1">
        <f t="shared" ref="C10:C11" si="3">SUM(D10:H10)</f>
        <v>9606238</v>
      </c>
      <c r="D10" s="1">
        <v>1212059</v>
      </c>
      <c r="E10" s="1">
        <v>1599222</v>
      </c>
      <c r="F10" s="1">
        <v>1964951</v>
      </c>
      <c r="G10" s="1">
        <v>2439697</v>
      </c>
      <c r="H10" s="1">
        <v>2390309</v>
      </c>
      <c r="I10" s="1">
        <v>11500000</v>
      </c>
      <c r="J10" s="1">
        <f t="shared" ref="J10:J11" si="4">SUM(K10:O10)</f>
        <v>15372979</v>
      </c>
      <c r="K10" s="1">
        <v>3804821</v>
      </c>
      <c r="L10" s="1">
        <v>3128376</v>
      </c>
      <c r="M10" s="1">
        <v>2293770</v>
      </c>
      <c r="N10" s="1">
        <v>3073006</v>
      </c>
      <c r="O10" s="1">
        <f>+N10</f>
        <v>3073006</v>
      </c>
      <c r="P10" s="17">
        <f t="shared" si="1"/>
        <v>3872979</v>
      </c>
      <c r="Q10" s="19">
        <f t="shared" si="2"/>
        <v>799973</v>
      </c>
    </row>
    <row r="11" spans="1:19" ht="29.25" customHeight="1">
      <c r="A11" s="4"/>
      <c r="B11" s="8" t="s">
        <v>23</v>
      </c>
      <c r="C11" s="1">
        <f t="shared" si="3"/>
        <v>42837</v>
      </c>
      <c r="D11" s="1">
        <v>5963</v>
      </c>
      <c r="E11" s="1">
        <v>6179</v>
      </c>
      <c r="F11" s="1">
        <v>10484</v>
      </c>
      <c r="G11" s="1">
        <v>10647</v>
      </c>
      <c r="H11" s="1">
        <v>9564</v>
      </c>
      <c r="I11" s="1">
        <v>55800</v>
      </c>
      <c r="J11" s="1">
        <f t="shared" si="4"/>
        <v>81326</v>
      </c>
      <c r="K11" s="1">
        <v>8329</v>
      </c>
      <c r="L11" s="1">
        <v>14738</v>
      </c>
      <c r="M11" s="1">
        <v>21721</v>
      </c>
      <c r="N11" s="1">
        <v>17538</v>
      </c>
      <c r="O11" s="1">
        <v>19000</v>
      </c>
      <c r="P11" s="17">
        <f t="shared" si="1"/>
        <v>25526</v>
      </c>
      <c r="Q11" s="19">
        <f t="shared" si="2"/>
        <v>6526</v>
      </c>
    </row>
    <row r="12" spans="1:19" ht="29.25" customHeight="1">
      <c r="A12" s="4" t="s">
        <v>2</v>
      </c>
      <c r="B12" s="9" t="s">
        <v>24</v>
      </c>
      <c r="C12" s="1">
        <f>SUM(D12:H12)</f>
        <v>0</v>
      </c>
      <c r="D12" s="1"/>
      <c r="E12" s="1"/>
      <c r="F12" s="1"/>
      <c r="G12" s="1"/>
      <c r="H12" s="1"/>
      <c r="I12" s="1"/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7">
        <f t="shared" si="1"/>
        <v>0</v>
      </c>
      <c r="Q12" s="19">
        <f t="shared" si="2"/>
        <v>0</v>
      </c>
    </row>
    <row r="13" spans="1:19" ht="29.25" customHeight="1">
      <c r="A13" s="4" t="s">
        <v>5</v>
      </c>
      <c r="B13" s="9" t="s">
        <v>25</v>
      </c>
      <c r="C13" s="1">
        <f>SUM(D13:H13)</f>
        <v>21251508</v>
      </c>
      <c r="D13" s="1">
        <v>2021975</v>
      </c>
      <c r="E13" s="1">
        <v>2216344</v>
      </c>
      <c r="F13" s="1">
        <v>5983058</v>
      </c>
      <c r="G13" s="1">
        <v>6243170</v>
      </c>
      <c r="H13" s="1">
        <v>4786961</v>
      </c>
      <c r="I13" s="1">
        <v>42644115</v>
      </c>
      <c r="J13" s="1">
        <v>42644115</v>
      </c>
      <c r="K13" s="1">
        <v>7566101</v>
      </c>
      <c r="L13" s="1">
        <v>9248877</v>
      </c>
      <c r="M13" s="1">
        <v>8743673</v>
      </c>
      <c r="N13" s="1">
        <v>7706738</v>
      </c>
      <c r="O13" s="1">
        <v>9000000</v>
      </c>
      <c r="P13" s="17">
        <f t="shared" si="1"/>
        <v>0</v>
      </c>
      <c r="Q13" s="19">
        <f t="shared" si="2"/>
        <v>-9378726</v>
      </c>
    </row>
    <row r="14" spans="1:19" ht="29.25" customHeight="1">
      <c r="A14" s="4" t="s">
        <v>6</v>
      </c>
      <c r="B14" s="9" t="s">
        <v>27</v>
      </c>
      <c r="C14" s="1">
        <f>SUM(D14:H14)</f>
        <v>104287</v>
      </c>
      <c r="D14" s="1"/>
      <c r="E14" s="1"/>
      <c r="F14" s="1">
        <v>49665</v>
      </c>
      <c r="G14" s="1">
        <v>20114</v>
      </c>
      <c r="H14" s="1">
        <v>34508</v>
      </c>
      <c r="I14" s="1"/>
      <c r="J14" s="1">
        <f t="shared" ref="J14:J15" si="5">SUM(K14:O14)</f>
        <v>259209</v>
      </c>
      <c r="K14" s="1">
        <v>9995</v>
      </c>
      <c r="L14" s="1">
        <v>22667</v>
      </c>
      <c r="M14" s="1">
        <v>8000</v>
      </c>
      <c r="N14" s="1">
        <v>118547</v>
      </c>
      <c r="O14" s="1">
        <v>100000</v>
      </c>
      <c r="P14" s="17">
        <f t="shared" si="1"/>
        <v>259209</v>
      </c>
      <c r="Q14" s="19">
        <f t="shared" si="2"/>
        <v>159209</v>
      </c>
    </row>
    <row r="15" spans="1:19" ht="29.25" customHeight="1">
      <c r="A15" s="4" t="s">
        <v>26</v>
      </c>
      <c r="B15" s="9" t="s">
        <v>54</v>
      </c>
      <c r="C15" s="1"/>
      <c r="D15" s="1"/>
      <c r="E15" s="1"/>
      <c r="F15" s="1"/>
      <c r="G15" s="1"/>
      <c r="H15" s="1"/>
      <c r="I15" s="1"/>
      <c r="J15" s="1">
        <f t="shared" si="5"/>
        <v>68364</v>
      </c>
      <c r="K15" s="1">
        <v>0</v>
      </c>
      <c r="L15" s="1">
        <v>16397</v>
      </c>
      <c r="M15" s="1">
        <v>30020</v>
      </c>
      <c r="N15" s="1">
        <v>11947</v>
      </c>
      <c r="O15" s="1">
        <v>10000</v>
      </c>
      <c r="P15" s="17">
        <f t="shared" si="1"/>
        <v>68364</v>
      </c>
      <c r="Q15" s="19">
        <f t="shared" si="2"/>
        <v>58364</v>
      </c>
    </row>
    <row r="16" spans="1:19" s="6" customFormat="1" ht="29.25" customHeight="1">
      <c r="A16" s="3" t="s">
        <v>3</v>
      </c>
      <c r="B16" s="7" t="s">
        <v>28</v>
      </c>
      <c r="C16" s="5">
        <f>+C17+C18+C22+C23+C21</f>
        <v>103334042</v>
      </c>
      <c r="D16" s="5">
        <f t="shared" ref="D16:J16" si="6">+D17+D18+D22+D23+D21</f>
        <v>16310956</v>
      </c>
      <c r="E16" s="5">
        <f t="shared" si="6"/>
        <v>18745956</v>
      </c>
      <c r="F16" s="5">
        <f t="shared" si="6"/>
        <v>20282786</v>
      </c>
      <c r="G16" s="5">
        <f t="shared" si="6"/>
        <v>23023148</v>
      </c>
      <c r="H16" s="5">
        <f t="shared" si="6"/>
        <v>24971196</v>
      </c>
      <c r="I16" s="5">
        <f t="shared" si="6"/>
        <v>104722339</v>
      </c>
      <c r="J16" s="5">
        <f t="shared" si="6"/>
        <v>157722371.00919995</v>
      </c>
      <c r="K16" s="5">
        <f>+K17+K18+K22+K23+K21</f>
        <v>28156603</v>
      </c>
      <c r="L16" s="5">
        <f>+L17+L18+L22+L23+L21</f>
        <v>29258741.109199941</v>
      </c>
      <c r="M16" s="5">
        <f t="shared" ref="M16:N16" si="7">+M17+M18+M22+M23+M21</f>
        <v>32328330</v>
      </c>
      <c r="N16" s="5">
        <f t="shared" si="7"/>
        <v>33172316</v>
      </c>
      <c r="O16" s="5">
        <f>+O17+O18+O22+O23+O21</f>
        <v>34806380.899999999</v>
      </c>
      <c r="P16" s="17">
        <f t="shared" si="1"/>
        <v>53000032.009199947</v>
      </c>
      <c r="Q16" s="20">
        <f t="shared" si="2"/>
        <v>18193651.109199941</v>
      </c>
    </row>
    <row r="17" spans="1:18" ht="29.25" customHeight="1">
      <c r="A17" s="4" t="s">
        <v>1</v>
      </c>
      <c r="B17" s="9" t="s">
        <v>29</v>
      </c>
      <c r="C17" s="1">
        <f>SUM(D17:H17)</f>
        <v>31247981</v>
      </c>
      <c r="D17" s="1">
        <v>5357934</v>
      </c>
      <c r="E17" s="1">
        <v>5619640</v>
      </c>
      <c r="F17" s="1">
        <v>6317526</v>
      </c>
      <c r="G17" s="1">
        <v>6654052</v>
      </c>
      <c r="H17" s="1">
        <v>7298829</v>
      </c>
      <c r="I17" s="1">
        <v>37888447</v>
      </c>
      <c r="J17" s="1">
        <f>SUM(K17:O17)</f>
        <v>45777532.00919994</v>
      </c>
      <c r="K17" s="1">
        <v>8661068</v>
      </c>
      <c r="L17" s="1">
        <v>8329567.1091999412</v>
      </c>
      <c r="M17" s="1">
        <v>8746704</v>
      </c>
      <c r="N17" s="1">
        <v>9542949</v>
      </c>
      <c r="O17" s="1">
        <f>+N17*1.1</f>
        <v>10497243.9</v>
      </c>
      <c r="P17" s="17">
        <f t="shared" si="1"/>
        <v>7889085.0091999397</v>
      </c>
      <c r="Q17" s="20">
        <f t="shared" si="2"/>
        <v>-2608158.8908000588</v>
      </c>
    </row>
    <row r="18" spans="1:18" ht="29.25" customHeight="1">
      <c r="A18" s="4" t="s">
        <v>2</v>
      </c>
      <c r="B18" s="9" t="s">
        <v>30</v>
      </c>
      <c r="C18" s="1">
        <f>SUM(D18:H18)</f>
        <v>46285465</v>
      </c>
      <c r="D18" s="1">
        <f>+D19+D20</f>
        <v>6948928</v>
      </c>
      <c r="E18" s="1">
        <f t="shared" ref="E18:H18" si="8">+E19+E20</f>
        <v>9033433</v>
      </c>
      <c r="F18" s="1">
        <f t="shared" si="8"/>
        <v>9110306</v>
      </c>
      <c r="G18" s="1">
        <f t="shared" si="8"/>
        <v>10233433</v>
      </c>
      <c r="H18" s="1">
        <f t="shared" si="8"/>
        <v>10959365</v>
      </c>
      <c r="I18" s="1">
        <v>64433892</v>
      </c>
      <c r="J18" s="1">
        <f>SUM(J19:J20)</f>
        <v>60111322</v>
      </c>
      <c r="K18" s="1">
        <f>SUM(K19:K20)</f>
        <v>12095640</v>
      </c>
      <c r="L18" s="1">
        <f t="shared" ref="L18:O18" si="9">SUM(L19:L20)</f>
        <v>12242962</v>
      </c>
      <c r="M18" s="1">
        <f t="shared" si="9"/>
        <v>11978548</v>
      </c>
      <c r="N18" s="1">
        <f t="shared" si="9"/>
        <v>11091512</v>
      </c>
      <c r="O18" s="1">
        <f t="shared" si="9"/>
        <v>12702660</v>
      </c>
      <c r="P18" s="17">
        <f t="shared" si="1"/>
        <v>-4322570</v>
      </c>
      <c r="Q18" s="20">
        <f t="shared" si="2"/>
        <v>-17025230</v>
      </c>
    </row>
    <row r="19" spans="1:18" ht="29.25" customHeight="1">
      <c r="A19" s="4" t="s">
        <v>10</v>
      </c>
      <c r="B19" s="9" t="s">
        <v>31</v>
      </c>
      <c r="C19" s="1">
        <f t="shared" ref="C19:C23" si="10">SUM(D19:H19)</f>
        <v>28388491</v>
      </c>
      <c r="D19" s="1">
        <v>3261673</v>
      </c>
      <c r="E19" s="1">
        <v>5719191</v>
      </c>
      <c r="F19" s="1">
        <v>6073471</v>
      </c>
      <c r="G19" s="1">
        <v>6605200</v>
      </c>
      <c r="H19" s="1">
        <v>6728956</v>
      </c>
      <c r="I19" s="26">
        <v>64433892</v>
      </c>
      <c r="J19" s="16">
        <f>SUM(K19:O19)</f>
        <v>38840572</v>
      </c>
      <c r="K19" s="16">
        <v>7097029</v>
      </c>
      <c r="L19" s="16">
        <v>7714770</v>
      </c>
      <c r="M19" s="16">
        <v>7784253</v>
      </c>
      <c r="N19" s="16">
        <v>8041860</v>
      </c>
      <c r="O19" s="16">
        <v>8202660</v>
      </c>
      <c r="P19" s="17">
        <f t="shared" si="1"/>
        <v>-25593320</v>
      </c>
      <c r="Q19" s="20">
        <f t="shared" si="2"/>
        <v>-33795980</v>
      </c>
    </row>
    <row r="20" spans="1:18" ht="29.25" customHeight="1">
      <c r="A20" s="4" t="s">
        <v>32</v>
      </c>
      <c r="B20" s="9" t="s">
        <v>33</v>
      </c>
      <c r="C20" s="1">
        <f t="shared" si="10"/>
        <v>17896974</v>
      </c>
      <c r="D20" s="1">
        <v>3687255</v>
      </c>
      <c r="E20" s="1">
        <v>3314242</v>
      </c>
      <c r="F20" s="1">
        <v>3036835</v>
      </c>
      <c r="G20" s="1">
        <v>3628233</v>
      </c>
      <c r="H20" s="1">
        <v>4230409</v>
      </c>
      <c r="I20" s="26"/>
      <c r="J20" s="16">
        <f t="shared" ref="J20:J23" si="11">SUM(K20:O20)</f>
        <v>21270750</v>
      </c>
      <c r="K20" s="16">
        <v>4998611</v>
      </c>
      <c r="L20" s="16">
        <v>4528192</v>
      </c>
      <c r="M20" s="16">
        <v>4194295</v>
      </c>
      <c r="N20" s="16">
        <v>3049652</v>
      </c>
      <c r="O20" s="16">
        <v>4500000</v>
      </c>
      <c r="P20" s="17">
        <f t="shared" si="1"/>
        <v>21270750</v>
      </c>
      <c r="Q20" s="20">
        <f t="shared" si="2"/>
        <v>16770750</v>
      </c>
    </row>
    <row r="21" spans="1:18" ht="29.25" customHeight="1">
      <c r="A21" s="4" t="s">
        <v>5</v>
      </c>
      <c r="B21" s="9" t="s">
        <v>34</v>
      </c>
      <c r="C21" s="1">
        <f t="shared" si="10"/>
        <v>291135</v>
      </c>
      <c r="D21" s="1"/>
      <c r="E21" s="1">
        <v>91135</v>
      </c>
      <c r="F21" s="1"/>
      <c r="G21" s="1"/>
      <c r="H21" s="1">
        <v>200000</v>
      </c>
      <c r="I21" s="1"/>
      <c r="J21" s="1">
        <f t="shared" si="11"/>
        <v>0</v>
      </c>
      <c r="K21" s="1"/>
      <c r="L21" s="1"/>
      <c r="M21" s="1"/>
      <c r="N21" s="1"/>
      <c r="O21" s="1"/>
      <c r="P21" s="17">
        <f t="shared" si="1"/>
        <v>0</v>
      </c>
      <c r="Q21" s="20">
        <f t="shared" si="2"/>
        <v>0</v>
      </c>
    </row>
    <row r="22" spans="1:18" ht="29.25" customHeight="1">
      <c r="A22" s="4" t="s">
        <v>6</v>
      </c>
      <c r="B22" s="9" t="s">
        <v>35</v>
      </c>
      <c r="C22" s="1">
        <f t="shared" si="10"/>
        <v>24954819</v>
      </c>
      <c r="D22" s="1">
        <v>3918568</v>
      </c>
      <c r="E22" s="1">
        <v>3949890</v>
      </c>
      <c r="F22" s="1">
        <v>4803784</v>
      </c>
      <c r="G22" s="1">
        <v>5956094</v>
      </c>
      <c r="H22" s="1">
        <v>6326483</v>
      </c>
      <c r="I22" s="1">
        <v>2400000</v>
      </c>
      <c r="J22" s="1">
        <f t="shared" si="11"/>
        <v>50290084</v>
      </c>
      <c r="K22" s="1">
        <f>+H29</f>
        <v>7259184</v>
      </c>
      <c r="L22" s="1">
        <f>+K29</f>
        <v>8416330</v>
      </c>
      <c r="M22" s="1">
        <f t="shared" ref="M22:N22" si="12">+L29</f>
        <v>11259383</v>
      </c>
      <c r="N22" s="1">
        <f t="shared" si="12"/>
        <v>12202785</v>
      </c>
      <c r="O22" s="1">
        <f>+N29</f>
        <v>11152402</v>
      </c>
      <c r="P22" s="17">
        <f t="shared" si="1"/>
        <v>47890084</v>
      </c>
      <c r="Q22" s="20">
        <f t="shared" si="2"/>
        <v>36737682</v>
      </c>
      <c r="R22" s="15"/>
    </row>
    <row r="23" spans="1:18" ht="29.25" customHeight="1">
      <c r="A23" s="4" t="s">
        <v>26</v>
      </c>
      <c r="B23" s="9" t="s">
        <v>36</v>
      </c>
      <c r="C23" s="1">
        <f t="shared" si="10"/>
        <v>554642</v>
      </c>
      <c r="D23" s="1">
        <v>85526</v>
      </c>
      <c r="E23" s="1">
        <v>51858</v>
      </c>
      <c r="F23" s="1">
        <v>51170</v>
      </c>
      <c r="G23" s="1">
        <v>179569</v>
      </c>
      <c r="H23" s="1">
        <v>186519</v>
      </c>
      <c r="I23" s="1"/>
      <c r="J23" s="1">
        <f t="shared" si="11"/>
        <v>1543433</v>
      </c>
      <c r="K23" s="1">
        <v>140711</v>
      </c>
      <c r="L23" s="1">
        <v>269882</v>
      </c>
      <c r="M23" s="1">
        <v>343695</v>
      </c>
      <c r="N23" s="1">
        <v>335070</v>
      </c>
      <c r="O23" s="1">
        <v>454075</v>
      </c>
      <c r="P23" s="17">
        <f t="shared" si="1"/>
        <v>1543433</v>
      </c>
      <c r="Q23" s="20">
        <f t="shared" si="2"/>
        <v>1089358</v>
      </c>
    </row>
    <row r="24" spans="1:18" s="6" customFormat="1" ht="29.25" customHeight="1">
      <c r="A24" s="3" t="s">
        <v>4</v>
      </c>
      <c r="B24" s="7" t="s">
        <v>37</v>
      </c>
      <c r="C24" s="5">
        <f>+C25+C26+C27+C28+C29+C30+C31</f>
        <v>101932191</v>
      </c>
      <c r="D24" s="5">
        <f t="shared" ref="D24:O24" si="13">+D25+D26+D27+D28+D29+D30+D31</f>
        <v>16069313</v>
      </c>
      <c r="E24" s="5">
        <f t="shared" si="13"/>
        <v>18538044</v>
      </c>
      <c r="F24" s="5">
        <f t="shared" si="13"/>
        <v>19661790</v>
      </c>
      <c r="G24" s="5">
        <f t="shared" si="13"/>
        <v>22763505</v>
      </c>
      <c r="H24" s="5">
        <f t="shared" si="13"/>
        <v>24899539</v>
      </c>
      <c r="I24" s="5">
        <f t="shared" si="13"/>
        <v>103413601.95104</v>
      </c>
      <c r="J24" s="5">
        <f t="shared" si="13"/>
        <v>153728447.80000001</v>
      </c>
      <c r="K24" s="5">
        <f t="shared" si="13"/>
        <v>27949568</v>
      </c>
      <c r="L24" s="5">
        <f t="shared" si="13"/>
        <v>29040635</v>
      </c>
      <c r="M24" s="5">
        <f t="shared" si="13"/>
        <v>32092604</v>
      </c>
      <c r="N24" s="5">
        <f t="shared" si="13"/>
        <v>32830362</v>
      </c>
      <c r="O24" s="5">
        <f t="shared" si="13"/>
        <v>31815278.800000001</v>
      </c>
      <c r="P24" s="17">
        <f t="shared" si="1"/>
        <v>50314845.848960012</v>
      </c>
      <c r="Q24" s="20">
        <f t="shared" si="2"/>
        <v>18499567.04896</v>
      </c>
    </row>
    <row r="25" spans="1:18" ht="29.25" customHeight="1">
      <c r="A25" s="4" t="s">
        <v>1</v>
      </c>
      <c r="B25" s="9" t="s">
        <v>9</v>
      </c>
      <c r="C25" s="1">
        <f t="shared" ref="C25" si="14">SUM(D25:H25)</f>
        <v>26554966</v>
      </c>
      <c r="D25" s="1">
        <v>4237625</v>
      </c>
      <c r="E25" s="1">
        <v>4717659</v>
      </c>
      <c r="F25" s="1">
        <v>4359377</v>
      </c>
      <c r="G25" s="1">
        <v>6152204</v>
      </c>
      <c r="H25" s="1">
        <v>7088101</v>
      </c>
      <c r="I25" s="1">
        <v>30147499.999999993</v>
      </c>
      <c r="J25" s="1">
        <f t="shared" ref="J25:J31" si="15">SUM(K25:O25)</f>
        <v>46319738</v>
      </c>
      <c r="K25" s="1">
        <v>10104025</v>
      </c>
      <c r="L25" s="1">
        <v>8347122</v>
      </c>
      <c r="M25" s="1">
        <v>9254191</v>
      </c>
      <c r="N25" s="1">
        <v>9114400</v>
      </c>
      <c r="O25" s="1">
        <v>9500000</v>
      </c>
      <c r="P25" s="17">
        <f t="shared" si="1"/>
        <v>16172238.000000007</v>
      </c>
      <c r="Q25" s="20">
        <f t="shared" si="2"/>
        <v>6672238.0000000075</v>
      </c>
    </row>
    <row r="26" spans="1:18" ht="29.25" customHeight="1">
      <c r="A26" s="4" t="s">
        <v>2</v>
      </c>
      <c r="B26" s="9" t="s">
        <v>38</v>
      </c>
      <c r="C26" s="1">
        <f t="shared" ref="C26" si="16">SUM(D26:H26)</f>
        <v>47132621</v>
      </c>
      <c r="D26" s="1">
        <v>7641258</v>
      </c>
      <c r="E26" s="1">
        <v>9015034</v>
      </c>
      <c r="F26" s="1">
        <v>9643917</v>
      </c>
      <c r="G26" s="1">
        <v>10282764</v>
      </c>
      <c r="H26" s="1">
        <v>10549648</v>
      </c>
      <c r="I26" s="1">
        <v>70837701.95104</v>
      </c>
      <c r="J26" s="1">
        <f t="shared" si="15"/>
        <v>55316237.799999997</v>
      </c>
      <c r="K26" s="1">
        <v>9269858</v>
      </c>
      <c r="L26" s="1">
        <v>9411035</v>
      </c>
      <c r="M26" s="1">
        <v>10317288</v>
      </c>
      <c r="N26" s="1">
        <v>12532408</v>
      </c>
      <c r="O26" s="1">
        <f>+N26*1.1</f>
        <v>13785648.800000001</v>
      </c>
      <c r="P26" s="17">
        <f t="shared" si="1"/>
        <v>-15521464.151040003</v>
      </c>
      <c r="Q26" s="20">
        <f t="shared" si="2"/>
        <v>-29307112.95104</v>
      </c>
    </row>
    <row r="27" spans="1:18" ht="32.25" customHeight="1">
      <c r="A27" s="4" t="s">
        <v>5</v>
      </c>
      <c r="B27" s="9" t="s">
        <v>39</v>
      </c>
      <c r="C27" s="1">
        <f t="shared" ref="C27" si="17">SUM(D27:H27)</f>
        <v>3042</v>
      </c>
      <c r="D27" s="1"/>
      <c r="E27" s="1"/>
      <c r="F27" s="1">
        <v>1062</v>
      </c>
      <c r="G27" s="1">
        <v>714</v>
      </c>
      <c r="H27" s="1">
        <v>1266</v>
      </c>
      <c r="I27" s="1">
        <v>121700</v>
      </c>
      <c r="J27" s="1">
        <f>SUM(K27:O27)</f>
        <v>58917</v>
      </c>
      <c r="K27" s="1">
        <v>3097</v>
      </c>
      <c r="L27" s="1">
        <v>437</v>
      </c>
      <c r="M27" s="1">
        <v>15213</v>
      </c>
      <c r="N27" s="1">
        <v>20085</v>
      </c>
      <c r="O27" s="1">
        <f>+N27</f>
        <v>20085</v>
      </c>
      <c r="P27" s="17">
        <f t="shared" si="1"/>
        <v>-62783</v>
      </c>
      <c r="Q27" s="20">
        <f t="shared" si="2"/>
        <v>-82868</v>
      </c>
    </row>
    <row r="28" spans="1:18" ht="29.25" customHeight="1">
      <c r="A28" s="4" t="s">
        <v>6</v>
      </c>
      <c r="B28" s="9" t="s">
        <v>40</v>
      </c>
      <c r="C28" s="1">
        <f t="shared" ref="C28:C32" si="18">SUM(D28:H28)</f>
        <v>245981</v>
      </c>
      <c r="D28" s="1">
        <f>239200+1340</f>
        <v>240540</v>
      </c>
      <c r="E28" s="1">
        <f>1340+81</f>
        <v>1421</v>
      </c>
      <c r="F28" s="1">
        <v>1340</v>
      </c>
      <c r="G28" s="1">
        <v>1340</v>
      </c>
      <c r="H28" s="1">
        <v>1340</v>
      </c>
      <c r="I28" s="1">
        <v>6700</v>
      </c>
      <c r="J28" s="1">
        <f t="shared" si="15"/>
        <v>6700</v>
      </c>
      <c r="K28" s="1">
        <v>1340</v>
      </c>
      <c r="L28" s="1">
        <v>1340</v>
      </c>
      <c r="M28" s="1">
        <v>1340</v>
      </c>
      <c r="N28" s="1">
        <v>1340</v>
      </c>
      <c r="O28" s="1">
        <v>1340</v>
      </c>
      <c r="P28" s="17">
        <f t="shared" si="1"/>
        <v>0</v>
      </c>
      <c r="Q28" s="20">
        <f t="shared" si="2"/>
        <v>-1340</v>
      </c>
    </row>
    <row r="29" spans="1:18" ht="29.25" customHeight="1">
      <c r="A29" s="4" t="s">
        <v>26</v>
      </c>
      <c r="B29" s="9" t="s">
        <v>41</v>
      </c>
      <c r="C29" s="1">
        <f t="shared" si="18"/>
        <v>27995581</v>
      </c>
      <c r="D29" s="1">
        <v>3949890</v>
      </c>
      <c r="E29" s="1">
        <v>4803930</v>
      </c>
      <c r="F29" s="1">
        <v>5656094</v>
      </c>
      <c r="G29" s="1">
        <v>6326483</v>
      </c>
      <c r="H29" s="1">
        <v>7259184</v>
      </c>
      <c r="I29" s="1">
        <v>2300000</v>
      </c>
      <c r="J29" s="1">
        <f t="shared" si="15"/>
        <v>51530900</v>
      </c>
      <c r="K29" s="1">
        <v>8416330</v>
      </c>
      <c r="L29" s="1">
        <v>11259383</v>
      </c>
      <c r="M29" s="1">
        <v>12202785</v>
      </c>
      <c r="N29" s="1">
        <v>11152402</v>
      </c>
      <c r="O29" s="1">
        <v>8500000</v>
      </c>
      <c r="P29" s="17">
        <f t="shared" si="1"/>
        <v>49230900</v>
      </c>
      <c r="Q29" s="20">
        <f t="shared" si="2"/>
        <v>40730900</v>
      </c>
    </row>
    <row r="30" spans="1:18" ht="29.25" customHeight="1">
      <c r="A30" s="4" t="s">
        <v>55</v>
      </c>
      <c r="B30" s="9" t="s">
        <v>61</v>
      </c>
      <c r="C30" s="1"/>
      <c r="D30" s="1"/>
      <c r="E30" s="1"/>
      <c r="F30" s="1"/>
      <c r="G30" s="1"/>
      <c r="H30" s="1"/>
      <c r="I30" s="1"/>
      <c r="J30" s="1">
        <f t="shared" si="15"/>
        <v>493355</v>
      </c>
      <c r="K30" s="1">
        <v>154918</v>
      </c>
      <c r="L30" s="1">
        <v>21318</v>
      </c>
      <c r="M30" s="1">
        <v>301787</v>
      </c>
      <c r="N30" s="1">
        <v>7127</v>
      </c>
      <c r="O30" s="1">
        <v>8205</v>
      </c>
      <c r="P30" s="17">
        <f t="shared" si="1"/>
        <v>493355</v>
      </c>
      <c r="Q30" s="20">
        <f t="shared" si="2"/>
        <v>485150</v>
      </c>
    </row>
    <row r="31" spans="1:18" ht="29.25" customHeight="1">
      <c r="A31" s="4" t="s">
        <v>60</v>
      </c>
      <c r="B31" s="9" t="s">
        <v>56</v>
      </c>
      <c r="C31" s="1"/>
      <c r="D31" s="1"/>
      <c r="E31" s="1"/>
      <c r="F31" s="1"/>
      <c r="G31" s="1"/>
      <c r="H31" s="1"/>
      <c r="I31" s="1"/>
      <c r="J31" s="1">
        <f t="shared" si="15"/>
        <v>2600</v>
      </c>
      <c r="K31" s="1"/>
      <c r="L31" s="1"/>
      <c r="M31" s="1"/>
      <c r="N31" s="1">
        <v>2600</v>
      </c>
      <c r="O31" s="1"/>
      <c r="P31" s="17">
        <f t="shared" si="1"/>
        <v>2600</v>
      </c>
      <c r="Q31" s="20">
        <f t="shared" si="2"/>
        <v>2600</v>
      </c>
    </row>
    <row r="32" spans="1:18" s="6" customFormat="1" ht="29.25" customHeight="1">
      <c r="A32" s="3" t="s">
        <v>7</v>
      </c>
      <c r="B32" s="7" t="s">
        <v>43</v>
      </c>
      <c r="C32" s="5">
        <f t="shared" si="18"/>
        <v>202075</v>
      </c>
      <c r="D32" s="5">
        <f t="shared" ref="D32:G32" si="19">+D40</f>
        <v>0</v>
      </c>
      <c r="E32" s="5">
        <f t="shared" si="19"/>
        <v>0</v>
      </c>
      <c r="F32" s="5">
        <f t="shared" si="19"/>
        <v>26193</v>
      </c>
      <c r="G32" s="5">
        <f t="shared" si="19"/>
        <v>47949</v>
      </c>
      <c r="H32" s="5">
        <f>+H40</f>
        <v>127933</v>
      </c>
      <c r="I32" s="5">
        <f>+I40</f>
        <v>1229251</v>
      </c>
      <c r="J32" s="5">
        <f>+J40</f>
        <v>1093289</v>
      </c>
      <c r="K32" s="5">
        <f t="shared" ref="K32:O32" si="20">+K40</f>
        <v>137749</v>
      </c>
      <c r="L32" s="5">
        <f t="shared" si="20"/>
        <v>163323</v>
      </c>
      <c r="M32" s="5">
        <f t="shared" si="20"/>
        <v>215630</v>
      </c>
      <c r="N32" s="5">
        <f t="shared" si="20"/>
        <v>193387</v>
      </c>
      <c r="O32" s="5">
        <f t="shared" si="20"/>
        <v>383200</v>
      </c>
      <c r="P32" s="17">
        <f t="shared" si="1"/>
        <v>-135962</v>
      </c>
      <c r="Q32" s="20">
        <f t="shared" si="2"/>
        <v>-519162</v>
      </c>
    </row>
    <row r="33" spans="1:17" s="6" customFormat="1" ht="29.25" customHeight="1">
      <c r="A33" s="3" t="s">
        <v>42</v>
      </c>
      <c r="B33" s="7" t="s">
        <v>44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17">
        <f t="shared" si="1"/>
        <v>0</v>
      </c>
      <c r="Q33" s="20">
        <f t="shared" si="2"/>
        <v>0</v>
      </c>
    </row>
    <row r="34" spans="1:17" ht="29.25" customHeight="1">
      <c r="A34" s="4" t="s">
        <v>1</v>
      </c>
      <c r="B34" s="9" t="s">
        <v>45</v>
      </c>
      <c r="C34" s="1"/>
      <c r="D34" s="1"/>
      <c r="E34" s="1">
        <v>1035630</v>
      </c>
      <c r="F34" s="1">
        <v>984778.60000000009</v>
      </c>
      <c r="G34" s="1">
        <v>1029515.8</v>
      </c>
      <c r="H34" s="1">
        <v>1069716</v>
      </c>
      <c r="I34" s="1">
        <v>1447675.4600000002</v>
      </c>
      <c r="J34" s="1">
        <f>+O34</f>
        <v>2099448.7800000003</v>
      </c>
      <c r="K34" s="1">
        <f>+(K17*20%)</f>
        <v>1732213.6</v>
      </c>
      <c r="L34" s="1">
        <f t="shared" ref="L34:O34" si="21">+(L17*20%)</f>
        <v>1665913.4218399883</v>
      </c>
      <c r="M34" s="1">
        <f t="shared" si="21"/>
        <v>1749340.8</v>
      </c>
      <c r="N34" s="1">
        <f>+(N17*20%)</f>
        <v>1908589.8</v>
      </c>
      <c r="O34" s="1">
        <f t="shared" si="21"/>
        <v>2099448.7800000003</v>
      </c>
      <c r="P34" s="17">
        <f t="shared" si="1"/>
        <v>651773.32000000007</v>
      </c>
      <c r="Q34" s="19">
        <f t="shared" si="2"/>
        <v>5608382.1618399881</v>
      </c>
    </row>
    <row r="35" spans="1:17" ht="29.25" customHeight="1">
      <c r="A35" s="4" t="s">
        <v>2</v>
      </c>
      <c r="B35" s="9" t="s">
        <v>46</v>
      </c>
      <c r="C35" s="1"/>
      <c r="D35" s="1">
        <v>902808</v>
      </c>
      <c r="E35" s="1">
        <v>748612</v>
      </c>
      <c r="F35" s="1">
        <v>591011</v>
      </c>
      <c r="G35" s="1">
        <v>479100</v>
      </c>
      <c r="H35" s="1">
        <v>437487</v>
      </c>
      <c r="I35" s="1">
        <v>534214.78911643266</v>
      </c>
      <c r="J35" s="1">
        <f>+K35</f>
        <v>312851.27260039793</v>
      </c>
      <c r="K35" s="1">
        <f t="shared" ref="K35:M35" si="22">+K41-K39+K36</f>
        <v>312851.27260039793</v>
      </c>
      <c r="L35" s="1">
        <f t="shared" si="22"/>
        <v>441068.27260039793</v>
      </c>
      <c r="M35" s="1">
        <f t="shared" si="22"/>
        <v>593863.27260039793</v>
      </c>
      <c r="N35" s="1">
        <f>+N41-N39+N36</f>
        <v>788071.39455346332</v>
      </c>
      <c r="O35" s="1">
        <f>+N41</f>
        <v>941688.46488618897</v>
      </c>
      <c r="P35" s="17">
        <f t="shared" si="1"/>
        <v>-221363.51651603472</v>
      </c>
      <c r="Q35" s="19">
        <f t="shared" si="2"/>
        <v>1601639.4232382246</v>
      </c>
    </row>
    <row r="36" spans="1:17" ht="29.25" customHeight="1">
      <c r="A36" s="4" t="s">
        <v>5</v>
      </c>
      <c r="B36" s="9" t="s">
        <v>47</v>
      </c>
      <c r="C36" s="1">
        <f>+C37+C38</f>
        <v>570668</v>
      </c>
      <c r="D36" s="1">
        <f t="shared" ref="D36:H36" si="23">+D37+D38</f>
        <v>154196</v>
      </c>
      <c r="E36" s="1">
        <f t="shared" si="23"/>
        <v>157601</v>
      </c>
      <c r="F36" s="1">
        <f t="shared" si="23"/>
        <v>138104</v>
      </c>
      <c r="G36" s="1">
        <f t="shared" si="23"/>
        <v>89562</v>
      </c>
      <c r="H36" s="1">
        <f t="shared" si="23"/>
        <v>31205</v>
      </c>
      <c r="I36" s="1">
        <v>351252.8207498187</v>
      </c>
      <c r="J36" s="1">
        <f>SUM(K36:O36)</f>
        <v>121021.7373814832</v>
      </c>
      <c r="K36" s="1">
        <f>+K37+K38</f>
        <v>9532</v>
      </c>
      <c r="L36" s="1">
        <f t="shared" ref="L36:O36" si="24">+L37+L38</f>
        <v>10528</v>
      </c>
      <c r="M36" s="1">
        <f t="shared" si="24"/>
        <v>21421.878046934591</v>
      </c>
      <c r="N36" s="1">
        <f t="shared" si="24"/>
        <v>39769.9296672743</v>
      </c>
      <c r="O36" s="1">
        <f t="shared" si="24"/>
        <v>39769.9296672743</v>
      </c>
      <c r="P36" s="17">
        <f t="shared" si="1"/>
        <v>-230231.0833683355</v>
      </c>
      <c r="Q36" s="19">
        <f t="shared" si="2"/>
        <v>-270001.01303560979</v>
      </c>
    </row>
    <row r="37" spans="1:17" ht="34.5" customHeight="1">
      <c r="A37" s="4" t="s">
        <v>10</v>
      </c>
      <c r="B37" s="9" t="s">
        <v>48</v>
      </c>
      <c r="C37" s="1">
        <f t="shared" ref="C37:C38" si="25">SUM(D37:H37)</f>
        <v>453938</v>
      </c>
      <c r="D37" s="1">
        <v>130850</v>
      </c>
      <c r="E37" s="1">
        <v>134255</v>
      </c>
      <c r="F37" s="1">
        <v>114758</v>
      </c>
      <c r="G37" s="1">
        <v>66216</v>
      </c>
      <c r="H37" s="1">
        <v>7859</v>
      </c>
      <c r="I37" s="1">
        <v>340164.69026599999</v>
      </c>
      <c r="J37" s="1">
        <f t="shared" ref="J37:J39" si="26">SUM(K37:O37)</f>
        <v>115921.7373814832</v>
      </c>
      <c r="K37" s="1">
        <v>8512</v>
      </c>
      <c r="L37" s="1">
        <v>9508</v>
      </c>
      <c r="M37" s="1">
        <v>20401.878046934591</v>
      </c>
      <c r="N37" s="1">
        <v>38749.9296672743</v>
      </c>
      <c r="O37" s="1">
        <v>38749.9296672743</v>
      </c>
      <c r="P37" s="17">
        <f t="shared" si="1"/>
        <v>-224242.9528845168</v>
      </c>
      <c r="Q37" s="19">
        <f t="shared" si="2"/>
        <v>-262992.88255179109</v>
      </c>
    </row>
    <row r="38" spans="1:17" ht="29.25" customHeight="1">
      <c r="A38" s="4" t="s">
        <v>10</v>
      </c>
      <c r="B38" s="9" t="s">
        <v>11</v>
      </c>
      <c r="C38" s="1">
        <f t="shared" si="25"/>
        <v>116730</v>
      </c>
      <c r="D38" s="1">
        <v>23346</v>
      </c>
      <c r="E38" s="1">
        <v>23346</v>
      </c>
      <c r="F38" s="1">
        <v>23346</v>
      </c>
      <c r="G38" s="1">
        <v>23346</v>
      </c>
      <c r="H38" s="1">
        <v>23346</v>
      </c>
      <c r="I38" s="1">
        <v>11088.130483818677</v>
      </c>
      <c r="J38" s="1">
        <f t="shared" si="26"/>
        <v>5100</v>
      </c>
      <c r="K38" s="1">
        <v>1020</v>
      </c>
      <c r="L38" s="1">
        <v>1020</v>
      </c>
      <c r="M38" s="1">
        <v>1020</v>
      </c>
      <c r="N38" s="1">
        <v>1020</v>
      </c>
      <c r="O38" s="1">
        <v>1020</v>
      </c>
      <c r="P38" s="17">
        <f t="shared" si="1"/>
        <v>-5988.130483818677</v>
      </c>
      <c r="Q38" s="19">
        <f t="shared" si="2"/>
        <v>-7008.130483818677</v>
      </c>
    </row>
    <row r="39" spans="1:17" ht="29.25" customHeight="1">
      <c r="A39" s="4" t="s">
        <v>6</v>
      </c>
      <c r="B39" s="9" t="s">
        <v>49</v>
      </c>
      <c r="C39" s="1">
        <f t="shared" ref="C39:H39" si="27">+C40</f>
        <v>202075</v>
      </c>
      <c r="D39" s="1">
        <f t="shared" si="27"/>
        <v>0</v>
      </c>
      <c r="E39" s="1">
        <f t="shared" si="27"/>
        <v>0</v>
      </c>
      <c r="F39" s="1">
        <f t="shared" si="27"/>
        <v>26193</v>
      </c>
      <c r="G39" s="1">
        <f t="shared" si="27"/>
        <v>47949</v>
      </c>
      <c r="H39" s="1">
        <f t="shared" si="27"/>
        <v>127933</v>
      </c>
      <c r="I39" s="1">
        <v>1229251</v>
      </c>
      <c r="J39" s="1">
        <f t="shared" si="26"/>
        <v>1093289</v>
      </c>
      <c r="K39" s="1">
        <v>137749</v>
      </c>
      <c r="L39" s="1">
        <v>163323</v>
      </c>
      <c r="M39" s="1">
        <v>215630</v>
      </c>
      <c r="N39" s="1">
        <v>193387</v>
      </c>
      <c r="O39" s="1">
        <v>383200</v>
      </c>
      <c r="P39" s="17">
        <f t="shared" si="1"/>
        <v>-135962</v>
      </c>
      <c r="Q39" s="19">
        <f t="shared" si="2"/>
        <v>-519162</v>
      </c>
    </row>
    <row r="40" spans="1:17" ht="29.25" customHeight="1">
      <c r="A40" s="4" t="s">
        <v>10</v>
      </c>
      <c r="B40" s="9" t="s">
        <v>50</v>
      </c>
      <c r="C40" s="1">
        <f t="shared" ref="C40" si="28">SUM(D40:H40)</f>
        <v>202075</v>
      </c>
      <c r="D40" s="1"/>
      <c r="E40" s="1"/>
      <c r="F40" s="1">
        <v>26193</v>
      </c>
      <c r="G40" s="1">
        <v>47949</v>
      </c>
      <c r="H40" s="1">
        <v>127933</v>
      </c>
      <c r="I40" s="1">
        <v>1229251</v>
      </c>
      <c r="J40" s="1">
        <f>SUM(K40:O40)</f>
        <v>1093289</v>
      </c>
      <c r="K40" s="1">
        <v>137749</v>
      </c>
      <c r="L40" s="1">
        <v>163323</v>
      </c>
      <c r="M40" s="1">
        <v>215630</v>
      </c>
      <c r="N40" s="1">
        <v>193387</v>
      </c>
      <c r="O40" s="1">
        <v>383200</v>
      </c>
      <c r="P40" s="17">
        <f t="shared" si="1"/>
        <v>-135962</v>
      </c>
      <c r="Q40" s="19">
        <f t="shared" si="2"/>
        <v>-519162</v>
      </c>
    </row>
    <row r="41" spans="1:17" ht="29.25" customHeight="1">
      <c r="A41" s="4" t="s">
        <v>26</v>
      </c>
      <c r="B41" s="9" t="s">
        <v>51</v>
      </c>
      <c r="C41" s="1"/>
      <c r="D41" s="1">
        <v>748612</v>
      </c>
      <c r="E41" s="1">
        <v>591011</v>
      </c>
      <c r="F41" s="1">
        <v>479100</v>
      </c>
      <c r="G41" s="1">
        <v>437487</v>
      </c>
      <c r="H41" s="1">
        <v>534215</v>
      </c>
      <c r="I41" s="1">
        <v>1412212.9683666141</v>
      </c>
      <c r="J41" s="1">
        <f>+J35-J36+J39</f>
        <v>1285118.5352189147</v>
      </c>
      <c r="K41" s="1">
        <f>+L35</f>
        <v>441068.27260039793</v>
      </c>
      <c r="L41" s="1">
        <f>+M35</f>
        <v>593863.27260039793</v>
      </c>
      <c r="M41" s="1">
        <f>+N35</f>
        <v>788071.39455346332</v>
      </c>
      <c r="N41" s="1">
        <v>941688.46488618897</v>
      </c>
      <c r="O41" s="1">
        <f>+O35-O36+O39</f>
        <v>1285118.5352189145</v>
      </c>
      <c r="P41" s="17">
        <f t="shared" si="1"/>
        <v>-127094.43314769934</v>
      </c>
      <c r="Q41" s="19">
        <f t="shared" si="2"/>
        <v>1352478.4362738342</v>
      </c>
    </row>
    <row r="43" spans="1:17" ht="15.75">
      <c r="F43" s="24" t="s">
        <v>52</v>
      </c>
      <c r="G43" s="24"/>
      <c r="H43" s="24"/>
      <c r="I43" s="24"/>
      <c r="J43" s="13"/>
      <c r="K43" s="13"/>
      <c r="L43" s="13"/>
      <c r="M43" s="13"/>
      <c r="N43" s="18"/>
      <c r="O43" s="13"/>
    </row>
    <row r="44" spans="1:17">
      <c r="K44" s="17"/>
    </row>
  </sheetData>
  <mergeCells count="16">
    <mergeCell ref="O5:O6"/>
    <mergeCell ref="H4:J4"/>
    <mergeCell ref="J5:J6"/>
    <mergeCell ref="K5:K6"/>
    <mergeCell ref="L5:L6"/>
    <mergeCell ref="M5:M6"/>
    <mergeCell ref="N5:N6"/>
    <mergeCell ref="A2:I2"/>
    <mergeCell ref="A3:I3"/>
    <mergeCell ref="H1:I1"/>
    <mergeCell ref="F43:I43"/>
    <mergeCell ref="A5:A6"/>
    <mergeCell ref="B5:B6"/>
    <mergeCell ref="C5:H5"/>
    <mergeCell ref="I5:I6"/>
    <mergeCell ref="I19:I20"/>
  </mergeCells>
  <phoneticPr fontId="108" type="noConversion"/>
  <pageMargins left="0.44" right="0.33" top="0.57999999999999996" bottom="0.62" header="0.3" footer="0.3"/>
  <pageSetup paperSize="9" scale="63" orientation="portrait" r:id="rId1"/>
  <headerFooter>
    <oddFooter>&amp;C&amp;P/&amp;P</oddFooter>
  </headerFooter>
  <ignoredErrors>
    <ignoredError sqref="J18 J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Biểu 02</vt:lpstr>
      <vt:lpstr>'Biểu 02'!Print_Area</vt:lpstr>
      <vt:lpstr>'Biểu 02'!Print_Titles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nguyenminhtan</dc:creator>
  <cp:lastModifiedBy>TPC</cp:lastModifiedBy>
  <cp:lastPrinted>2025-07-07T03:29:43Z</cp:lastPrinted>
  <dcterms:created xsi:type="dcterms:W3CDTF">2017-04-11T09:45:35Z</dcterms:created>
  <dcterms:modified xsi:type="dcterms:W3CDTF">2025-07-08T08:51:15Z</dcterms:modified>
</cp:coreProperties>
</file>