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LAM VIEC\NQ trinh HDND tinh\NQ dieu chinh giao bien che\Thang 7\"/>
    </mc:Choice>
  </mc:AlternateContent>
  <bookViews>
    <workbookView xWindow="0" yWindow="0" windowWidth="20300" windowHeight="6980" firstSheet="1" activeTab="2" autoFilterDateGrouping="0"/>
  </bookViews>
  <sheets>
    <sheet name="Kangatang" sheetId="24" state="veryHidden" r:id="rId1"/>
    <sheet name="PL 1" sheetId="9" r:id="rId2"/>
    <sheet name="PL2" sheetId="13" r:id="rId3"/>
    <sheet name="PL3" sheetId="17" r:id="rId4"/>
    <sheet name="PL6" sheetId="18" r:id="rId5"/>
  </sheets>
  <definedNames>
    <definedName name="_xlnm.Print_Area" localSheetId="3">'PL3'!$A$1:$AK$65</definedName>
    <definedName name="_xlnm.Print_Area" localSheetId="4">'PL6'!$A$1:$BB$56</definedName>
    <definedName name="_xlnm.Print_Titles" localSheetId="1">'PL 1'!$5:$7</definedName>
    <definedName name="_xlnm.Print_Titles" localSheetId="2">'PL2'!$3:$5</definedName>
    <definedName name="_xlnm.Print_Titles" localSheetId="3">'PL3'!$6:$9</definedName>
    <definedName name="_xlnm.Print_Titles" localSheetId="4">'PL6'!$5:$8</definedName>
  </definedNames>
  <calcPr calcId="162913"/>
</workbook>
</file>

<file path=xl/calcChain.xml><?xml version="1.0" encoding="utf-8"?>
<calcChain xmlns="http://schemas.openxmlformats.org/spreadsheetml/2006/main">
  <c r="AA50" i="9" l="1"/>
  <c r="AD9" i="9"/>
  <c r="AC9" i="9"/>
  <c r="AA9" i="9"/>
  <c r="Z9" i="9"/>
  <c r="Z8" i="9"/>
  <c r="W35" i="9"/>
  <c r="X35" i="9"/>
  <c r="Y35" i="9"/>
  <c r="Z35" i="9"/>
  <c r="AA35" i="9"/>
  <c r="AB35" i="9"/>
  <c r="AC35" i="9"/>
  <c r="AD35" i="9"/>
  <c r="V35" i="9"/>
  <c r="Y39" i="9" l="1"/>
  <c r="AT23" i="18" l="1"/>
  <c r="AE15" i="17" l="1"/>
  <c r="AI15" i="17"/>
  <c r="AD15" i="17"/>
  <c r="AE14" i="17"/>
  <c r="AD14" i="17"/>
  <c r="AE24" i="17"/>
  <c r="AD24" i="17"/>
  <c r="AC11" i="9" l="1"/>
  <c r="Z50" i="9"/>
  <c r="AD12" i="9" l="1"/>
  <c r="AD15" i="9"/>
  <c r="AD17" i="9"/>
  <c r="AD18" i="9"/>
  <c r="AD20" i="9"/>
  <c r="AD21" i="9"/>
  <c r="AD22" i="9"/>
  <c r="AD25" i="9"/>
  <c r="AD26" i="9"/>
  <c r="AD27" i="9"/>
  <c r="AD28" i="9"/>
  <c r="AD29" i="9"/>
  <c r="AD31" i="9"/>
  <c r="AD32" i="9"/>
  <c r="AD33" i="9"/>
  <c r="AD34" i="9"/>
  <c r="AD36" i="9"/>
  <c r="AD37" i="9"/>
  <c r="AD38" i="9"/>
  <c r="AD41" i="9"/>
  <c r="AD42" i="9"/>
  <c r="AD43" i="9"/>
  <c r="AD44" i="9"/>
  <c r="AD45" i="9"/>
  <c r="AD46" i="9"/>
  <c r="AD47" i="9"/>
  <c r="AD48" i="9"/>
  <c r="AD49" i="9"/>
  <c r="AB37" i="9"/>
  <c r="Z29" i="9"/>
  <c r="Y51" i="9" l="1"/>
  <c r="Y52" i="9"/>
  <c r="Y53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0" i="9"/>
  <c r="Y81" i="9"/>
  <c r="Y82" i="9"/>
  <c r="Y83" i="9"/>
  <c r="Y84" i="9"/>
  <c r="Y85" i="9"/>
  <c r="Y86" i="9"/>
  <c r="Y87" i="9"/>
  <c r="Y88" i="9"/>
  <c r="Y89" i="9"/>
  <c r="Y90" i="9"/>
  <c r="Y91" i="9"/>
  <c r="Y92" i="9"/>
  <c r="Y93" i="9"/>
  <c r="Y94" i="9"/>
  <c r="Y95" i="9"/>
  <c r="Y96" i="9"/>
  <c r="Y97" i="9"/>
  <c r="Y98" i="9"/>
  <c r="Y99" i="9"/>
  <c r="Y100" i="9"/>
  <c r="Y101" i="9"/>
  <c r="Y102" i="9"/>
  <c r="Y103" i="9"/>
  <c r="Y104" i="9"/>
  <c r="Y105" i="9"/>
  <c r="Y106" i="9"/>
  <c r="Y107" i="9"/>
  <c r="Y108" i="9"/>
  <c r="Y109" i="9"/>
  <c r="Y110" i="9"/>
  <c r="Y111" i="9"/>
  <c r="Y112" i="9"/>
  <c r="Y113" i="9"/>
  <c r="Y114" i="9"/>
  <c r="Y115" i="9"/>
  <c r="Y116" i="9"/>
  <c r="Y117" i="9"/>
  <c r="Y118" i="9"/>
  <c r="Y119" i="9"/>
  <c r="V8" i="9"/>
  <c r="AC37" i="9" l="1"/>
  <c r="AY134" i="13" l="1"/>
  <c r="AY131" i="13"/>
  <c r="AY77" i="13"/>
  <c r="AY44" i="13"/>
  <c r="AY12" i="13"/>
  <c r="AY11" i="13"/>
  <c r="AY10" i="13"/>
  <c r="AY9" i="13"/>
  <c r="BG9" i="13"/>
  <c r="Y50" i="9"/>
  <c r="AA23" i="9"/>
  <c r="BK6" i="13" l="1"/>
  <c r="BB6" i="13"/>
  <c r="BC6" i="13"/>
  <c r="BD6" i="13"/>
  <c r="BE6" i="13"/>
  <c r="BE7" i="13"/>
  <c r="AT21" i="18" l="1"/>
  <c r="AT9" i="18"/>
  <c r="AY110" i="13"/>
  <c r="AY96" i="13"/>
  <c r="AY55" i="13"/>
  <c r="AY31" i="13"/>
  <c r="AR6" i="13" l="1"/>
  <c r="BH140" i="13" l="1"/>
  <c r="BH139" i="13"/>
  <c r="BH99" i="13"/>
  <c r="BJ6" i="13"/>
  <c r="BJ139" i="13"/>
  <c r="Y28" i="17" l="1"/>
  <c r="Z28" i="17"/>
  <c r="AA28" i="17"/>
  <c r="AB28" i="17"/>
  <c r="AC28" i="17"/>
  <c r="AD28" i="17"/>
  <c r="AE28" i="17"/>
  <c r="AF28" i="17"/>
  <c r="AG28" i="17"/>
  <c r="AH28" i="17"/>
  <c r="AI28" i="17"/>
  <c r="AJ28" i="17"/>
  <c r="X28" i="17"/>
  <c r="AJ34" i="17"/>
  <c r="AI34" i="17"/>
  <c r="AH34" i="17"/>
  <c r="AH24" i="17"/>
  <c r="AC24" i="17"/>
  <c r="AG24" i="17" s="1"/>
  <c r="X44" i="17"/>
  <c r="X34" i="17"/>
  <c r="AG34" i="17" s="1"/>
  <c r="Y11" i="17" l="1"/>
  <c r="Z11" i="17"/>
  <c r="AA11" i="17"/>
  <c r="AB11" i="17"/>
  <c r="X11" i="17"/>
  <c r="AJ15" i="17"/>
  <c r="AH15" i="17"/>
  <c r="AG16" i="17"/>
  <c r="AJ14" i="17"/>
  <c r="AH65" i="17"/>
  <c r="AH64" i="17"/>
  <c r="AH63" i="17"/>
  <c r="AH62" i="17"/>
  <c r="AH61" i="17"/>
  <c r="AH60" i="17"/>
  <c r="AH59" i="17"/>
  <c r="AH58" i="17"/>
  <c r="AH57" i="17"/>
  <c r="AH56" i="17"/>
  <c r="AH55" i="17"/>
  <c r="AH54" i="17"/>
  <c r="AH53" i="17"/>
  <c r="AH52" i="17"/>
  <c r="AH51" i="17"/>
  <c r="AH50" i="17"/>
  <c r="AH49" i="17"/>
  <c r="AH48" i="17"/>
  <c r="AH47" i="17"/>
  <c r="AH46" i="17"/>
  <c r="AH45" i="17"/>
  <c r="AH44" i="17"/>
  <c r="AH43" i="17"/>
  <c r="AH42" i="17"/>
  <c r="AH41" i="17"/>
  <c r="AH40" i="17"/>
  <c r="AH39" i="17"/>
  <c r="AH38" i="17"/>
  <c r="AH37" i="17"/>
  <c r="AH36" i="17"/>
  <c r="AH35" i="17"/>
  <c r="AH33" i="17"/>
  <c r="AH32" i="17"/>
  <c r="AH31" i="17"/>
  <c r="AH30" i="17"/>
  <c r="AH29" i="17"/>
  <c r="AH12" i="17"/>
  <c r="AH14" i="17" l="1"/>
  <c r="AD11" i="17"/>
  <c r="AH11" i="17" s="1"/>
  <c r="AC15" i="17"/>
  <c r="AG15" i="17" s="1"/>
  <c r="AC14" i="17"/>
  <c r="AG14" i="17" s="1"/>
  <c r="AC11" i="17" l="1"/>
  <c r="AG11" i="17" s="1"/>
  <c r="AJ13" i="17" l="1"/>
  <c r="AJ16" i="17"/>
  <c r="AJ18" i="17"/>
  <c r="AJ19" i="17"/>
  <c r="AJ20" i="17"/>
  <c r="AJ21" i="17"/>
  <c r="AJ22" i="17"/>
  <c r="AJ23" i="17"/>
  <c r="AJ24" i="17"/>
  <c r="AJ25" i="17"/>
  <c r="AJ26" i="17"/>
  <c r="AJ27" i="17"/>
  <c r="AJ29" i="17"/>
  <c r="AJ30" i="17"/>
  <c r="AJ31" i="17"/>
  <c r="AJ32" i="17"/>
  <c r="AJ33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8" i="17"/>
  <c r="AJ49" i="17"/>
  <c r="AJ50" i="17"/>
  <c r="AJ51" i="17"/>
  <c r="AJ52" i="17"/>
  <c r="AJ53" i="17"/>
  <c r="AJ54" i="17"/>
  <c r="AJ55" i="17"/>
  <c r="AJ56" i="17"/>
  <c r="AJ57" i="17"/>
  <c r="AJ58" i="17"/>
  <c r="AJ59" i="17"/>
  <c r="AJ60" i="17"/>
  <c r="AJ61" i="17"/>
  <c r="AJ62" i="17"/>
  <c r="AJ63" i="17"/>
  <c r="AJ64" i="17"/>
  <c r="AJ65" i="17"/>
  <c r="AJ12" i="17"/>
  <c r="AI13" i="17"/>
  <c r="AI16" i="17"/>
  <c r="AI18" i="17"/>
  <c r="AI19" i="17"/>
  <c r="AI20" i="17"/>
  <c r="AI21" i="17"/>
  <c r="AI22" i="17"/>
  <c r="AI23" i="17"/>
  <c r="AI24" i="17"/>
  <c r="AI25" i="17"/>
  <c r="AI26" i="17"/>
  <c r="AI27" i="17"/>
  <c r="AI29" i="17"/>
  <c r="AI30" i="17"/>
  <c r="AI31" i="17"/>
  <c r="AI32" i="17"/>
  <c r="AI33" i="17"/>
  <c r="AI35" i="17"/>
  <c r="AI36" i="17"/>
  <c r="AI37" i="17"/>
  <c r="AI38" i="17"/>
  <c r="AI39" i="17"/>
  <c r="AI40" i="17"/>
  <c r="AI41" i="17"/>
  <c r="AI42" i="17"/>
  <c r="AI43" i="17"/>
  <c r="AI44" i="17"/>
  <c r="AI45" i="17"/>
  <c r="AI46" i="17"/>
  <c r="AI47" i="17"/>
  <c r="AI48" i="17"/>
  <c r="AI49" i="17"/>
  <c r="AI50" i="17"/>
  <c r="AI51" i="17"/>
  <c r="AI52" i="17"/>
  <c r="AI53" i="17"/>
  <c r="AI54" i="17"/>
  <c r="AI55" i="17"/>
  <c r="AI56" i="17"/>
  <c r="AI57" i="17"/>
  <c r="AI58" i="17"/>
  <c r="AI59" i="17"/>
  <c r="AI60" i="17"/>
  <c r="AI61" i="17"/>
  <c r="AI62" i="17"/>
  <c r="AI63" i="17"/>
  <c r="AI64" i="17"/>
  <c r="AI65" i="17"/>
  <c r="AI12" i="17"/>
  <c r="AH13" i="17"/>
  <c r="AH16" i="17"/>
  <c r="AH18" i="17"/>
  <c r="AH19" i="17"/>
  <c r="AH20" i="17"/>
  <c r="AH21" i="17"/>
  <c r="AH22" i="17"/>
  <c r="AH23" i="17"/>
  <c r="AH25" i="17"/>
  <c r="AH26" i="17"/>
  <c r="AH27" i="17"/>
  <c r="AG13" i="17"/>
  <c r="AG18" i="17"/>
  <c r="AG19" i="17"/>
  <c r="AG20" i="17"/>
  <c r="AG21" i="17"/>
  <c r="AG22" i="17"/>
  <c r="AG23" i="17"/>
  <c r="AG25" i="17"/>
  <c r="AG26" i="17"/>
  <c r="AG27" i="17"/>
  <c r="AG29" i="17"/>
  <c r="AG30" i="17"/>
  <c r="AG31" i="17"/>
  <c r="AG32" i="17"/>
  <c r="AG33" i="17"/>
  <c r="AG35" i="17"/>
  <c r="AG36" i="17"/>
  <c r="AG37" i="17"/>
  <c r="AG38" i="17"/>
  <c r="AG39" i="17"/>
  <c r="AG40" i="17"/>
  <c r="AG41" i="17"/>
  <c r="AG42" i="17"/>
  <c r="AG43" i="17"/>
  <c r="AG44" i="17"/>
  <c r="AG45" i="17"/>
  <c r="AG46" i="17"/>
  <c r="AG47" i="17"/>
  <c r="AG48" i="17"/>
  <c r="AG49" i="17"/>
  <c r="AG50" i="17"/>
  <c r="AG51" i="17"/>
  <c r="AG52" i="17"/>
  <c r="AG53" i="17"/>
  <c r="AG54" i="17"/>
  <c r="AG55" i="17"/>
  <c r="AG56" i="17"/>
  <c r="AG57" i="17"/>
  <c r="AG58" i="17"/>
  <c r="AG59" i="17"/>
  <c r="AG60" i="17"/>
  <c r="AG61" i="17"/>
  <c r="AG62" i="17"/>
  <c r="AG63" i="17"/>
  <c r="AG64" i="17"/>
  <c r="AG65" i="17"/>
  <c r="AG12" i="17"/>
  <c r="AI17" i="17" l="1"/>
  <c r="AE11" i="17"/>
  <c r="AI11" i="17" s="1"/>
  <c r="AJ17" i="17"/>
  <c r="AF11" i="17"/>
  <c r="AJ11" i="17" s="1"/>
  <c r="AG17" i="17"/>
  <c r="AH17" i="17"/>
  <c r="AI14" i="17"/>
  <c r="AD10" i="17"/>
  <c r="AE10" i="17" l="1"/>
  <c r="AF10" i="17"/>
  <c r="AC10" i="17"/>
  <c r="BJ7" i="13" l="1"/>
  <c r="BK7" i="13"/>
  <c r="BL7" i="13"/>
  <c r="BH8" i="13"/>
  <c r="BJ8" i="13"/>
  <c r="BK8" i="13"/>
  <c r="BL8" i="13"/>
  <c r="BH9" i="13"/>
  <c r="BI9" i="13"/>
  <c r="BJ9" i="13"/>
  <c r="BK9" i="13"/>
  <c r="BL9" i="13"/>
  <c r="BG10" i="13"/>
  <c r="BH10" i="13"/>
  <c r="BI10" i="13"/>
  <c r="BJ10" i="13"/>
  <c r="BK10" i="13"/>
  <c r="BL10" i="13"/>
  <c r="BG11" i="13"/>
  <c r="BH11" i="13"/>
  <c r="BI11" i="13"/>
  <c r="BJ11" i="13"/>
  <c r="BK11" i="13"/>
  <c r="BL11" i="13"/>
  <c r="BG12" i="13"/>
  <c r="BH12" i="13"/>
  <c r="BI12" i="13"/>
  <c r="BJ12" i="13"/>
  <c r="BK12" i="13"/>
  <c r="BL12" i="13"/>
  <c r="BJ13" i="13"/>
  <c r="BK13" i="13"/>
  <c r="BL13" i="13"/>
  <c r="BG14" i="13"/>
  <c r="BH14" i="13"/>
  <c r="BI14" i="13"/>
  <c r="BJ14" i="13"/>
  <c r="BK14" i="13"/>
  <c r="BL14" i="13"/>
  <c r="BH15" i="13"/>
  <c r="BI15" i="13"/>
  <c r="BJ15" i="13"/>
  <c r="BK15" i="13"/>
  <c r="BL15" i="13"/>
  <c r="BG16" i="13"/>
  <c r="BH16" i="13"/>
  <c r="BI16" i="13"/>
  <c r="BJ16" i="13"/>
  <c r="BK16" i="13"/>
  <c r="BL16" i="13"/>
  <c r="BH17" i="13"/>
  <c r="BI17" i="13"/>
  <c r="BJ17" i="13"/>
  <c r="BK17" i="13"/>
  <c r="BL17" i="13"/>
  <c r="BG18" i="13"/>
  <c r="BH18" i="13"/>
  <c r="BI18" i="13"/>
  <c r="BJ18" i="13"/>
  <c r="BK18" i="13"/>
  <c r="BL18" i="13"/>
  <c r="BG19" i="13"/>
  <c r="BH19" i="13"/>
  <c r="BI19" i="13"/>
  <c r="BJ19" i="13"/>
  <c r="BK19" i="13"/>
  <c r="BL19" i="13"/>
  <c r="BG20" i="13"/>
  <c r="BH20" i="13"/>
  <c r="BI20" i="13"/>
  <c r="BJ20" i="13"/>
  <c r="BK20" i="13"/>
  <c r="BL20" i="13"/>
  <c r="BG21" i="13"/>
  <c r="BH21" i="13"/>
  <c r="BI21" i="13"/>
  <c r="BJ21" i="13"/>
  <c r="BK21" i="13"/>
  <c r="BL21" i="13"/>
  <c r="BG22" i="13"/>
  <c r="BH22" i="13"/>
  <c r="BI22" i="13"/>
  <c r="BJ22" i="13"/>
  <c r="BK22" i="13"/>
  <c r="BL22" i="13"/>
  <c r="BG23" i="13"/>
  <c r="BH23" i="13"/>
  <c r="BI23" i="13"/>
  <c r="BJ23" i="13"/>
  <c r="BK23" i="13"/>
  <c r="BL23" i="13"/>
  <c r="BG24" i="13"/>
  <c r="BH24" i="13"/>
  <c r="BI24" i="13"/>
  <c r="BJ24" i="13"/>
  <c r="BK24" i="13"/>
  <c r="BL24" i="13"/>
  <c r="BG25" i="13"/>
  <c r="BH25" i="13"/>
  <c r="BI25" i="13"/>
  <c r="BJ25" i="13"/>
  <c r="BK25" i="13"/>
  <c r="BL25" i="13"/>
  <c r="BG26" i="13"/>
  <c r="BH26" i="13"/>
  <c r="BI26" i="13"/>
  <c r="BJ26" i="13"/>
  <c r="BK26" i="13"/>
  <c r="BL26" i="13"/>
  <c r="BG27" i="13"/>
  <c r="BH27" i="13"/>
  <c r="BI27" i="13"/>
  <c r="BJ27" i="13"/>
  <c r="BK27" i="13"/>
  <c r="BL27" i="13"/>
  <c r="BG28" i="13"/>
  <c r="BH28" i="13"/>
  <c r="BI28" i="13"/>
  <c r="BJ28" i="13"/>
  <c r="BK28" i="13"/>
  <c r="BL28" i="13"/>
  <c r="BG29" i="13"/>
  <c r="BH29" i="13"/>
  <c r="BI29" i="13"/>
  <c r="BJ29" i="13"/>
  <c r="BK29" i="13"/>
  <c r="BL29" i="13"/>
  <c r="BJ30" i="13"/>
  <c r="BK30" i="13"/>
  <c r="BL30" i="13"/>
  <c r="BG31" i="13"/>
  <c r="BH31" i="13"/>
  <c r="BI31" i="13"/>
  <c r="BJ31" i="13"/>
  <c r="BK31" i="13"/>
  <c r="BL31" i="13"/>
  <c r="BG32" i="13"/>
  <c r="BH32" i="13"/>
  <c r="BI32" i="13"/>
  <c r="BJ32" i="13"/>
  <c r="BK32" i="13"/>
  <c r="BL32" i="13"/>
  <c r="BG33" i="13"/>
  <c r="BH33" i="13"/>
  <c r="BI33" i="13"/>
  <c r="BJ33" i="13"/>
  <c r="BK33" i="13"/>
  <c r="BL33" i="13"/>
  <c r="BG34" i="13"/>
  <c r="BH34" i="13"/>
  <c r="BI34" i="13"/>
  <c r="BJ34" i="13"/>
  <c r="BK34" i="13"/>
  <c r="BL34" i="13"/>
  <c r="BG35" i="13"/>
  <c r="BH35" i="13"/>
  <c r="BI35" i="13"/>
  <c r="BJ35" i="13"/>
  <c r="BK35" i="13"/>
  <c r="BL35" i="13"/>
  <c r="BG36" i="13"/>
  <c r="BH36" i="13"/>
  <c r="BI36" i="13"/>
  <c r="BJ36" i="13"/>
  <c r="BK36" i="13"/>
  <c r="BL36" i="13"/>
  <c r="BG37" i="13"/>
  <c r="BH37" i="13"/>
  <c r="BI37" i="13"/>
  <c r="BJ37" i="13"/>
  <c r="BK37" i="13"/>
  <c r="BL37" i="13"/>
  <c r="BG38" i="13"/>
  <c r="BH38" i="13"/>
  <c r="BI38" i="13"/>
  <c r="BJ38" i="13"/>
  <c r="BK38" i="13"/>
  <c r="BL38" i="13"/>
  <c r="BG39" i="13"/>
  <c r="BH39" i="13"/>
  <c r="BI39" i="13"/>
  <c r="BJ39" i="13"/>
  <c r="BK39" i="13"/>
  <c r="BL39" i="13"/>
  <c r="BJ40" i="13"/>
  <c r="BK40" i="13"/>
  <c r="BL40" i="13"/>
  <c r="BJ41" i="13"/>
  <c r="BK41" i="13"/>
  <c r="BL41" i="13"/>
  <c r="BG42" i="13"/>
  <c r="BH42" i="13"/>
  <c r="BI42" i="13"/>
  <c r="BJ42" i="13"/>
  <c r="BK42" i="13"/>
  <c r="BL42" i="13"/>
  <c r="BG43" i="13"/>
  <c r="BH43" i="13"/>
  <c r="BI43" i="13"/>
  <c r="BJ43" i="13"/>
  <c r="BK43" i="13"/>
  <c r="BL43" i="13"/>
  <c r="BG44" i="13"/>
  <c r="BH44" i="13"/>
  <c r="BI44" i="13"/>
  <c r="BJ44" i="13"/>
  <c r="BK44" i="13"/>
  <c r="BL44" i="13"/>
  <c r="BG45" i="13"/>
  <c r="BH45" i="13"/>
  <c r="BI45" i="13"/>
  <c r="BJ45" i="13"/>
  <c r="BK45" i="13"/>
  <c r="BL45" i="13"/>
  <c r="BG46" i="13"/>
  <c r="BH46" i="13"/>
  <c r="BI46" i="13"/>
  <c r="BJ46" i="13"/>
  <c r="BK46" i="13"/>
  <c r="BL46" i="13"/>
  <c r="BG47" i="13"/>
  <c r="BH47" i="13"/>
  <c r="BI47" i="13"/>
  <c r="BJ47" i="13"/>
  <c r="BK47" i="13"/>
  <c r="BL47" i="13"/>
  <c r="BG48" i="13"/>
  <c r="BH48" i="13"/>
  <c r="BI48" i="13"/>
  <c r="BJ48" i="13"/>
  <c r="BK48" i="13"/>
  <c r="BL48" i="13"/>
  <c r="BG49" i="13"/>
  <c r="BH49" i="13"/>
  <c r="BI49" i="13"/>
  <c r="BJ49" i="13"/>
  <c r="BK49" i="13"/>
  <c r="BL49" i="13"/>
  <c r="BG50" i="13"/>
  <c r="BH50" i="13"/>
  <c r="BI50" i="13"/>
  <c r="BJ50" i="13"/>
  <c r="BK50" i="13"/>
  <c r="BL50" i="13"/>
  <c r="BH51" i="13"/>
  <c r="BI51" i="13"/>
  <c r="BJ51" i="13"/>
  <c r="BK51" i="13"/>
  <c r="BL51" i="13"/>
  <c r="BG52" i="13"/>
  <c r="BH52" i="13"/>
  <c r="BI52" i="13"/>
  <c r="BJ52" i="13"/>
  <c r="BK52" i="13"/>
  <c r="BL52" i="13"/>
  <c r="BG53" i="13"/>
  <c r="BH53" i="13"/>
  <c r="BI53" i="13"/>
  <c r="BJ53" i="13"/>
  <c r="BK53" i="13"/>
  <c r="BL53" i="13"/>
  <c r="BG54" i="13"/>
  <c r="BH54" i="13"/>
  <c r="BI54" i="13"/>
  <c r="BJ54" i="13"/>
  <c r="BK54" i="13"/>
  <c r="BL54" i="13"/>
  <c r="BG55" i="13"/>
  <c r="BH55" i="13"/>
  <c r="BI55" i="13"/>
  <c r="BJ55" i="13"/>
  <c r="BK55" i="13"/>
  <c r="BL55" i="13"/>
  <c r="BG56" i="13"/>
  <c r="BH56" i="13"/>
  <c r="BI56" i="13"/>
  <c r="BJ56" i="13"/>
  <c r="BK56" i="13"/>
  <c r="BL56" i="13"/>
  <c r="BG57" i="13"/>
  <c r="BH57" i="13"/>
  <c r="BI57" i="13"/>
  <c r="BJ57" i="13"/>
  <c r="BK57" i="13"/>
  <c r="BL57" i="13"/>
  <c r="BG58" i="13"/>
  <c r="BH58" i="13"/>
  <c r="BI58" i="13"/>
  <c r="BJ58" i="13"/>
  <c r="BK58" i="13"/>
  <c r="BL58" i="13"/>
  <c r="BG59" i="13"/>
  <c r="BH59" i="13"/>
  <c r="BI59" i="13"/>
  <c r="BJ59" i="13"/>
  <c r="BK59" i="13"/>
  <c r="BL59" i="13"/>
  <c r="BG60" i="13"/>
  <c r="BH60" i="13"/>
  <c r="BI60" i="13"/>
  <c r="BJ60" i="13"/>
  <c r="BK60" i="13"/>
  <c r="BL60" i="13"/>
  <c r="BG61" i="13"/>
  <c r="BH61" i="13"/>
  <c r="BI61" i="13"/>
  <c r="BJ61" i="13"/>
  <c r="BK61" i="13"/>
  <c r="BL61" i="13"/>
  <c r="BG62" i="13"/>
  <c r="BH62" i="13"/>
  <c r="BI62" i="13"/>
  <c r="BJ62" i="13"/>
  <c r="BK62" i="13"/>
  <c r="BL62" i="13"/>
  <c r="BG63" i="13"/>
  <c r="BH63" i="13"/>
  <c r="BI63" i="13"/>
  <c r="BJ63" i="13"/>
  <c r="BK63" i="13"/>
  <c r="BL63" i="13"/>
  <c r="BG64" i="13"/>
  <c r="BH64" i="13"/>
  <c r="BI64" i="13"/>
  <c r="BJ64" i="13"/>
  <c r="BK64" i="13"/>
  <c r="BL64" i="13"/>
  <c r="BG65" i="13"/>
  <c r="BH65" i="13"/>
  <c r="BI65" i="13"/>
  <c r="BJ65" i="13"/>
  <c r="BK65" i="13"/>
  <c r="BL65" i="13"/>
  <c r="BG66" i="13"/>
  <c r="BH66" i="13"/>
  <c r="BI66" i="13"/>
  <c r="BJ66" i="13"/>
  <c r="BK66" i="13"/>
  <c r="BL66" i="13"/>
  <c r="BG67" i="13"/>
  <c r="BH67" i="13"/>
  <c r="BI67" i="13"/>
  <c r="BJ67" i="13"/>
  <c r="BK67" i="13"/>
  <c r="BL67" i="13"/>
  <c r="BG68" i="13"/>
  <c r="BH68" i="13"/>
  <c r="BI68" i="13"/>
  <c r="BJ68" i="13"/>
  <c r="BK68" i="13"/>
  <c r="BL68" i="13"/>
  <c r="BG69" i="13"/>
  <c r="BH69" i="13"/>
  <c r="BI69" i="13"/>
  <c r="BJ69" i="13"/>
  <c r="BK69" i="13"/>
  <c r="BL69" i="13"/>
  <c r="BJ70" i="13"/>
  <c r="BK70" i="13"/>
  <c r="BL70" i="13"/>
  <c r="BG71" i="13"/>
  <c r="BH71" i="13"/>
  <c r="BI71" i="13"/>
  <c r="BJ71" i="13"/>
  <c r="BK71" i="13"/>
  <c r="BL71" i="13"/>
  <c r="BG72" i="13"/>
  <c r="BH72" i="13"/>
  <c r="BI72" i="13"/>
  <c r="BJ72" i="13"/>
  <c r="BK72" i="13"/>
  <c r="BL72" i="13"/>
  <c r="BG73" i="13"/>
  <c r="BH73" i="13"/>
  <c r="BI73" i="13"/>
  <c r="BJ73" i="13"/>
  <c r="BK73" i="13"/>
  <c r="BL73" i="13"/>
  <c r="BG74" i="13"/>
  <c r="BH74" i="13"/>
  <c r="BI74" i="13"/>
  <c r="BJ74" i="13"/>
  <c r="BK74" i="13"/>
  <c r="BL74" i="13"/>
  <c r="BG75" i="13"/>
  <c r="BH75" i="13"/>
  <c r="BI75" i="13"/>
  <c r="BJ75" i="13"/>
  <c r="BK75" i="13"/>
  <c r="BL75" i="13"/>
  <c r="BG76" i="13"/>
  <c r="BH76" i="13"/>
  <c r="BI76" i="13"/>
  <c r="BJ76" i="13"/>
  <c r="BK76" i="13"/>
  <c r="BL76" i="13"/>
  <c r="BG77" i="13"/>
  <c r="BH77" i="13"/>
  <c r="BI77" i="13"/>
  <c r="BJ77" i="13"/>
  <c r="BK77" i="13"/>
  <c r="BL77" i="13"/>
  <c r="BG78" i="13"/>
  <c r="BH78" i="13"/>
  <c r="BI78" i="13"/>
  <c r="BJ78" i="13"/>
  <c r="BK78" i="13"/>
  <c r="BL78" i="13"/>
  <c r="BG79" i="13"/>
  <c r="BH79" i="13"/>
  <c r="BI79" i="13"/>
  <c r="BJ79" i="13"/>
  <c r="BK79" i="13"/>
  <c r="BL79" i="13"/>
  <c r="BG80" i="13"/>
  <c r="BH80" i="13"/>
  <c r="BI80" i="13"/>
  <c r="BJ80" i="13"/>
  <c r="BK80" i="13"/>
  <c r="BL80" i="13"/>
  <c r="BG81" i="13"/>
  <c r="BH81" i="13"/>
  <c r="BI81" i="13"/>
  <c r="BJ81" i="13"/>
  <c r="BK81" i="13"/>
  <c r="BL81" i="13"/>
  <c r="BG82" i="13"/>
  <c r="BH82" i="13"/>
  <c r="BI82" i="13"/>
  <c r="BJ82" i="13"/>
  <c r="BK82" i="13"/>
  <c r="BL82" i="13"/>
  <c r="BG83" i="13"/>
  <c r="BH83" i="13"/>
  <c r="BI83" i="13"/>
  <c r="BJ83" i="13"/>
  <c r="BK83" i="13"/>
  <c r="BL83" i="13"/>
  <c r="BH84" i="13"/>
  <c r="BI84" i="13"/>
  <c r="BJ84" i="13"/>
  <c r="BK84" i="13"/>
  <c r="BL84" i="13"/>
  <c r="BG85" i="13"/>
  <c r="BH85" i="13"/>
  <c r="BI85" i="13"/>
  <c r="BJ85" i="13"/>
  <c r="BK85" i="13"/>
  <c r="BL85" i="13"/>
  <c r="BG86" i="13"/>
  <c r="BH86" i="13"/>
  <c r="BI86" i="13"/>
  <c r="BJ86" i="13"/>
  <c r="BK86" i="13"/>
  <c r="BL86" i="13"/>
  <c r="BG87" i="13"/>
  <c r="BH87" i="13"/>
  <c r="BI87" i="13"/>
  <c r="BJ87" i="13"/>
  <c r="BK87" i="13"/>
  <c r="BL87" i="13"/>
  <c r="BG88" i="13"/>
  <c r="BH88" i="13"/>
  <c r="BI88" i="13"/>
  <c r="BJ88" i="13"/>
  <c r="BK88" i="13"/>
  <c r="BL88" i="13"/>
  <c r="BG89" i="13"/>
  <c r="BH89" i="13"/>
  <c r="BI89" i="13"/>
  <c r="BJ89" i="13"/>
  <c r="BK89" i="13"/>
  <c r="BL89" i="13"/>
  <c r="BG90" i="13"/>
  <c r="BH90" i="13"/>
  <c r="BI90" i="13"/>
  <c r="BJ90" i="13"/>
  <c r="BK90" i="13"/>
  <c r="BL90" i="13"/>
  <c r="BG91" i="13"/>
  <c r="BH91" i="13"/>
  <c r="BI91" i="13"/>
  <c r="BJ91" i="13"/>
  <c r="BK91" i="13"/>
  <c r="BL91" i="13"/>
  <c r="BG92" i="13"/>
  <c r="BH92" i="13"/>
  <c r="BI92" i="13"/>
  <c r="BJ92" i="13"/>
  <c r="BK92" i="13"/>
  <c r="BL92" i="13"/>
  <c r="BG93" i="13"/>
  <c r="BH93" i="13"/>
  <c r="BI93" i="13"/>
  <c r="BJ93" i="13"/>
  <c r="BK93" i="13"/>
  <c r="BL93" i="13"/>
  <c r="BG94" i="13"/>
  <c r="BH94" i="13"/>
  <c r="BI94" i="13"/>
  <c r="BJ94" i="13"/>
  <c r="BK94" i="13"/>
  <c r="BL94" i="13"/>
  <c r="BG95" i="13"/>
  <c r="BH95" i="13"/>
  <c r="BI95" i="13"/>
  <c r="BJ95" i="13"/>
  <c r="BK95" i="13"/>
  <c r="BL95" i="13"/>
  <c r="BI96" i="13"/>
  <c r="BJ96" i="13"/>
  <c r="BK96" i="13"/>
  <c r="BL96" i="13"/>
  <c r="BG97" i="13"/>
  <c r="BH97" i="13"/>
  <c r="BI97" i="13"/>
  <c r="BJ97" i="13"/>
  <c r="BK97" i="13"/>
  <c r="BL97" i="13"/>
  <c r="BG98" i="13"/>
  <c r="BH98" i="13"/>
  <c r="BI98" i="13"/>
  <c r="BJ98" i="13"/>
  <c r="BK98" i="13"/>
  <c r="BL98" i="13"/>
  <c r="BG99" i="13"/>
  <c r="BI99" i="13"/>
  <c r="BJ99" i="13"/>
  <c r="BK99" i="13"/>
  <c r="BL99" i="13"/>
  <c r="BG100" i="13"/>
  <c r="BH100" i="13"/>
  <c r="BI100" i="13"/>
  <c r="BJ100" i="13"/>
  <c r="BK100" i="13"/>
  <c r="BL100" i="13"/>
  <c r="BG101" i="13"/>
  <c r="BH101" i="13"/>
  <c r="BI101" i="13"/>
  <c r="BJ101" i="13"/>
  <c r="BK101" i="13"/>
  <c r="BL101" i="13"/>
  <c r="BH102" i="13"/>
  <c r="BI102" i="13"/>
  <c r="BJ102" i="13"/>
  <c r="BK102" i="13"/>
  <c r="BL102" i="13"/>
  <c r="BG103" i="13"/>
  <c r="BH103" i="13"/>
  <c r="BI103" i="13"/>
  <c r="BJ103" i="13"/>
  <c r="BK103" i="13"/>
  <c r="BL103" i="13"/>
  <c r="BG104" i="13"/>
  <c r="BH104" i="13"/>
  <c r="BI104" i="13"/>
  <c r="BJ104" i="13"/>
  <c r="BK104" i="13"/>
  <c r="BL104" i="13"/>
  <c r="BG105" i="13"/>
  <c r="BH105" i="13"/>
  <c r="BI105" i="13"/>
  <c r="BJ105" i="13"/>
  <c r="BK105" i="13"/>
  <c r="BL105" i="13"/>
  <c r="BG106" i="13"/>
  <c r="BH106" i="13"/>
  <c r="BI106" i="13"/>
  <c r="BJ106" i="13"/>
  <c r="BK106" i="13"/>
  <c r="BL106" i="13"/>
  <c r="BG107" i="13"/>
  <c r="BH107" i="13"/>
  <c r="BI107" i="13"/>
  <c r="BJ107" i="13"/>
  <c r="BK107" i="13"/>
  <c r="BL107" i="13"/>
  <c r="BG108" i="13"/>
  <c r="BH108" i="13"/>
  <c r="BI108" i="13"/>
  <c r="BJ108" i="13"/>
  <c r="BK108" i="13"/>
  <c r="BL108" i="13"/>
  <c r="BG109" i="13"/>
  <c r="BH109" i="13"/>
  <c r="BI109" i="13"/>
  <c r="BJ109" i="13"/>
  <c r="BK109" i="13"/>
  <c r="BL109" i="13"/>
  <c r="BG110" i="13"/>
  <c r="BH110" i="13"/>
  <c r="BJ110" i="13"/>
  <c r="BK110" i="13"/>
  <c r="BL110" i="13"/>
  <c r="BG111" i="13"/>
  <c r="BH111" i="13"/>
  <c r="BI111" i="13"/>
  <c r="BJ111" i="13"/>
  <c r="BK111" i="13"/>
  <c r="BL111" i="13"/>
  <c r="BG112" i="13"/>
  <c r="BH112" i="13"/>
  <c r="BI112" i="13"/>
  <c r="BJ112" i="13"/>
  <c r="BK112" i="13"/>
  <c r="BL112" i="13"/>
  <c r="BG113" i="13"/>
  <c r="BH113" i="13"/>
  <c r="BI113" i="13"/>
  <c r="BJ113" i="13"/>
  <c r="BK113" i="13"/>
  <c r="BL113" i="13"/>
  <c r="BG114" i="13"/>
  <c r="BH114" i="13"/>
  <c r="BI114" i="13"/>
  <c r="BJ114" i="13"/>
  <c r="BK114" i="13"/>
  <c r="BL114" i="13"/>
  <c r="BG115" i="13"/>
  <c r="BH115" i="13"/>
  <c r="BI115" i="13"/>
  <c r="BJ115" i="13"/>
  <c r="BK115" i="13"/>
  <c r="BL115" i="13"/>
  <c r="BG116" i="13"/>
  <c r="BH116" i="13"/>
  <c r="BI116" i="13"/>
  <c r="BJ116" i="13"/>
  <c r="BK116" i="13"/>
  <c r="BL116" i="13"/>
  <c r="BG117" i="13"/>
  <c r="BH117" i="13"/>
  <c r="BI117" i="13"/>
  <c r="BJ117" i="13"/>
  <c r="BK117" i="13"/>
  <c r="BL117" i="13"/>
  <c r="BG118" i="13"/>
  <c r="BH118" i="13"/>
  <c r="BI118" i="13"/>
  <c r="BJ118" i="13"/>
  <c r="BK118" i="13"/>
  <c r="BL118" i="13"/>
  <c r="BG119" i="13"/>
  <c r="BH119" i="13"/>
  <c r="BI119" i="13"/>
  <c r="BJ119" i="13"/>
  <c r="BK119" i="13"/>
  <c r="BL119" i="13"/>
  <c r="BG120" i="13"/>
  <c r="BH120" i="13"/>
  <c r="BI120" i="13"/>
  <c r="BJ120" i="13"/>
  <c r="BK120" i="13"/>
  <c r="BL120" i="13"/>
  <c r="BG121" i="13"/>
  <c r="BH121" i="13"/>
  <c r="BI121" i="13"/>
  <c r="BJ121" i="13"/>
  <c r="BK121" i="13"/>
  <c r="BL121" i="13"/>
  <c r="BG122" i="13"/>
  <c r="BH122" i="13"/>
  <c r="BI122" i="13"/>
  <c r="BJ122" i="13"/>
  <c r="BK122" i="13"/>
  <c r="BL122" i="13"/>
  <c r="BG123" i="13"/>
  <c r="BH123" i="13"/>
  <c r="BI123" i="13"/>
  <c r="BJ123" i="13"/>
  <c r="BK123" i="13"/>
  <c r="BL123" i="13"/>
  <c r="BG124" i="13"/>
  <c r="BH124" i="13"/>
  <c r="BI124" i="13"/>
  <c r="BJ124" i="13"/>
  <c r="BK124" i="13"/>
  <c r="BL124" i="13"/>
  <c r="BG125" i="13"/>
  <c r="BH125" i="13"/>
  <c r="BI125" i="13"/>
  <c r="BJ125" i="13"/>
  <c r="BK125" i="13"/>
  <c r="BL125" i="13"/>
  <c r="BG126" i="13"/>
  <c r="BH126" i="13"/>
  <c r="BI126" i="13"/>
  <c r="BJ126" i="13"/>
  <c r="BK126" i="13"/>
  <c r="BL126" i="13"/>
  <c r="BG127" i="13"/>
  <c r="BH127" i="13"/>
  <c r="BI127" i="13"/>
  <c r="BJ127" i="13"/>
  <c r="BK127" i="13"/>
  <c r="BL127" i="13"/>
  <c r="BG128" i="13"/>
  <c r="BH128" i="13"/>
  <c r="BI128" i="13"/>
  <c r="BJ128" i="13"/>
  <c r="BK128" i="13"/>
  <c r="BL128" i="13"/>
  <c r="BG129" i="13"/>
  <c r="BH129" i="13"/>
  <c r="BI129" i="13"/>
  <c r="BJ129" i="13"/>
  <c r="BK129" i="13"/>
  <c r="BL129" i="13"/>
  <c r="BG130" i="13"/>
  <c r="BH130" i="13"/>
  <c r="BI130" i="13"/>
  <c r="BJ130" i="13"/>
  <c r="BK130" i="13"/>
  <c r="BL130" i="13"/>
  <c r="BG131" i="13"/>
  <c r="BH131" i="13"/>
  <c r="BI131" i="13"/>
  <c r="BJ131" i="13"/>
  <c r="BK131" i="13"/>
  <c r="BL131" i="13"/>
  <c r="BG132" i="13"/>
  <c r="BH132" i="13"/>
  <c r="BI132" i="13"/>
  <c r="BJ132" i="13"/>
  <c r="BK132" i="13"/>
  <c r="BL132" i="13"/>
  <c r="BG133" i="13"/>
  <c r="BH133" i="13"/>
  <c r="BI133" i="13"/>
  <c r="BJ133" i="13"/>
  <c r="BK133" i="13"/>
  <c r="BL133" i="13"/>
  <c r="BG134" i="13"/>
  <c r="BH134" i="13"/>
  <c r="BI134" i="13"/>
  <c r="BJ134" i="13"/>
  <c r="BK134" i="13"/>
  <c r="BL134" i="13"/>
  <c r="BG135" i="13"/>
  <c r="BH135" i="13"/>
  <c r="BI135" i="13"/>
  <c r="BJ135" i="13"/>
  <c r="BK135" i="13"/>
  <c r="BL135" i="13"/>
  <c r="BG136" i="13"/>
  <c r="BH136" i="13"/>
  <c r="BI136" i="13"/>
  <c r="BJ136" i="13"/>
  <c r="BK136" i="13"/>
  <c r="BL136" i="13"/>
  <c r="BG137" i="13"/>
  <c r="BH137" i="13"/>
  <c r="BI137" i="13"/>
  <c r="BJ137" i="13"/>
  <c r="BK137" i="13"/>
  <c r="BL137" i="13"/>
  <c r="BG138" i="13"/>
  <c r="BH138" i="13"/>
  <c r="BI138" i="13"/>
  <c r="BJ138" i="13"/>
  <c r="BK138" i="13"/>
  <c r="BL138" i="13"/>
  <c r="BG139" i="13"/>
  <c r="BI139" i="13"/>
  <c r="BK139" i="13"/>
  <c r="BL139" i="13"/>
  <c r="BG140" i="13"/>
  <c r="BI140" i="13"/>
  <c r="BJ140" i="13"/>
  <c r="BK140" i="13"/>
  <c r="BL140" i="13"/>
  <c r="BG141" i="13"/>
  <c r="BH141" i="13"/>
  <c r="BI141" i="13"/>
  <c r="BJ141" i="13"/>
  <c r="BK141" i="13"/>
  <c r="BL141" i="13"/>
  <c r="BL6" i="13"/>
  <c r="AZ110" i="13"/>
  <c r="BA110" i="13"/>
  <c r="BI110" i="13" s="1"/>
  <c r="BB110" i="13"/>
  <c r="BC110" i="13"/>
  <c r="BD110" i="13"/>
  <c r="BE110" i="13"/>
  <c r="AZ70" i="13"/>
  <c r="BA70" i="13"/>
  <c r="BI70" i="13" s="1"/>
  <c r="BB70" i="13"/>
  <c r="BC70" i="13"/>
  <c r="BD70" i="13"/>
  <c r="BE70" i="13"/>
  <c r="BF70" i="13"/>
  <c r="AZ55" i="13"/>
  <c r="BA55" i="13"/>
  <c r="BB55" i="13"/>
  <c r="BC55" i="13"/>
  <c r="BD55" i="13"/>
  <c r="BE55" i="13"/>
  <c r="BF55" i="13"/>
  <c r="AZ41" i="13"/>
  <c r="BA41" i="13"/>
  <c r="BI41" i="13" s="1"/>
  <c r="BB41" i="13"/>
  <c r="BH41" i="13" s="1"/>
  <c r="BC41" i="13"/>
  <c r="BD41" i="13"/>
  <c r="BE41" i="13"/>
  <c r="AZ40" i="13"/>
  <c r="AZ30" i="13" s="1"/>
  <c r="BD40" i="13"/>
  <c r="BE40" i="13"/>
  <c r="BE30" i="13" s="1"/>
  <c r="AZ31" i="13"/>
  <c r="BA31" i="13"/>
  <c r="BB31" i="13"/>
  <c r="BC31" i="13"/>
  <c r="BD31" i="13"/>
  <c r="BE31" i="13"/>
  <c r="BD30" i="13"/>
  <c r="AZ18" i="13"/>
  <c r="BA18" i="13"/>
  <c r="BB18" i="13"/>
  <c r="BC18" i="13"/>
  <c r="BD18" i="13"/>
  <c r="BE18" i="13"/>
  <c r="AZ8" i="13"/>
  <c r="BA8" i="13"/>
  <c r="BI8" i="13" s="1"/>
  <c r="BB8" i="13"/>
  <c r="BC8" i="13"/>
  <c r="BD8" i="13"/>
  <c r="BE8" i="13"/>
  <c r="BB7" i="13"/>
  <c r="BD7" i="13"/>
  <c r="BF7" i="13"/>
  <c r="BA40" i="13" l="1"/>
  <c r="BH70" i="13"/>
  <c r="BB40" i="13"/>
  <c r="BB30" i="13" s="1"/>
  <c r="BH30" i="13"/>
  <c r="BH40" i="13"/>
  <c r="BC40" i="13"/>
  <c r="BC30" i="13" s="1"/>
  <c r="BC7" i="13"/>
  <c r="BI40" i="13" l="1"/>
  <c r="BA30" i="13"/>
  <c r="BI30" i="13" s="1"/>
  <c r="AZ96" i="13"/>
  <c r="AY35" i="13"/>
  <c r="BH96" i="13" l="1"/>
  <c r="AW27" i="18"/>
  <c r="AT24" i="18"/>
  <c r="AW23" i="18"/>
  <c r="AW21" i="18"/>
  <c r="AV10" i="18"/>
  <c r="AW10" i="18"/>
  <c r="AX10" i="18"/>
  <c r="AV11" i="18"/>
  <c r="AW11" i="18"/>
  <c r="AX11" i="18"/>
  <c r="AV12" i="18"/>
  <c r="AW12" i="18"/>
  <c r="AX12" i="18"/>
  <c r="AV13" i="18"/>
  <c r="AW13" i="18"/>
  <c r="AX13" i="18"/>
  <c r="AV14" i="18"/>
  <c r="AW14" i="18"/>
  <c r="AX14" i="18"/>
  <c r="AV15" i="18"/>
  <c r="AW15" i="18"/>
  <c r="AX15" i="18"/>
  <c r="AV16" i="18"/>
  <c r="AW16" i="18"/>
  <c r="AX16" i="18"/>
  <c r="AV17" i="18"/>
  <c r="AW17" i="18"/>
  <c r="AX17" i="18"/>
  <c r="AV18" i="18"/>
  <c r="AW18" i="18"/>
  <c r="AX18" i="18"/>
  <c r="AV19" i="18"/>
  <c r="AW19" i="18"/>
  <c r="AX19" i="18"/>
  <c r="AV20" i="18"/>
  <c r="AW20" i="18"/>
  <c r="AX20" i="18"/>
  <c r="AX21" i="18"/>
  <c r="AV22" i="18"/>
  <c r="AW22" i="18"/>
  <c r="AX22" i="18"/>
  <c r="AX23" i="18"/>
  <c r="AV24" i="18"/>
  <c r="AW24" i="18"/>
  <c r="AX24" i="18"/>
  <c r="AV25" i="18"/>
  <c r="AW25" i="18"/>
  <c r="AX25" i="18"/>
  <c r="AV26" i="18"/>
  <c r="AW26" i="18"/>
  <c r="AX26" i="18"/>
  <c r="AX27" i="18"/>
  <c r="AW28" i="18"/>
  <c r="AX28" i="18"/>
  <c r="AW29" i="18"/>
  <c r="AX29" i="18"/>
  <c r="AV30" i="18"/>
  <c r="AW30" i="18"/>
  <c r="AX30" i="18"/>
  <c r="AV31" i="18"/>
  <c r="AW31" i="18"/>
  <c r="AX31" i="18"/>
  <c r="AV32" i="18"/>
  <c r="AW32" i="18"/>
  <c r="AX32" i="18"/>
  <c r="AV33" i="18"/>
  <c r="AW33" i="18"/>
  <c r="AX33" i="18"/>
  <c r="AV34" i="18"/>
  <c r="AW34" i="18"/>
  <c r="AX34" i="18"/>
  <c r="AV35" i="18"/>
  <c r="AW35" i="18"/>
  <c r="AX35" i="18"/>
  <c r="AV36" i="18"/>
  <c r="AW36" i="18"/>
  <c r="AX36" i="18"/>
  <c r="AV37" i="18"/>
  <c r="AW37" i="18"/>
  <c r="AX37" i="18"/>
  <c r="AV38" i="18"/>
  <c r="AW38" i="18"/>
  <c r="AX38" i="18"/>
  <c r="AV39" i="18"/>
  <c r="AW39" i="18"/>
  <c r="AX39" i="18"/>
  <c r="AV40" i="18"/>
  <c r="AW40" i="18"/>
  <c r="AX40" i="18"/>
  <c r="AW41" i="18"/>
  <c r="AX41" i="18"/>
  <c r="AV42" i="18"/>
  <c r="AW42" i="18"/>
  <c r="AX42" i="18"/>
  <c r="AW43" i="18"/>
  <c r="AX43" i="18"/>
  <c r="AW44" i="18"/>
  <c r="AX44" i="18"/>
  <c r="AV45" i="18"/>
  <c r="AW45" i="18"/>
  <c r="AX45" i="18"/>
  <c r="AW46" i="18"/>
  <c r="AX46" i="18"/>
  <c r="AV47" i="18"/>
  <c r="AW47" i="18"/>
  <c r="AX47" i="18"/>
  <c r="AW48" i="18"/>
  <c r="AX48" i="18"/>
  <c r="AW49" i="18"/>
  <c r="AX49" i="18"/>
  <c r="AW50" i="18"/>
  <c r="AX50" i="18"/>
  <c r="AV51" i="18"/>
  <c r="AW51" i="18"/>
  <c r="AX51" i="18"/>
  <c r="AV52" i="18"/>
  <c r="AW52" i="18"/>
  <c r="AX52" i="18"/>
  <c r="AV53" i="18"/>
  <c r="AW53" i="18"/>
  <c r="AX53" i="18"/>
  <c r="AV54" i="18"/>
  <c r="AW54" i="18"/>
  <c r="AX54" i="18"/>
  <c r="AV55" i="18"/>
  <c r="AW55" i="18"/>
  <c r="AX55" i="18"/>
  <c r="AV56" i="18"/>
  <c r="AW56" i="18"/>
  <c r="AX56" i="18"/>
  <c r="AV57" i="18"/>
  <c r="AW57" i="18"/>
  <c r="AX57" i="18"/>
  <c r="AS54" i="18"/>
  <c r="AS53" i="18"/>
  <c r="AS52" i="18"/>
  <c r="AV50" i="18"/>
  <c r="AS49" i="18"/>
  <c r="AV49" i="18" s="1"/>
  <c r="AS48" i="18"/>
  <c r="AV48" i="18" s="1"/>
  <c r="AV46" i="18"/>
  <c r="AS44" i="18"/>
  <c r="AS43" i="18"/>
  <c r="AV43" i="18" s="1"/>
  <c r="AS41" i="18"/>
  <c r="AV41" i="18" s="1"/>
  <c r="AS29" i="18"/>
  <c r="AS28" i="18"/>
  <c r="AS26" i="18"/>
  <c r="AS25" i="18"/>
  <c r="AS24" i="18"/>
  <c r="AS23" i="18"/>
  <c r="AV23" i="18" s="1"/>
  <c r="AS21" i="18"/>
  <c r="AV21" i="18" s="1"/>
  <c r="AS19" i="18"/>
  <c r="AS18" i="18"/>
  <c r="AS17" i="18"/>
  <c r="AS14" i="18"/>
  <c r="AS12" i="18"/>
  <c r="AS11" i="18"/>
  <c r="AU9" i="18"/>
  <c r="AS27" i="18" l="1"/>
  <c r="AV27" i="18" s="1"/>
  <c r="AV44" i="18"/>
  <c r="AS9" i="18" l="1"/>
  <c r="AV9" i="18" s="1"/>
  <c r="Y44" i="9"/>
  <c r="Y45" i="9"/>
  <c r="Y11" i="9"/>
  <c r="Z46" i="9"/>
  <c r="Y46" i="9" s="1"/>
  <c r="BF110" i="13" l="1"/>
  <c r="AY102" i="13"/>
  <c r="BG102" i="13" s="1"/>
  <c r="BF96" i="13"/>
  <c r="BE96" i="13"/>
  <c r="BD96" i="13"/>
  <c r="BC96" i="13"/>
  <c r="BB96" i="13"/>
  <c r="BA96" i="13"/>
  <c r="BF93" i="13"/>
  <c r="BE93" i="13"/>
  <c r="BD93" i="13"/>
  <c r="BC93" i="13"/>
  <c r="BB93" i="13"/>
  <c r="BA93" i="13"/>
  <c r="AZ93" i="13"/>
  <c r="AY93" i="13"/>
  <c r="AY84" i="13"/>
  <c r="AY51" i="13"/>
  <c r="BF41" i="13"/>
  <c r="BF40" i="13"/>
  <c r="AY36" i="13"/>
  <c r="BF35" i="13"/>
  <c r="BE35" i="13"/>
  <c r="BD35" i="13"/>
  <c r="BC35" i="13"/>
  <c r="BB35" i="13"/>
  <c r="BA35" i="13"/>
  <c r="AZ35" i="13"/>
  <c r="BF32" i="13"/>
  <c r="BF31" i="13" s="1"/>
  <c r="BE32" i="13"/>
  <c r="BA32" i="13"/>
  <c r="AZ32" i="13"/>
  <c r="AY32" i="13"/>
  <c r="BF18" i="13"/>
  <c r="AY18" i="13"/>
  <c r="AY17" i="13"/>
  <c r="BG17" i="13" s="1"/>
  <c r="AY16" i="13"/>
  <c r="AY15" i="13"/>
  <c r="BG15" i="13" s="1"/>
  <c r="AY14" i="13"/>
  <c r="BF13" i="13"/>
  <c r="BE13" i="13"/>
  <c r="BD13" i="13"/>
  <c r="BA13" i="13"/>
  <c r="AZ13" i="13"/>
  <c r="BF8" i="13"/>
  <c r="AY8" i="13"/>
  <c r="BG8" i="13" s="1"/>
  <c r="AB10" i="9"/>
  <c r="AC10" i="9"/>
  <c r="AD10" i="9"/>
  <c r="AD11" i="9"/>
  <c r="AB12" i="9"/>
  <c r="AC12" i="9"/>
  <c r="AC16" i="9"/>
  <c r="AB17" i="9"/>
  <c r="AC17" i="9"/>
  <c r="AC18" i="9"/>
  <c r="AB20" i="9"/>
  <c r="AC20" i="9"/>
  <c r="AC21" i="9"/>
  <c r="AC22" i="9"/>
  <c r="AC25" i="9"/>
  <c r="AB26" i="9"/>
  <c r="AC26" i="9"/>
  <c r="AB27" i="9"/>
  <c r="AC27" i="9"/>
  <c r="AB28" i="9"/>
  <c r="AC28" i="9"/>
  <c r="AC29" i="9"/>
  <c r="AC31" i="9"/>
  <c r="AB32" i="9"/>
  <c r="AC32" i="9"/>
  <c r="AB33" i="9"/>
  <c r="AC33" i="9"/>
  <c r="AC34" i="9"/>
  <c r="AC36" i="9"/>
  <c r="AC38" i="9"/>
  <c r="AC40" i="9"/>
  <c r="AB41" i="9"/>
  <c r="AC41" i="9"/>
  <c r="AC42" i="9"/>
  <c r="AC43" i="9"/>
  <c r="AB44" i="9"/>
  <c r="AC44" i="9"/>
  <c r="AB45" i="9"/>
  <c r="AC45" i="9"/>
  <c r="AB46" i="9"/>
  <c r="AC46" i="9"/>
  <c r="AB47" i="9"/>
  <c r="AC47" i="9"/>
  <c r="AB48" i="9"/>
  <c r="AC48" i="9"/>
  <c r="AB49" i="9"/>
  <c r="AC49" i="9"/>
  <c r="Y43" i="9"/>
  <c r="Y42" i="9"/>
  <c r="AA40" i="9"/>
  <c r="Y38" i="9"/>
  <c r="Y36" i="9"/>
  <c r="Y34" i="9"/>
  <c r="Y31" i="9"/>
  <c r="Y30" i="9" s="1"/>
  <c r="AA30" i="9"/>
  <c r="Z30" i="9"/>
  <c r="Y29" i="9"/>
  <c r="Y25" i="9"/>
  <c r="Z23" i="9"/>
  <c r="Y22" i="9"/>
  <c r="Y21" i="9"/>
  <c r="AA19" i="9"/>
  <c r="Z19" i="9"/>
  <c r="Z14" i="9" s="1"/>
  <c r="Y18" i="9"/>
  <c r="Y16" i="9"/>
  <c r="AA14" i="9" l="1"/>
  <c r="Y40" i="9"/>
  <c r="AC8" i="9"/>
  <c r="BH13" i="13"/>
  <c r="AZ7" i="13"/>
  <c r="BI13" i="13"/>
  <c r="BA7" i="13"/>
  <c r="AY70" i="13"/>
  <c r="BG70" i="13" s="1"/>
  <c r="BG84" i="13"/>
  <c r="AY41" i="13"/>
  <c r="BG51" i="13"/>
  <c r="BG96" i="13"/>
  <c r="BF30" i="13"/>
  <c r="BF6" i="13" s="1"/>
  <c r="BD32" i="13"/>
  <c r="AY13" i="13"/>
  <c r="Y13" i="9"/>
  <c r="Y15" i="9"/>
  <c r="Y19" i="9"/>
  <c r="Y24" i="9"/>
  <c r="BH7" i="13" l="1"/>
  <c r="AZ6" i="13"/>
  <c r="BH6" i="13" s="1"/>
  <c r="AA8" i="9"/>
  <c r="AD8" i="9" s="1"/>
  <c r="BA6" i="13"/>
  <c r="BI6" i="13" s="1"/>
  <c r="BI7" i="13"/>
  <c r="BG13" i="13"/>
  <c r="AY7" i="13"/>
  <c r="BG7" i="13" s="1"/>
  <c r="AY40" i="13"/>
  <c r="BG41" i="13"/>
  <c r="Y23" i="9"/>
  <c r="Y14" i="9"/>
  <c r="Y9" i="9" s="1"/>
  <c r="AP54" i="18"/>
  <c r="AP53" i="18"/>
  <c r="AP52" i="18"/>
  <c r="AP50" i="18"/>
  <c r="AP49" i="18"/>
  <c r="AP48" i="18"/>
  <c r="AP46" i="18"/>
  <c r="AP44" i="18"/>
  <c r="AP43" i="18"/>
  <c r="AP42" i="18"/>
  <c r="AP41" i="18"/>
  <c r="AP29" i="18"/>
  <c r="AV29" i="18" s="1"/>
  <c r="AP28" i="18"/>
  <c r="AV28" i="18" s="1"/>
  <c r="AP26" i="18"/>
  <c r="AP25" i="18"/>
  <c r="AP24" i="18"/>
  <c r="AP23" i="18"/>
  <c r="AP22" i="18"/>
  <c r="AP21" i="18"/>
  <c r="AP19" i="18"/>
  <c r="AP18" i="18"/>
  <c r="AP17" i="18"/>
  <c r="AP14" i="18"/>
  <c r="AP12" i="18"/>
  <c r="AP11" i="18"/>
  <c r="AR9" i="18"/>
  <c r="AX9" i="18" s="1"/>
  <c r="AQ9" i="18"/>
  <c r="AW9" i="18" s="1"/>
  <c r="AO9" i="18"/>
  <c r="AN9" i="18"/>
  <c r="AM9" i="18"/>
  <c r="AX110" i="13"/>
  <c r="AW110" i="13"/>
  <c r="AV110" i="13"/>
  <c r="AU110" i="13"/>
  <c r="AT110" i="13"/>
  <c r="AS110" i="13"/>
  <c r="AR110" i="13"/>
  <c r="AQ110" i="13"/>
  <c r="AQ102" i="13"/>
  <c r="AX96" i="13"/>
  <c r="AW96" i="13"/>
  <c r="AV96" i="13"/>
  <c r="AU96" i="13"/>
  <c r="AT96" i="13"/>
  <c r="AS96" i="13"/>
  <c r="AR96" i="13"/>
  <c r="AQ96" i="13"/>
  <c r="AX93" i="13"/>
  <c r="AW93" i="13"/>
  <c r="AV93" i="13"/>
  <c r="AU93" i="13"/>
  <c r="AT93" i="13"/>
  <c r="AS93" i="13"/>
  <c r="AR93" i="13"/>
  <c r="AQ93" i="13"/>
  <c r="AQ84" i="13"/>
  <c r="AX70" i="13"/>
  <c r="AW70" i="13"/>
  <c r="AV70" i="13"/>
  <c r="AU70" i="13"/>
  <c r="AT70" i="13"/>
  <c r="AS70" i="13"/>
  <c r="AR70" i="13"/>
  <c r="AQ70" i="13"/>
  <c r="AX55" i="13"/>
  <c r="AW55" i="13"/>
  <c r="AV55" i="13"/>
  <c r="AU55" i="13"/>
  <c r="AT55" i="13"/>
  <c r="AS55" i="13"/>
  <c r="AR55" i="13"/>
  <c r="AQ55" i="13"/>
  <c r="AQ51" i="13"/>
  <c r="AX41" i="13"/>
  <c r="AW41" i="13"/>
  <c r="AV41" i="13"/>
  <c r="AU41" i="13"/>
  <c r="AT41" i="13"/>
  <c r="AS41" i="13"/>
  <c r="AR41" i="13"/>
  <c r="AQ41" i="13"/>
  <c r="AQ36" i="13"/>
  <c r="AX35" i="13"/>
  <c r="AW35" i="13"/>
  <c r="AV35" i="13"/>
  <c r="AU35" i="13"/>
  <c r="AU31" i="13" s="1"/>
  <c r="AT35" i="13"/>
  <c r="AT31" i="13" s="1"/>
  <c r="AS35" i="13"/>
  <c r="AR35" i="13"/>
  <c r="AQ35" i="13"/>
  <c r="AX32" i="13"/>
  <c r="AX31" i="13" s="1"/>
  <c r="AW32" i="13"/>
  <c r="AS32" i="13"/>
  <c r="AR32" i="13"/>
  <c r="AQ32" i="13"/>
  <c r="AX18" i="13"/>
  <c r="AW18" i="13"/>
  <c r="AV18" i="13"/>
  <c r="AU18" i="13"/>
  <c r="AT18" i="13"/>
  <c r="AS18" i="13"/>
  <c r="AR18" i="13"/>
  <c r="AQ18" i="13"/>
  <c r="AQ17" i="13"/>
  <c r="AQ16" i="13"/>
  <c r="AQ15" i="13"/>
  <c r="AQ14" i="13"/>
  <c r="AX13" i="13"/>
  <c r="AW13" i="13"/>
  <c r="AV13" i="13"/>
  <c r="AS13" i="13"/>
  <c r="AR13" i="13"/>
  <c r="AX8" i="13"/>
  <c r="AW8" i="13"/>
  <c r="AV8" i="13"/>
  <c r="AS8" i="13"/>
  <c r="AR8" i="13"/>
  <c r="AQ8" i="13"/>
  <c r="V43" i="9"/>
  <c r="AB43" i="9" s="1"/>
  <c r="V42" i="9"/>
  <c r="AB42" i="9" s="1"/>
  <c r="X40" i="9"/>
  <c r="AD40" i="9" s="1"/>
  <c r="W39" i="9"/>
  <c r="AC39" i="9" s="1"/>
  <c r="V38" i="9"/>
  <c r="AB38" i="9" s="1"/>
  <c r="V36" i="9"/>
  <c r="AB36" i="9" s="1"/>
  <c r="V34" i="9"/>
  <c r="AB34" i="9" s="1"/>
  <c r="W30" i="9"/>
  <c r="AC30" i="9" s="1"/>
  <c r="V31" i="9"/>
  <c r="AB31" i="9" s="1"/>
  <c r="X30" i="9"/>
  <c r="AD30" i="9" s="1"/>
  <c r="V29" i="9"/>
  <c r="AB29" i="9" s="1"/>
  <c r="V25" i="9"/>
  <c r="AB25" i="9" s="1"/>
  <c r="X24" i="9"/>
  <c r="AD24" i="9" s="1"/>
  <c r="W24" i="9"/>
  <c r="AC24" i="9" s="1"/>
  <c r="V22" i="9"/>
  <c r="AB22" i="9" s="1"/>
  <c r="V21" i="9"/>
  <c r="AB21" i="9" s="1"/>
  <c r="X19" i="9"/>
  <c r="AD19" i="9" s="1"/>
  <c r="W19" i="9"/>
  <c r="AC19" i="9" s="1"/>
  <c r="V18" i="9"/>
  <c r="AB18" i="9" s="1"/>
  <c r="X16" i="9"/>
  <c r="AD16" i="9" s="1"/>
  <c r="W15" i="9"/>
  <c r="X13" i="9"/>
  <c r="AD13" i="9" s="1"/>
  <c r="W13" i="9"/>
  <c r="AC13" i="9" s="1"/>
  <c r="V11" i="9"/>
  <c r="AB11" i="9" s="1"/>
  <c r="AY30" i="13" l="1"/>
  <c r="BG40" i="13"/>
  <c r="V40" i="9"/>
  <c r="AB40" i="9" s="1"/>
  <c r="V16" i="9"/>
  <c r="AB16" i="9" s="1"/>
  <c r="V15" i="9"/>
  <c r="AB15" i="9" s="1"/>
  <c r="AC15" i="9"/>
  <c r="X23" i="9"/>
  <c r="AD23" i="9" s="1"/>
  <c r="X10" i="17"/>
  <c r="AG10" i="17" s="1"/>
  <c r="Y10" i="17"/>
  <c r="Z10" i="17"/>
  <c r="AI10" i="17" s="1"/>
  <c r="AA10" i="17"/>
  <c r="AJ10" i="17" s="1"/>
  <c r="AB10" i="17"/>
  <c r="AP9" i="18"/>
  <c r="AQ40" i="13"/>
  <c r="AR31" i="13"/>
  <c r="AT40" i="13"/>
  <c r="AT30" i="13" s="1"/>
  <c r="AT6" i="13" s="1"/>
  <c r="Y8" i="9"/>
  <c r="AB8" i="9" s="1"/>
  <c r="AW7" i="13"/>
  <c r="AV7" i="13"/>
  <c r="AV32" i="13"/>
  <c r="AV31" i="13" s="1"/>
  <c r="AS31" i="13"/>
  <c r="AW40" i="13"/>
  <c r="X14" i="9"/>
  <c r="W14" i="9"/>
  <c r="AC14" i="9" s="1"/>
  <c r="V24" i="9"/>
  <c r="AB24" i="9" s="1"/>
  <c r="X39" i="9"/>
  <c r="AD39" i="9" s="1"/>
  <c r="V19" i="9"/>
  <c r="AB19" i="9" s="1"/>
  <c r="V13" i="9"/>
  <c r="AB13" i="9" s="1"/>
  <c r="V30" i="9"/>
  <c r="AB30" i="9" s="1"/>
  <c r="AQ31" i="13"/>
  <c r="AW31" i="13"/>
  <c r="AQ13" i="13"/>
  <c r="AQ7" i="13" s="1"/>
  <c r="AS40" i="13"/>
  <c r="AS7" i="13"/>
  <c r="AU40" i="13"/>
  <c r="AU30" i="13" s="1"/>
  <c r="AU6" i="13" s="1"/>
  <c r="AX40" i="13"/>
  <c r="AX30" i="13" s="1"/>
  <c r="AR40" i="13"/>
  <c r="AV40" i="13"/>
  <c r="AR7" i="13"/>
  <c r="AX7" i="13"/>
  <c r="W23" i="9"/>
  <c r="AC23" i="9" s="1"/>
  <c r="AK9" i="18"/>
  <c r="V39" i="9" l="1"/>
  <c r="AB39" i="9" s="1"/>
  <c r="X9" i="9"/>
  <c r="AD14" i="9"/>
  <c r="AY6" i="13"/>
  <c r="BG6" i="13" s="1"/>
  <c r="BG30" i="13"/>
  <c r="AH10" i="17"/>
  <c r="AQ30" i="13"/>
  <c r="AR30" i="13"/>
  <c r="AS30" i="13"/>
  <c r="AS6" i="13" s="1"/>
  <c r="AV30" i="13"/>
  <c r="AV6" i="13" s="1"/>
  <c r="AW30" i="13"/>
  <c r="AW6" i="13" s="1"/>
  <c r="W9" i="9"/>
  <c r="V23" i="9"/>
  <c r="AB23" i="9" s="1"/>
  <c r="V14" i="9"/>
  <c r="AB14" i="9" s="1"/>
  <c r="AQ6" i="13"/>
  <c r="AX6" i="13"/>
  <c r="AJ13" i="13"/>
  <c r="V9" i="9" l="1"/>
  <c r="AB9" i="9" s="1"/>
  <c r="AJ110" i="13"/>
  <c r="AJ96" i="13"/>
  <c r="AJ70" i="13"/>
  <c r="AG35" i="13" l="1"/>
  <c r="AB41" i="13" l="1"/>
  <c r="AI110" i="13"/>
  <c r="AI93" i="13"/>
  <c r="AI55" i="13"/>
  <c r="AI32" i="13"/>
  <c r="L40" i="9"/>
  <c r="L29" i="9"/>
  <c r="L27" i="9"/>
  <c r="AA32" i="13" l="1"/>
  <c r="AA110" i="13" l="1"/>
  <c r="AB35" i="13"/>
  <c r="AC35" i="13"/>
  <c r="AD35" i="13"/>
  <c r="AE35" i="13"/>
  <c r="AF35" i="13"/>
  <c r="AH35" i="13"/>
  <c r="AJ35" i="13"/>
  <c r="AK35" i="13"/>
  <c r="AL35" i="13"/>
  <c r="AM35" i="13"/>
  <c r="AN35" i="13"/>
  <c r="AO35" i="13"/>
  <c r="AP35" i="13"/>
  <c r="BM35" i="13"/>
  <c r="BN35" i="13"/>
  <c r="BO35" i="13"/>
  <c r="BP35" i="13"/>
  <c r="BQ35" i="13"/>
  <c r="BR35" i="13"/>
  <c r="AN110" i="13"/>
  <c r="R24" i="9" l="1"/>
  <c r="R31" i="9"/>
  <c r="S29" i="9" l="1"/>
  <c r="Q29" i="9" l="1"/>
  <c r="AJ54" i="18" l="1"/>
  <c r="AJ53" i="18"/>
  <c r="AJ52" i="18"/>
  <c r="AJ50" i="18"/>
  <c r="AJ49" i="18"/>
  <c r="AJ48" i="18"/>
  <c r="AJ46" i="18"/>
  <c r="AJ44" i="18"/>
  <c r="AJ43" i="18"/>
  <c r="AJ42" i="18"/>
  <c r="AJ41" i="18"/>
  <c r="AJ29" i="18"/>
  <c r="AJ28" i="18"/>
  <c r="AJ26" i="18"/>
  <c r="AJ25" i="18"/>
  <c r="AJ24" i="18"/>
  <c r="AJ23" i="18"/>
  <c r="AJ22" i="18"/>
  <c r="AJ21" i="18"/>
  <c r="AJ19" i="18"/>
  <c r="AJ18" i="18"/>
  <c r="AJ17" i="18"/>
  <c r="AJ14" i="18"/>
  <c r="AJ12" i="18"/>
  <c r="AJ11" i="18"/>
  <c r="AL9" i="18"/>
  <c r="AI9" i="18"/>
  <c r="AH9" i="18"/>
  <c r="AG9" i="18"/>
  <c r="AP110" i="13"/>
  <c r="AO110" i="13"/>
  <c r="AM110" i="13"/>
  <c r="AL110" i="13"/>
  <c r="AK110" i="13"/>
  <c r="AI102" i="13"/>
  <c r="AP96" i="13"/>
  <c r="AO96" i="13"/>
  <c r="AN96" i="13"/>
  <c r="AM96" i="13"/>
  <c r="AL96" i="13"/>
  <c r="AK96" i="13"/>
  <c r="AP93" i="13"/>
  <c r="AO93" i="13"/>
  <c r="AN93" i="13"/>
  <c r="AM93" i="13"/>
  <c r="AL93" i="13"/>
  <c r="AK93" i="13"/>
  <c r="AJ93" i="13"/>
  <c r="AI84" i="13"/>
  <c r="AP70" i="13"/>
  <c r="AO70" i="13"/>
  <c r="AN70" i="13"/>
  <c r="AM70" i="13"/>
  <c r="AL70" i="13"/>
  <c r="AK70" i="13"/>
  <c r="AP55" i="13"/>
  <c r="AO55" i="13"/>
  <c r="AN55" i="13"/>
  <c r="AM55" i="13"/>
  <c r="AL55" i="13"/>
  <c r="AK55" i="13"/>
  <c r="AJ55" i="13"/>
  <c r="AI51" i="13"/>
  <c r="AP41" i="13"/>
  <c r="AO41" i="13"/>
  <c r="AN41" i="13"/>
  <c r="AM41" i="13"/>
  <c r="AM40" i="13" s="1"/>
  <c r="AL41" i="13"/>
  <c r="AL40" i="13" s="1"/>
  <c r="AK41" i="13"/>
  <c r="AJ41" i="13"/>
  <c r="AJ40" i="13" s="1"/>
  <c r="AI36" i="13"/>
  <c r="AP32" i="13"/>
  <c r="AO32" i="13"/>
  <c r="AK32" i="13"/>
  <c r="AJ32" i="13"/>
  <c r="AM31" i="13"/>
  <c r="AL31" i="13"/>
  <c r="AP18" i="13"/>
  <c r="AO18" i="13"/>
  <c r="AN18" i="13"/>
  <c r="AM18" i="13"/>
  <c r="AL18" i="13"/>
  <c r="AK18" i="13"/>
  <c r="AJ18" i="13"/>
  <c r="AI18" i="13"/>
  <c r="AI17" i="13"/>
  <c r="AI16" i="13"/>
  <c r="AI15" i="13"/>
  <c r="AI14" i="13"/>
  <c r="AP13" i="13"/>
  <c r="AO13" i="13"/>
  <c r="AN13" i="13"/>
  <c r="AK13" i="13"/>
  <c r="AP8" i="13"/>
  <c r="AP7" i="13" s="1"/>
  <c r="AO8" i="13"/>
  <c r="AN8" i="13"/>
  <c r="AK8" i="13"/>
  <c r="AJ8" i="13"/>
  <c r="AI8" i="13"/>
  <c r="AN40" i="13" l="1"/>
  <c r="AO7" i="13"/>
  <c r="AI35" i="13"/>
  <c r="AI31" i="13" s="1"/>
  <c r="AI41" i="13"/>
  <c r="AI40" i="13" s="1"/>
  <c r="AI96" i="13"/>
  <c r="AJ31" i="13"/>
  <c r="AJ30" i="13" s="1"/>
  <c r="AP40" i="13"/>
  <c r="AI70" i="13"/>
  <c r="AJ9" i="18"/>
  <c r="AK7" i="13"/>
  <c r="AN7" i="13"/>
  <c r="AJ7" i="13"/>
  <c r="AP31" i="13"/>
  <c r="AP30" i="13" s="1"/>
  <c r="AP6" i="13" s="1"/>
  <c r="AN32" i="13"/>
  <c r="AK40" i="13"/>
  <c r="AO40" i="13"/>
  <c r="AM30" i="13"/>
  <c r="AM6" i="13" s="1"/>
  <c r="AL30" i="13"/>
  <c r="AL6" i="13" s="1"/>
  <c r="AI13" i="13"/>
  <c r="AI7" i="13" s="1"/>
  <c r="AK31" i="13"/>
  <c r="AO31" i="13"/>
  <c r="R39" i="9"/>
  <c r="Q22" i="9"/>
  <c r="AI30" i="13" l="1"/>
  <c r="AJ6" i="13"/>
  <c r="AK30" i="13"/>
  <c r="AK6" i="13" s="1"/>
  <c r="AN31" i="13"/>
  <c r="AN30" i="13" s="1"/>
  <c r="AN6" i="13" s="1"/>
  <c r="AI6" i="13"/>
  <c r="AO30" i="13"/>
  <c r="AO6" i="13" s="1"/>
  <c r="S16" i="9"/>
  <c r="Q18" i="9"/>
  <c r="R19" i="9"/>
  <c r="S13" i="9"/>
  <c r="S40" i="9"/>
  <c r="S19" i="9"/>
  <c r="R15" i="9" l="1"/>
  <c r="R14" i="9"/>
  <c r="S14" i="9"/>
  <c r="M30" i="9" l="1"/>
  <c r="N30" i="9"/>
  <c r="O30" i="9"/>
  <c r="P30" i="9"/>
  <c r="R30" i="9"/>
  <c r="S30" i="9"/>
  <c r="Q31" i="9"/>
  <c r="Q43" i="9"/>
  <c r="Q42" i="9"/>
  <c r="Q36" i="9"/>
  <c r="Q34" i="9"/>
  <c r="M23" i="9"/>
  <c r="N23" i="9"/>
  <c r="O23" i="9"/>
  <c r="P23" i="9"/>
  <c r="R13" i="9"/>
  <c r="Q38" i="9"/>
  <c r="M39" i="9"/>
  <c r="N39" i="9"/>
  <c r="O39" i="9"/>
  <c r="P39" i="9"/>
  <c r="S39" i="9"/>
  <c r="T9" i="9"/>
  <c r="U9" i="9"/>
  <c r="Q40" i="9"/>
  <c r="Q25" i="9"/>
  <c r="S24" i="9"/>
  <c r="M14" i="9"/>
  <c r="N14" i="9"/>
  <c r="O14" i="9"/>
  <c r="P14" i="9"/>
  <c r="Q19" i="9"/>
  <c r="Q21" i="9"/>
  <c r="Q16" i="9"/>
  <c r="Q15" i="9"/>
  <c r="Q13" i="9"/>
  <c r="Q11" i="9"/>
  <c r="Q30" i="9" l="1"/>
  <c r="M9" i="9"/>
  <c r="O9" i="9"/>
  <c r="Q24" i="9"/>
  <c r="P9" i="9"/>
  <c r="R23" i="9"/>
  <c r="S23" i="9"/>
  <c r="Q39" i="9"/>
  <c r="Q14" i="9"/>
  <c r="Q23" i="9" l="1"/>
  <c r="Q9" i="9" s="1"/>
  <c r="R9" i="9"/>
  <c r="S9" i="9"/>
  <c r="AA51" i="13" l="1"/>
  <c r="AA41" i="13" l="1"/>
  <c r="I55" i="13" l="1"/>
  <c r="AE9" i="18" l="1"/>
  <c r="AD43" i="18"/>
  <c r="AH70" i="13" l="1"/>
  <c r="AH55" i="13"/>
  <c r="AH8" i="13"/>
  <c r="AG110" i="13"/>
  <c r="AH110" i="13"/>
  <c r="AC96" i="13"/>
  <c r="AD96" i="13"/>
  <c r="AE96" i="13"/>
  <c r="AF96" i="13"/>
  <c r="AG96" i="13"/>
  <c r="AH96" i="13"/>
  <c r="AG70" i="13"/>
  <c r="AH41" i="13"/>
  <c r="AG41" i="13"/>
  <c r="AH40" i="13" l="1"/>
  <c r="AA15" i="13"/>
  <c r="AA16" i="13"/>
  <c r="AA17" i="13"/>
  <c r="AA14" i="13"/>
  <c r="AA8" i="13"/>
  <c r="W10" i="17" l="1"/>
  <c r="AA102" i="13" l="1"/>
  <c r="AA84" i="13"/>
  <c r="AA96" i="13" l="1"/>
  <c r="AA70" i="13"/>
  <c r="AD110" i="13"/>
  <c r="AE110" i="13"/>
  <c r="AD93" i="13"/>
  <c r="AE93" i="13"/>
  <c r="AD70" i="13"/>
  <c r="AE70" i="13"/>
  <c r="AD55" i="13"/>
  <c r="AE55" i="13"/>
  <c r="AD41" i="13"/>
  <c r="AE41" i="13"/>
  <c r="AD31" i="13"/>
  <c r="AE31" i="13"/>
  <c r="AB18" i="13"/>
  <c r="AC18" i="13"/>
  <c r="AD18" i="13"/>
  <c r="AE18" i="13"/>
  <c r="AE40" i="13" l="1"/>
  <c r="AE30" i="13" s="1"/>
  <c r="AE6" i="13" s="1"/>
  <c r="AD40" i="13"/>
  <c r="AD30" i="13" s="1"/>
  <c r="AD6" i="13" s="1"/>
  <c r="L57" i="18"/>
  <c r="L56" i="18"/>
  <c r="L55" i="18"/>
  <c r="L54" i="18"/>
  <c r="L53" i="18"/>
  <c r="L52" i="18"/>
  <c r="L50" i="18"/>
  <c r="L49" i="18"/>
  <c r="L48" i="18"/>
  <c r="L46" i="18"/>
  <c r="L44" i="18"/>
  <c r="L43" i="18"/>
  <c r="L42" i="18"/>
  <c r="L41" i="18"/>
  <c r="L37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4" i="18"/>
  <c r="L12" i="18"/>
  <c r="L11" i="18"/>
  <c r="N9" i="18"/>
  <c r="M9" i="18"/>
  <c r="K9" i="18"/>
  <c r="J9" i="18"/>
  <c r="I9" i="18"/>
  <c r="N110" i="13"/>
  <c r="BR110" i="13" s="1"/>
  <c r="M110" i="13"/>
  <c r="BQ110" i="13" s="1"/>
  <c r="L110" i="13"/>
  <c r="K110" i="13"/>
  <c r="J110" i="13"/>
  <c r="I110" i="13"/>
  <c r="N96" i="13"/>
  <c r="BR96" i="13" s="1"/>
  <c r="M96" i="13"/>
  <c r="BQ96" i="13" s="1"/>
  <c r="L96" i="13"/>
  <c r="BP96" i="13" s="1"/>
  <c r="K96" i="13"/>
  <c r="BO96" i="13" s="1"/>
  <c r="J96" i="13"/>
  <c r="I96" i="13"/>
  <c r="N93" i="13"/>
  <c r="M93" i="13"/>
  <c r="L93" i="13"/>
  <c r="K93" i="13"/>
  <c r="J93" i="13"/>
  <c r="I93" i="13"/>
  <c r="N70" i="13"/>
  <c r="BR70" i="13" s="1"/>
  <c r="M70" i="13"/>
  <c r="BQ70" i="13" s="1"/>
  <c r="L70" i="13"/>
  <c r="K70" i="13"/>
  <c r="J70" i="13"/>
  <c r="I70" i="13"/>
  <c r="N55" i="13"/>
  <c r="BR55" i="13" s="1"/>
  <c r="M55" i="13"/>
  <c r="L55" i="13"/>
  <c r="K55" i="13"/>
  <c r="J55" i="13"/>
  <c r="N41" i="13"/>
  <c r="M41" i="13"/>
  <c r="BQ41" i="13" s="1"/>
  <c r="L41" i="13"/>
  <c r="K41" i="13"/>
  <c r="J41" i="13"/>
  <c r="I41" i="13"/>
  <c r="I36" i="13"/>
  <c r="I35" i="13" s="1"/>
  <c r="N35" i="13"/>
  <c r="M35" i="13"/>
  <c r="K35" i="13"/>
  <c r="J35" i="13"/>
  <c r="N32" i="13"/>
  <c r="M32" i="13"/>
  <c r="K32" i="13"/>
  <c r="J32" i="13"/>
  <c r="I32" i="13"/>
  <c r="N18" i="13"/>
  <c r="M18" i="13"/>
  <c r="L18" i="13"/>
  <c r="K18" i="13"/>
  <c r="BO18" i="13" s="1"/>
  <c r="J18" i="13"/>
  <c r="BN18" i="13" s="1"/>
  <c r="I18" i="13"/>
  <c r="I17" i="13"/>
  <c r="N13" i="13"/>
  <c r="M13" i="13"/>
  <c r="L13" i="13"/>
  <c r="K13" i="13"/>
  <c r="J13" i="13"/>
  <c r="N8" i="13"/>
  <c r="BR8" i="13" s="1"/>
  <c r="M8" i="13"/>
  <c r="L8" i="13"/>
  <c r="K8" i="13"/>
  <c r="J8" i="13"/>
  <c r="I8" i="13"/>
  <c r="BM8" i="13" s="1"/>
  <c r="Q10" i="17" l="1"/>
  <c r="L9" i="18"/>
  <c r="N40" i="13"/>
  <c r="BR41" i="13"/>
  <c r="I13" i="13"/>
  <c r="R10" i="17"/>
  <c r="J7" i="13"/>
  <c r="N7" i="13"/>
  <c r="L32" i="13"/>
  <c r="J40" i="13"/>
  <c r="K40" i="13"/>
  <c r="L40" i="13"/>
  <c r="I40" i="13"/>
  <c r="M40" i="13"/>
  <c r="P10" i="17"/>
  <c r="O10" i="17"/>
  <c r="I7" i="13"/>
  <c r="K7" i="13"/>
  <c r="K31" i="13"/>
  <c r="I31" i="13"/>
  <c r="N31" i="13"/>
  <c r="L7" i="13"/>
  <c r="M7" i="13"/>
  <c r="M31" i="13"/>
  <c r="J31" i="13"/>
  <c r="L35" i="13"/>
  <c r="L31" i="13" l="1"/>
  <c r="K30" i="13"/>
  <c r="K6" i="13" s="1"/>
  <c r="N30" i="13"/>
  <c r="N6" i="13" s="1"/>
  <c r="J30" i="13"/>
  <c r="J6" i="13" s="1"/>
  <c r="L30" i="13"/>
  <c r="L6" i="13" s="1"/>
  <c r="M30" i="13"/>
  <c r="M6" i="13" s="1"/>
  <c r="I30" i="13"/>
  <c r="I6" i="13" s="1"/>
  <c r="F38" i="9" l="1"/>
  <c r="F36" i="9"/>
  <c r="F34" i="9"/>
  <c r="G14" i="9"/>
  <c r="H14" i="9"/>
  <c r="F23" i="9"/>
  <c r="G23" i="9"/>
  <c r="H23" i="9"/>
  <c r="G30" i="9"/>
  <c r="H30" i="9"/>
  <c r="F30" i="9"/>
  <c r="G39" i="9"/>
  <c r="H39" i="9"/>
  <c r="F39" i="9"/>
  <c r="G9" i="9" l="1"/>
  <c r="F14" i="9"/>
  <c r="F9" i="9" s="1"/>
  <c r="H9" i="9"/>
  <c r="AA36" i="13" l="1"/>
  <c r="AA35" i="13" l="1"/>
  <c r="AA31" i="13" s="1"/>
  <c r="L31" i="9"/>
  <c r="L32" i="9"/>
  <c r="L33" i="9"/>
  <c r="L34" i="9"/>
  <c r="L36" i="9"/>
  <c r="L38" i="9"/>
  <c r="L41" i="9"/>
  <c r="L42" i="9"/>
  <c r="L43" i="9"/>
  <c r="L44" i="9"/>
  <c r="L45" i="9"/>
  <c r="L46" i="9"/>
  <c r="L47" i="9"/>
  <c r="L48" i="9"/>
  <c r="L49" i="9"/>
  <c r="L28" i="9"/>
  <c r="L26" i="9"/>
  <c r="L24" i="9"/>
  <c r="L25" i="9"/>
  <c r="J39" i="9"/>
  <c r="K39" i="9"/>
  <c r="J30" i="9"/>
  <c r="K30" i="9"/>
  <c r="J23" i="9"/>
  <c r="K23" i="9"/>
  <c r="K14" i="9"/>
  <c r="J14" i="9"/>
  <c r="L23" i="9" l="1"/>
  <c r="L30" i="9"/>
  <c r="L39" i="9"/>
  <c r="G9" i="18"/>
  <c r="AZ9" i="18" s="1"/>
  <c r="F9" i="18"/>
  <c r="X9" i="18" l="1"/>
  <c r="AF110" i="13" l="1"/>
  <c r="BP110" i="13" s="1"/>
  <c r="AC110" i="13"/>
  <c r="BO110" i="13" s="1"/>
  <c r="AB110" i="13"/>
  <c r="BN110" i="13" s="1"/>
  <c r="BM110" i="13"/>
  <c r="Z110" i="13"/>
  <c r="Y110" i="13"/>
  <c r="X110" i="13"/>
  <c r="W110" i="13"/>
  <c r="V110" i="13"/>
  <c r="U110" i="13"/>
  <c r="T110" i="13"/>
  <c r="S110" i="13"/>
  <c r="R110" i="13"/>
  <c r="Q110" i="13"/>
  <c r="P110" i="13"/>
  <c r="O110" i="13"/>
  <c r="H110" i="13"/>
  <c r="G110" i="13"/>
  <c r="F110" i="13"/>
  <c r="E110" i="13"/>
  <c r="D110" i="13"/>
  <c r="C110" i="13"/>
  <c r="AB96" i="13"/>
  <c r="BN96" i="13" s="1"/>
  <c r="BM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H96" i="13"/>
  <c r="G96" i="13"/>
  <c r="F96" i="13"/>
  <c r="E96" i="13"/>
  <c r="D96" i="13"/>
  <c r="C96" i="13"/>
  <c r="AH93" i="13"/>
  <c r="BR93" i="13" s="1"/>
  <c r="AG93" i="13"/>
  <c r="BQ93" i="13" s="1"/>
  <c r="AF93" i="13"/>
  <c r="BP93" i="13" s="1"/>
  <c r="AC93" i="13"/>
  <c r="BO93" i="13" s="1"/>
  <c r="AB93" i="13"/>
  <c r="BN93" i="13" s="1"/>
  <c r="AA93" i="13"/>
  <c r="BM93" i="13" s="1"/>
  <c r="Z93" i="13"/>
  <c r="Y93" i="13"/>
  <c r="X93" i="13"/>
  <c r="W93" i="13"/>
  <c r="V93" i="13"/>
  <c r="U93" i="13"/>
  <c r="T93" i="13"/>
  <c r="S93" i="13"/>
  <c r="R93" i="13"/>
  <c r="Q93" i="13"/>
  <c r="P93" i="13"/>
  <c r="O93" i="13"/>
  <c r="H93" i="13"/>
  <c r="G93" i="13"/>
  <c r="F93" i="13"/>
  <c r="E93" i="13"/>
  <c r="D93" i="13"/>
  <c r="C93" i="13"/>
  <c r="AF70" i="13"/>
  <c r="BP70" i="13" s="1"/>
  <c r="AC70" i="13"/>
  <c r="BO70" i="13" s="1"/>
  <c r="AB70" i="13"/>
  <c r="BN70" i="13" s="1"/>
  <c r="BM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H70" i="13"/>
  <c r="G70" i="13"/>
  <c r="F70" i="13"/>
  <c r="E70" i="13"/>
  <c r="D70" i="13"/>
  <c r="C70" i="13"/>
  <c r="AG55" i="13"/>
  <c r="BQ55" i="13" s="1"/>
  <c r="AF55" i="13"/>
  <c r="BP55" i="13" s="1"/>
  <c r="AC55" i="13"/>
  <c r="BO55" i="13" s="1"/>
  <c r="AB55" i="13"/>
  <c r="BN55" i="13" s="1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H55" i="13"/>
  <c r="G55" i="13"/>
  <c r="F55" i="13"/>
  <c r="E55" i="13"/>
  <c r="D55" i="13"/>
  <c r="C55" i="13"/>
  <c r="AF41" i="13"/>
  <c r="BP41" i="13" s="1"/>
  <c r="AC41" i="13"/>
  <c r="BO41" i="13" s="1"/>
  <c r="BN41" i="13"/>
  <c r="BM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H41" i="13"/>
  <c r="G41" i="13"/>
  <c r="F41" i="13"/>
  <c r="E41" i="13"/>
  <c r="D41" i="13"/>
  <c r="C41" i="13"/>
  <c r="BR40" i="13"/>
  <c r="Z35" i="13"/>
  <c r="Y35" i="13"/>
  <c r="X35" i="13"/>
  <c r="W35" i="13"/>
  <c r="V35" i="13"/>
  <c r="U35" i="13"/>
  <c r="S35" i="13"/>
  <c r="Q35" i="13"/>
  <c r="P35" i="13"/>
  <c r="O35" i="13"/>
  <c r="H35" i="13"/>
  <c r="G35" i="13"/>
  <c r="F35" i="13"/>
  <c r="E35" i="13"/>
  <c r="D35" i="13"/>
  <c r="C35" i="13"/>
  <c r="AH32" i="13"/>
  <c r="AG32" i="13"/>
  <c r="AC32" i="13"/>
  <c r="AB32" i="13"/>
  <c r="Z32" i="13"/>
  <c r="Y32" i="13"/>
  <c r="X32" i="13"/>
  <c r="W32" i="13"/>
  <c r="V32" i="13"/>
  <c r="U32" i="13"/>
  <c r="T32" i="13"/>
  <c r="T31" i="13" s="1"/>
  <c r="S32" i="13"/>
  <c r="R32" i="13"/>
  <c r="R31" i="13" s="1"/>
  <c r="Q32" i="13"/>
  <c r="P32" i="13"/>
  <c r="O32" i="13"/>
  <c r="H32" i="13"/>
  <c r="G32" i="13"/>
  <c r="F32" i="13"/>
  <c r="E32" i="13"/>
  <c r="D32" i="13"/>
  <c r="C32" i="13"/>
  <c r="AH18" i="13"/>
  <c r="BR18" i="13" s="1"/>
  <c r="AG18" i="13"/>
  <c r="BQ18" i="13" s="1"/>
  <c r="AF18" i="13"/>
  <c r="BP18" i="13" s="1"/>
  <c r="AA18" i="13"/>
  <c r="BM18" i="13" s="1"/>
  <c r="Z18" i="13"/>
  <c r="Y18" i="13"/>
  <c r="X18" i="13"/>
  <c r="W18" i="13"/>
  <c r="V18" i="13"/>
  <c r="U18" i="13"/>
  <c r="T18" i="13"/>
  <c r="S18" i="13"/>
  <c r="R18" i="13"/>
  <c r="Q18" i="13"/>
  <c r="P18" i="13"/>
  <c r="O18" i="13"/>
  <c r="H18" i="13"/>
  <c r="G18" i="13"/>
  <c r="F18" i="13"/>
  <c r="E18" i="13"/>
  <c r="D18" i="13"/>
  <c r="C18" i="13"/>
  <c r="U17" i="13"/>
  <c r="U13" i="13" s="1"/>
  <c r="O17" i="13"/>
  <c r="O13" i="13" s="1"/>
  <c r="C17" i="13"/>
  <c r="AH13" i="13"/>
  <c r="AG13" i="13"/>
  <c r="BQ13" i="13" s="1"/>
  <c r="AF13" i="13"/>
  <c r="BP13" i="13" s="1"/>
  <c r="AC13" i="13"/>
  <c r="BO13" i="13" s="1"/>
  <c r="AB13" i="13"/>
  <c r="BN13" i="13" s="1"/>
  <c r="AA13" i="13"/>
  <c r="BM13" i="13" s="1"/>
  <c r="Z13" i="13"/>
  <c r="Y13" i="13"/>
  <c r="X13" i="13"/>
  <c r="W13" i="13"/>
  <c r="V13" i="13"/>
  <c r="T13" i="13"/>
  <c r="S13" i="13"/>
  <c r="R13" i="13"/>
  <c r="Q13" i="13"/>
  <c r="P13" i="13"/>
  <c r="H13" i="13"/>
  <c r="G13" i="13"/>
  <c r="F13" i="13"/>
  <c r="E13" i="13"/>
  <c r="D13" i="13"/>
  <c r="AG8" i="13"/>
  <c r="AF8" i="13"/>
  <c r="BP8" i="13" s="1"/>
  <c r="AC8" i="13"/>
  <c r="BO8" i="13" s="1"/>
  <c r="AB8" i="13"/>
  <c r="BN8" i="13" s="1"/>
  <c r="Z8" i="13"/>
  <c r="Y8" i="13"/>
  <c r="X8" i="13"/>
  <c r="W8" i="13"/>
  <c r="V8" i="13"/>
  <c r="U8" i="13"/>
  <c r="T8" i="13"/>
  <c r="S8" i="13"/>
  <c r="R8" i="13"/>
  <c r="Q8" i="13"/>
  <c r="P8" i="13"/>
  <c r="O8" i="13"/>
  <c r="H8" i="13"/>
  <c r="G8" i="13"/>
  <c r="F8" i="13"/>
  <c r="E8" i="13"/>
  <c r="D8" i="13"/>
  <c r="C8" i="13"/>
  <c r="I49" i="9"/>
  <c r="I48" i="9"/>
  <c r="I47" i="9"/>
  <c r="I46" i="9"/>
  <c r="I45" i="9"/>
  <c r="I44" i="9"/>
  <c r="I43" i="9"/>
  <c r="I42" i="9"/>
  <c r="I41" i="9"/>
  <c r="I40" i="9"/>
  <c r="I38" i="9"/>
  <c r="I36" i="9"/>
  <c r="I34" i="9"/>
  <c r="I33" i="9"/>
  <c r="I32" i="9"/>
  <c r="I31" i="9"/>
  <c r="N9" i="9"/>
  <c r="I29" i="9"/>
  <c r="I28" i="9"/>
  <c r="I27" i="9"/>
  <c r="I26" i="9"/>
  <c r="I25" i="9"/>
  <c r="I24" i="9"/>
  <c r="L22" i="9"/>
  <c r="I22" i="9"/>
  <c r="L21" i="9"/>
  <c r="I21" i="9"/>
  <c r="L20" i="9"/>
  <c r="I20" i="9"/>
  <c r="L19" i="9"/>
  <c r="I19" i="9"/>
  <c r="L18" i="9"/>
  <c r="I18" i="9"/>
  <c r="L17" i="9"/>
  <c r="I17" i="9"/>
  <c r="L16" i="9"/>
  <c r="I16" i="9"/>
  <c r="L15" i="9"/>
  <c r="I15" i="9"/>
  <c r="L13" i="9"/>
  <c r="I13" i="9"/>
  <c r="L12" i="9"/>
  <c r="I12" i="9"/>
  <c r="L11" i="9"/>
  <c r="I11" i="9"/>
  <c r="I10" i="9"/>
  <c r="K9" i="9"/>
  <c r="J9" i="9"/>
  <c r="L14" i="9" l="1"/>
  <c r="L9" i="9" s="1"/>
  <c r="BM55" i="13"/>
  <c r="AA40" i="13"/>
  <c r="BM40" i="13" s="1"/>
  <c r="AG9" i="9"/>
  <c r="S31" i="13"/>
  <c r="BM32" i="13"/>
  <c r="BN32" i="13"/>
  <c r="BQ32" i="13"/>
  <c r="I23" i="9"/>
  <c r="AF9" i="9"/>
  <c r="T40" i="13"/>
  <c r="T30" i="13" s="1"/>
  <c r="X40" i="13"/>
  <c r="BO32" i="13"/>
  <c r="AC31" i="13"/>
  <c r="AH7" i="13"/>
  <c r="BR13" i="13"/>
  <c r="AH31" i="13"/>
  <c r="BR32" i="13"/>
  <c r="BQ8" i="13"/>
  <c r="AG7" i="13"/>
  <c r="BQ7" i="13" s="1"/>
  <c r="D7" i="13"/>
  <c r="U40" i="13"/>
  <c r="F7" i="13"/>
  <c r="P7" i="13"/>
  <c r="T7" i="13"/>
  <c r="X7" i="13"/>
  <c r="X31" i="13"/>
  <c r="P31" i="13"/>
  <c r="C13" i="13"/>
  <c r="V7" i="13"/>
  <c r="Y7" i="13"/>
  <c r="C40" i="13"/>
  <c r="AC40" i="13"/>
  <c r="BO40" i="13" s="1"/>
  <c r="E31" i="13"/>
  <c r="S40" i="13"/>
  <c r="P40" i="13"/>
  <c r="AB40" i="13"/>
  <c r="BN40" i="13" s="1"/>
  <c r="F40" i="13"/>
  <c r="H7" i="13"/>
  <c r="R7" i="13"/>
  <c r="Z7" i="13"/>
  <c r="U31" i="13"/>
  <c r="D40" i="13"/>
  <c r="H40" i="13"/>
  <c r="R40" i="13"/>
  <c r="R30" i="13" s="1"/>
  <c r="V40" i="13"/>
  <c r="Z40" i="13"/>
  <c r="G7" i="13"/>
  <c r="C7" i="13"/>
  <c r="Q7" i="13"/>
  <c r="D31" i="13"/>
  <c r="H31" i="13"/>
  <c r="AF32" i="13"/>
  <c r="W31" i="13"/>
  <c r="G40" i="13"/>
  <c r="Q40" i="13"/>
  <c r="Y40" i="13"/>
  <c r="AF40" i="13"/>
  <c r="BP40" i="13" s="1"/>
  <c r="F31" i="13"/>
  <c r="E40" i="13"/>
  <c r="W40" i="13"/>
  <c r="AG40" i="13"/>
  <c r="BQ40" i="13" s="1"/>
  <c r="U7" i="13"/>
  <c r="AC7" i="13"/>
  <c r="BO7" i="13" s="1"/>
  <c r="V31" i="13"/>
  <c r="Z31" i="13"/>
  <c r="Y31" i="13"/>
  <c r="O31" i="13"/>
  <c r="AB7" i="13"/>
  <c r="AF7" i="13"/>
  <c r="BP7" i="13" s="1"/>
  <c r="BM31" i="13"/>
  <c r="E7" i="13"/>
  <c r="O7" i="13"/>
  <c r="S7" i="13"/>
  <c r="W7" i="13"/>
  <c r="AA7" i="13"/>
  <c r="G31" i="13"/>
  <c r="Q31" i="13"/>
  <c r="O40" i="13"/>
  <c r="I30" i="9"/>
  <c r="AB31" i="13"/>
  <c r="BN31" i="13" s="1"/>
  <c r="I14" i="9"/>
  <c r="I39" i="9"/>
  <c r="C31" i="13"/>
  <c r="AG31" i="13"/>
  <c r="BQ31" i="13" s="1"/>
  <c r="BP32" i="13" l="1"/>
  <c r="S30" i="13"/>
  <c r="S6" i="13" s="1"/>
  <c r="BM7" i="13"/>
  <c r="E30" i="13"/>
  <c r="E6" i="13" s="1"/>
  <c r="BN7" i="13"/>
  <c r="X30" i="13"/>
  <c r="X6" i="13" s="1"/>
  <c r="AH30" i="13"/>
  <c r="BR31" i="13"/>
  <c r="BR7" i="13"/>
  <c r="AC30" i="13"/>
  <c r="BO31" i="13"/>
  <c r="Q30" i="13"/>
  <c r="Q6" i="13" s="1"/>
  <c r="U30" i="13"/>
  <c r="U6" i="13" s="1"/>
  <c r="AE9" i="9"/>
  <c r="W30" i="13"/>
  <c r="W6" i="13" s="1"/>
  <c r="Y30" i="13"/>
  <c r="Y6" i="13" s="1"/>
  <c r="Z30" i="13"/>
  <c r="Z6" i="13" s="1"/>
  <c r="P30" i="13"/>
  <c r="P6" i="13" s="1"/>
  <c r="AB30" i="13"/>
  <c r="BN30" i="13" s="1"/>
  <c r="AF31" i="13"/>
  <c r="T6" i="13"/>
  <c r="R6" i="13"/>
  <c r="C30" i="13"/>
  <c r="C6" i="13" s="1"/>
  <c r="F30" i="13"/>
  <c r="F6" i="13" s="1"/>
  <c r="H30" i="13"/>
  <c r="H6" i="13" s="1"/>
  <c r="AA30" i="13"/>
  <c r="D30" i="13"/>
  <c r="D6" i="13" s="1"/>
  <c r="G30" i="13"/>
  <c r="G6" i="13" s="1"/>
  <c r="AG30" i="13"/>
  <c r="AG6" i="13" s="1"/>
  <c r="O30" i="13"/>
  <c r="O6" i="13" s="1"/>
  <c r="V30" i="13"/>
  <c r="V6" i="13" s="1"/>
  <c r="I9" i="9"/>
  <c r="R11" i="18"/>
  <c r="R12" i="18"/>
  <c r="R13" i="18"/>
  <c r="R14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10" i="18"/>
  <c r="BO30" i="13" l="1"/>
  <c r="AC6" i="13"/>
  <c r="BO6" i="13" s="1"/>
  <c r="BR30" i="13"/>
  <c r="BR6" i="13" s="1"/>
  <c r="AH6" i="13"/>
  <c r="BM30" i="13"/>
  <c r="AA6" i="13"/>
  <c r="BM6" i="13" s="1"/>
  <c r="AB6" i="13"/>
  <c r="BN6" i="13" s="1"/>
  <c r="AF30" i="13"/>
  <c r="AF6" i="13" s="1"/>
  <c r="BP31" i="13"/>
  <c r="BQ30" i="13"/>
  <c r="BQ6" i="13" s="1"/>
  <c r="R9" i="18"/>
  <c r="BP30" i="13" l="1"/>
  <c r="BP6" i="13" s="1"/>
  <c r="S10" i="17" l="1"/>
  <c r="H9" i="18" l="1"/>
  <c r="O9" i="18"/>
  <c r="P9" i="18"/>
  <c r="Q9" i="18"/>
  <c r="S9" i="18"/>
  <c r="T9" i="18"/>
  <c r="U9" i="18"/>
  <c r="V9" i="18"/>
  <c r="W9" i="18"/>
  <c r="Y9" i="18"/>
  <c r="Z9" i="18"/>
  <c r="AA9" i="18"/>
  <c r="AB9" i="18"/>
  <c r="AC9" i="18"/>
  <c r="AF9" i="18"/>
  <c r="BA9" i="18" l="1"/>
  <c r="AD11" i="18"/>
  <c r="AD12" i="18"/>
  <c r="AD14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D37" i="18"/>
  <c r="AD41" i="18"/>
  <c r="AD42" i="18"/>
  <c r="AD44" i="18"/>
  <c r="AD46" i="18"/>
  <c r="AD48" i="18"/>
  <c r="AD49" i="18"/>
  <c r="AD50" i="18"/>
  <c r="AD52" i="18"/>
  <c r="AD53" i="18"/>
  <c r="AD54" i="18"/>
  <c r="AD56" i="18"/>
  <c r="AD57" i="18"/>
  <c r="AD9" i="18" l="1"/>
  <c r="AY9" i="18" l="1"/>
  <c r="K10" i="17"/>
  <c r="D10" i="17" l="1"/>
  <c r="G10" i="17"/>
  <c r="J10" i="17"/>
  <c r="I10" i="17"/>
  <c r="C10" i="17"/>
  <c r="E10" i="17"/>
  <c r="H10" i="17"/>
  <c r="N10" i="17"/>
  <c r="L10" i="17"/>
  <c r="F10" i="17"/>
  <c r="V10" i="17"/>
  <c r="T10" i="17"/>
  <c r="M10" i="17"/>
  <c r="U10" i="17"/>
</calcChain>
</file>

<file path=xl/comments1.xml><?xml version="1.0" encoding="utf-8"?>
<comments xmlns="http://schemas.openxmlformats.org/spreadsheetml/2006/main">
  <authors>
    <author>Admin</author>
  </authors>
  <commentList>
    <comment ref="L26" authorId="0" shapeId="0">
      <text>
        <r>
          <rPr>
            <sz val="9"/>
            <color indexed="81"/>
            <rFont val="Tahoma"/>
            <family val="2"/>
          </rPr>
          <t>trao đổi lại với đơn vị ko có nhu cầu thì cắt luôn tự chủ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xem xét lại chỉ tiêu TGBC giai đoạn để giảm 10%</t>
        </r>
      </text>
    </comment>
    <comment ref="AB2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xem xét lại chỉ tiêu TGBC giai đoạn để giảm 10%</t>
        </r>
      </text>
    </comment>
  </commentList>
</comments>
</file>

<file path=xl/sharedStrings.xml><?xml version="1.0" encoding="utf-8"?>
<sst xmlns="http://schemas.openxmlformats.org/spreadsheetml/2006/main" count="880" uniqueCount="489">
  <si>
    <t>STT</t>
  </si>
  <si>
    <t>Ghi chú</t>
  </si>
  <si>
    <t>Tổng số</t>
  </si>
  <si>
    <t>Tổng cộng</t>
  </si>
  <si>
    <t>A</t>
  </si>
  <si>
    <t>CẤP TỈNH</t>
  </si>
  <si>
    <t>Lãnh đạo, Văn phòng Đoàn ĐBQH, HĐND tỉnh</t>
  </si>
  <si>
    <t>Sở Kế hoạch và Đầu tư</t>
  </si>
  <si>
    <t>Sở Tài chính</t>
  </si>
  <si>
    <t>Cơ quan Sở</t>
  </si>
  <si>
    <t>Văn phòng Sở</t>
  </si>
  <si>
    <t>Chi cục Thủy sản</t>
  </si>
  <si>
    <t>2.2</t>
  </si>
  <si>
    <t>Chi cục Chăn nuôi và Thú y</t>
  </si>
  <si>
    <t>Chi cục Kiểm lâm</t>
  </si>
  <si>
    <t>Chi cục Thủy lợi</t>
  </si>
  <si>
    <t>Sở Y tế</t>
  </si>
  <si>
    <t>Chi cục An toàn vệ sinh thực phẩm</t>
  </si>
  <si>
    <t>Sở Lao động - Thương binh và Xã hội</t>
  </si>
  <si>
    <t>Sở Thông tin và Truyền thông</t>
  </si>
  <si>
    <t>Sở Xây dựng</t>
  </si>
  <si>
    <t>Sở Nội vụ</t>
  </si>
  <si>
    <t>Sở Ngoại vụ</t>
  </si>
  <si>
    <t>Sở Công Thương</t>
  </si>
  <si>
    <t>Sở Văn hóa, Thể thao và Du lịch</t>
  </si>
  <si>
    <t>Sở Khoa học và Công nghệ</t>
  </si>
  <si>
    <t>Sở Tư pháp</t>
  </si>
  <si>
    <t>Sở Giáo dục và Đào tạo</t>
  </si>
  <si>
    <t>Sở Tài nguyên và Môi trường</t>
  </si>
  <si>
    <t xml:space="preserve">Sở Giao thông vận tải </t>
  </si>
  <si>
    <t>Thanh tra tỉnh</t>
  </si>
  <si>
    <t xml:space="preserve">Ban Quản lý Khu kinh tế tỉnh </t>
  </si>
  <si>
    <t>VP Ban An toàn giao thông tỉnh</t>
  </si>
  <si>
    <t>CẤP HUYỆN</t>
  </si>
  <si>
    <t>Tên cơ quan,
đơn vị trực thuộc</t>
  </si>
  <si>
    <t>Số người làm việc do NN cấp ngân sách</t>
  </si>
  <si>
    <t>Số người làm việc đơn vị tự đảm bảo kinh phí</t>
  </si>
  <si>
    <t>Biên chế</t>
  </si>
  <si>
    <t>I</t>
  </si>
  <si>
    <t>Đơn vị sự nghiệp lĩnh vực Giáo dục - Đào tạo, Dạy nghề</t>
  </si>
  <si>
    <t>Trường Đại học Hà Tĩnh</t>
  </si>
  <si>
    <t>Trường Cao đẳng Y tế</t>
  </si>
  <si>
    <t>Trường Cao đẳng Kỹ thuật Việt - Đức Hà Tĩnh</t>
  </si>
  <si>
    <t>Trường Cao đẳng Nguyễn Du</t>
  </si>
  <si>
    <t xml:space="preserve">Trường Trung cấp Kỹ nghệ </t>
  </si>
  <si>
    <t>Mầm non, phổ thông các cấp</t>
  </si>
  <si>
    <t>Biên chế bậc học Mầm non</t>
  </si>
  <si>
    <t>Biên chế bậc học tiểu học</t>
  </si>
  <si>
    <t>Biên chế bậc học Trung học cơ sở</t>
  </si>
  <si>
    <t>Biên chế bậc học Trung học phổ thông</t>
  </si>
  <si>
    <t>Trung tâm GDNN - GDTX huyện Lộc Hà</t>
  </si>
  <si>
    <t>II</t>
  </si>
  <si>
    <t>Đơn vị sự nghiệp lĩnh vực Y tế</t>
  </si>
  <si>
    <t>Tuyến tỉnh</t>
  </si>
  <si>
    <t>Bệnh viện</t>
  </si>
  <si>
    <t>BV Phổi</t>
  </si>
  <si>
    <t>Trung tâm</t>
  </si>
  <si>
    <t>Trung tâm Kiểm soát bệnh tật</t>
  </si>
  <si>
    <t>Trung tâm Kiểm nghiệm Thuốc, Mỹ phẩm, Thực phẩm</t>
  </si>
  <si>
    <t>Trung tâm Pháp y và Giám định Y khoa</t>
  </si>
  <si>
    <t>Tuyến huyện</t>
  </si>
  <si>
    <t xml:space="preserve">Trung tâm Y tế </t>
  </si>
  <si>
    <t>TT Y tế huyện Lộc Hà</t>
  </si>
  <si>
    <t>Trạm Y tế xã, phường, thị trấn</t>
  </si>
  <si>
    <t>Trạm Y tế xã thuộc huyện Lộc Hà</t>
  </si>
  <si>
    <t>III</t>
  </si>
  <si>
    <t>Đơn vị sự nghiệp lĩnh vực văn hóa, Thể thao và Du lịch</t>
  </si>
  <si>
    <t>Bảo tàng tỉnh</t>
  </si>
  <si>
    <t>Thư viện tỉnh</t>
  </si>
  <si>
    <t>Ban Quản lý di tích Nguyễn Du</t>
  </si>
  <si>
    <t>Ban Quản lý di tích Trần Phú</t>
  </si>
  <si>
    <t>BQL Khu du lịch Thiên Cầm</t>
  </si>
  <si>
    <t>Trung tâm Văn hóa - Truyền thông huyện Lộc Hà</t>
  </si>
  <si>
    <t>IV</t>
  </si>
  <si>
    <t>Đơn vị sự nghiệp lĩnh vực Thông tin và Truyền thông</t>
  </si>
  <si>
    <t>Đài Phát thanh - Truyền hình tỉnh</t>
  </si>
  <si>
    <t>Trung tâm Công báo - Tin học</t>
  </si>
  <si>
    <t>V</t>
  </si>
  <si>
    <t>Đơn vị sự nghiệp lĩnh vực nghiên cứu khoa học</t>
  </si>
  <si>
    <t>Trung tâm Ứng dụng KHKT &amp; BVCTVN Kỳ Anh</t>
  </si>
  <si>
    <t>Trung tâm Ứng dụng KHKT &amp; BVCTVN TX. Kỳ Anh</t>
  </si>
  <si>
    <t>Trung tâm Ứng dụng KHKT &amp; BVCTVN Cẩm Xuyên</t>
  </si>
  <si>
    <t>Trung tâm Ứng dụng KHKT &amp; BVCTVN TP Hà Tĩnh</t>
  </si>
  <si>
    <t>Trung tâm Ứng dụng KHKT &amp; BVCTVN Hương Khê</t>
  </si>
  <si>
    <t>Trung tâm Ứng dụng KHKT &amp; BVCTVN Thạch Hà</t>
  </si>
  <si>
    <t>Trung tâm Ứng dụng KHKT &amp; BVCTVN Can Lộc</t>
  </si>
  <si>
    <t>Trung tâm Ứng dụng KHKT &amp; BVCTVN TX. Hồng Lĩnh</t>
  </si>
  <si>
    <t>Trung tâm Ứng dụng KHKT &amp; BVCTVN Nghi Xuân</t>
  </si>
  <si>
    <t>Trung tâm Ứng dụng KHKT &amp; BVCTVN Đức Thọ</t>
  </si>
  <si>
    <t>Trung tâm Ứng dụng KHKT &amp; BVCTVN Hương Sơn</t>
  </si>
  <si>
    <t>Trung tâm Ứng dụng KHKT &amp; BVCTVN Vũ Quang</t>
  </si>
  <si>
    <t>Trung tâm Ứng dụng KHKT &amp; BVCTVN Lộc Hà</t>
  </si>
  <si>
    <t>VI</t>
  </si>
  <si>
    <t>Đơn vị sự nghiệp kinh tế và sự nghiệp khác</t>
  </si>
  <si>
    <t>Trung tâm Lưu trữ lịch sử tỉnh</t>
  </si>
  <si>
    <t>Ban Quản lý khu vực mỏ sắt Thạch Khê</t>
  </si>
  <si>
    <t>Văn phòng đại diện Hội đồng Quản lý lưu vực sông Cả tại Hà Tĩnh (Chi cục Thủy lợi)</t>
  </si>
  <si>
    <t>Trung tâm Khuyến nông</t>
  </si>
  <si>
    <t>Trung tâm Nước sạch và Vệ sinh môi trường nông thôn</t>
  </si>
  <si>
    <t>Vườn Quốc gia Vũ Quang</t>
  </si>
  <si>
    <t>Ban Quản lý Khu bảo tồn thiên nhiên Kẻ Gỗ</t>
  </si>
  <si>
    <t>Ban Quản lý rừng phòng hộ Hương Khê</t>
  </si>
  <si>
    <t>Ban Quản lý rừng phòng hộ Nam Hà Tĩnh</t>
  </si>
  <si>
    <t>Ban Quản lý rừng phòng hộ Hồng Lĩnh</t>
  </si>
  <si>
    <t>Phòng Công chứng số 1</t>
  </si>
  <si>
    <t>Phòng Công chứng số 2</t>
  </si>
  <si>
    <t>Trung tâm Dịch vụ đấu giá tài sản tỉnh</t>
  </si>
  <si>
    <t>Trung tâm chữa bệnh giáo dục lao động xã hội</t>
  </si>
  <si>
    <t>Làng trẻ em mồ côi</t>
  </si>
  <si>
    <t>Trung tâm điều dưỡng NCC và BTXH</t>
  </si>
  <si>
    <t>Trung tâm Xúc tiến đầu tư và Cung ứng dịch vụ KKT tỉnh Hà Tĩnh</t>
  </si>
  <si>
    <t>Trung tâm Khuyến công và Xúc tiến thương mại</t>
  </si>
  <si>
    <t>BC Phụ trách giải phòng mặt bằng huyện Thạch Hà</t>
  </si>
  <si>
    <t>Trung tâm Dịch vụ hạ tầng và môi trường đô thị thị xã Kỳ Anh</t>
  </si>
  <si>
    <t>Đội Quản lý trật tự đô thị thị xã Hồng Lĩnh</t>
  </si>
  <si>
    <t>Đội Quản lý trật tự đô thị thị xã Kỳ Anh</t>
  </si>
  <si>
    <t>TT</t>
  </si>
  <si>
    <t>TÊN ĐƠN VỊ</t>
  </si>
  <si>
    <t>Hỗ trợ bằng NSNN</t>
  </si>
  <si>
    <t>TỔNG CỘNG</t>
  </si>
  <si>
    <t xml:space="preserve">Biên chế chuyên trách đoàn kết công giáo </t>
  </si>
  <si>
    <t xml:space="preserve">Quỹ Phát triển phụ nữ Hà Tĩnh </t>
  </si>
  <si>
    <t>Hội Chữ thập đỏ tỉnh</t>
  </si>
  <si>
    <t>Hội Người mù</t>
  </si>
  <si>
    <t>Hội Liên hiệp Văn học nghệ thuật</t>
  </si>
  <si>
    <t>Liên hiệp các Hội KH-KT</t>
  </si>
  <si>
    <t>Liên hiệp các tổ chức hữu nghị</t>
  </si>
  <si>
    <t>Hội Đông y</t>
  </si>
  <si>
    <t>Hội Nhà báo</t>
  </si>
  <si>
    <t>Hội Luật gia</t>
  </si>
  <si>
    <t>Liên minh các Hợp tác xã</t>
  </si>
  <si>
    <t>Hội Khuyến học</t>
  </si>
  <si>
    <t>Hội người cao tuổi tỉnh</t>
  </si>
  <si>
    <t>Hội Cựu thanh niên xung phong tỉnh</t>
  </si>
  <si>
    <t>Hội Nạn nhân chất độc da cam/Dioxin</t>
  </si>
  <si>
    <t>Hội Bảo trợ người khuyết tật và trẻ mồ côi</t>
  </si>
  <si>
    <t>Hội Chữ thập đỏ huyện Kỳ Anh</t>
  </si>
  <si>
    <t>Hội Chữ thập đỏ thị xã Kỳ Anh</t>
  </si>
  <si>
    <t>Hội Chữ thập đỏ huyện Cẩm Xuyên</t>
  </si>
  <si>
    <t>Hội Chữ thập đỏ thành phố Hà Tĩnh</t>
  </si>
  <si>
    <t>Hội Chữ thập đỏ huyện Hương Khê</t>
  </si>
  <si>
    <t>Hội Chữ thập đỏ huyện Thạch Hà</t>
  </si>
  <si>
    <t>Hội Chữ thập đỏ huyện Can Lộc</t>
  </si>
  <si>
    <t>Hội Chữ thập đỏ thị xã Hồng Lĩnh</t>
  </si>
  <si>
    <t>Hội Chữ thập đỏ huyện Nghi Xuân</t>
  </si>
  <si>
    <t>Hội Chữ thập đỏ huyện Đức Thọ</t>
  </si>
  <si>
    <t>Hội Chữ thập đỏ huyện Hương Sơn</t>
  </si>
  <si>
    <t>Hội Chữ thập đỏ huyện Vũ Quang</t>
  </si>
  <si>
    <t>Hội Chữ thập đỏ huyện Lộc Hà</t>
  </si>
  <si>
    <t>Hội Người mù huyện Kỳ Anh</t>
  </si>
  <si>
    <t>Hội Người mù thị xã Kỳ Anh</t>
  </si>
  <si>
    <t>Hội Người mù huyện Cẩm Xuyên</t>
  </si>
  <si>
    <t>Hội Người mù thành phố Hà Tĩnh</t>
  </si>
  <si>
    <t>Hội Người mù huyện Hương Khê</t>
  </si>
  <si>
    <t>Hội Người mù huyện Thạch Hà</t>
  </si>
  <si>
    <t>Hội Người mù huyện Can Lộc</t>
  </si>
  <si>
    <t>Hội Người mù thị xã Hồng Lĩnh</t>
  </si>
  <si>
    <t>Hội Người mù huyện Nghi Xuân</t>
  </si>
  <si>
    <t>Hội Người mù huyện Đức Thọ</t>
  </si>
  <si>
    <t>Hội Người mù huyện Hương Sơn</t>
  </si>
  <si>
    <t>Hội Người mù huyện Vũ Quang</t>
  </si>
  <si>
    <t>Hội người cao tuổi huyện Kỳ Anh</t>
  </si>
  <si>
    <t>Hội người cao tuổi thị xã Kỳ Anh</t>
  </si>
  <si>
    <t>Hội người cao tuổi huyện Cẩm Xuyên</t>
  </si>
  <si>
    <t>Hội người cao tuổi thành phố Hà Tĩnh</t>
  </si>
  <si>
    <t>Hội người cao tuổi huyện Hương Khê</t>
  </si>
  <si>
    <t>Hội người cao tuổi huyện Thạch Hà</t>
  </si>
  <si>
    <t>Hội người cao tuổi huyện Can Lộc</t>
  </si>
  <si>
    <t>Hội người cao tuổi thị xã Hồng Lĩnh</t>
  </si>
  <si>
    <t>Hội người cao tuổi huyện Nghi Xuân</t>
  </si>
  <si>
    <t>Hội người cao tuổi huyện Đức Thọ</t>
  </si>
  <si>
    <t>Hội người cao tuổi huyện Hương Sơn</t>
  </si>
  <si>
    <t>Hội người cao tuổi huyện Vũ Quang</t>
  </si>
  <si>
    <t>Tổng</t>
  </si>
  <si>
    <t>Bệnh viện Đa khoa tỉnh</t>
  </si>
  <si>
    <t>BV Y học Cổ truyền</t>
  </si>
  <si>
    <t>BV Phục hồi chức năng</t>
  </si>
  <si>
    <t>Bệnh viện Mắt</t>
  </si>
  <si>
    <t>BV Đa khoa thị xã Kỳ Anh</t>
  </si>
  <si>
    <t>Trung tâm Công nghệ thông tin và Truyền thông</t>
  </si>
  <si>
    <t>Viện Quy hoạch kiến trúc xây dựng</t>
  </si>
  <si>
    <t>Trung tâm Kỹ thuật Tiêu chuẩn Đo lường Chất lượng</t>
  </si>
  <si>
    <t>Trung tâm Nghiên cứu Phát triển Nấm và Tài nguyên sinh vật</t>
  </si>
  <si>
    <t>Ban Quản lý dự án đầu tư xây dựng công trình Nông nghiệp và Phát triển nông thôn</t>
  </si>
  <si>
    <t xml:space="preserve">Ban Quản lý dự án đầu tư xây dựng khu vực Khu kinh tế tỉnh </t>
  </si>
  <si>
    <t>Trung tâm Quan trắc Tài nguyên và Môi trường</t>
  </si>
  <si>
    <t>Trung tâm Kiểm định chất lượng công trình xây dựng</t>
  </si>
  <si>
    <t>Ban Dịch vụ tang lễ và Quản lý nghĩa trang thành phố</t>
  </si>
  <si>
    <t>Ban QLDA ĐTXD huyện Kỳ Anh</t>
  </si>
  <si>
    <t>Ban QLDA ĐTXD thị xã Kỳ Anh</t>
  </si>
  <si>
    <t>Ban QLDA ĐTXD huyện Cẩm Xuyên</t>
  </si>
  <si>
    <t>Ban QLDA ĐTXD huyện Thạch Hà</t>
  </si>
  <si>
    <t>Ban QLDA ĐTXD huyện Can Lộc</t>
  </si>
  <si>
    <t>Ban QLDA ĐTXD huyện Lộc Hà</t>
  </si>
  <si>
    <t>Ban QLDA ĐTXD thị xã Hồng Lĩnh</t>
  </si>
  <si>
    <t>Ban QLDA ĐTXD  huyện Nghi Xuân</t>
  </si>
  <si>
    <t>Ban QLDA ĐTXD huyện Đức Thọ</t>
  </si>
  <si>
    <t>Ban QLDA ĐTXD huyện Hương Sơn</t>
  </si>
  <si>
    <t>Ban QLDA ĐTXD huyện Vũ Quang</t>
  </si>
  <si>
    <t>Ban QLDA ĐTXD huyện Hương Khê</t>
  </si>
  <si>
    <t>Trường Trung cấp nghề</t>
  </si>
  <si>
    <t>Văn phòng Đăng ký đất đai</t>
  </si>
  <si>
    <t>Trung tâm Dịch vụ việc làm</t>
  </si>
  <si>
    <t>Ban TĐ-KT</t>
  </si>
  <si>
    <t xml:space="preserve">Văn phòng Sở </t>
  </si>
  <si>
    <t>Chi cục Tiêu chuẩn Đo lường Chất lượng</t>
  </si>
  <si>
    <t>14.1</t>
  </si>
  <si>
    <t>14.2</t>
  </si>
  <si>
    <t xml:space="preserve">Trung tâm Dịch thuật - Dịch vụ Đối ngoại </t>
  </si>
  <si>
    <t>Nhà hát Nghệ thuật Truyền thống Hà Tĩnh</t>
  </si>
  <si>
    <t>Trung tâm Huấn luyện và Thi đấu thể dục thể thao</t>
  </si>
  <si>
    <t>Ban Quản lý di tích Cố Tổng Bí thư Hà Huy Tập</t>
  </si>
  <si>
    <t>Trung tâm Trợ giúp pháp lý Nhà nước</t>
  </si>
  <si>
    <t>Trung tâm Tư vấn Kỹ thuật Giao thông</t>
  </si>
  <si>
    <t>Ban Quản lý Bến Xe</t>
  </si>
  <si>
    <t>Ban Quản lý dự án đầu tư xây dựng và Phát triển quỹ đất thành phố Hà Tĩnh</t>
  </si>
  <si>
    <t>Chi cục Quản lý chất lượng Nông lâm sản và Thủy sản</t>
  </si>
  <si>
    <t>5.6</t>
  </si>
  <si>
    <t>3.1</t>
  </si>
  <si>
    <t>3.2</t>
  </si>
  <si>
    <t>3.3</t>
  </si>
  <si>
    <t>3.4</t>
  </si>
  <si>
    <t>3.5</t>
  </si>
  <si>
    <t>2.1</t>
  </si>
  <si>
    <t>3.6</t>
  </si>
  <si>
    <t>3.7</t>
  </si>
  <si>
    <t>1.1</t>
  </si>
  <si>
    <t>1.2</t>
  </si>
  <si>
    <t>Đại học, Cao đẳng</t>
  </si>
  <si>
    <t>1.3</t>
  </si>
  <si>
    <t>HĐ 111</t>
  </si>
  <si>
    <t>Ban quản lý dịch vụ công ích và các điểm du lịch huyện Nghi Xuân </t>
  </si>
  <si>
    <t>Tên cơ quan,
đơn vị (tự chủ nhóm II)</t>
  </si>
  <si>
    <t>-</t>
  </si>
  <si>
    <t>Trung tâm CTXH GDNN cho NKT</t>
  </si>
  <si>
    <t>Lãnh đạo, Văn phòng UBND tỉnh</t>
  </si>
  <si>
    <t>Văn phòng Điều phối  nông thôn mới tỉnh</t>
  </si>
  <si>
    <t>2.3</t>
  </si>
  <si>
    <t>2.4</t>
  </si>
  <si>
    <t>Giao 2024</t>
  </si>
  <si>
    <t>Số người làm việc có mặt tính đến 31/12/2024</t>
  </si>
  <si>
    <t>TT Giáo dục thường xuyên tỉnh</t>
  </si>
  <si>
    <t>Trạm kiểm dịch thực vật</t>
  </si>
  <si>
    <t>Đơn vị đề nghị 2025</t>
  </si>
  <si>
    <t>Bệnh viện sức khỏe Tâm  thần</t>
  </si>
  <si>
    <t>Giao năm 2024 (Biên chế do NN cấp ngân sách)</t>
  </si>
  <si>
    <t>Có mặt đến 31/12/2024 (Biên chế do NN cấp ngân sách)</t>
  </si>
  <si>
    <t xml:space="preserve">Đơn vị đề nghị Kế hoạch số lượng người làm việc năm 2025 (Biên chế do NN cấp ngân sách) </t>
  </si>
  <si>
    <t>Tên đơn vị</t>
  </si>
  <si>
    <t>Biên chế công chức</t>
  </si>
  <si>
    <t>Hợp đồng 111</t>
  </si>
  <si>
    <t xml:space="preserve">Tổng số </t>
  </si>
  <si>
    <t>Đơn vị đề xuất Kế hoạch số người làm việc năm 2025</t>
  </si>
  <si>
    <t>Giao 2025</t>
  </si>
  <si>
    <t>Dôi dư HĐ 111</t>
  </si>
  <si>
    <t>Lộc Hà</t>
  </si>
  <si>
    <t>Dôi dư biên chế công chức</t>
  </si>
  <si>
    <t xml:space="preserve">Tăng, giảm giữa biên chế điều chỉnh 2025 so với giao BC năm 2025 </t>
  </si>
  <si>
    <t>Điều chỉnh 2025</t>
  </si>
  <si>
    <t>Dôi dư biên chế</t>
  </si>
  <si>
    <t>Dôi dư hợp đồng 111</t>
  </si>
  <si>
    <t>Bệnh viện đa khoa Lộc Hà</t>
  </si>
  <si>
    <t>Tăng, giảm giữa biên chế điều chỉnh 2025 so với giao BC năm 2024</t>
  </si>
  <si>
    <t>Tăng, giảm giữa biên chế điều chỉnh 2025 so với giao BC năm 2025</t>
  </si>
  <si>
    <t xml:space="preserve"> SỐ LƯỢNG NGƯỜI LÀM VIỆC TRONG CÁC TỔ CHỨC HỘI, ĐOÀN THỂ NĂM 2025</t>
  </si>
  <si>
    <t>Tăng (+), giảm (-) số người làm việc điều chỉnh của năm 2025 so với giao 2025</t>
  </si>
  <si>
    <t>Tăng, giảm giữa KH điều chỉnh 2025 so với giao 2025</t>
  </si>
  <si>
    <t>Tăng, giảm giữa điều chỉnh 2025 so với giao năm 2024</t>
  </si>
  <si>
    <t>SỐ LƯỢNG NGƯỜI LÀM VIỆC TRONG ĐƠN VỊ SỰ NGHIỆP CÔNG LẬP TỰ CHỦ NĂM 2025</t>
  </si>
  <si>
    <t xml:space="preserve"> SỐ LƯỢNG NGƯỜI LÀM VIỆC TRONG ĐƠN VỊ SỰ NGHIỆP CÔNG LẬP NĂM 2025 (Bao gồm cả số giáo viên được BTCTW giao bổ sung)</t>
  </si>
  <si>
    <t>Sở Nông nghiệp và Môi trường</t>
  </si>
  <si>
    <t>Chi cục Trồng trọt và Chăn nuôi</t>
  </si>
  <si>
    <t>Trung tâm Bảo vệ, chăm sóc sức khỏe cán bộ tỉnh</t>
  </si>
  <si>
    <t xml:space="preserve">Trung tâm Khoa học, công nghệ và chuyển đổi số </t>
  </si>
  <si>
    <t>TT Văn hóa - Điện ảnh và Xúc tiến du lịch</t>
  </si>
  <si>
    <t>Trung tâm Phát triển quỹ đất tỉnh</t>
  </si>
  <si>
    <t>Giao 2025 (NQ 229)</t>
  </si>
  <si>
    <t xml:space="preserve">Điều chỉnh 2025 </t>
  </si>
  <si>
    <t>Có mặt đến ngày 06/2/2025</t>
  </si>
  <si>
    <t>Chi cục Phát triển nông thôn và quản lý chất lượng</t>
  </si>
  <si>
    <t>Trạm kiểm dịch động thực vật</t>
  </si>
  <si>
    <t>Trung tâm Kỹ thuật địa chính và Điều tra nông nghiệp</t>
  </si>
  <si>
    <t>Trung tâm dịch vụ tài chính và hỗ trợ doanh nghiệp</t>
  </si>
  <si>
    <t>Ban Quản lý rừng phòng hộ sông Ngàn Phố</t>
  </si>
  <si>
    <t>Ban Quản lý các cảng cá và khu neo đậu tránh trú bão tàu cá</t>
  </si>
  <si>
    <t>Giao 2025 (NQ 231)</t>
  </si>
  <si>
    <t>Giảm biên chế khối chính quyền để chuyển sang biên chế khối Đảng</t>
  </si>
  <si>
    <t>Ban Dân tộc và Tôn giáo</t>
  </si>
  <si>
    <t>dự kiến thành lập BQL di tích tỉnh (chưa thực hiện được)</t>
  </si>
  <si>
    <t>Nhập vào TTVH huyện Cẩm Xuyên (chưa có đề án)</t>
  </si>
  <si>
    <t>Vẫn là đơn vị cũ</t>
  </si>
  <si>
    <t>Nhập thiên cầm vào</t>
  </si>
  <si>
    <t>Chuyển nguyên trạng biên chế viên chức về sở nông nghiệp (giao biên chế bằng số hiện có, bỏ tên huyện)</t>
  </si>
  <si>
    <t>Giải thể Đội; chuyển 5 biên chế về trung tâm dịch vụ hạ tầng thuộc phường sông trí</t>
  </si>
  <si>
    <t>Chuyển trực thuộc Sở Y tế</t>
  </si>
  <si>
    <t>Nghị quyết số 248/NQ-HĐND</t>
  </si>
  <si>
    <t>Trung tâm GDNN - GDTX  Nghi Xuân</t>
  </si>
  <si>
    <t>Trung tâm GDNN - GDTX Hương Khê</t>
  </si>
  <si>
    <t>Trung tâm GDNN - GDTX Kỳ Anh</t>
  </si>
  <si>
    <t>Trung tâm GDNN - GDTX Can Lộc</t>
  </si>
  <si>
    <t>Trung tâm GDNN - GDTX Cẩm Xuyên</t>
  </si>
  <si>
    <t>Trung tâm GDNN - GDTX Hương Sơn</t>
  </si>
  <si>
    <t>Trung tâm GDNN - GDTX Thạch Hà</t>
  </si>
  <si>
    <t>Trung tâm GDNN - GDTX Đức Thọ</t>
  </si>
  <si>
    <t xml:space="preserve">Trung tâm GDNN - GDTX </t>
  </si>
  <si>
    <t xml:space="preserve">TT Y tế Kỳ Anh </t>
  </si>
  <si>
    <t>TT Y tế Hồng Lĩnh</t>
  </si>
  <si>
    <t>TT Y tế  Can Lộc</t>
  </si>
  <si>
    <t>TT Y tế Đức Thọ</t>
  </si>
  <si>
    <t>TT Y tế Tiên Điền</t>
  </si>
  <si>
    <t>TT Y tế Vũ Quang</t>
  </si>
  <si>
    <t>TT Y tế Cẩm Xuyên</t>
  </si>
  <si>
    <t>TT Y tế Thạch Hà</t>
  </si>
  <si>
    <t>TT Y tế Thành Sen</t>
  </si>
  <si>
    <t>TT Y tế Hương Khê</t>
  </si>
  <si>
    <t>TT YT Hương Sơn</t>
  </si>
  <si>
    <t>Trạm Y tế xã thuộc Trung tâm Y tế Kỳ Anh</t>
  </si>
  <si>
    <t xml:space="preserve">Trạm Y tế xã thuộc TTYT Hồng Lĩnh </t>
  </si>
  <si>
    <t>Trạm Y tế xã thuộc TTYT Lộc Hà</t>
  </si>
  <si>
    <t>Trạm Y tế xã thuộc TTYT Can Lộc</t>
  </si>
  <si>
    <t>Trạm Y tế xã thuộc TTYT Đức Thọ</t>
  </si>
  <si>
    <t>Trạm Y tế xã thuộc TTYT Vũ Quang</t>
  </si>
  <si>
    <t>Trạm Y tế xã thuộc TTYT Cẩm Xuyên</t>
  </si>
  <si>
    <t>Trạm Y tế xã thuộc TTYT Thạch Hà</t>
  </si>
  <si>
    <t>Trạm Y tế xã thuộc TTYT Thành Sen</t>
  </si>
  <si>
    <t>Trạm Y tế xã thuộc TTYT Hương Khê</t>
  </si>
  <si>
    <t>Trạm Y tế xã thuộc TTYT Hương Sơn</t>
  </si>
  <si>
    <t>Tăng 71 biên chế gắn với số công chức nhận từ thanh tra các sở ngành, cấp huyện</t>
  </si>
  <si>
    <t>Giảm 3 gắn với chuyển 3 công chức sang Thanh tra tỉnh</t>
  </si>
  <si>
    <t>Giảm 1 biên chế gắn với chuyển 1 công chức sang Thanh tra tỉnh</t>
  </si>
  <si>
    <t>Giảm 7 biên chế gắn với chuyển 7 công chức sang Thanh tra tỉnh</t>
  </si>
  <si>
    <t>Giảm 6 biên chế gắn với chuyển 6 công chức sang Thanh tra tỉnh</t>
  </si>
  <si>
    <t>Giảm 3 biên chế gắn với chuyển 3 công chức sang Thanh tra tỉnh</t>
  </si>
  <si>
    <t>Nhận 6 biên chế tự chủ của Trung tâm khoa học chuyển đổi số</t>
  </si>
  <si>
    <t>Hội đồng Bồi thường, Hỗ trợ - Tái định cư (trực thuộc UBND phường Sông Trí)</t>
  </si>
  <si>
    <t>Giảm 6 biên chế tương ứng với chuyển 6 viên chức về Trung tâm công báo tin học</t>
  </si>
  <si>
    <t>Nhận 20 biên chế Ban A Kỳ Anh; 15 biên chế Ban A Hương Sơn; 20 biên chế ban A Nghi Xuân</t>
  </si>
  <si>
    <t>Chuyển trực thuộc UBND phường Thành Sen</t>
  </si>
  <si>
    <t>Chuyển trực thuộc Sở VH-TT&amp;DL</t>
  </si>
  <si>
    <t xml:space="preserve">Trung tâm Dịch vụ hạ tầng và môi trường đô thị  </t>
  </si>
  <si>
    <t>Chuyển trực thuộc UBND phường Sông Trí</t>
  </si>
  <si>
    <t>Tiếp nhận 5 biên chế ngân sách và viên chức từ Đội quả lý trật tự đô thị TXKA khi giải thẻ; Chuyển trực thuộc UBND phường Sông Trí</t>
  </si>
  <si>
    <t xml:space="preserve">Ban Quản lý dịch vụ công ích và trật tự đô thị </t>
  </si>
  <si>
    <t>Giải thể; chuyển 1 biên chế về ban giao thông  (biên chế tự chủ);(3 trường hợp đã về phường)  thu hồi 4 biên chế  ngân sách trống</t>
  </si>
  <si>
    <t>Giữ nguyên tổ chức, chuyển trực thuộc phường Sông Trí; Chuyển PL2( nhóm 3) vì tiếp nhận biên chế ngân sách từ Đội Quản lý trật tự đô thị TXKA</t>
  </si>
  <si>
    <t>Ban Quản lý dự án đầu tư xây dựng công trình Giao thông và Phát triển đô thị tỉnh</t>
  </si>
  <si>
    <t>Trung tâm GDNN - GDTX  Vũ Quang</t>
  </si>
  <si>
    <t>Tại thời điểm 05/7 vẫn chưa trình quyết định giải thể</t>
  </si>
  <si>
    <t>Trực thuộc TTYT thuộc Sỏ Y tế</t>
  </si>
  <si>
    <t>Trước mắt giữ nguyên tổ chức trực thuộc Sở VH-TT&amp;DL tại thời điểm 5/7/2025</t>
  </si>
  <si>
    <t>Trung tâm Văn hóa - Truyền thông  khu vực Hồng Lĩnh</t>
  </si>
  <si>
    <t>Trung tâm Văn hóa - Truyền thông khu vực  Bắc Kỳ Anh</t>
  </si>
  <si>
    <t>Trung tâm Văn hóa - Truyền thông khu vực Nam Kỳ Anh</t>
  </si>
  <si>
    <t>Trung tâm Văn hóa - Truyền thông và Du lịch khu vực Cẩm Xuyên</t>
  </si>
  <si>
    <t>Trung tâm Văn hóa - Truyền thông khu vực Thành Sen</t>
  </si>
  <si>
    <t>Trung tâm Văn hóa - Truyền thông Khu vực Thạch Hà</t>
  </si>
  <si>
    <t>Trung tâm Văn hóa -Truyền thông khu vực Can Lộc</t>
  </si>
  <si>
    <t>Trung tâm Văn hóa - Truyền thông khu vực Hương Khê</t>
  </si>
  <si>
    <t>Trung tâm Văn hóa - Truyền thông khu vực Hương Sơn</t>
  </si>
  <si>
    <t>Trung tâm Văn hóa - Truyền thông khu vực Vũ Quang</t>
  </si>
  <si>
    <t>Trung tâm Văn hóa - Truyền thông khu vực Đức Thọ</t>
  </si>
  <si>
    <t>Giao bằng hiện có theo Quyết định số 1548/QĐ-UBND của UBND tỉnh</t>
  </si>
  <si>
    <t>Trung tâm Văn hóa - Truyền thông khu vực Nghi Xuân</t>
  </si>
  <si>
    <t>Tăng 4 biên chế tương ứng với tiếp nhận 4 viên chức từ ban Ban Quản lý dự án đầu tư xây dựng Nghi Xuân, Thạch Hà ; 10 viên chức Ban Quản lý dự án đầu tư xây dựng và Phát triển quỹ đất thành phố Hà Tĩnh (VB số 4558)</t>
  </si>
  <si>
    <t>TT Y tế Hoành Sơn</t>
  </si>
  <si>
    <t>Trạm Y tế xã thuộc TTYT Hoành Sơn</t>
  </si>
  <si>
    <t>Trạm Y tế xã thuộc TTYT Tiên Điền</t>
  </si>
  <si>
    <t xml:space="preserve">Chi cục Dân số </t>
  </si>
  <si>
    <t>Nghị quyết 248/NQ-HĐND</t>
  </si>
  <si>
    <t>Có 3 công chức đã chuyển 111; đề xuất tăng 3 hợp đồng</t>
  </si>
  <si>
    <t>Có 2 công chức đã chuyển 111; không đề xuất tăng chỉ tiêu 111 (ko còn chỉ tiêu 111 để bố trí)</t>
  </si>
  <si>
    <t>1 công chức chuyển 111; không đề xuất tăng chỉ tiêu HĐ (đã có chỉ tiêu trống)</t>
  </si>
  <si>
    <t>Có 4 HĐ 111 nghỉ; có 1 công chức chuyển sang 111</t>
  </si>
  <si>
    <t>2 HĐ nghỉ 178 tháng 5</t>
  </si>
  <si>
    <t>2 HĐ nghỉ 178 tháng 4; 1 HĐ nghỉ 178 tháng 5; 1 HĐ nghỉ 178 tháng 6</t>
  </si>
  <si>
    <t>1 HĐ nghỉ 178 tháng 6</t>
  </si>
  <si>
    <t>Có 1 công chức lái xe đã nghỉ; 1 HĐ nghỉ 178 tháng 4; 1 HĐ nghỉ 178 tháng 7</t>
  </si>
  <si>
    <t xml:space="preserve">2 hợp đồng nghỉ 178 tháng 4; 1 hợp đồng nghỉ 178 tháng 7; </t>
  </si>
  <si>
    <t>Có 2 công chức lái xe đã nghỉ; 1 HĐ nghỉ 178 tháng 6; đề xuất tăng 1 chỉ tiêu 111</t>
  </si>
  <si>
    <t>tăng 1, giảm 1</t>
  </si>
  <si>
    <t>giảm 3 HĐ</t>
  </si>
  <si>
    <t>giảm 2 HĐ</t>
  </si>
  <si>
    <t>giảm 1 HĐ</t>
  </si>
  <si>
    <t>6 nghỉ</t>
  </si>
  <si>
    <t xml:space="preserve">1 HĐ nghỉ 178 tháng 4; 5 HĐ nghỉ 178 tháng 6; </t>
  </si>
  <si>
    <t xml:space="preserve">Tăng 1 biên chế gắn với tiếp nhận 1 viên chức từ Đội quản lý trật tự đô thị thị xã Hồng Lĩnh; tăng 2 biên chế gắn với tiếp nhận 02 công chức UBND thành phố; tăng 18 biên chế tiếp nhận từ Ban thị xã Hồng LĨnh và 18 biên chế tiếp nhận từ Ban A thị xã Kỳ Anh; tăng 32 biên chế tiếp nhận từ  Ban A thành phố </t>
  </si>
  <si>
    <t>Tổng số lượng biên chế sau khi gắn với tiếp nhận viên chức từ các cơ quan, đơn vị là 46 biên chế; tuy nhiên, đơn vị có văn bản xác định nhu cầu là 38 biên chế; do vậy Sở Nội vụ thống nhất với đề xuất của đơn vị</t>
  </si>
  <si>
    <t xml:space="preserve"> Phường Thành Sen</t>
  </si>
  <si>
    <t xml:space="preserve"> Phường Hà Huy Tập</t>
  </si>
  <si>
    <t>Phường Trần Phú</t>
  </si>
  <si>
    <t>Xã Đồng Tiến</t>
  </si>
  <si>
    <t xml:space="preserve"> Xã Thạch Khê</t>
  </si>
  <si>
    <t xml:space="preserve"> Xã Thạch Lạc</t>
  </si>
  <si>
    <t xml:space="preserve"> Xã Cẩm Bình</t>
  </si>
  <si>
    <t>Xã Cẩm Lạc</t>
  </si>
  <si>
    <t>Xã Cẩm Hưng</t>
  </si>
  <si>
    <t xml:space="preserve"> Xã Yên Hòa</t>
  </si>
  <si>
    <t>Xã Cẩm Xuyên</t>
  </si>
  <si>
    <t>Xã Cẩm Trung</t>
  </si>
  <si>
    <t>Xã Cẩm Duệ</t>
  </si>
  <si>
    <t>Xã Thiên Cẩm</t>
  </si>
  <si>
    <t>Nghi Xuân</t>
  </si>
  <si>
    <t>Tiên Điền</t>
  </si>
  <si>
    <t>Đan Hải</t>
  </si>
  <si>
    <t>Cổ Đạm</t>
  </si>
  <si>
    <t>Bắc Hồng Lĩnh</t>
  </si>
  <si>
    <t>Nam Hồng Lĩnh</t>
  </si>
  <si>
    <t>Sông Trí</t>
  </si>
  <si>
    <t>Vũng Áng</t>
  </si>
  <si>
    <t>Hải Ninh</t>
  </si>
  <si>
    <t>Hoành Sơn</t>
  </si>
  <si>
    <t>Kỳ Anh</t>
  </si>
  <si>
    <t>Kỳ Lạc</t>
  </si>
  <si>
    <t>Kỳ Hoa</t>
  </si>
  <si>
    <t xml:space="preserve">Kỳ Thượng </t>
  </si>
  <si>
    <t>Kỳ Văn</t>
  </si>
  <si>
    <t>Kỳ Xuân</t>
  </si>
  <si>
    <t>Kỳ Khang</t>
  </si>
  <si>
    <t>Thạch Xuân</t>
  </si>
  <si>
    <t>Việt Xuyên</t>
  </si>
  <si>
    <t>Đông Kinh</t>
  </si>
  <si>
    <t>Hồng Lộc</t>
  </si>
  <si>
    <t>Mai Phụ</t>
  </si>
  <si>
    <t>Thạch Hà</t>
  </si>
  <si>
    <t>Toàn Lưu</t>
  </si>
  <si>
    <t>Can Lộc</t>
  </si>
  <si>
    <t>Đồng Lộc</t>
  </si>
  <si>
    <t>Gia Hanh</t>
  </si>
  <si>
    <t>Tùng Lộc</t>
  </si>
  <si>
    <t>Xuân Lộc</t>
  </si>
  <si>
    <t>Trường Lưu</t>
  </si>
  <si>
    <t>Xã Đức Thọ</t>
  </si>
  <si>
    <t>Xã Đức Quang</t>
  </si>
  <si>
    <t>Xã Đức Đồng</t>
  </si>
  <si>
    <t>Xã Đức Thịnh</t>
  </si>
  <si>
    <t>Xã Đức Minh</t>
  </si>
  <si>
    <t>Xã Hương Sơn</t>
  </si>
  <si>
    <t>Xã Sơn Tây</t>
  </si>
  <si>
    <t>Xã Tứ Mỹ</t>
  </si>
  <si>
    <t>Xã Sơn Giang</t>
  </si>
  <si>
    <t>Xã Sơn Tiến</t>
  </si>
  <si>
    <t>Sơn Hồng</t>
  </si>
  <si>
    <t>Kim Hoa</t>
  </si>
  <si>
    <t>Sơn Kim 1</t>
  </si>
  <si>
    <t>Sơn Kim 2</t>
  </si>
  <si>
    <t>Hương Đô</t>
  </si>
  <si>
    <t xml:space="preserve">Hương Bình </t>
  </si>
  <si>
    <t>Hà Linh</t>
  </si>
  <si>
    <t>Phúc Trạch</t>
  </si>
  <si>
    <t>Hương Phố</t>
  </si>
  <si>
    <t>Hương Xuân</t>
  </si>
  <si>
    <t>Hương Khê</t>
  </si>
  <si>
    <t>Thượng Đức</t>
  </si>
  <si>
    <t>Mai Hoa</t>
  </si>
  <si>
    <t>Vũ Quang</t>
  </si>
  <si>
    <t>CẤP XÃ</t>
  </si>
  <si>
    <t>Chuyển trực thuộc Sở Y tế (bỏ số dôi dư; đề nghị Sở Y tế cân đối trong tổng thể)</t>
  </si>
  <si>
    <t>Chuyển trực thuộc Sở VH-TT&amp;DL; bỏ dôi dư; đề nghị Sở VHTTDL cân đối số lượng giữa các trung tâm</t>
  </si>
  <si>
    <t>Tăng 3 HĐ 111 để chuyển 3 công chức sang ký kết HĐ 111</t>
  </si>
  <si>
    <t>Tăng 1 biên chế gắn với tiếp nhận công chức từ UBND huyện Thạch Hà theo QĐ 1548; giảm 3 HĐ 111 bằng số hiện có</t>
  </si>
  <si>
    <t>Giảm 5 HĐ 111 bằng số hiện có</t>
  </si>
  <si>
    <t>Giảm 1 HĐ 111 bằng số hiện có</t>
  </si>
  <si>
    <t>Giảm 6 biên chế gắn với chuyển 6 công chức sang Thanh tra tỉnh; Giảm 1 HĐ 111 bằng số hiện có</t>
  </si>
  <si>
    <t>Giảm 4 gắn với chuyển 4 công chức sang Thanh tra tỉnh; tăng 1 HĐ 111 để tiếp nhận 1 công chức chuyển sang</t>
  </si>
  <si>
    <t xml:space="preserve">Giảm 1 HĐ 111 bằng số hiện có </t>
  </si>
  <si>
    <t>Chuyển trực thuộc Sở Y tế; giảm 1 HĐ bằng số hiện có</t>
  </si>
  <si>
    <t>Giảm 1 HĐ 111 bằng hiện có</t>
  </si>
  <si>
    <t>Giảm 2 HĐ 111 bằng hiện có</t>
  </si>
  <si>
    <t>Chi cục Quản lý thị trường tỉnh Hà Tĩnh</t>
  </si>
  <si>
    <t>TỔNG</t>
  </si>
  <si>
    <t>Giảm 14 biên chế gắn với chuyển 14 công chức sang Thanh tra tỉnh; Giảm 3 HĐ 111 bằng số hiện có</t>
  </si>
  <si>
    <t>Tăng 57 biên chế theo số giao của Trung ương giao cho tỉnh</t>
  </si>
  <si>
    <t xml:space="preserve"> BIÊN CHẾ CÔNG CHỨC TRONG CÁC CƠ QUAN, TỔ CHỨC NĂM 2025</t>
  </si>
  <si>
    <t>Giảm 7 biên chế gắn với chuyển 7 công chức sang Thanh tra tỉnh;  Giảm 2 HĐ 111 theo số hiện có</t>
  </si>
  <si>
    <t>PHỤ LỤC 1</t>
  </si>
  <si>
    <t>PHỤ LỤC 2</t>
  </si>
  <si>
    <t>PHỤ LỤC 3</t>
  </si>
  <si>
    <t>Quyết định số 947/QĐ-UBND</t>
  </si>
  <si>
    <t>PHỤ LỤC 6</t>
  </si>
  <si>
    <t>Chuyển 2  biên chế, 5 định suất hiện có của Hội Người Cao tuổi các huyện về Hội Người Cao tuổi tỉnh</t>
  </si>
  <si>
    <t>Chuyển  17 biên chế, 4 định suất hỗ trợ ngân sách hiện có của Hội Chữ thập đỏ các huyện vào Hội Chữ thập đỏ tỉnh</t>
  </si>
  <si>
    <t xml:space="preserve">Chuyển  6 biên chế, 11  định suất hỗ trợ ngân sách hiện có của Hội Người mù các huyện vào Hội Người mù tỉnh; tăng thêm 18 định suất để bố trí Chủ tịch, Phó Chủ tịch Hội  Người mù các huyện. </t>
  </si>
  <si>
    <t>Giảm 2 gắn với chuyển 2 công chức sang Thanh tra tỉnh; Giảm số HĐ 111 bằng số hiện có</t>
  </si>
  <si>
    <t>Ban Quản lý dự án đầu tư xây dựng công trình Dân dụng tỉnh</t>
  </si>
  <si>
    <t>Chưa có QĐ của UBND tỉnh nhưng ngày 14/7/2025 đã có chủ trương của BTVTU về tách Quản lý dự án đầu tư xây dựng công trình Nông nghiệp và Phát triển nông thôn</t>
  </si>
  <si>
    <t>Nhận 17 biên chế ban A Can Lộc; 27 biên chế ban A Thạch Hà; 18 biên chế ban A Cẩm Xuyên; 19 biên chế ban A Hương Khê; 15 biên chế Ban A Vũ Quang; 15 biên chế Ban A Đức Thọ</t>
  </si>
  <si>
    <t xml:space="preserve">Tạm giao </t>
  </si>
  <si>
    <t>ko có</t>
  </si>
  <si>
    <t>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</si>
</sst>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7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8"/>
      <name val=".VnTime"/>
      <family val="2"/>
    </font>
    <font>
      <sz val="12"/>
      <name val=".VnTime"/>
      <family val="2"/>
    </font>
    <font>
      <sz val="7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i/>
      <sz val="13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rgb="FFFF0000"/>
      <name val="Times New Roman"/>
      <family val="1"/>
    </font>
    <font>
      <sz val="10"/>
      <name val="Cambria"/>
      <family val="1"/>
      <charset val="163"/>
      <scheme val="major"/>
    </font>
    <font>
      <b/>
      <sz val="9"/>
      <color theme="1"/>
      <name val="Times New Roman"/>
      <family val="1"/>
    </font>
    <font>
      <b/>
      <sz val="12"/>
      <name val=".VnTime"/>
      <family val="2"/>
    </font>
    <font>
      <b/>
      <sz val="9"/>
      <color rgb="FF000000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Times"/>
      <charset val="134"/>
    </font>
    <font>
      <sz val="6"/>
      <name val="Times New Roman"/>
      <family val="1"/>
    </font>
    <font>
      <b/>
      <sz val="6"/>
      <name val="Times New Roman"/>
      <family val="1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sz val="8"/>
      <name val="Times"/>
      <charset val="134"/>
    </font>
    <font>
      <sz val="8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7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7"/>
      <color theme="1"/>
      <name val="Times New Roman"/>
      <family val="1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5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i/>
      <sz val="9"/>
      <color rgb="FFFF0000"/>
      <name val="Times New Roman"/>
      <family val="1"/>
    </font>
    <font>
      <sz val="10"/>
      <color rgb="FF081B3A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27" fillId="0" borderId="0"/>
    <xf numFmtId="0" fontId="7" fillId="0" borderId="0"/>
    <xf numFmtId="0" fontId="25" fillId="0" borderId="0"/>
    <xf numFmtId="0" fontId="4" fillId="0" borderId="0"/>
    <xf numFmtId="0" fontId="25" fillId="0" borderId="0"/>
    <xf numFmtId="0" fontId="26" fillId="0" borderId="0"/>
    <xf numFmtId="164" fontId="7" fillId="0" borderId="0" applyFont="0" applyFill="0" applyBorder="0" applyAlignment="0" applyProtection="0"/>
    <xf numFmtId="0" fontId="25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25" fillId="0" borderId="0"/>
    <xf numFmtId="0" fontId="28" fillId="0" borderId="0"/>
    <xf numFmtId="164" fontId="34" fillId="0" borderId="0" applyFont="0" applyFill="0" applyBorder="0" applyAlignment="0" applyProtection="0"/>
    <xf numFmtId="0" fontId="3" fillId="0" borderId="0"/>
    <xf numFmtId="0" fontId="37" fillId="0" borderId="0"/>
  </cellStyleXfs>
  <cellXfs count="337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0" borderId="0" xfId="4" applyFont="1" applyFill="1" applyAlignment="1">
      <alignment horizontal="center"/>
    </xf>
    <xf numFmtId="0" fontId="7" fillId="0" borderId="0" xfId="4" applyFont="1" applyFill="1" applyAlignment="1">
      <alignment horizontal="left" vertical="center"/>
    </xf>
    <xf numFmtId="0" fontId="7" fillId="0" borderId="0" xfId="4" applyFont="1" applyFill="1" applyAlignment="1">
      <alignment horizontal="center"/>
    </xf>
    <xf numFmtId="0" fontId="10" fillId="0" borderId="0" xfId="4" applyFont="1" applyFill="1" applyAlignment="1">
      <alignment horizontal="center"/>
    </xf>
    <xf numFmtId="0" fontId="11" fillId="0" borderId="0" xfId="4" applyFont="1" applyFill="1" applyAlignment="1">
      <alignment horizontal="left" vertical="center"/>
    </xf>
    <xf numFmtId="0" fontId="11" fillId="0" borderId="0" xfId="4" applyFont="1" applyFill="1" applyAlignment="1">
      <alignment horizontal="center"/>
    </xf>
    <xf numFmtId="0" fontId="7" fillId="0" borderId="0" xfId="13" applyFont="1" applyFill="1"/>
    <xf numFmtId="0" fontId="13" fillId="0" borderId="0" xfId="0" applyFont="1" applyFill="1" applyAlignment="1">
      <alignment horizontal="center" vertical="center"/>
    </xf>
    <xf numFmtId="0" fontId="15" fillId="0" borderId="0" xfId="0" applyFont="1" applyFill="1"/>
    <xf numFmtId="0" fontId="13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6" fillId="0" borderId="0" xfId="13" applyFont="1" applyFill="1" applyAlignment="1"/>
    <xf numFmtId="0" fontId="22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9" fillId="0" borderId="0" xfId="4" applyFont="1" applyFill="1" applyAlignment="1">
      <alignment horizontal="center" vertical="center" wrapText="1"/>
    </xf>
    <xf numFmtId="0" fontId="19" fillId="2" borderId="0" xfId="4" applyFont="1" applyFill="1" applyAlignment="1">
      <alignment horizontal="center" vertical="center" wrapText="1"/>
    </xf>
    <xf numFmtId="0" fontId="19" fillId="0" borderId="0" xfId="13" applyFont="1" applyFill="1" applyAlignment="1">
      <alignment horizontal="left" vertical="center" wrapText="1"/>
    </xf>
    <xf numFmtId="0" fontId="19" fillId="2" borderId="0" xfId="13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0" borderId="0" xfId="4" applyFont="1" applyFill="1" applyAlignment="1">
      <alignment horizontal="left" vertical="center" wrapText="1"/>
    </xf>
    <xf numFmtId="0" fontId="19" fillId="3" borderId="0" xfId="4" applyFont="1" applyFill="1" applyAlignment="1">
      <alignment horizontal="left" vertical="center" wrapText="1"/>
    </xf>
    <xf numFmtId="0" fontId="22" fillId="2" borderId="0" xfId="13" applyFont="1" applyFill="1" applyAlignment="1">
      <alignment horizontal="left" vertical="center" wrapText="1"/>
    </xf>
    <xf numFmtId="0" fontId="15" fillId="0" borderId="0" xfId="13" applyFont="1" applyFill="1" applyAlignment="1">
      <alignment horizontal="left" vertical="center" wrapText="1"/>
    </xf>
    <xf numFmtId="0" fontId="0" fillId="0" borderId="0" xfId="0" applyFill="1"/>
    <xf numFmtId="0" fontId="22" fillId="0" borderId="1" xfId="4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4" fillId="0" borderId="0" xfId="0" applyFont="1"/>
    <xf numFmtId="0" fontId="23" fillId="0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22" fillId="0" borderId="1" xfId="19" applyNumberFormat="1" applyFont="1" applyFill="1" applyBorder="1" applyAlignment="1">
      <alignment horizontal="center" vertical="center" wrapText="1"/>
    </xf>
    <xf numFmtId="1" fontId="32" fillId="0" borderId="1" xfId="19" applyNumberFormat="1" applyFont="1" applyFill="1" applyBorder="1" applyAlignment="1">
      <alignment horizontal="center" vertical="center" wrapText="1"/>
    </xf>
    <xf numFmtId="1" fontId="32" fillId="0" borderId="1" xfId="13" applyNumberFormat="1" applyFont="1" applyFill="1" applyBorder="1" applyAlignment="1">
      <alignment horizontal="center" vertical="center" wrapText="1"/>
    </xf>
    <xf numFmtId="1" fontId="22" fillId="0" borderId="1" xfId="13" applyNumberFormat="1" applyFont="1" applyFill="1" applyBorder="1" applyAlignment="1">
      <alignment horizontal="center" vertical="center" wrapText="1"/>
    </xf>
    <xf numFmtId="1" fontId="22" fillId="0" borderId="1" xfId="4" applyNumberFormat="1" applyFont="1" applyFill="1" applyBorder="1" applyAlignment="1">
      <alignment horizontal="center" vertical="center" wrapText="1"/>
    </xf>
    <xf numFmtId="0" fontId="10" fillId="2" borderId="0" xfId="13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22" fillId="0" borderId="1" xfId="10" applyFont="1" applyFill="1" applyBorder="1" applyAlignment="1">
      <alignment horizontal="center" vertical="center" wrapText="1"/>
    </xf>
    <xf numFmtId="0" fontId="22" fillId="0" borderId="1" xfId="13" applyFont="1" applyFill="1" applyBorder="1" applyAlignment="1">
      <alignment horizontal="center" vertical="center" wrapText="1"/>
    </xf>
    <xf numFmtId="0" fontId="23" fillId="0" borderId="2" xfId="17" applyFont="1" applyFill="1" applyBorder="1" applyAlignment="1">
      <alignment horizontal="center" vertical="center" wrapText="1"/>
    </xf>
    <xf numFmtId="0" fontId="30" fillId="0" borderId="1" xfId="17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2" fillId="0" borderId="1" xfId="13" applyFont="1" applyFill="1" applyBorder="1" applyAlignment="1">
      <alignment horizontal="center" vertical="center" wrapText="1"/>
    </xf>
    <xf numFmtId="166" fontId="22" fillId="0" borderId="1" xfId="19" applyNumberFormat="1" applyFont="1" applyFill="1" applyBorder="1" applyAlignment="1">
      <alignment horizontal="center" vertical="center" wrapText="1"/>
    </xf>
    <xf numFmtId="1" fontId="9" fillId="0" borderId="0" xfId="2" applyNumberFormat="1" applyFont="1" applyFill="1" applyAlignment="1">
      <alignment horizontal="center"/>
    </xf>
    <xf numFmtId="1" fontId="11" fillId="0" borderId="0" xfId="4" applyNumberFormat="1" applyFont="1" applyFill="1" applyAlignment="1">
      <alignment horizontal="center"/>
    </xf>
    <xf numFmtId="1" fontId="7" fillId="0" borderId="0" xfId="4" applyNumberFormat="1" applyFont="1" applyFill="1" applyAlignment="1">
      <alignment horizontal="center"/>
    </xf>
    <xf numFmtId="1" fontId="11" fillId="0" borderId="0" xfId="4" applyNumberFormat="1" applyFont="1" applyFill="1" applyAlignment="1">
      <alignment horizontal="right"/>
    </xf>
    <xf numFmtId="1" fontId="0" fillId="0" borderId="0" xfId="0" applyNumberFormat="1" applyFill="1"/>
    <xf numFmtId="1" fontId="7" fillId="0" borderId="0" xfId="4" applyNumberFormat="1" applyFont="1" applyFill="1"/>
    <xf numFmtId="0" fontId="10" fillId="2" borderId="0" xfId="2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1" fontId="20" fillId="0" borderId="1" xfId="19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1" fontId="19" fillId="0" borderId="0" xfId="13" applyNumberFormat="1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5" fillId="0" borderId="1" xfId="6" applyFont="1" applyFill="1" applyBorder="1" applyAlignment="1">
      <alignment horizontal="center" vertical="center" wrapText="1"/>
    </xf>
    <xf numFmtId="0" fontId="15" fillId="0" borderId="1" xfId="9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1" xfId="2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/>
    <xf numFmtId="166" fontId="20" fillId="0" borderId="1" xfId="19" applyNumberFormat="1" applyFont="1" applyFill="1" applyBorder="1" applyAlignment="1">
      <alignment horizontal="center" vertical="center" wrapText="1"/>
    </xf>
    <xf numFmtId="0" fontId="18" fillId="0" borderId="0" xfId="4" applyFont="1" applyFill="1" applyAlignment="1">
      <alignment horizontal="center"/>
    </xf>
    <xf numFmtId="0" fontId="41" fillId="0" borderId="0" xfId="4" applyFont="1" applyFill="1" applyAlignment="1">
      <alignment horizontal="center"/>
    </xf>
    <xf numFmtId="1" fontId="19" fillId="0" borderId="0" xfId="2" applyNumberFormat="1" applyFont="1" applyFill="1" applyAlignment="1">
      <alignment horizontal="center"/>
    </xf>
    <xf numFmtId="1" fontId="2" fillId="0" borderId="0" xfId="0" applyNumberFormat="1" applyFont="1" applyFill="1"/>
    <xf numFmtId="0" fontId="43" fillId="0" borderId="1" xfId="0" applyFont="1" applyFill="1" applyBorder="1" applyAlignment="1">
      <alignment horizontal="center" vertical="center"/>
    </xf>
    <xf numFmtId="0" fontId="10" fillId="2" borderId="0" xfId="9" applyFont="1" applyFill="1" applyAlignment="1">
      <alignment horizontal="left" vertical="center" wrapText="1"/>
    </xf>
    <xf numFmtId="0" fontId="45" fillId="0" borderId="0" xfId="0" applyFont="1" applyFill="1"/>
    <xf numFmtId="0" fontId="45" fillId="0" borderId="0" xfId="0" applyFont="1" applyFill="1" applyAlignment="1">
      <alignment horizontal="center" vertical="center" wrapText="1"/>
    </xf>
    <xf numFmtId="0" fontId="46" fillId="0" borderId="0" xfId="0" applyFont="1" applyFill="1"/>
    <xf numFmtId="0" fontId="47" fillId="0" borderId="0" xfId="0" applyFont="1" applyFill="1" applyAlignment="1">
      <alignment vertical="center"/>
    </xf>
    <xf numFmtId="0" fontId="22" fillId="0" borderId="1" xfId="4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vertical="center"/>
    </xf>
    <xf numFmtId="0" fontId="21" fillId="0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9" fillId="0" borderId="0" xfId="4" applyFont="1" applyFill="1" applyAlignment="1">
      <alignment horizontal="center"/>
    </xf>
    <xf numFmtId="0" fontId="10" fillId="0" borderId="0" xfId="13" applyFont="1" applyFill="1" applyAlignment="1">
      <alignment horizontal="left" vertical="center" wrapText="1"/>
    </xf>
    <xf numFmtId="0" fontId="31" fillId="0" borderId="0" xfId="13" applyFont="1" applyFill="1" applyAlignment="1">
      <alignment horizontal="left" vertical="center" wrapText="1"/>
    </xf>
    <xf numFmtId="0" fontId="8" fillId="0" borderId="0" xfId="13" applyFont="1" applyFill="1" applyAlignment="1">
      <alignment horizontal="left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14" fillId="0" borderId="1" xfId="17" applyFont="1" applyFill="1" applyBorder="1" applyAlignment="1">
      <alignment horizontal="center" vertical="center" wrapText="1"/>
    </xf>
    <xf numFmtId="0" fontId="12" fillId="0" borderId="1" xfId="17" applyFont="1" applyFill="1" applyBorder="1" applyAlignment="1">
      <alignment horizontal="center" vertical="center" wrapText="1"/>
    </xf>
    <xf numFmtId="1" fontId="40" fillId="0" borderId="1" xfId="19" applyNumberFormat="1" applyFont="1" applyFill="1" applyBorder="1" applyAlignment="1">
      <alignment horizontal="center" vertical="center" wrapText="1"/>
    </xf>
    <xf numFmtId="1" fontId="22" fillId="0" borderId="1" xfId="19" quotePrefix="1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 wrapText="1"/>
    </xf>
    <xf numFmtId="1" fontId="33" fillId="0" borderId="1" xfId="19" applyNumberFormat="1" applyFont="1" applyFill="1" applyBorder="1" applyAlignment="1">
      <alignment horizontal="center" vertical="center" wrapText="1"/>
    </xf>
    <xf numFmtId="1" fontId="42" fillId="0" borderId="1" xfId="19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10" fillId="0" borderId="0" xfId="4" applyFont="1" applyFill="1" applyAlignment="1">
      <alignment horizontal="center" vertical="center" wrapText="1"/>
    </xf>
    <xf numFmtId="0" fontId="53" fillId="0" borderId="0" xfId="0" applyFont="1" applyFill="1" applyAlignment="1">
      <alignment vertical="center"/>
    </xf>
    <xf numFmtId="0" fontId="54" fillId="0" borderId="0" xfId="0" applyFont="1" applyFill="1"/>
    <xf numFmtId="1" fontId="15" fillId="0" borderId="1" xfId="4" applyNumberFormat="1" applyFont="1" applyFill="1" applyBorder="1" applyAlignment="1">
      <alignment horizontal="center" vertical="center" wrapText="1"/>
    </xf>
    <xf numFmtId="0" fontId="48" fillId="0" borderId="0" xfId="13" applyFont="1" applyFill="1" applyAlignment="1">
      <alignment horizontal="center" vertical="center" wrapText="1"/>
    </xf>
    <xf numFmtId="0" fontId="48" fillId="2" borderId="0" xfId="13" applyFont="1" applyFill="1" applyAlignment="1">
      <alignment horizontal="center" vertical="center" wrapText="1"/>
    </xf>
    <xf numFmtId="0" fontId="48" fillId="2" borderId="0" xfId="9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48" fillId="3" borderId="0" xfId="0" applyFont="1" applyFill="1" applyAlignment="1">
      <alignment horizontal="center" vertical="center" wrapText="1"/>
    </xf>
    <xf numFmtId="0" fontId="49" fillId="0" borderId="0" xfId="13" applyFont="1" applyFill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55" fillId="0" borderId="0" xfId="13" applyFont="1" applyFill="1" applyAlignment="1">
      <alignment horizontal="left" vertical="center" wrapText="1"/>
    </xf>
    <xf numFmtId="0" fontId="55" fillId="0" borderId="0" xfId="13" applyFont="1" applyFill="1" applyAlignment="1">
      <alignment horizontal="center" vertical="center" wrapText="1"/>
    </xf>
    <xf numFmtId="0" fontId="51" fillId="0" borderId="1" xfId="4" applyFont="1" applyFill="1" applyBorder="1" applyAlignment="1">
      <alignment horizontal="center" vertical="center" wrapText="1"/>
    </xf>
    <xf numFmtId="1" fontId="51" fillId="0" borderId="1" xfId="4" applyNumberFormat="1" applyFont="1" applyFill="1" applyBorder="1" applyAlignment="1">
      <alignment horizontal="center" vertical="center" wrapText="1"/>
    </xf>
    <xf numFmtId="1" fontId="51" fillId="0" borderId="1" xfId="4" applyNumberFormat="1" applyFont="1" applyFill="1" applyBorder="1" applyAlignment="1">
      <alignment horizontal="left" vertical="center" wrapText="1"/>
    </xf>
    <xf numFmtId="0" fontId="56" fillId="0" borderId="1" xfId="17" applyFont="1" applyFill="1" applyBorder="1" applyAlignment="1">
      <alignment horizontal="left" vertical="center" wrapText="1"/>
    </xf>
    <xf numFmtId="166" fontId="56" fillId="0" borderId="1" xfId="19" applyNumberFormat="1" applyFont="1" applyFill="1" applyBorder="1" applyAlignment="1">
      <alignment horizontal="center" vertical="center" wrapText="1"/>
    </xf>
    <xf numFmtId="1" fontId="56" fillId="0" borderId="1" xfId="19" applyNumberFormat="1" applyFont="1" applyFill="1" applyBorder="1" applyAlignment="1">
      <alignment horizontal="center" vertical="center" wrapText="1"/>
    </xf>
    <xf numFmtId="0" fontId="56" fillId="0" borderId="1" xfId="4" applyFont="1" applyFill="1" applyBorder="1" applyAlignment="1">
      <alignment horizontal="left" vertical="center" wrapText="1"/>
    </xf>
    <xf numFmtId="0" fontId="59" fillId="0" borderId="1" xfId="4" applyFont="1" applyFill="1" applyBorder="1" applyAlignment="1">
      <alignment horizontal="left" vertical="center" wrapText="1"/>
    </xf>
    <xf numFmtId="1" fontId="59" fillId="0" borderId="1" xfId="19" applyNumberFormat="1" applyFont="1" applyFill="1" applyBorder="1" applyAlignment="1">
      <alignment horizontal="center" vertical="center" wrapText="1"/>
    </xf>
    <xf numFmtId="1" fontId="59" fillId="0" borderId="1" xfId="19" applyNumberFormat="1" applyFont="1" applyFill="1" applyBorder="1" applyAlignment="1">
      <alignment horizontal="left" vertical="center" wrapText="1"/>
    </xf>
    <xf numFmtId="0" fontId="59" fillId="3" borderId="1" xfId="4" applyFont="1" applyFill="1" applyBorder="1" applyAlignment="1">
      <alignment horizontal="left" vertical="center" wrapText="1"/>
    </xf>
    <xf numFmtId="1" fontId="59" fillId="3" borderId="1" xfId="19" applyNumberFormat="1" applyFont="1" applyFill="1" applyBorder="1" applyAlignment="1">
      <alignment horizontal="center" vertical="center" wrapText="1"/>
    </xf>
    <xf numFmtId="1" fontId="59" fillId="3" borderId="1" xfId="19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19" applyNumberFormat="1" applyFont="1" applyFill="1" applyBorder="1" applyAlignment="1">
      <alignment horizontal="center" vertical="center" wrapText="1"/>
    </xf>
    <xf numFmtId="0" fontId="59" fillId="0" borderId="1" xfId="10" applyFont="1" applyFill="1" applyBorder="1" applyAlignment="1">
      <alignment horizontal="left" vertical="center" wrapText="1"/>
    </xf>
    <xf numFmtId="0" fontId="56" fillId="0" borderId="1" xfId="10" applyFont="1" applyFill="1" applyBorder="1" applyAlignment="1">
      <alignment horizontal="left" vertical="center" wrapText="1"/>
    </xf>
    <xf numFmtId="0" fontId="59" fillId="0" borderId="1" xfId="6" applyFont="1" applyFill="1" applyBorder="1" applyAlignment="1">
      <alignment horizontal="left" vertical="center" wrapText="1"/>
    </xf>
    <xf numFmtId="0" fontId="56" fillId="0" borderId="1" xfId="6" applyFont="1" applyFill="1" applyBorder="1" applyAlignment="1">
      <alignment horizontal="left" vertical="center" wrapText="1"/>
    </xf>
    <xf numFmtId="1" fontId="59" fillId="0" borderId="0" xfId="19" applyNumberFormat="1" applyFont="1" applyFill="1" applyBorder="1" applyAlignment="1">
      <alignment horizontal="left" vertical="center" wrapText="1"/>
    </xf>
    <xf numFmtId="1" fontId="59" fillId="0" borderId="6" xfId="19" applyNumberFormat="1" applyFont="1" applyFill="1" applyBorder="1" applyAlignment="1">
      <alignment horizontal="center" vertical="center" wrapText="1"/>
    </xf>
    <xf numFmtId="1" fontId="59" fillId="0" borderId="7" xfId="19" applyNumberFormat="1" applyFont="1" applyFill="1" applyBorder="1" applyAlignment="1">
      <alignment horizontal="center" vertical="center" wrapText="1"/>
    </xf>
    <xf numFmtId="0" fontId="59" fillId="0" borderId="1" xfId="13" applyFont="1" applyFill="1" applyBorder="1" applyAlignment="1">
      <alignment horizontal="left" vertical="center" wrapText="1"/>
    </xf>
    <xf numFmtId="0" fontId="51" fillId="0" borderId="1" xfId="4" applyFont="1" applyFill="1" applyBorder="1" applyAlignment="1">
      <alignment horizontal="center" vertical="center" wrapText="1"/>
    </xf>
    <xf numFmtId="0" fontId="56" fillId="0" borderId="1" xfId="4" applyFont="1" applyFill="1" applyBorder="1" applyAlignment="1">
      <alignment horizontal="left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13" applyFont="1" applyFill="1" applyBorder="1" applyAlignment="1">
      <alignment horizontal="left" vertical="center" wrapText="1"/>
    </xf>
    <xf numFmtId="1" fontId="10" fillId="0" borderId="1" xfId="19" applyNumberFormat="1" applyFont="1" applyFill="1" applyBorder="1" applyAlignment="1">
      <alignment horizontal="center" vertical="center" wrapText="1"/>
    </xf>
    <xf numFmtId="1" fontId="61" fillId="0" borderId="1" xfId="19" applyNumberFormat="1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60" fillId="0" borderId="1" xfId="4" applyFont="1" applyFill="1" applyBorder="1" applyAlignment="1">
      <alignment horizontal="center" vertical="center" wrapText="1"/>
    </xf>
    <xf numFmtId="0" fontId="56" fillId="0" borderId="1" xfId="15" applyFont="1" applyFill="1" applyBorder="1" applyAlignment="1">
      <alignment horizontal="left" vertical="center" wrapText="1"/>
    </xf>
    <xf numFmtId="0" fontId="9" fillId="0" borderId="0" xfId="13" applyFont="1" applyFill="1" applyAlignment="1">
      <alignment horizontal="left" vertical="center" wrapText="1"/>
    </xf>
    <xf numFmtId="0" fontId="59" fillId="0" borderId="0" xfId="0" applyFont="1" applyFill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4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2" applyFont="1" applyFill="1" applyAlignment="1">
      <alignment horizontal="center" vertical="center" wrapText="1"/>
    </xf>
    <xf numFmtId="0" fontId="1" fillId="0" borderId="0" xfId="0" applyFont="1" applyFill="1"/>
    <xf numFmtId="0" fontId="43" fillId="0" borderId="1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62" fillId="0" borderId="0" xfId="0" applyFont="1"/>
    <xf numFmtId="0" fontId="2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63" fillId="2" borderId="0" xfId="0" applyFont="1" applyFill="1"/>
    <xf numFmtId="0" fontId="63" fillId="0" borderId="0" xfId="0" applyFont="1"/>
    <xf numFmtId="0" fontId="4" fillId="2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51" fillId="0" borderId="1" xfId="4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0" xfId="2" applyFont="1" applyFill="1" applyAlignment="1">
      <alignment horizontal="center" vertical="center" wrapText="1"/>
    </xf>
    <xf numFmtId="0" fontId="52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  <xf numFmtId="0" fontId="43" fillId="0" borderId="0" xfId="2" applyFont="1" applyFill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0" fontId="23" fillId="0" borderId="0" xfId="2" applyFont="1" applyFill="1" applyAlignment="1">
      <alignment horizontal="center" vertical="center" wrapText="1"/>
    </xf>
    <xf numFmtId="0" fontId="44" fillId="0" borderId="0" xfId="2" applyFont="1" applyFill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38" fillId="0" borderId="0" xfId="2" applyFont="1" applyFill="1" applyAlignment="1">
      <alignment horizontal="center" vertical="center" wrapText="1"/>
    </xf>
    <xf numFmtId="0" fontId="8" fillId="2" borderId="0" xfId="13" applyFont="1" applyFill="1" applyAlignment="1">
      <alignment horizontal="center" vertical="center" wrapText="1"/>
    </xf>
    <xf numFmtId="0" fontId="8" fillId="2" borderId="0" xfId="13" applyFont="1" applyFill="1" applyAlignment="1">
      <alignment horizontal="left" vertical="center" wrapText="1"/>
    </xf>
    <xf numFmtId="1" fontId="51" fillId="0" borderId="1" xfId="4" applyNumberFormat="1" applyFont="1" applyFill="1" applyBorder="1" applyAlignment="1">
      <alignment horizontal="left" vertical="center" wrapText="1"/>
    </xf>
    <xf numFmtId="0" fontId="51" fillId="0" borderId="1" xfId="4" applyFont="1" applyFill="1" applyBorder="1" applyAlignment="1">
      <alignment horizontal="center" vertical="center" wrapText="1"/>
    </xf>
    <xf numFmtId="1" fontId="51" fillId="0" borderId="1" xfId="4" applyNumberFormat="1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center" vertical="center" wrapText="1"/>
    </xf>
    <xf numFmtId="1" fontId="22" fillId="0" borderId="1" xfId="2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65" fillId="0" borderId="1" xfId="18" applyFont="1" applyBorder="1" applyAlignment="1">
      <alignment horizontal="center" vertical="center" wrapText="1"/>
    </xf>
    <xf numFmtId="0" fontId="65" fillId="0" borderId="1" xfId="18" applyFont="1" applyFill="1" applyBorder="1" applyAlignment="1">
      <alignment horizontal="center" vertical="center" wrapText="1"/>
    </xf>
    <xf numFmtId="0" fontId="67" fillId="0" borderId="1" xfId="18" applyFont="1" applyFill="1" applyBorder="1" applyAlignment="1">
      <alignment horizontal="center" vertical="center" wrapText="1"/>
    </xf>
    <xf numFmtId="0" fontId="67" fillId="0" borderId="1" xfId="18" applyFont="1" applyBorder="1" applyAlignment="1">
      <alignment horizontal="center" vertical="center" wrapText="1"/>
    </xf>
    <xf numFmtId="0" fontId="65" fillId="2" borderId="1" xfId="18" applyFont="1" applyFill="1" applyBorder="1" applyAlignment="1">
      <alignment horizontal="center" vertical="center" wrapText="1" shrinkToFit="1"/>
    </xf>
    <xf numFmtId="0" fontId="65" fillId="0" borderId="1" xfId="2" applyFont="1" applyBorder="1" applyAlignment="1">
      <alignment horizontal="center" vertical="center" wrapText="1"/>
    </xf>
    <xf numFmtId="0" fontId="65" fillId="0" borderId="1" xfId="2" quotePrefix="1" applyFont="1" applyFill="1" applyBorder="1" applyAlignment="1">
      <alignment horizontal="center" vertical="center" wrapText="1"/>
    </xf>
    <xf numFmtId="0" fontId="65" fillId="0" borderId="1" xfId="17" applyFont="1" applyFill="1" applyBorder="1" applyAlignment="1">
      <alignment horizontal="center" vertical="center" wrapText="1"/>
    </xf>
    <xf numFmtId="0" fontId="65" fillId="0" borderId="1" xfId="17" applyFont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22" fillId="0" borderId="1" xfId="2" quotePrefix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22" fillId="0" borderId="1" xfId="19" applyNumberFormat="1" applyFont="1" applyFill="1" applyBorder="1" applyAlignment="1">
      <alignment vertical="center" wrapText="1"/>
    </xf>
    <xf numFmtId="0" fontId="20" fillId="2" borderId="1" xfId="2" applyFont="1" applyFill="1" applyBorder="1" applyAlignment="1">
      <alignment horizontal="center" vertical="center" wrapText="1" shrinkToFit="1"/>
    </xf>
    <xf numFmtId="166" fontId="20" fillId="0" borderId="1" xfId="2" applyNumberFormat="1" applyFont="1" applyBorder="1" applyAlignment="1">
      <alignment horizontal="center" vertical="center" wrapText="1"/>
    </xf>
    <xf numFmtId="166" fontId="20" fillId="0" borderId="1" xfId="2" applyNumberFormat="1" applyFont="1" applyFill="1" applyBorder="1" applyAlignment="1">
      <alignment horizontal="center" vertical="center" wrapText="1"/>
    </xf>
    <xf numFmtId="1" fontId="20" fillId="0" borderId="1" xfId="2" applyNumberFormat="1" applyFont="1" applyFill="1" applyBorder="1" applyAlignment="1">
      <alignment horizontal="center" vertical="center" wrapText="1"/>
    </xf>
    <xf numFmtId="0" fontId="20" fillId="0" borderId="1" xfId="2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24" fillId="0" borderId="1" xfId="13" applyFont="1" applyFill="1" applyBorder="1" applyAlignment="1">
      <alignment horizontal="left" vertical="center" wrapText="1"/>
    </xf>
    <xf numFmtId="0" fontId="29" fillId="0" borderId="1" xfId="13" applyFont="1" applyFill="1" applyBorder="1" applyAlignment="1">
      <alignment horizontal="left" vertical="center" wrapText="1"/>
    </xf>
    <xf numFmtId="0" fontId="24" fillId="0" borderId="1" xfId="15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4" applyFont="1" applyFill="1" applyBorder="1" applyAlignment="1">
      <alignment horizontal="center" vertical="center" wrapText="1"/>
    </xf>
    <xf numFmtId="0" fontId="15" fillId="0" borderId="1" xfId="13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 wrapText="1"/>
    </xf>
    <xf numFmtId="0" fontId="15" fillId="3" borderId="0" xfId="2" applyFont="1" applyFill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51" fillId="0" borderId="1" xfId="4" applyFont="1" applyFill="1" applyBorder="1" applyAlignment="1">
      <alignment horizontal="center" vertical="center" wrapText="1"/>
    </xf>
    <xf numFmtId="0" fontId="65" fillId="0" borderId="1" xfId="9" applyFont="1" applyFill="1" applyBorder="1" applyAlignment="1">
      <alignment horizontal="center" vertical="center" wrapText="1"/>
    </xf>
    <xf numFmtId="0" fontId="69" fillId="0" borderId="0" xfId="2" applyFont="1" applyFill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2" fillId="0" borderId="6" xfId="2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0" fontId="16" fillId="2" borderId="0" xfId="6" applyFont="1" applyFill="1" applyAlignment="1">
      <alignment horizontal="center" vertical="center" wrapText="1"/>
    </xf>
    <xf numFmtId="0" fontId="20" fillId="0" borderId="14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 shrinkToFit="1"/>
    </xf>
    <xf numFmtId="0" fontId="20" fillId="2" borderId="3" xfId="2" applyFont="1" applyFill="1" applyBorder="1" applyAlignment="1">
      <alignment horizontal="center" vertical="center" wrapText="1" shrinkToFit="1"/>
    </xf>
    <xf numFmtId="0" fontId="20" fillId="2" borderId="4" xfId="2" applyFont="1" applyFill="1" applyBorder="1" applyAlignment="1">
      <alignment horizontal="center" vertical="center" wrapText="1" shrinkToFit="1"/>
    </xf>
    <xf numFmtId="0" fontId="20" fillId="2" borderId="14" xfId="2" applyFont="1" applyFill="1" applyBorder="1" applyAlignment="1">
      <alignment horizontal="center" vertical="center" wrapText="1" shrinkToFit="1"/>
    </xf>
    <xf numFmtId="0" fontId="51" fillId="0" borderId="1" xfId="4" applyFont="1" applyFill="1" applyBorder="1" applyAlignment="1">
      <alignment horizontal="center" vertical="center" wrapText="1"/>
    </xf>
    <xf numFmtId="0" fontId="51" fillId="0" borderId="3" xfId="4" applyFont="1" applyFill="1" applyBorder="1" applyAlignment="1">
      <alignment horizontal="center" vertical="center" wrapText="1"/>
    </xf>
    <xf numFmtId="0" fontId="51" fillId="0" borderId="4" xfId="4" applyFont="1" applyFill="1" applyBorder="1" applyAlignment="1">
      <alignment horizontal="center" vertical="center" wrapText="1"/>
    </xf>
    <xf numFmtId="0" fontId="51" fillId="0" borderId="14" xfId="4" applyFont="1" applyFill="1" applyBorder="1" applyAlignment="1">
      <alignment horizontal="center" vertical="center" wrapText="1"/>
    </xf>
    <xf numFmtId="0" fontId="10" fillId="0" borderId="1" xfId="13" applyFont="1" applyFill="1" applyBorder="1" applyAlignment="1">
      <alignment horizontal="center" vertical="center" wrapText="1"/>
    </xf>
    <xf numFmtId="0" fontId="57" fillId="0" borderId="3" xfId="2" applyFont="1" applyFill="1" applyBorder="1" applyAlignment="1">
      <alignment horizontal="center" vertical="center" wrapText="1"/>
    </xf>
    <xf numFmtId="0" fontId="57" fillId="0" borderId="4" xfId="2" applyFont="1" applyFill="1" applyBorder="1" applyAlignment="1">
      <alignment horizontal="center" vertical="center" wrapText="1"/>
    </xf>
    <xf numFmtId="0" fontId="57" fillId="0" borderId="14" xfId="2" applyFont="1" applyFill="1" applyBorder="1" applyAlignment="1">
      <alignment horizontal="center" vertical="center" wrapText="1"/>
    </xf>
    <xf numFmtId="1" fontId="51" fillId="0" borderId="1" xfId="4" applyNumberFormat="1" applyFont="1" applyFill="1" applyBorder="1" applyAlignment="1">
      <alignment horizontal="left" vertical="center" wrapText="1"/>
    </xf>
    <xf numFmtId="0" fontId="29" fillId="0" borderId="3" xfId="4" applyFont="1" applyFill="1" applyBorder="1" applyAlignment="1">
      <alignment horizontal="center" vertical="center" wrapText="1"/>
    </xf>
    <xf numFmtId="0" fontId="29" fillId="0" borderId="4" xfId="4" applyFont="1" applyFill="1" applyBorder="1" applyAlignment="1">
      <alignment horizontal="center" vertical="center" wrapText="1"/>
    </xf>
    <xf numFmtId="0" fontId="29" fillId="0" borderId="14" xfId="4" applyFont="1" applyFill="1" applyBorder="1" applyAlignment="1">
      <alignment horizontal="center" vertical="center" wrapText="1"/>
    </xf>
    <xf numFmtId="1" fontId="51" fillId="0" borderId="3" xfId="4" applyNumberFormat="1" applyFont="1" applyFill="1" applyBorder="1" applyAlignment="1">
      <alignment horizontal="left" vertical="center" wrapText="1"/>
    </xf>
    <xf numFmtId="1" fontId="51" fillId="0" borderId="4" xfId="4" applyNumberFormat="1" applyFont="1" applyFill="1" applyBorder="1" applyAlignment="1">
      <alignment horizontal="left" vertical="center" wrapText="1"/>
    </xf>
    <xf numFmtId="1" fontId="51" fillId="0" borderId="14" xfId="4" applyNumberFormat="1" applyFont="1" applyFill="1" applyBorder="1" applyAlignment="1">
      <alignment horizontal="left" vertical="center" wrapText="1"/>
    </xf>
    <xf numFmtId="0" fontId="29" fillId="0" borderId="0" xfId="13" applyFont="1" applyFill="1" applyAlignment="1">
      <alignment horizontal="center" vertical="center" wrapText="1"/>
    </xf>
    <xf numFmtId="0" fontId="56" fillId="0" borderId="1" xfId="4" applyFont="1" applyFill="1" applyBorder="1" applyAlignment="1">
      <alignment horizontal="left" vertical="center" wrapText="1"/>
    </xf>
    <xf numFmtId="0" fontId="29" fillId="0" borderId="1" xfId="4" applyFont="1" applyFill="1" applyBorder="1" applyAlignment="1">
      <alignment horizontal="center" vertical="center" wrapText="1"/>
    </xf>
    <xf numFmtId="0" fontId="29" fillId="0" borderId="1" xfId="13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13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9" fillId="0" borderId="0" xfId="4" applyFont="1" applyFill="1" applyAlignment="1">
      <alignment horizontal="center"/>
    </xf>
    <xf numFmtId="0" fontId="9" fillId="0" borderId="0" xfId="4" applyFont="1" applyFill="1" applyAlignment="1">
      <alignment horizontal="center" wrapText="1"/>
    </xf>
    <xf numFmtId="0" fontId="21" fillId="0" borderId="1" xfId="4" applyFont="1" applyFill="1" applyBorder="1" applyAlignment="1">
      <alignment horizontal="center" vertical="center" wrapText="1"/>
    </xf>
    <xf numFmtId="0" fontId="21" fillId="0" borderId="3" xfId="4" applyFont="1" applyFill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center" wrapText="1"/>
    </xf>
    <xf numFmtId="1" fontId="21" fillId="0" borderId="1" xfId="4" applyNumberFormat="1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1" fontId="15" fillId="0" borderId="1" xfId="4" applyNumberFormat="1" applyFont="1" applyFill="1" applyBorder="1" applyAlignment="1">
      <alignment horizontal="center" vertical="center" wrapText="1"/>
    </xf>
    <xf numFmtId="0" fontId="21" fillId="0" borderId="14" xfId="4" applyFont="1" applyFill="1" applyBorder="1" applyAlignment="1">
      <alignment horizontal="center" vertical="center" wrapText="1"/>
    </xf>
    <xf numFmtId="1" fontId="56" fillId="0" borderId="1" xfId="19" applyNumberFormat="1" applyFont="1" applyFill="1" applyBorder="1" applyAlignment="1">
      <alignment vertical="center" wrapText="1"/>
    </xf>
    <xf numFmtId="166" fontId="56" fillId="0" borderId="1" xfId="19" applyNumberFormat="1" applyFont="1" applyFill="1" applyBorder="1" applyAlignment="1">
      <alignment vertical="center" wrapText="1"/>
    </xf>
    <xf numFmtId="166" fontId="59" fillId="0" borderId="1" xfId="19" applyNumberFormat="1" applyFont="1" applyFill="1" applyBorder="1" applyAlignment="1">
      <alignment vertical="center" wrapText="1"/>
    </xf>
    <xf numFmtId="1" fontId="59" fillId="0" borderId="1" xfId="19" applyNumberFormat="1" applyFont="1" applyFill="1" applyBorder="1" applyAlignment="1">
      <alignment vertical="center" wrapText="1"/>
    </xf>
    <xf numFmtId="0" fontId="58" fillId="0" borderId="1" xfId="17" applyFont="1" applyFill="1" applyBorder="1" applyAlignment="1">
      <alignment horizontal="center" vertical="center" wrapText="1"/>
    </xf>
    <xf numFmtId="0" fontId="57" fillId="0" borderId="1" xfId="4" applyFont="1" applyFill="1" applyBorder="1" applyAlignment="1">
      <alignment horizontal="center" vertical="center" wrapText="1"/>
    </xf>
    <xf numFmtId="0" fontId="51" fillId="3" borderId="1" xfId="4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1" fillId="0" borderId="1" xfId="10" quotePrefix="1" applyFont="1" applyFill="1" applyBorder="1" applyAlignment="1">
      <alignment horizontal="center" vertical="center" wrapText="1"/>
    </xf>
    <xf numFmtId="0" fontId="51" fillId="0" borderId="1" xfId="10" applyFont="1" applyFill="1" applyBorder="1" applyAlignment="1">
      <alignment horizontal="center" vertical="center" wrapText="1"/>
    </xf>
    <xf numFmtId="0" fontId="57" fillId="0" borderId="1" xfId="10" applyFont="1" applyFill="1" applyBorder="1" applyAlignment="1">
      <alignment horizontal="center" vertical="center" wrapText="1"/>
    </xf>
    <xf numFmtId="0" fontId="51" fillId="0" borderId="1" xfId="4" quotePrefix="1" applyFont="1" applyFill="1" applyBorder="1" applyAlignment="1">
      <alignment horizontal="center" vertical="center" wrapText="1"/>
    </xf>
    <xf numFmtId="0" fontId="57" fillId="0" borderId="1" xfId="4" quotePrefix="1" applyFont="1" applyFill="1" applyBorder="1" applyAlignment="1">
      <alignment horizontal="center" vertical="center" wrapText="1"/>
    </xf>
    <xf numFmtId="0" fontId="51" fillId="0" borderId="1" xfId="6" applyFont="1" applyFill="1" applyBorder="1" applyAlignment="1">
      <alignment horizontal="center" vertical="center" wrapText="1"/>
    </xf>
    <xf numFmtId="0" fontId="57" fillId="0" borderId="1" xfId="6" quotePrefix="1" applyFont="1" applyFill="1" applyBorder="1" applyAlignment="1">
      <alignment horizontal="center" vertical="center" wrapText="1"/>
    </xf>
    <xf numFmtId="0" fontId="51" fillId="0" borderId="1" xfId="2" applyFont="1" applyFill="1" applyBorder="1" applyAlignment="1">
      <alignment horizontal="center" vertical="center" wrapText="1"/>
    </xf>
    <xf numFmtId="0" fontId="57" fillId="0" borderId="1" xfId="2" applyFont="1" applyFill="1" applyBorder="1" applyAlignment="1">
      <alignment horizontal="center" vertical="center" wrapText="1"/>
    </xf>
    <xf numFmtId="0" fontId="59" fillId="0" borderId="1" xfId="10" applyFont="1" applyFill="1" applyBorder="1" applyAlignment="1">
      <alignment horizontal="center" vertical="center" wrapText="1"/>
    </xf>
    <xf numFmtId="0" fontId="19" fillId="0" borderId="0" xfId="13" applyFont="1" applyFill="1" applyAlignment="1">
      <alignment horizontal="center" vertical="center" wrapText="1"/>
    </xf>
    <xf numFmtId="0" fontId="68" fillId="0" borderId="15" xfId="0" applyFont="1" applyFill="1" applyBorder="1" applyAlignment="1">
      <alignment horizontal="center" vertical="center" wrapText="1"/>
    </xf>
    <xf numFmtId="0" fontId="15" fillId="0" borderId="15" xfId="13" applyFont="1" applyFill="1" applyBorder="1" applyAlignment="1">
      <alignment horizontal="center" vertical="center" wrapText="1"/>
    </xf>
  </cellXfs>
  <cellStyles count="22">
    <cellStyle name="Comma" xfId="19" builtinId="3"/>
    <cellStyle name="Comma 2" xfId="11"/>
    <cellStyle name="Normal" xfId="0" builtinId="0"/>
    <cellStyle name="Normal 13" xfId="12"/>
    <cellStyle name="Normal 2" xfId="6"/>
    <cellStyle name="Normal 2 2" xfId="13"/>
    <cellStyle name="Normal 2 2 2" xfId="4"/>
    <cellStyle name="Normal 2 2 2 4" xfId="7"/>
    <cellStyle name="Normal 2 2 3" xfId="15"/>
    <cellStyle name="Normal 2 3" xfId="16"/>
    <cellStyle name="Normal 3" xfId="8"/>
    <cellStyle name="Normal 39" xfId="14"/>
    <cellStyle name="Normal 39 2" xfId="5"/>
    <cellStyle name="Normal 4" xfId="3"/>
    <cellStyle name="Normal 5" xfId="1"/>
    <cellStyle name="Normal 6" xfId="20"/>
    <cellStyle name="Normal_Biểu 5" xfId="10"/>
    <cellStyle name="Normal_mau bieu-12345" xfId="2"/>
    <cellStyle name="Normal_mau bieu-12345 2" xfId="9"/>
    <cellStyle name="Normal_mau bieu-12345 2 2" xfId="17"/>
    <cellStyle name="Normal_mau bieu-12345 2 3" xfId="18"/>
    <cellStyle name="Normal_Sheet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326231</xdr:colOff>
      <xdr:row>3</xdr:row>
      <xdr:rowOff>47624</xdr:rowOff>
    </xdr:from>
    <xdr:to>
      <xdr:col>12</xdr:col>
      <xdr:colOff>107156</xdr:colOff>
      <xdr:row>3</xdr:row>
      <xdr:rowOff>47624</xdr:rowOff>
    </xdr:to>
    <xdr:cxnSp macro="">
      <xdr:nvCxnSpPr>
        <xdr:cNvPr id="3" name="Straight Connector 2"/>
        <xdr:cNvCxnSpPr/>
      </xdr:nvCxnSpPr>
      <xdr:spPr>
        <a:xfrm>
          <a:off x="5386387" y="654843"/>
          <a:ext cx="9953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26953125" defaultRowHeight="14.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K119"/>
  <sheetViews>
    <sheetView zoomScaleNormal="100" zoomScaleSheetLayoutView="100" workbookViewId="0">
      <pane ySplit="1" topLeftCell="A5" activePane="bottomLeft" state="frozen"/>
      <selection pane="bottomLeft" activeCell="AH14" sqref="AH14"/>
    </sheetView>
  </sheetViews>
  <sheetFormatPr defaultColWidth="8" defaultRowHeight="15.5"/>
  <cols>
    <col min="1" max="1" width="5.54296875" style="186" customWidth="1"/>
    <col min="2" max="2" width="21.81640625" style="199" customWidth="1"/>
    <col min="3" max="5" width="7.81640625" style="199" hidden="1" customWidth="1"/>
    <col min="6" max="8" width="5.81640625" style="195" hidden="1" customWidth="1"/>
    <col min="9" max="9" width="5.81640625" style="200" hidden="1" customWidth="1"/>
    <col min="10" max="10" width="5.81640625" style="63" hidden="1" customWidth="1"/>
    <col min="11" max="11" width="5.81640625" style="200" hidden="1" customWidth="1"/>
    <col min="12" max="12" width="9" style="198" hidden="1" customWidth="1"/>
    <col min="13" max="13" width="9" style="195" hidden="1" customWidth="1"/>
    <col min="14" max="16" width="9" style="198" hidden="1" customWidth="1"/>
    <col min="17" max="20" width="6.1796875" style="198" hidden="1" customWidth="1"/>
    <col min="21" max="21" width="5.1796875" style="198" hidden="1" customWidth="1"/>
    <col min="22" max="24" width="10.81640625" style="198" customWidth="1"/>
    <col min="25" max="25" width="11.7265625" style="198" customWidth="1"/>
    <col min="26" max="27" width="11.7265625" style="195" customWidth="1"/>
    <col min="28" max="29" width="9.81640625" style="195" customWidth="1"/>
    <col min="30" max="30" width="8.54296875" style="195" customWidth="1"/>
    <col min="31" max="33" width="7.26953125" style="195" hidden="1" customWidth="1"/>
    <col min="34" max="34" width="24.81640625" style="201" customWidth="1"/>
    <col min="35" max="35" width="23" style="198" hidden="1" customWidth="1"/>
    <col min="36" max="36" width="0" style="198" hidden="1" customWidth="1"/>
    <col min="37" max="16384" width="8" style="198"/>
  </cols>
  <sheetData>
    <row r="1" spans="1:36" s="188" customFormat="1" ht="17.25" customHeight="1">
      <c r="A1" s="186"/>
      <c r="B1" s="187"/>
      <c r="C1" s="187"/>
      <c r="D1" s="187"/>
      <c r="E1" s="187"/>
      <c r="F1" s="189"/>
      <c r="G1" s="189"/>
      <c r="H1" s="189"/>
      <c r="I1" s="186"/>
      <c r="J1" s="63"/>
      <c r="K1" s="186"/>
      <c r="M1" s="189"/>
      <c r="Z1" s="189"/>
      <c r="AA1" s="189"/>
      <c r="AB1" s="189"/>
      <c r="AC1" s="189"/>
      <c r="AD1" s="189"/>
      <c r="AE1" s="189"/>
      <c r="AF1" s="189"/>
      <c r="AG1" s="189"/>
      <c r="AH1" s="190"/>
    </row>
    <row r="2" spans="1:36" s="188" customFormat="1" ht="18" customHeight="1">
      <c r="A2" s="263" t="s">
        <v>474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</row>
    <row r="3" spans="1:36" s="188" customFormat="1" ht="15" customHeight="1">
      <c r="A3" s="263" t="s">
        <v>472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</row>
    <row r="4" spans="1:36" s="188" customFormat="1" ht="12.75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186"/>
      <c r="M4" s="189"/>
      <c r="Z4" s="189"/>
      <c r="AA4" s="189"/>
      <c r="AB4" s="189"/>
      <c r="AC4" s="189"/>
      <c r="AD4" s="189"/>
      <c r="AE4" s="189"/>
      <c r="AF4" s="189"/>
      <c r="AG4" s="189"/>
      <c r="AH4" s="190"/>
    </row>
    <row r="5" spans="1:36" s="191" customFormat="1" ht="51" customHeight="1">
      <c r="A5" s="269" t="s">
        <v>0</v>
      </c>
      <c r="B5" s="269" t="s">
        <v>248</v>
      </c>
      <c r="C5" s="270" t="s">
        <v>239</v>
      </c>
      <c r="D5" s="271"/>
      <c r="E5" s="272"/>
      <c r="F5" s="259" t="s">
        <v>253</v>
      </c>
      <c r="G5" s="260"/>
      <c r="H5" s="268"/>
      <c r="I5" s="262" t="s">
        <v>278</v>
      </c>
      <c r="J5" s="262"/>
      <c r="K5" s="262"/>
      <c r="L5" s="259" t="s">
        <v>276</v>
      </c>
      <c r="M5" s="260"/>
      <c r="N5" s="260"/>
      <c r="O5" s="260"/>
      <c r="P5" s="268"/>
      <c r="Q5" s="259" t="s">
        <v>285</v>
      </c>
      <c r="R5" s="260"/>
      <c r="S5" s="260"/>
      <c r="T5" s="260"/>
      <c r="U5" s="268"/>
      <c r="V5" s="259" t="s">
        <v>295</v>
      </c>
      <c r="W5" s="260"/>
      <c r="X5" s="260"/>
      <c r="Y5" s="259" t="s">
        <v>258</v>
      </c>
      <c r="Z5" s="260"/>
      <c r="AA5" s="260"/>
      <c r="AB5" s="262" t="s">
        <v>257</v>
      </c>
      <c r="AC5" s="262"/>
      <c r="AD5" s="262"/>
      <c r="AE5" s="262" t="s">
        <v>262</v>
      </c>
      <c r="AF5" s="262"/>
      <c r="AG5" s="262"/>
      <c r="AH5" s="264" t="s">
        <v>1</v>
      </c>
    </row>
    <row r="6" spans="1:36" s="192" customFormat="1" ht="22.5" customHeight="1">
      <c r="A6" s="269"/>
      <c r="B6" s="269"/>
      <c r="C6" s="265" t="s">
        <v>2</v>
      </c>
      <c r="D6" s="265" t="s">
        <v>249</v>
      </c>
      <c r="E6" s="265" t="s">
        <v>250</v>
      </c>
      <c r="F6" s="265" t="s">
        <v>2</v>
      </c>
      <c r="G6" s="265" t="s">
        <v>249</v>
      </c>
      <c r="H6" s="265" t="s">
        <v>250</v>
      </c>
      <c r="I6" s="261" t="s">
        <v>251</v>
      </c>
      <c r="J6" s="261" t="s">
        <v>249</v>
      </c>
      <c r="K6" s="261" t="s">
        <v>250</v>
      </c>
      <c r="L6" s="261" t="s">
        <v>2</v>
      </c>
      <c r="M6" s="261" t="s">
        <v>249</v>
      </c>
      <c r="N6" s="261" t="s">
        <v>250</v>
      </c>
      <c r="O6" s="265" t="s">
        <v>256</v>
      </c>
      <c r="P6" s="265" t="s">
        <v>254</v>
      </c>
      <c r="Q6" s="261" t="s">
        <v>2</v>
      </c>
      <c r="R6" s="261" t="s">
        <v>249</v>
      </c>
      <c r="S6" s="261" t="s">
        <v>250</v>
      </c>
      <c r="T6" s="265" t="s">
        <v>256</v>
      </c>
      <c r="U6" s="265" t="s">
        <v>254</v>
      </c>
      <c r="V6" s="261" t="s">
        <v>2</v>
      </c>
      <c r="W6" s="261" t="s">
        <v>249</v>
      </c>
      <c r="X6" s="261" t="s">
        <v>250</v>
      </c>
      <c r="Y6" s="261" t="s">
        <v>2</v>
      </c>
      <c r="Z6" s="261" t="s">
        <v>249</v>
      </c>
      <c r="AA6" s="261" t="s">
        <v>250</v>
      </c>
      <c r="AB6" s="261" t="s">
        <v>2</v>
      </c>
      <c r="AC6" s="261" t="s">
        <v>249</v>
      </c>
      <c r="AD6" s="261" t="s">
        <v>250</v>
      </c>
      <c r="AE6" s="261" t="s">
        <v>2</v>
      </c>
      <c r="AF6" s="261" t="s">
        <v>249</v>
      </c>
      <c r="AG6" s="261" t="s">
        <v>250</v>
      </c>
      <c r="AH6" s="264"/>
    </row>
    <row r="7" spans="1:36" s="192" customFormat="1" ht="30.75" customHeight="1">
      <c r="A7" s="269"/>
      <c r="B7" s="269"/>
      <c r="C7" s="266"/>
      <c r="D7" s="266"/>
      <c r="E7" s="266"/>
      <c r="F7" s="266"/>
      <c r="G7" s="266"/>
      <c r="H7" s="266"/>
      <c r="I7" s="261"/>
      <c r="J7" s="261"/>
      <c r="K7" s="261"/>
      <c r="L7" s="261"/>
      <c r="M7" s="261"/>
      <c r="N7" s="261"/>
      <c r="O7" s="266"/>
      <c r="P7" s="266"/>
      <c r="Q7" s="261"/>
      <c r="R7" s="261"/>
      <c r="S7" s="261"/>
      <c r="T7" s="266"/>
      <c r="U7" s="266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4"/>
    </row>
    <row r="8" spans="1:36" s="245" customFormat="1" ht="30.75" customHeight="1">
      <c r="A8" s="238"/>
      <c r="B8" s="238" t="s">
        <v>469</v>
      </c>
      <c r="C8" s="244"/>
      <c r="D8" s="244"/>
      <c r="E8" s="244"/>
      <c r="F8" s="244"/>
      <c r="G8" s="244"/>
      <c r="H8" s="244"/>
      <c r="I8" s="208"/>
      <c r="J8" s="208"/>
      <c r="K8" s="208"/>
      <c r="L8" s="208"/>
      <c r="M8" s="208"/>
      <c r="N8" s="208"/>
      <c r="O8" s="244"/>
      <c r="P8" s="244"/>
      <c r="Q8" s="208"/>
      <c r="R8" s="208"/>
      <c r="S8" s="208"/>
      <c r="T8" s="244"/>
      <c r="U8" s="244"/>
      <c r="V8" s="240">
        <f>W8+X8</f>
        <v>2323</v>
      </c>
      <c r="W8" s="240">
        <v>2140</v>
      </c>
      <c r="X8" s="240">
        <v>183</v>
      </c>
      <c r="Y8" s="240">
        <f>Y9+Y50</f>
        <v>4936</v>
      </c>
      <c r="Z8" s="240">
        <f>Z9+Z50</f>
        <v>4785</v>
      </c>
      <c r="AA8" s="240">
        <f>AA9+AA50</f>
        <v>151</v>
      </c>
      <c r="AB8" s="241">
        <f>Y8-V8</f>
        <v>2613</v>
      </c>
      <c r="AC8" s="241">
        <f>Z8-W8</f>
        <v>2645</v>
      </c>
      <c r="AD8" s="241">
        <f t="shared" ref="AD8" si="0">AA8-X8</f>
        <v>-32</v>
      </c>
      <c r="AE8" s="208"/>
      <c r="AF8" s="208"/>
      <c r="AG8" s="208"/>
      <c r="AH8" s="233"/>
    </row>
    <row r="9" spans="1:36" s="193" customFormat="1" ht="32.25" customHeight="1">
      <c r="A9" s="208" t="s">
        <v>4</v>
      </c>
      <c r="B9" s="208" t="s">
        <v>5</v>
      </c>
      <c r="C9" s="208">
        <v>1384</v>
      </c>
      <c r="D9" s="208">
        <v>1245</v>
      </c>
      <c r="E9" s="208">
        <v>139</v>
      </c>
      <c r="F9" s="79">
        <f t="shared" ref="F9:K9" si="1">F10+F11+F12+F13+F14+F23+F27+F28+F29+F30+F34+F36+F38+F39+F42+F43+F44+F45+F46+F47+F48+F49</f>
        <v>1351</v>
      </c>
      <c r="G9" s="79">
        <f t="shared" si="1"/>
        <v>1213</v>
      </c>
      <c r="H9" s="79">
        <f t="shared" si="1"/>
        <v>138</v>
      </c>
      <c r="I9" s="79">
        <f t="shared" si="1"/>
        <v>1219</v>
      </c>
      <c r="J9" s="79">
        <f>J10+J11+J12+J13+J14+J23+J27+J28+J29+J30+J34+J36+J38+J39+J42+J43+J44+J45+J46+J47+J48+J49</f>
        <v>1087</v>
      </c>
      <c r="K9" s="79">
        <f t="shared" si="1"/>
        <v>132</v>
      </c>
      <c r="L9" s="79">
        <f>L10+L11+L12+L13+L14+L23+L27+L28+L29+L30+L34+L36+L38+L39+L42+L43+L44+L45+L46+L47+L48+L49</f>
        <v>1353</v>
      </c>
      <c r="M9" s="79">
        <f>M10+M11+M12+M13+M14+M23+M27+M28+M29+M30+M34+M36+M38+M39+M42+M43+M44+M45+M46+M47+M48+M49</f>
        <v>1215</v>
      </c>
      <c r="N9" s="79">
        <f>N10+N11+N12+N13+N14+N23+N27+N28+N29+N30+N34+N36+N38+N39+N42+N43+N44+N45+N46+N47+N48+N49</f>
        <v>138</v>
      </c>
      <c r="O9" s="67">
        <f t="shared" ref="O9:U9" si="2">O10+O11+O12+O13+O14+O23+O27+O28+O29+O30+O34+O36+O38+O39+O42+O43+O44+O45+O46+O47+O48+O49</f>
        <v>0</v>
      </c>
      <c r="P9" s="67">
        <f t="shared" si="2"/>
        <v>0</v>
      </c>
      <c r="Q9" s="79">
        <f t="shared" si="2"/>
        <v>1333</v>
      </c>
      <c r="R9" s="79">
        <f>R10+R11+R12+R13+R14+R23+R27+R28+R29+R30+R34+R36+R38+R39+R42+R43+R44+R45+R46+R47+R48+R49</f>
        <v>1197</v>
      </c>
      <c r="S9" s="79">
        <f t="shared" si="2"/>
        <v>136</v>
      </c>
      <c r="T9" s="67">
        <f t="shared" si="2"/>
        <v>0</v>
      </c>
      <c r="U9" s="67">
        <f t="shared" si="2"/>
        <v>0</v>
      </c>
      <c r="V9" s="79">
        <f t="shared" ref="V9" si="3">V10+V11+V12+V13+V14+V23+V27+V28+V29+V30+V34+V36+V38+V39+V42+V43+V44+V45+V46+V47+V48+V49</f>
        <v>1335</v>
      </c>
      <c r="W9" s="79">
        <f>W10+W11+W12+W13+W14+W23+W27+W28+W29+W30+W34+W36+W38+W39+W42+W43+W44+W45+W46+W47+W48+W49</f>
        <v>1199</v>
      </c>
      <c r="X9" s="79">
        <f>X10+X11+X12+X13+X14+X23+X27+X28+X29+X30+X34+X36+X38+X39+X42+X43+X44+X45+X46+X47+X48+X49</f>
        <v>136</v>
      </c>
      <c r="Y9" s="79">
        <f>Y10+Y11+Y12+Y13+Y14+Y23+Y27+Y28+Y29+Y30+Y34+Y36+Y38+Y39+Y42+Y43+Y44+Y45+Y46+Y47+Y48+Y49+Y37</f>
        <v>1396</v>
      </c>
      <c r="Z9" s="79">
        <f>Z10+Z11+Z12+Z13+Z14+Z23+Z27+Z28+Z29+Z30+Z34+Z38+Z39+Z42+Z43+Z44+Z45+Z46+Z47+Z48+Z49+Z35</f>
        <v>1275</v>
      </c>
      <c r="AA9" s="79">
        <f>AA10+AA11+AA12+AA13+AA14+AA23+AA27+AA28+AA29+AA30+AA34+AA38+AA39+AA42+AA43+AA44+AA45+AA46+AA47+AA48+AA49+AA35</f>
        <v>121</v>
      </c>
      <c r="AB9" s="241">
        <f>Y9-V9</f>
        <v>61</v>
      </c>
      <c r="AC9" s="241">
        <f>Z9-W9</f>
        <v>76</v>
      </c>
      <c r="AD9" s="241">
        <f>AA9-X9</f>
        <v>-15</v>
      </c>
      <c r="AE9" s="67">
        <f>L9-C9</f>
        <v>-31</v>
      </c>
      <c r="AF9" s="67">
        <f>(M9+O9)-D9</f>
        <v>-30</v>
      </c>
      <c r="AG9" s="67">
        <f>(N9+P9)-E9</f>
        <v>-1</v>
      </c>
      <c r="AH9" s="210"/>
    </row>
    <row r="10" spans="1:36" s="193" customFormat="1" ht="36.75" customHeight="1">
      <c r="A10" s="211">
        <v>1</v>
      </c>
      <c r="B10" s="211" t="s">
        <v>6</v>
      </c>
      <c r="C10" s="211">
        <v>49</v>
      </c>
      <c r="D10" s="211">
        <v>36</v>
      </c>
      <c r="E10" s="211">
        <v>13</v>
      </c>
      <c r="F10" s="209">
        <v>49</v>
      </c>
      <c r="G10" s="209">
        <v>36</v>
      </c>
      <c r="H10" s="209">
        <v>13</v>
      </c>
      <c r="I10" s="209">
        <f>J10+K10</f>
        <v>47</v>
      </c>
      <c r="J10" s="209">
        <v>34</v>
      </c>
      <c r="K10" s="209">
        <v>13</v>
      </c>
      <c r="L10" s="209">
        <v>49</v>
      </c>
      <c r="M10" s="209">
        <v>36</v>
      </c>
      <c r="N10" s="209">
        <v>13</v>
      </c>
      <c r="O10" s="209"/>
      <c r="P10" s="209"/>
      <c r="Q10" s="209">
        <v>49</v>
      </c>
      <c r="R10" s="209">
        <v>36</v>
      </c>
      <c r="S10" s="209">
        <v>13</v>
      </c>
      <c r="T10" s="209"/>
      <c r="U10" s="209"/>
      <c r="V10" s="209">
        <v>49</v>
      </c>
      <c r="W10" s="209">
        <v>36</v>
      </c>
      <c r="X10" s="209">
        <v>13</v>
      </c>
      <c r="Y10" s="241">
        <v>49</v>
      </c>
      <c r="Z10" s="209">
        <v>36</v>
      </c>
      <c r="AA10" s="209">
        <v>13</v>
      </c>
      <c r="AB10" s="209">
        <f t="shared" ref="AB10:AB49" si="4">Y10-V10</f>
        <v>0</v>
      </c>
      <c r="AC10" s="209">
        <f t="shared" ref="AC10:AC49" si="5">Z10-W10</f>
        <v>0</v>
      </c>
      <c r="AD10" s="209">
        <f t="shared" ref="AD10:AD49" si="6">AA10-X10</f>
        <v>0</v>
      </c>
      <c r="AE10" s="209"/>
      <c r="AF10" s="209"/>
      <c r="AG10" s="209"/>
      <c r="AH10" s="212"/>
      <c r="AI10" s="195"/>
    </row>
    <row r="11" spans="1:36" s="193" customFormat="1" ht="39" customHeight="1">
      <c r="A11" s="211">
        <v>2</v>
      </c>
      <c r="B11" s="211" t="s">
        <v>235</v>
      </c>
      <c r="C11" s="211">
        <v>65</v>
      </c>
      <c r="D11" s="211">
        <v>56</v>
      </c>
      <c r="E11" s="211">
        <v>9</v>
      </c>
      <c r="F11" s="209">
        <v>65</v>
      </c>
      <c r="G11" s="209">
        <v>56</v>
      </c>
      <c r="H11" s="209">
        <v>9</v>
      </c>
      <c r="I11" s="209">
        <f>J11+K11</f>
        <v>65</v>
      </c>
      <c r="J11" s="209">
        <v>56</v>
      </c>
      <c r="K11" s="209">
        <v>9</v>
      </c>
      <c r="L11" s="209">
        <f>M11+N11</f>
        <v>65</v>
      </c>
      <c r="M11" s="209">
        <v>56</v>
      </c>
      <c r="N11" s="209">
        <v>9</v>
      </c>
      <c r="O11" s="209"/>
      <c r="P11" s="209"/>
      <c r="Q11" s="209">
        <f>R11+S11</f>
        <v>65</v>
      </c>
      <c r="R11" s="209">
        <v>56</v>
      </c>
      <c r="S11" s="209">
        <v>9</v>
      </c>
      <c r="T11" s="209"/>
      <c r="U11" s="209"/>
      <c r="V11" s="209">
        <f>W11+X11</f>
        <v>67</v>
      </c>
      <c r="W11" s="209">
        <v>58</v>
      </c>
      <c r="X11" s="209">
        <v>9</v>
      </c>
      <c r="Y11" s="241">
        <f>Z11+AA11</f>
        <v>70</v>
      </c>
      <c r="Z11" s="209">
        <v>58</v>
      </c>
      <c r="AA11" s="209">
        <v>12</v>
      </c>
      <c r="AB11" s="209">
        <f t="shared" si="4"/>
        <v>3</v>
      </c>
      <c r="AC11" s="209">
        <f>Z11-W11</f>
        <v>0</v>
      </c>
      <c r="AD11" s="209">
        <f t="shared" si="6"/>
        <v>3</v>
      </c>
      <c r="AE11" s="209"/>
      <c r="AF11" s="209"/>
      <c r="AG11" s="209"/>
      <c r="AH11" s="212" t="s">
        <v>458</v>
      </c>
      <c r="AI11" s="195" t="s">
        <v>369</v>
      </c>
    </row>
    <row r="12" spans="1:36" s="194" customFormat="1" ht="41.25" hidden="1" customHeight="1">
      <c r="A12" s="211">
        <v>3</v>
      </c>
      <c r="B12" s="211" t="s">
        <v>7</v>
      </c>
      <c r="C12" s="213">
        <v>50</v>
      </c>
      <c r="D12" s="213">
        <v>47</v>
      </c>
      <c r="E12" s="213">
        <v>3</v>
      </c>
      <c r="F12" s="209">
        <v>47</v>
      </c>
      <c r="G12" s="211">
        <v>44</v>
      </c>
      <c r="H12" s="211">
        <v>3</v>
      </c>
      <c r="I12" s="209">
        <f>J12+K12</f>
        <v>47</v>
      </c>
      <c r="J12" s="211">
        <v>44</v>
      </c>
      <c r="K12" s="211">
        <v>3</v>
      </c>
      <c r="L12" s="209">
        <f>M12+N12</f>
        <v>47</v>
      </c>
      <c r="M12" s="211">
        <v>44</v>
      </c>
      <c r="N12" s="211">
        <v>3</v>
      </c>
      <c r="O12" s="211"/>
      <c r="P12" s="211"/>
      <c r="Q12" s="209">
        <v>0</v>
      </c>
      <c r="R12" s="211">
        <v>0</v>
      </c>
      <c r="S12" s="211">
        <v>0</v>
      </c>
      <c r="T12" s="211"/>
      <c r="U12" s="211"/>
      <c r="V12" s="209">
        <v>0</v>
      </c>
      <c r="W12" s="211">
        <v>0</v>
      </c>
      <c r="X12" s="211">
        <v>0</v>
      </c>
      <c r="Y12" s="241">
        <v>0</v>
      </c>
      <c r="Z12" s="211">
        <v>0</v>
      </c>
      <c r="AA12" s="211">
        <v>0</v>
      </c>
      <c r="AB12" s="209">
        <f t="shared" si="4"/>
        <v>0</v>
      </c>
      <c r="AC12" s="209">
        <f t="shared" si="5"/>
        <v>0</v>
      </c>
      <c r="AD12" s="209">
        <f t="shared" si="6"/>
        <v>0</v>
      </c>
      <c r="AE12" s="209"/>
      <c r="AF12" s="209"/>
      <c r="AG12" s="209"/>
      <c r="AH12" s="212"/>
      <c r="AI12" s="202"/>
    </row>
    <row r="13" spans="1:36" s="193" customFormat="1" ht="35.25" customHeight="1">
      <c r="A13" s="211">
        <v>3</v>
      </c>
      <c r="B13" s="211" t="s">
        <v>8</v>
      </c>
      <c r="C13" s="211">
        <v>66</v>
      </c>
      <c r="D13" s="211">
        <v>63</v>
      </c>
      <c r="E13" s="211">
        <v>3</v>
      </c>
      <c r="F13" s="209">
        <v>62</v>
      </c>
      <c r="G13" s="211">
        <v>59</v>
      </c>
      <c r="H13" s="211">
        <v>3</v>
      </c>
      <c r="I13" s="209">
        <f>J13+K13</f>
        <v>62</v>
      </c>
      <c r="J13" s="209">
        <v>59</v>
      </c>
      <c r="K13" s="211">
        <v>3</v>
      </c>
      <c r="L13" s="209">
        <f>M13+N13</f>
        <v>62</v>
      </c>
      <c r="M13" s="211">
        <v>59</v>
      </c>
      <c r="N13" s="211">
        <v>3</v>
      </c>
      <c r="O13" s="211"/>
      <c r="P13" s="211"/>
      <c r="Q13" s="209">
        <f>R13+S13</f>
        <v>109</v>
      </c>
      <c r="R13" s="211">
        <f>59+44</f>
        <v>103</v>
      </c>
      <c r="S13" s="211">
        <f>3+3</f>
        <v>6</v>
      </c>
      <c r="T13" s="211"/>
      <c r="U13" s="211"/>
      <c r="V13" s="209">
        <f>W13+X13</f>
        <v>109</v>
      </c>
      <c r="W13" s="211">
        <f>59+44</f>
        <v>103</v>
      </c>
      <c r="X13" s="211">
        <f>3+3</f>
        <v>6</v>
      </c>
      <c r="Y13" s="241">
        <f>Z13+AA13</f>
        <v>102</v>
      </c>
      <c r="Z13" s="211">
        <v>96</v>
      </c>
      <c r="AA13" s="211">
        <v>6</v>
      </c>
      <c r="AB13" s="209">
        <f t="shared" si="4"/>
        <v>-7</v>
      </c>
      <c r="AC13" s="209">
        <f t="shared" si="5"/>
        <v>-7</v>
      </c>
      <c r="AD13" s="209">
        <f t="shared" si="6"/>
        <v>0</v>
      </c>
      <c r="AE13" s="209"/>
      <c r="AF13" s="209"/>
      <c r="AG13" s="209"/>
      <c r="AH13" s="212" t="s">
        <v>330</v>
      </c>
      <c r="AI13" s="174" t="s">
        <v>378</v>
      </c>
      <c r="AJ13" s="193" t="s">
        <v>379</v>
      </c>
    </row>
    <row r="14" spans="1:36" s="195" customFormat="1" ht="36" customHeight="1">
      <c r="A14" s="211">
        <v>4</v>
      </c>
      <c r="B14" s="211" t="s">
        <v>270</v>
      </c>
      <c r="C14" s="211">
        <v>438</v>
      </c>
      <c r="D14" s="211">
        <v>386</v>
      </c>
      <c r="E14" s="211">
        <v>52</v>
      </c>
      <c r="F14" s="209">
        <f>SUM(F15:F22)</f>
        <v>428</v>
      </c>
      <c r="G14" s="209">
        <f t="shared" ref="G14:S14" si="7">SUM(G15:G22)</f>
        <v>376</v>
      </c>
      <c r="H14" s="209">
        <f t="shared" si="7"/>
        <v>52</v>
      </c>
      <c r="I14" s="209">
        <f t="shared" si="7"/>
        <v>330</v>
      </c>
      <c r="J14" s="209">
        <f t="shared" si="7"/>
        <v>281</v>
      </c>
      <c r="K14" s="209">
        <f t="shared" si="7"/>
        <v>49</v>
      </c>
      <c r="L14" s="209">
        <f>SUM(L15:L22)</f>
        <v>428</v>
      </c>
      <c r="M14" s="209">
        <f t="shared" si="7"/>
        <v>376</v>
      </c>
      <c r="N14" s="209">
        <f t="shared" si="7"/>
        <v>52</v>
      </c>
      <c r="O14" s="209">
        <f t="shared" si="7"/>
        <v>0</v>
      </c>
      <c r="P14" s="209">
        <f t="shared" si="7"/>
        <v>0</v>
      </c>
      <c r="Q14" s="209">
        <f t="shared" si="7"/>
        <v>486</v>
      </c>
      <c r="R14" s="209">
        <f>SUM(R15:R22)</f>
        <v>430</v>
      </c>
      <c r="S14" s="209">
        <f t="shared" si="7"/>
        <v>56</v>
      </c>
      <c r="T14" s="209"/>
      <c r="U14" s="209"/>
      <c r="V14" s="209">
        <f t="shared" ref="V14" si="8">SUM(V15:V22)</f>
        <v>486</v>
      </c>
      <c r="W14" s="209">
        <f>SUM(W15:W22)</f>
        <v>430</v>
      </c>
      <c r="X14" s="209">
        <f t="shared" ref="X14:Y14" si="9">SUM(X15:X22)</f>
        <v>56</v>
      </c>
      <c r="Y14" s="241">
        <f t="shared" si="9"/>
        <v>472</v>
      </c>
      <c r="Z14" s="209">
        <f>SUM(Z15:Z22)</f>
        <v>425</v>
      </c>
      <c r="AA14" s="209">
        <f>SUM(AA15:AA22)</f>
        <v>47</v>
      </c>
      <c r="AB14" s="209">
        <f t="shared" si="4"/>
        <v>-14</v>
      </c>
      <c r="AC14" s="209">
        <f t="shared" si="5"/>
        <v>-5</v>
      </c>
      <c r="AD14" s="209">
        <f t="shared" si="6"/>
        <v>-9</v>
      </c>
      <c r="AE14" s="209"/>
      <c r="AF14" s="209"/>
      <c r="AG14" s="209"/>
      <c r="AH14" s="214"/>
    </row>
    <row r="15" spans="1:36" s="196" customFormat="1" ht="31.5" customHeight="1">
      <c r="A15" s="212">
        <v>4.0999999999999996</v>
      </c>
      <c r="B15" s="215" t="s">
        <v>9</v>
      </c>
      <c r="C15" s="215">
        <v>44</v>
      </c>
      <c r="D15" s="215">
        <v>41</v>
      </c>
      <c r="E15" s="215">
        <v>3</v>
      </c>
      <c r="F15" s="209">
        <v>42</v>
      </c>
      <c r="G15" s="212">
        <v>39</v>
      </c>
      <c r="H15" s="212">
        <v>3</v>
      </c>
      <c r="I15" s="209">
        <f t="shared" ref="I15:I22" si="10">J15+K15</f>
        <v>38</v>
      </c>
      <c r="J15" s="214">
        <v>35</v>
      </c>
      <c r="K15" s="212">
        <v>3</v>
      </c>
      <c r="L15" s="209">
        <f t="shared" ref="L15:L49" si="11">M15+N15</f>
        <v>42</v>
      </c>
      <c r="M15" s="212">
        <v>39</v>
      </c>
      <c r="N15" s="212">
        <v>3</v>
      </c>
      <c r="O15" s="212"/>
      <c r="P15" s="212"/>
      <c r="Q15" s="209">
        <f t="shared" ref="Q15:Q22" si="12">R15+S15</f>
        <v>104</v>
      </c>
      <c r="R15" s="212">
        <f>35+62</f>
        <v>97</v>
      </c>
      <c r="S15" s="212">
        <v>7</v>
      </c>
      <c r="T15" s="212"/>
      <c r="U15" s="212"/>
      <c r="V15" s="209">
        <f t="shared" ref="V15:V16" si="13">W15+X15</f>
        <v>104</v>
      </c>
      <c r="W15" s="212">
        <f>35+62</f>
        <v>97</v>
      </c>
      <c r="X15" s="212">
        <v>7</v>
      </c>
      <c r="Y15" s="241">
        <f t="shared" ref="Y15:Y16" si="14">Z15+AA15</f>
        <v>98</v>
      </c>
      <c r="Z15" s="212">
        <v>91</v>
      </c>
      <c r="AA15" s="212">
        <v>7</v>
      </c>
      <c r="AB15" s="209">
        <f t="shared" si="4"/>
        <v>-6</v>
      </c>
      <c r="AC15" s="209">
        <f t="shared" si="5"/>
        <v>-6</v>
      </c>
      <c r="AD15" s="209">
        <f t="shared" si="6"/>
        <v>0</v>
      </c>
      <c r="AE15" s="209"/>
      <c r="AF15" s="209"/>
      <c r="AG15" s="209"/>
      <c r="AH15" s="212" t="s">
        <v>331</v>
      </c>
    </row>
    <row r="16" spans="1:36" s="197" customFormat="1" ht="54" customHeight="1">
      <c r="A16" s="212">
        <v>4.2</v>
      </c>
      <c r="B16" s="216" t="s">
        <v>271</v>
      </c>
      <c r="C16" s="217">
        <v>20</v>
      </c>
      <c r="D16" s="217">
        <v>18</v>
      </c>
      <c r="E16" s="217">
        <v>2</v>
      </c>
      <c r="F16" s="209">
        <v>20</v>
      </c>
      <c r="G16" s="212">
        <v>18</v>
      </c>
      <c r="H16" s="212">
        <v>2</v>
      </c>
      <c r="I16" s="209">
        <f t="shared" si="10"/>
        <v>19</v>
      </c>
      <c r="J16" s="212">
        <v>17</v>
      </c>
      <c r="K16" s="212">
        <v>2</v>
      </c>
      <c r="L16" s="209">
        <f t="shared" si="11"/>
        <v>20</v>
      </c>
      <c r="M16" s="212">
        <v>18</v>
      </c>
      <c r="N16" s="212">
        <v>2</v>
      </c>
      <c r="O16" s="212"/>
      <c r="P16" s="212"/>
      <c r="Q16" s="209">
        <f t="shared" si="12"/>
        <v>37</v>
      </c>
      <c r="R16" s="212">
        <v>32</v>
      </c>
      <c r="S16" s="212">
        <f>2+3</f>
        <v>5</v>
      </c>
      <c r="T16" s="212"/>
      <c r="U16" s="212"/>
      <c r="V16" s="209">
        <f t="shared" si="13"/>
        <v>37</v>
      </c>
      <c r="W16" s="212">
        <v>32</v>
      </c>
      <c r="X16" s="212">
        <f>2+3</f>
        <v>5</v>
      </c>
      <c r="Y16" s="241">
        <f t="shared" si="14"/>
        <v>35</v>
      </c>
      <c r="Z16" s="212">
        <v>33</v>
      </c>
      <c r="AA16" s="212">
        <v>2</v>
      </c>
      <c r="AB16" s="209">
        <f t="shared" si="4"/>
        <v>-2</v>
      </c>
      <c r="AC16" s="209">
        <f t="shared" si="5"/>
        <v>1</v>
      </c>
      <c r="AD16" s="209">
        <f t="shared" si="6"/>
        <v>-3</v>
      </c>
      <c r="AE16" s="209"/>
      <c r="AF16" s="209"/>
      <c r="AG16" s="209"/>
      <c r="AH16" s="212" t="s">
        <v>459</v>
      </c>
      <c r="AI16" s="197" t="s">
        <v>377</v>
      </c>
      <c r="AJ16" s="197" t="s">
        <v>380</v>
      </c>
    </row>
    <row r="17" spans="1:36" s="197" customFormat="1" ht="46.5" hidden="1" customHeight="1">
      <c r="A17" s="212">
        <v>4.3</v>
      </c>
      <c r="B17" s="215" t="s">
        <v>13</v>
      </c>
      <c r="C17" s="218">
        <v>24</v>
      </c>
      <c r="D17" s="218">
        <v>21</v>
      </c>
      <c r="E17" s="218">
        <v>3</v>
      </c>
      <c r="F17" s="209">
        <v>24</v>
      </c>
      <c r="G17" s="212">
        <v>21</v>
      </c>
      <c r="H17" s="212">
        <v>3</v>
      </c>
      <c r="I17" s="209">
        <f t="shared" si="10"/>
        <v>21</v>
      </c>
      <c r="J17" s="212">
        <v>18</v>
      </c>
      <c r="K17" s="212">
        <v>3</v>
      </c>
      <c r="L17" s="209">
        <f t="shared" si="11"/>
        <v>24</v>
      </c>
      <c r="M17" s="212">
        <v>21</v>
      </c>
      <c r="N17" s="212">
        <v>3</v>
      </c>
      <c r="O17" s="212"/>
      <c r="P17" s="212"/>
      <c r="Q17" s="209">
        <v>0</v>
      </c>
      <c r="R17" s="212">
        <v>0</v>
      </c>
      <c r="S17" s="212">
        <v>0</v>
      </c>
      <c r="T17" s="212"/>
      <c r="U17" s="212"/>
      <c r="V17" s="209">
        <v>0</v>
      </c>
      <c r="W17" s="212">
        <v>0</v>
      </c>
      <c r="X17" s="212">
        <v>0</v>
      </c>
      <c r="Y17" s="241">
        <v>0</v>
      </c>
      <c r="Z17" s="212">
        <v>0</v>
      </c>
      <c r="AA17" s="212">
        <v>0</v>
      </c>
      <c r="AB17" s="209">
        <f t="shared" si="4"/>
        <v>0</v>
      </c>
      <c r="AC17" s="209">
        <f t="shared" si="5"/>
        <v>0</v>
      </c>
      <c r="AD17" s="209">
        <f t="shared" si="6"/>
        <v>0</v>
      </c>
      <c r="AE17" s="209"/>
      <c r="AF17" s="209"/>
      <c r="AG17" s="209"/>
      <c r="AH17" s="212"/>
    </row>
    <row r="18" spans="1:36" s="196" customFormat="1" ht="29.25" customHeight="1">
      <c r="A18" s="212">
        <v>4.3</v>
      </c>
      <c r="B18" s="219" t="s">
        <v>15</v>
      </c>
      <c r="C18" s="219">
        <v>37</v>
      </c>
      <c r="D18" s="219">
        <v>33</v>
      </c>
      <c r="E18" s="219">
        <v>4</v>
      </c>
      <c r="F18" s="209">
        <v>36</v>
      </c>
      <c r="G18" s="212">
        <v>32</v>
      </c>
      <c r="H18" s="212">
        <v>4</v>
      </c>
      <c r="I18" s="209">
        <f t="shared" si="10"/>
        <v>27</v>
      </c>
      <c r="J18" s="212">
        <v>23</v>
      </c>
      <c r="K18" s="212">
        <v>4</v>
      </c>
      <c r="L18" s="209">
        <f t="shared" si="11"/>
        <v>36</v>
      </c>
      <c r="M18" s="212">
        <v>32</v>
      </c>
      <c r="N18" s="212">
        <v>4</v>
      </c>
      <c r="O18" s="212"/>
      <c r="P18" s="212"/>
      <c r="Q18" s="209">
        <f t="shared" ref="Q18" si="15">R18+S18</f>
        <v>36</v>
      </c>
      <c r="R18" s="212">
        <v>32</v>
      </c>
      <c r="S18" s="212">
        <v>4</v>
      </c>
      <c r="T18" s="212"/>
      <c r="U18" s="212"/>
      <c r="V18" s="209">
        <f t="shared" ref="V18:V19" si="16">W18+X18</f>
        <v>36</v>
      </c>
      <c r="W18" s="212">
        <v>32</v>
      </c>
      <c r="X18" s="212">
        <v>4</v>
      </c>
      <c r="Y18" s="241">
        <f t="shared" ref="Y18:Y19" si="17">Z18+AA18</f>
        <v>36</v>
      </c>
      <c r="Z18" s="212">
        <v>32</v>
      </c>
      <c r="AA18" s="212">
        <v>4</v>
      </c>
      <c r="AB18" s="209">
        <f t="shared" si="4"/>
        <v>0</v>
      </c>
      <c r="AC18" s="209">
        <f t="shared" si="5"/>
        <v>0</v>
      </c>
      <c r="AD18" s="209">
        <f t="shared" si="6"/>
        <v>0</v>
      </c>
      <c r="AE18" s="209"/>
      <c r="AF18" s="209"/>
      <c r="AG18" s="209"/>
      <c r="AH18" s="212"/>
    </row>
    <row r="19" spans="1:36" s="197" customFormat="1" ht="33" customHeight="1">
      <c r="A19" s="212">
        <v>4.4000000000000004</v>
      </c>
      <c r="B19" s="215" t="s">
        <v>279</v>
      </c>
      <c r="C19" s="218">
        <v>18</v>
      </c>
      <c r="D19" s="218">
        <v>15</v>
      </c>
      <c r="E19" s="218">
        <v>3</v>
      </c>
      <c r="F19" s="209">
        <v>18</v>
      </c>
      <c r="G19" s="212">
        <v>15</v>
      </c>
      <c r="H19" s="212">
        <v>3</v>
      </c>
      <c r="I19" s="209">
        <f t="shared" si="10"/>
        <v>16</v>
      </c>
      <c r="J19" s="212">
        <v>13</v>
      </c>
      <c r="K19" s="212">
        <v>3</v>
      </c>
      <c r="L19" s="209">
        <f t="shared" si="11"/>
        <v>18</v>
      </c>
      <c r="M19" s="212">
        <v>15</v>
      </c>
      <c r="N19" s="220">
        <v>3</v>
      </c>
      <c r="O19" s="220"/>
      <c r="P19" s="220"/>
      <c r="Q19" s="209">
        <f t="shared" si="12"/>
        <v>31</v>
      </c>
      <c r="R19" s="212">
        <f>13+11+3</f>
        <v>27</v>
      </c>
      <c r="S19" s="212">
        <f>3+1</f>
        <v>4</v>
      </c>
      <c r="T19" s="220"/>
      <c r="U19" s="220"/>
      <c r="V19" s="209">
        <f t="shared" si="16"/>
        <v>31</v>
      </c>
      <c r="W19" s="212">
        <f>13+11+3</f>
        <v>27</v>
      </c>
      <c r="X19" s="212">
        <f>3+1</f>
        <v>4</v>
      </c>
      <c r="Y19" s="241">
        <f t="shared" si="17"/>
        <v>31</v>
      </c>
      <c r="Z19" s="212">
        <f>13+11+3</f>
        <v>27</v>
      </c>
      <c r="AA19" s="212">
        <f>3+1</f>
        <v>4</v>
      </c>
      <c r="AB19" s="209">
        <f t="shared" si="4"/>
        <v>0</v>
      </c>
      <c r="AC19" s="209">
        <f t="shared" si="5"/>
        <v>0</v>
      </c>
      <c r="AD19" s="209">
        <f t="shared" si="6"/>
        <v>0</v>
      </c>
      <c r="AE19" s="209"/>
      <c r="AF19" s="209"/>
      <c r="AG19" s="209"/>
      <c r="AH19" s="221"/>
    </row>
    <row r="20" spans="1:36" s="197" customFormat="1" ht="47.25" hidden="1" customHeight="1">
      <c r="A20" s="212" t="s">
        <v>217</v>
      </c>
      <c r="B20" s="215" t="s">
        <v>216</v>
      </c>
      <c r="C20" s="218">
        <v>13</v>
      </c>
      <c r="D20" s="218">
        <v>12</v>
      </c>
      <c r="E20" s="218">
        <v>1</v>
      </c>
      <c r="F20" s="209">
        <v>13</v>
      </c>
      <c r="G20" s="212">
        <v>12</v>
      </c>
      <c r="H20" s="212">
        <v>1</v>
      </c>
      <c r="I20" s="209">
        <f t="shared" si="10"/>
        <v>12</v>
      </c>
      <c r="J20" s="212">
        <v>11</v>
      </c>
      <c r="K20" s="212">
        <v>1</v>
      </c>
      <c r="L20" s="209">
        <f t="shared" si="11"/>
        <v>13</v>
      </c>
      <c r="M20" s="212">
        <v>12</v>
      </c>
      <c r="N20" s="212">
        <v>1</v>
      </c>
      <c r="O20" s="212"/>
      <c r="P20" s="212"/>
      <c r="Q20" s="209">
        <v>0</v>
      </c>
      <c r="R20" s="212">
        <v>0</v>
      </c>
      <c r="S20" s="212">
        <v>0</v>
      </c>
      <c r="T20" s="212"/>
      <c r="U20" s="212"/>
      <c r="V20" s="209">
        <v>0</v>
      </c>
      <c r="W20" s="212">
        <v>0</v>
      </c>
      <c r="X20" s="212">
        <v>0</v>
      </c>
      <c r="Y20" s="241">
        <v>0</v>
      </c>
      <c r="Z20" s="212">
        <v>0</v>
      </c>
      <c r="AA20" s="212">
        <v>0</v>
      </c>
      <c r="AB20" s="209">
        <f t="shared" si="4"/>
        <v>0</v>
      </c>
      <c r="AC20" s="209">
        <f t="shared" si="5"/>
        <v>0</v>
      </c>
      <c r="AD20" s="209">
        <f t="shared" si="6"/>
        <v>0</v>
      </c>
      <c r="AE20" s="209"/>
      <c r="AF20" s="209"/>
      <c r="AG20" s="209"/>
      <c r="AH20" s="212"/>
    </row>
    <row r="21" spans="1:36" s="196" customFormat="1" ht="24" customHeight="1">
      <c r="A21" s="212">
        <v>4.5</v>
      </c>
      <c r="B21" s="215" t="s">
        <v>14</v>
      </c>
      <c r="C21" s="215">
        <v>248</v>
      </c>
      <c r="D21" s="215">
        <v>217</v>
      </c>
      <c r="E21" s="215">
        <v>31</v>
      </c>
      <c r="F21" s="209">
        <v>242</v>
      </c>
      <c r="G21" s="212">
        <v>211</v>
      </c>
      <c r="H21" s="212">
        <v>31</v>
      </c>
      <c r="I21" s="209">
        <f t="shared" si="10"/>
        <v>170</v>
      </c>
      <c r="J21" s="212">
        <v>141</v>
      </c>
      <c r="K21" s="212">
        <v>29</v>
      </c>
      <c r="L21" s="209">
        <f t="shared" si="11"/>
        <v>242</v>
      </c>
      <c r="M21" s="212">
        <v>211</v>
      </c>
      <c r="N21" s="212">
        <v>31</v>
      </c>
      <c r="O21" s="212"/>
      <c r="P21" s="212"/>
      <c r="Q21" s="209">
        <f t="shared" si="12"/>
        <v>242</v>
      </c>
      <c r="R21" s="212">
        <v>211</v>
      </c>
      <c r="S21" s="212">
        <v>31</v>
      </c>
      <c r="T21" s="212"/>
      <c r="U21" s="212"/>
      <c r="V21" s="209">
        <f t="shared" ref="V21:V22" si="18">W21+X21</f>
        <v>242</v>
      </c>
      <c r="W21" s="212">
        <v>211</v>
      </c>
      <c r="X21" s="212">
        <v>31</v>
      </c>
      <c r="Y21" s="241">
        <f t="shared" ref="Y21:Y22" si="19">Z21+AA21</f>
        <v>237</v>
      </c>
      <c r="Z21" s="212">
        <v>211</v>
      </c>
      <c r="AA21" s="212">
        <v>26</v>
      </c>
      <c r="AB21" s="209">
        <f t="shared" si="4"/>
        <v>-5</v>
      </c>
      <c r="AC21" s="209">
        <f t="shared" si="5"/>
        <v>0</v>
      </c>
      <c r="AD21" s="209">
        <f t="shared" si="6"/>
        <v>-5</v>
      </c>
      <c r="AE21" s="209"/>
      <c r="AF21" s="209"/>
      <c r="AG21" s="209"/>
      <c r="AH21" s="212" t="s">
        <v>460</v>
      </c>
      <c r="AI21" s="197" t="s">
        <v>373</v>
      </c>
      <c r="AJ21" s="197" t="s">
        <v>381</v>
      </c>
    </row>
    <row r="22" spans="1:36" s="196" customFormat="1" ht="24" customHeight="1">
      <c r="A22" s="212">
        <v>4.5999999999999996</v>
      </c>
      <c r="B22" s="216" t="s">
        <v>11</v>
      </c>
      <c r="C22" s="216">
        <v>34</v>
      </c>
      <c r="D22" s="216">
        <v>29</v>
      </c>
      <c r="E22" s="216">
        <v>5</v>
      </c>
      <c r="F22" s="209">
        <v>33</v>
      </c>
      <c r="G22" s="212">
        <v>28</v>
      </c>
      <c r="H22" s="212">
        <v>5</v>
      </c>
      <c r="I22" s="209">
        <f t="shared" si="10"/>
        <v>27</v>
      </c>
      <c r="J22" s="214">
        <v>23</v>
      </c>
      <c r="K22" s="214">
        <v>4</v>
      </c>
      <c r="L22" s="209">
        <f t="shared" si="11"/>
        <v>33</v>
      </c>
      <c r="M22" s="212">
        <v>28</v>
      </c>
      <c r="N22" s="212">
        <v>5</v>
      </c>
      <c r="O22" s="212"/>
      <c r="P22" s="212"/>
      <c r="Q22" s="209">
        <f t="shared" si="12"/>
        <v>36</v>
      </c>
      <c r="R22" s="212">
        <v>31</v>
      </c>
      <c r="S22" s="212">
        <v>5</v>
      </c>
      <c r="T22" s="212"/>
      <c r="U22" s="212"/>
      <c r="V22" s="209">
        <f t="shared" si="18"/>
        <v>36</v>
      </c>
      <c r="W22" s="212">
        <v>31</v>
      </c>
      <c r="X22" s="212">
        <v>5</v>
      </c>
      <c r="Y22" s="241">
        <f t="shared" si="19"/>
        <v>35</v>
      </c>
      <c r="Z22" s="212">
        <v>31</v>
      </c>
      <c r="AA22" s="212">
        <v>4</v>
      </c>
      <c r="AB22" s="209">
        <f t="shared" si="4"/>
        <v>-1</v>
      </c>
      <c r="AC22" s="209">
        <f t="shared" si="5"/>
        <v>0</v>
      </c>
      <c r="AD22" s="209">
        <f t="shared" si="6"/>
        <v>-1</v>
      </c>
      <c r="AE22" s="209"/>
      <c r="AF22" s="209"/>
      <c r="AG22" s="209"/>
      <c r="AH22" s="212" t="s">
        <v>461</v>
      </c>
    </row>
    <row r="23" spans="1:36" s="195" customFormat="1" ht="30" customHeight="1">
      <c r="A23" s="211">
        <v>5</v>
      </c>
      <c r="B23" s="35" t="s">
        <v>16</v>
      </c>
      <c r="C23" s="35">
        <v>64</v>
      </c>
      <c r="D23" s="35">
        <v>59</v>
      </c>
      <c r="E23" s="35">
        <v>5</v>
      </c>
      <c r="F23" s="209">
        <f>SUM(F24:F26)</f>
        <v>63</v>
      </c>
      <c r="G23" s="209">
        <f t="shared" ref="G23:S23" si="20">SUM(G24:G26)</f>
        <v>58</v>
      </c>
      <c r="H23" s="209">
        <f t="shared" si="20"/>
        <v>5</v>
      </c>
      <c r="I23" s="209">
        <f t="shared" si="20"/>
        <v>62</v>
      </c>
      <c r="J23" s="209">
        <f t="shared" si="20"/>
        <v>57</v>
      </c>
      <c r="K23" s="209">
        <f t="shared" si="20"/>
        <v>5</v>
      </c>
      <c r="L23" s="209">
        <f>SUM(L24:L26)</f>
        <v>63</v>
      </c>
      <c r="M23" s="209">
        <f t="shared" si="20"/>
        <v>58</v>
      </c>
      <c r="N23" s="209">
        <f t="shared" si="20"/>
        <v>5</v>
      </c>
      <c r="O23" s="209">
        <f t="shared" si="20"/>
        <v>0</v>
      </c>
      <c r="P23" s="209">
        <f t="shared" si="20"/>
        <v>0</v>
      </c>
      <c r="Q23" s="209">
        <f t="shared" si="20"/>
        <v>75</v>
      </c>
      <c r="R23" s="209">
        <f>SUM(R24:R26)</f>
        <v>69</v>
      </c>
      <c r="S23" s="209">
        <f t="shared" si="20"/>
        <v>6</v>
      </c>
      <c r="T23" s="209"/>
      <c r="U23" s="209"/>
      <c r="V23" s="209">
        <f t="shared" ref="V23" si="21">SUM(V24:V26)</f>
        <v>75</v>
      </c>
      <c r="W23" s="209">
        <f>SUM(W24:W26)</f>
        <v>69</v>
      </c>
      <c r="X23" s="209">
        <f t="shared" ref="X23:Y23" si="22">SUM(X24:X26)</f>
        <v>6</v>
      </c>
      <c r="Y23" s="241">
        <f t="shared" si="22"/>
        <v>68</v>
      </c>
      <c r="Z23" s="209">
        <f>SUM(Z24:Z26)</f>
        <v>63</v>
      </c>
      <c r="AA23" s="209">
        <f>SUM(AA24:AA26)</f>
        <v>5</v>
      </c>
      <c r="AB23" s="209">
        <f t="shared" si="4"/>
        <v>-7</v>
      </c>
      <c r="AC23" s="209">
        <f t="shared" si="5"/>
        <v>-6</v>
      </c>
      <c r="AD23" s="209">
        <f t="shared" si="6"/>
        <v>-1</v>
      </c>
      <c r="AE23" s="209"/>
      <c r="AF23" s="209"/>
      <c r="AG23" s="209"/>
      <c r="AH23" s="212"/>
    </row>
    <row r="24" spans="1:36" s="196" customFormat="1" ht="31.5" customHeight="1">
      <c r="A24" s="212">
        <v>5.0999999999999996</v>
      </c>
      <c r="B24" s="212" t="s">
        <v>10</v>
      </c>
      <c r="C24" s="212">
        <v>37</v>
      </c>
      <c r="D24" s="212">
        <v>34</v>
      </c>
      <c r="E24" s="212">
        <v>3</v>
      </c>
      <c r="F24" s="209">
        <v>36</v>
      </c>
      <c r="G24" s="212">
        <v>33</v>
      </c>
      <c r="H24" s="212">
        <v>3</v>
      </c>
      <c r="I24" s="209">
        <f t="shared" ref="I24:I29" si="23">J24+K24</f>
        <v>36</v>
      </c>
      <c r="J24" s="209">
        <v>33</v>
      </c>
      <c r="K24" s="214">
        <v>3</v>
      </c>
      <c r="L24" s="209">
        <f t="shared" si="11"/>
        <v>36</v>
      </c>
      <c r="M24" s="212">
        <v>33</v>
      </c>
      <c r="N24" s="212">
        <v>3</v>
      </c>
      <c r="O24" s="212"/>
      <c r="P24" s="212"/>
      <c r="Q24" s="209">
        <f t="shared" ref="Q24:Q25" si="24">R24+S24</f>
        <v>46</v>
      </c>
      <c r="R24" s="209">
        <f>33+9</f>
        <v>42</v>
      </c>
      <c r="S24" s="214">
        <f>3+1</f>
        <v>4</v>
      </c>
      <c r="T24" s="212"/>
      <c r="U24" s="212"/>
      <c r="V24" s="209">
        <f t="shared" ref="V24:V25" si="25">W24+X24</f>
        <v>46</v>
      </c>
      <c r="W24" s="209">
        <f>33+9</f>
        <v>42</v>
      </c>
      <c r="X24" s="214">
        <f>3+1</f>
        <v>4</v>
      </c>
      <c r="Y24" s="241">
        <f t="shared" ref="Y24:Y25" si="26">Z24+AA24</f>
        <v>39</v>
      </c>
      <c r="Z24" s="209">
        <v>36</v>
      </c>
      <c r="AA24" s="214">
        <v>3</v>
      </c>
      <c r="AB24" s="209">
        <f t="shared" si="4"/>
        <v>-7</v>
      </c>
      <c r="AC24" s="209">
        <f t="shared" si="5"/>
        <v>-6</v>
      </c>
      <c r="AD24" s="209">
        <f t="shared" si="6"/>
        <v>-1</v>
      </c>
      <c r="AE24" s="209"/>
      <c r="AF24" s="209"/>
      <c r="AG24" s="209"/>
      <c r="AH24" s="212" t="s">
        <v>462</v>
      </c>
      <c r="AI24" s="196" t="s">
        <v>375</v>
      </c>
      <c r="AJ24" s="196" t="s">
        <v>382</v>
      </c>
    </row>
    <row r="25" spans="1:36" s="196" customFormat="1" ht="28.5" customHeight="1">
      <c r="A25" s="212">
        <v>5.2</v>
      </c>
      <c r="B25" s="222" t="s">
        <v>367</v>
      </c>
      <c r="C25" s="222">
        <v>14</v>
      </c>
      <c r="D25" s="222">
        <v>13</v>
      </c>
      <c r="E25" s="222">
        <v>1</v>
      </c>
      <c r="F25" s="209">
        <v>14</v>
      </c>
      <c r="G25" s="212">
        <v>13</v>
      </c>
      <c r="H25" s="212">
        <v>1</v>
      </c>
      <c r="I25" s="209">
        <f t="shared" si="23"/>
        <v>13</v>
      </c>
      <c r="J25" s="209">
        <v>12</v>
      </c>
      <c r="K25" s="214">
        <v>1</v>
      </c>
      <c r="L25" s="209">
        <f t="shared" si="11"/>
        <v>14</v>
      </c>
      <c r="M25" s="212">
        <v>13</v>
      </c>
      <c r="N25" s="212">
        <v>1</v>
      </c>
      <c r="O25" s="212"/>
      <c r="P25" s="212"/>
      <c r="Q25" s="209">
        <f t="shared" si="24"/>
        <v>16</v>
      </c>
      <c r="R25" s="211">
        <v>15</v>
      </c>
      <c r="S25" s="211">
        <v>1</v>
      </c>
      <c r="T25" s="212"/>
      <c r="U25" s="212"/>
      <c r="V25" s="209">
        <f t="shared" si="25"/>
        <v>16</v>
      </c>
      <c r="W25" s="211">
        <v>15</v>
      </c>
      <c r="X25" s="211">
        <v>1</v>
      </c>
      <c r="Y25" s="241">
        <f t="shared" si="26"/>
        <v>16</v>
      </c>
      <c r="Z25" s="211">
        <v>15</v>
      </c>
      <c r="AA25" s="211">
        <v>1</v>
      </c>
      <c r="AB25" s="209">
        <f t="shared" si="4"/>
        <v>0</v>
      </c>
      <c r="AC25" s="209">
        <f t="shared" si="5"/>
        <v>0</v>
      </c>
      <c r="AD25" s="209">
        <f t="shared" si="6"/>
        <v>0</v>
      </c>
      <c r="AE25" s="209"/>
      <c r="AF25" s="209"/>
      <c r="AG25" s="209"/>
      <c r="AH25" s="221"/>
    </row>
    <row r="26" spans="1:36" s="196" customFormat="1" ht="25.5" customHeight="1">
      <c r="A26" s="212">
        <v>5.3</v>
      </c>
      <c r="B26" s="223" t="s">
        <v>17</v>
      </c>
      <c r="C26" s="223">
        <v>13</v>
      </c>
      <c r="D26" s="223">
        <v>12</v>
      </c>
      <c r="E26" s="223">
        <v>1</v>
      </c>
      <c r="F26" s="209">
        <v>13</v>
      </c>
      <c r="G26" s="212">
        <v>12</v>
      </c>
      <c r="H26" s="212">
        <v>1</v>
      </c>
      <c r="I26" s="209">
        <f t="shared" si="23"/>
        <v>13</v>
      </c>
      <c r="J26" s="209">
        <v>12</v>
      </c>
      <c r="K26" s="214">
        <v>1</v>
      </c>
      <c r="L26" s="209">
        <f t="shared" si="11"/>
        <v>13</v>
      </c>
      <c r="M26" s="212">
        <v>12</v>
      </c>
      <c r="N26" s="212">
        <v>1</v>
      </c>
      <c r="O26" s="212"/>
      <c r="P26" s="212"/>
      <c r="Q26" s="209">
        <v>13</v>
      </c>
      <c r="R26" s="211">
        <v>12</v>
      </c>
      <c r="S26" s="211">
        <v>1</v>
      </c>
      <c r="T26" s="212"/>
      <c r="U26" s="212"/>
      <c r="V26" s="209">
        <v>13</v>
      </c>
      <c r="W26" s="211">
        <v>12</v>
      </c>
      <c r="X26" s="211">
        <v>1</v>
      </c>
      <c r="Y26" s="241">
        <v>13</v>
      </c>
      <c r="Z26" s="211">
        <v>12</v>
      </c>
      <c r="AA26" s="211">
        <v>1</v>
      </c>
      <c r="AB26" s="209">
        <f t="shared" si="4"/>
        <v>0</v>
      </c>
      <c r="AC26" s="209">
        <f t="shared" si="5"/>
        <v>0</v>
      </c>
      <c r="AD26" s="209">
        <f t="shared" si="6"/>
        <v>0</v>
      </c>
      <c r="AE26" s="209"/>
      <c r="AF26" s="209"/>
      <c r="AG26" s="209"/>
      <c r="AH26" s="212"/>
    </row>
    <row r="27" spans="1:36" s="193" customFormat="1" ht="74.25" hidden="1" customHeight="1">
      <c r="A27" s="211">
        <v>7</v>
      </c>
      <c r="B27" s="35" t="s">
        <v>18</v>
      </c>
      <c r="C27" s="35">
        <v>52</v>
      </c>
      <c r="D27" s="35">
        <v>48</v>
      </c>
      <c r="E27" s="35">
        <v>4</v>
      </c>
      <c r="F27" s="209">
        <v>51</v>
      </c>
      <c r="G27" s="224">
        <v>47</v>
      </c>
      <c r="H27" s="224">
        <v>4</v>
      </c>
      <c r="I27" s="209">
        <f t="shared" si="23"/>
        <v>48</v>
      </c>
      <c r="J27" s="224">
        <v>44</v>
      </c>
      <c r="K27" s="224">
        <v>4</v>
      </c>
      <c r="L27" s="209">
        <f>M27+N27</f>
        <v>51</v>
      </c>
      <c r="M27" s="224">
        <v>47</v>
      </c>
      <c r="N27" s="224">
        <v>4</v>
      </c>
      <c r="O27" s="224"/>
      <c r="P27" s="224"/>
      <c r="Q27" s="224">
        <v>0</v>
      </c>
      <c r="R27" s="224">
        <v>0</v>
      </c>
      <c r="S27" s="224">
        <v>0</v>
      </c>
      <c r="T27" s="224"/>
      <c r="U27" s="224"/>
      <c r="V27" s="224">
        <v>0</v>
      </c>
      <c r="W27" s="224">
        <v>0</v>
      </c>
      <c r="X27" s="224">
        <v>0</v>
      </c>
      <c r="Y27" s="242">
        <v>0</v>
      </c>
      <c r="Z27" s="224">
        <v>0</v>
      </c>
      <c r="AA27" s="224">
        <v>0</v>
      </c>
      <c r="AB27" s="209">
        <f t="shared" si="4"/>
        <v>0</v>
      </c>
      <c r="AC27" s="209">
        <f t="shared" si="5"/>
        <v>0</v>
      </c>
      <c r="AD27" s="209">
        <f t="shared" si="6"/>
        <v>0</v>
      </c>
      <c r="AE27" s="209"/>
      <c r="AF27" s="209"/>
      <c r="AG27" s="209"/>
      <c r="AH27" s="225"/>
      <c r="AI27" s="195"/>
    </row>
    <row r="28" spans="1:36" s="195" customFormat="1" ht="53.25" hidden="1" customHeight="1">
      <c r="A28" s="211">
        <v>8</v>
      </c>
      <c r="B28" s="211" t="s">
        <v>19</v>
      </c>
      <c r="C28" s="211">
        <v>26</v>
      </c>
      <c r="D28" s="211">
        <v>22</v>
      </c>
      <c r="E28" s="211">
        <v>4</v>
      </c>
      <c r="F28" s="209">
        <v>26</v>
      </c>
      <c r="G28" s="211">
        <v>22</v>
      </c>
      <c r="H28" s="211">
        <v>4</v>
      </c>
      <c r="I28" s="209">
        <f t="shared" si="23"/>
        <v>26</v>
      </c>
      <c r="J28" s="226">
        <v>22</v>
      </c>
      <c r="K28" s="211">
        <v>4</v>
      </c>
      <c r="L28" s="209">
        <f t="shared" si="11"/>
        <v>26</v>
      </c>
      <c r="M28" s="211">
        <v>22</v>
      </c>
      <c r="N28" s="211">
        <v>4</v>
      </c>
      <c r="O28" s="211"/>
      <c r="P28" s="211"/>
      <c r="Q28" s="211">
        <v>0</v>
      </c>
      <c r="R28" s="211">
        <v>0</v>
      </c>
      <c r="S28" s="211">
        <v>0</v>
      </c>
      <c r="T28" s="211"/>
      <c r="U28" s="211"/>
      <c r="V28" s="211">
        <v>0</v>
      </c>
      <c r="W28" s="211">
        <v>0</v>
      </c>
      <c r="X28" s="211">
        <v>0</v>
      </c>
      <c r="Y28" s="208">
        <v>0</v>
      </c>
      <c r="Z28" s="211">
        <v>0</v>
      </c>
      <c r="AA28" s="211">
        <v>0</v>
      </c>
      <c r="AB28" s="209">
        <f t="shared" si="4"/>
        <v>0</v>
      </c>
      <c r="AC28" s="209">
        <f t="shared" si="5"/>
        <v>0</v>
      </c>
      <c r="AD28" s="209">
        <f t="shared" si="6"/>
        <v>0</v>
      </c>
      <c r="AE28" s="209"/>
      <c r="AF28" s="209"/>
      <c r="AG28" s="209"/>
      <c r="AH28" s="212"/>
    </row>
    <row r="29" spans="1:36" s="195" customFormat="1" ht="45" customHeight="1">
      <c r="A29" s="211">
        <v>6</v>
      </c>
      <c r="B29" s="211" t="s">
        <v>20</v>
      </c>
      <c r="C29" s="211">
        <v>40</v>
      </c>
      <c r="D29" s="211">
        <v>38</v>
      </c>
      <c r="E29" s="211">
        <v>2</v>
      </c>
      <c r="F29" s="209">
        <v>36</v>
      </c>
      <c r="G29" s="211">
        <v>34</v>
      </c>
      <c r="H29" s="211">
        <v>2</v>
      </c>
      <c r="I29" s="209">
        <f t="shared" si="23"/>
        <v>36</v>
      </c>
      <c r="J29" s="209">
        <v>34</v>
      </c>
      <c r="K29" s="209">
        <v>2</v>
      </c>
      <c r="L29" s="209">
        <f>M29+N29</f>
        <v>36</v>
      </c>
      <c r="M29" s="211">
        <v>34</v>
      </c>
      <c r="N29" s="211">
        <v>2</v>
      </c>
      <c r="O29" s="211"/>
      <c r="P29" s="211"/>
      <c r="Q29" s="209">
        <f t="shared" ref="Q29" si="27">R29+S29</f>
        <v>88</v>
      </c>
      <c r="R29" s="224">
        <v>83</v>
      </c>
      <c r="S29" s="224">
        <f>K29+1+2</f>
        <v>5</v>
      </c>
      <c r="T29" s="211"/>
      <c r="U29" s="211"/>
      <c r="V29" s="209">
        <f t="shared" ref="V29" si="28">W29+X29</f>
        <v>88</v>
      </c>
      <c r="W29" s="224">
        <v>83</v>
      </c>
      <c r="X29" s="224">
        <v>5</v>
      </c>
      <c r="Y29" s="241">
        <f t="shared" ref="Y29" si="29">Z29+AA29</f>
        <v>72</v>
      </c>
      <c r="Z29" s="224">
        <f>W29-14</f>
        <v>69</v>
      </c>
      <c r="AA29" s="224">
        <v>3</v>
      </c>
      <c r="AB29" s="209">
        <f t="shared" si="4"/>
        <v>-16</v>
      </c>
      <c r="AC29" s="209">
        <f t="shared" si="5"/>
        <v>-14</v>
      </c>
      <c r="AD29" s="209">
        <f t="shared" si="6"/>
        <v>-2</v>
      </c>
      <c r="AE29" s="209"/>
      <c r="AF29" s="209"/>
      <c r="AG29" s="209"/>
      <c r="AH29" s="212" t="s">
        <v>470</v>
      </c>
      <c r="AI29" s="195" t="s">
        <v>376</v>
      </c>
    </row>
    <row r="30" spans="1:36" s="195" customFormat="1" ht="23.25" customHeight="1">
      <c r="A30" s="211">
        <v>7</v>
      </c>
      <c r="B30" s="211" t="s">
        <v>21</v>
      </c>
      <c r="C30" s="211">
        <v>61</v>
      </c>
      <c r="D30" s="211">
        <v>55</v>
      </c>
      <c r="E30" s="211">
        <v>6</v>
      </c>
      <c r="F30" s="209">
        <f>SUM(F31:F33)</f>
        <v>61</v>
      </c>
      <c r="G30" s="209">
        <f t="shared" ref="G30:S30" si="30">SUM(G31:G33)</f>
        <v>55</v>
      </c>
      <c r="H30" s="209">
        <f t="shared" si="30"/>
        <v>6</v>
      </c>
      <c r="I30" s="209">
        <f t="shared" si="30"/>
        <v>58</v>
      </c>
      <c r="J30" s="209">
        <f t="shared" si="30"/>
        <v>53</v>
      </c>
      <c r="K30" s="209">
        <f t="shared" si="30"/>
        <v>5</v>
      </c>
      <c r="L30" s="209">
        <f>SUM(L31:L33)</f>
        <v>61</v>
      </c>
      <c r="M30" s="209">
        <f t="shared" si="30"/>
        <v>55</v>
      </c>
      <c r="N30" s="209">
        <f t="shared" si="30"/>
        <v>6</v>
      </c>
      <c r="O30" s="209">
        <f t="shared" si="30"/>
        <v>0</v>
      </c>
      <c r="P30" s="209">
        <f t="shared" si="30"/>
        <v>0</v>
      </c>
      <c r="Q30" s="209">
        <f t="shared" si="30"/>
        <v>87</v>
      </c>
      <c r="R30" s="209">
        <f t="shared" si="30"/>
        <v>79</v>
      </c>
      <c r="S30" s="209">
        <f t="shared" si="30"/>
        <v>8</v>
      </c>
      <c r="T30" s="209"/>
      <c r="U30" s="209"/>
      <c r="V30" s="209">
        <f t="shared" ref="V30:X30" si="31">SUM(V31:V33)</f>
        <v>87</v>
      </c>
      <c r="W30" s="209">
        <f t="shared" si="31"/>
        <v>79</v>
      </c>
      <c r="X30" s="209">
        <f t="shared" si="31"/>
        <v>8</v>
      </c>
      <c r="Y30" s="241">
        <f t="shared" ref="Y30:AA30" si="32">SUM(Y31:Y33)</f>
        <v>78</v>
      </c>
      <c r="Z30" s="209">
        <f t="shared" si="32"/>
        <v>72</v>
      </c>
      <c r="AA30" s="209">
        <f t="shared" si="32"/>
        <v>6</v>
      </c>
      <c r="AB30" s="209">
        <f t="shared" si="4"/>
        <v>-9</v>
      </c>
      <c r="AC30" s="209">
        <f t="shared" si="5"/>
        <v>-7</v>
      </c>
      <c r="AD30" s="209">
        <f t="shared" si="6"/>
        <v>-2</v>
      </c>
      <c r="AE30" s="209"/>
      <c r="AF30" s="209"/>
      <c r="AG30" s="209"/>
      <c r="AH30" s="214"/>
      <c r="AI30" s="195" t="s">
        <v>372</v>
      </c>
    </row>
    <row r="31" spans="1:36" s="196" customFormat="1" ht="45" customHeight="1">
      <c r="A31" s="212">
        <v>7.1</v>
      </c>
      <c r="B31" s="212" t="s">
        <v>10</v>
      </c>
      <c r="C31" s="212">
        <v>37</v>
      </c>
      <c r="D31" s="212">
        <v>34</v>
      </c>
      <c r="E31" s="212">
        <v>3</v>
      </c>
      <c r="F31" s="209">
        <v>36</v>
      </c>
      <c r="G31" s="212">
        <v>33</v>
      </c>
      <c r="H31" s="212">
        <v>3</v>
      </c>
      <c r="I31" s="209">
        <f t="shared" ref="I31:I38" si="33">J31+K31</f>
        <v>35</v>
      </c>
      <c r="J31" s="212">
        <v>33</v>
      </c>
      <c r="K31" s="212">
        <v>2</v>
      </c>
      <c r="L31" s="209">
        <f t="shared" si="11"/>
        <v>36</v>
      </c>
      <c r="M31" s="212">
        <v>33</v>
      </c>
      <c r="N31" s="212">
        <v>3</v>
      </c>
      <c r="O31" s="212"/>
      <c r="P31" s="212"/>
      <c r="Q31" s="212">
        <f>R31+S31</f>
        <v>74</v>
      </c>
      <c r="R31" s="212">
        <f>J31+8+25+1</f>
        <v>67</v>
      </c>
      <c r="S31" s="212">
        <v>7</v>
      </c>
      <c r="T31" s="212"/>
      <c r="U31" s="212"/>
      <c r="V31" s="212">
        <f>W31+X31</f>
        <v>74</v>
      </c>
      <c r="W31" s="212">
        <v>67</v>
      </c>
      <c r="X31" s="212">
        <v>7</v>
      </c>
      <c r="Y31" s="243">
        <f>Z31+AA31</f>
        <v>65</v>
      </c>
      <c r="Z31" s="212">
        <v>60</v>
      </c>
      <c r="AA31" s="212">
        <v>5</v>
      </c>
      <c r="AB31" s="209">
        <f t="shared" si="4"/>
        <v>-9</v>
      </c>
      <c r="AC31" s="209">
        <f t="shared" si="5"/>
        <v>-7</v>
      </c>
      <c r="AD31" s="209">
        <f t="shared" si="6"/>
        <v>-2</v>
      </c>
      <c r="AE31" s="209"/>
      <c r="AF31" s="209"/>
      <c r="AG31" s="209"/>
      <c r="AH31" s="212" t="s">
        <v>473</v>
      </c>
      <c r="AI31" s="196" t="s">
        <v>374</v>
      </c>
    </row>
    <row r="32" spans="1:36" s="196" customFormat="1" ht="29.25" hidden="1" customHeight="1">
      <c r="A32" s="212">
        <v>10.199999999999999</v>
      </c>
      <c r="B32" s="216" t="s">
        <v>203</v>
      </c>
      <c r="C32" s="216">
        <v>11</v>
      </c>
      <c r="D32" s="216">
        <v>9</v>
      </c>
      <c r="E32" s="216">
        <v>2</v>
      </c>
      <c r="F32" s="209">
        <v>12</v>
      </c>
      <c r="G32" s="212">
        <v>10</v>
      </c>
      <c r="H32" s="212">
        <v>2</v>
      </c>
      <c r="I32" s="209">
        <f t="shared" si="33"/>
        <v>10</v>
      </c>
      <c r="J32" s="212">
        <v>8</v>
      </c>
      <c r="K32" s="212">
        <v>2</v>
      </c>
      <c r="L32" s="209">
        <f t="shared" si="11"/>
        <v>12</v>
      </c>
      <c r="M32" s="212">
        <v>10</v>
      </c>
      <c r="N32" s="212">
        <v>2</v>
      </c>
      <c r="O32" s="212"/>
      <c r="P32" s="212"/>
      <c r="Q32" s="212">
        <v>0</v>
      </c>
      <c r="R32" s="212">
        <v>0</v>
      </c>
      <c r="S32" s="212">
        <v>0</v>
      </c>
      <c r="T32" s="212"/>
      <c r="U32" s="212"/>
      <c r="V32" s="212">
        <v>0</v>
      </c>
      <c r="W32" s="212">
        <v>0</v>
      </c>
      <c r="X32" s="212">
        <v>0</v>
      </c>
      <c r="Y32" s="243">
        <v>0</v>
      </c>
      <c r="Z32" s="212">
        <v>0</v>
      </c>
      <c r="AA32" s="212">
        <v>0</v>
      </c>
      <c r="AB32" s="209">
        <f t="shared" si="4"/>
        <v>0</v>
      </c>
      <c r="AC32" s="209">
        <f t="shared" si="5"/>
        <v>0</v>
      </c>
      <c r="AD32" s="209">
        <f t="shared" si="6"/>
        <v>0</v>
      </c>
      <c r="AE32" s="209"/>
      <c r="AF32" s="209"/>
      <c r="AG32" s="209"/>
      <c r="AH32" s="212"/>
    </row>
    <row r="33" spans="1:36" s="196" customFormat="1" ht="26.25" customHeight="1">
      <c r="A33" s="212">
        <v>7.2</v>
      </c>
      <c r="B33" s="216" t="s">
        <v>287</v>
      </c>
      <c r="C33" s="216">
        <v>13</v>
      </c>
      <c r="D33" s="216">
        <v>12</v>
      </c>
      <c r="E33" s="216">
        <v>1</v>
      </c>
      <c r="F33" s="209">
        <v>13</v>
      </c>
      <c r="G33" s="212">
        <v>12</v>
      </c>
      <c r="H33" s="212">
        <v>1</v>
      </c>
      <c r="I33" s="209">
        <f t="shared" si="33"/>
        <v>13</v>
      </c>
      <c r="J33" s="212">
        <v>12</v>
      </c>
      <c r="K33" s="212">
        <v>1</v>
      </c>
      <c r="L33" s="209">
        <f t="shared" si="11"/>
        <v>13</v>
      </c>
      <c r="M33" s="212">
        <v>12</v>
      </c>
      <c r="N33" s="212">
        <v>1</v>
      </c>
      <c r="O33" s="212"/>
      <c r="P33" s="212"/>
      <c r="Q33" s="209">
        <v>13</v>
      </c>
      <c r="R33" s="212">
        <v>12</v>
      </c>
      <c r="S33" s="212">
        <v>1</v>
      </c>
      <c r="T33" s="212"/>
      <c r="U33" s="212"/>
      <c r="V33" s="209">
        <v>13</v>
      </c>
      <c r="W33" s="212">
        <v>12</v>
      </c>
      <c r="X33" s="212">
        <v>1</v>
      </c>
      <c r="Y33" s="241">
        <v>13</v>
      </c>
      <c r="Z33" s="212">
        <v>12</v>
      </c>
      <c r="AA33" s="212">
        <v>1</v>
      </c>
      <c r="AB33" s="209">
        <f t="shared" si="4"/>
        <v>0</v>
      </c>
      <c r="AC33" s="209">
        <f t="shared" si="5"/>
        <v>0</v>
      </c>
      <c r="AD33" s="209">
        <f t="shared" si="6"/>
        <v>0</v>
      </c>
      <c r="AE33" s="209"/>
      <c r="AF33" s="209"/>
      <c r="AG33" s="209"/>
      <c r="AH33" s="212"/>
    </row>
    <row r="34" spans="1:36" s="193" customFormat="1" ht="42.75" customHeight="1">
      <c r="A34" s="211">
        <v>8</v>
      </c>
      <c r="B34" s="211" t="s">
        <v>22</v>
      </c>
      <c r="C34" s="211">
        <v>23</v>
      </c>
      <c r="D34" s="211">
        <v>21</v>
      </c>
      <c r="E34" s="211">
        <v>2</v>
      </c>
      <c r="F34" s="209">
        <f>G34+H34</f>
        <v>23</v>
      </c>
      <c r="G34" s="211">
        <v>21</v>
      </c>
      <c r="H34" s="211">
        <v>2</v>
      </c>
      <c r="I34" s="209">
        <f t="shared" si="33"/>
        <v>20</v>
      </c>
      <c r="J34" s="211">
        <v>19</v>
      </c>
      <c r="K34" s="211">
        <v>1</v>
      </c>
      <c r="L34" s="209">
        <f t="shared" si="11"/>
        <v>23</v>
      </c>
      <c r="M34" s="211">
        <v>21</v>
      </c>
      <c r="N34" s="211">
        <v>2</v>
      </c>
      <c r="O34" s="211"/>
      <c r="P34" s="211"/>
      <c r="Q34" s="209">
        <f>R34+S34</f>
        <v>23</v>
      </c>
      <c r="R34" s="211">
        <v>21</v>
      </c>
      <c r="S34" s="211">
        <v>2</v>
      </c>
      <c r="T34" s="211"/>
      <c r="U34" s="211"/>
      <c r="V34" s="209">
        <f>W34+X34</f>
        <v>23</v>
      </c>
      <c r="W34" s="211">
        <v>21</v>
      </c>
      <c r="X34" s="211">
        <v>2</v>
      </c>
      <c r="Y34" s="241">
        <f>Z34+AA34</f>
        <v>22</v>
      </c>
      <c r="Z34" s="211">
        <v>20</v>
      </c>
      <c r="AA34" s="211">
        <v>2</v>
      </c>
      <c r="AB34" s="209">
        <f t="shared" si="4"/>
        <v>-1</v>
      </c>
      <c r="AC34" s="209">
        <f t="shared" si="5"/>
        <v>-1</v>
      </c>
      <c r="AD34" s="209">
        <f t="shared" si="6"/>
        <v>0</v>
      </c>
      <c r="AE34" s="209"/>
      <c r="AF34" s="209"/>
      <c r="AG34" s="209"/>
      <c r="AH34" s="212" t="s">
        <v>329</v>
      </c>
      <c r="AI34" s="195" t="s">
        <v>371</v>
      </c>
    </row>
    <row r="35" spans="1:36" s="193" customFormat="1" ht="42.75" customHeight="1">
      <c r="A35" s="255">
        <v>9</v>
      </c>
      <c r="B35" s="255" t="s">
        <v>23</v>
      </c>
      <c r="C35" s="255"/>
      <c r="D35" s="255"/>
      <c r="E35" s="255"/>
      <c r="F35" s="209"/>
      <c r="G35" s="255"/>
      <c r="H35" s="255"/>
      <c r="I35" s="209"/>
      <c r="J35" s="255"/>
      <c r="K35" s="255"/>
      <c r="L35" s="209"/>
      <c r="M35" s="255"/>
      <c r="N35" s="255"/>
      <c r="O35" s="255"/>
      <c r="P35" s="255"/>
      <c r="Q35" s="209"/>
      <c r="R35" s="255"/>
      <c r="S35" s="255"/>
      <c r="T35" s="255"/>
      <c r="U35" s="255"/>
      <c r="V35" s="209">
        <f>V36+V37</f>
        <v>41</v>
      </c>
      <c r="W35" s="209">
        <f t="shared" ref="W35:AD35" si="34">W36+W37</f>
        <v>39</v>
      </c>
      <c r="X35" s="209">
        <f t="shared" si="34"/>
        <v>2</v>
      </c>
      <c r="Y35" s="209">
        <f t="shared" si="34"/>
        <v>95</v>
      </c>
      <c r="Z35" s="209">
        <f t="shared" si="34"/>
        <v>93</v>
      </c>
      <c r="AA35" s="209">
        <f t="shared" si="34"/>
        <v>2</v>
      </c>
      <c r="AB35" s="209">
        <f t="shared" si="34"/>
        <v>54</v>
      </c>
      <c r="AC35" s="209">
        <f t="shared" si="34"/>
        <v>54</v>
      </c>
      <c r="AD35" s="209">
        <f t="shared" si="34"/>
        <v>0</v>
      </c>
      <c r="AE35" s="209"/>
      <c r="AF35" s="209"/>
      <c r="AG35" s="209"/>
      <c r="AH35" s="212"/>
      <c r="AI35" s="195"/>
    </row>
    <row r="36" spans="1:36" s="258" customFormat="1" ht="28" customHeight="1">
      <c r="A36" s="212">
        <v>9.1</v>
      </c>
      <c r="B36" s="212" t="s">
        <v>204</v>
      </c>
      <c r="C36" s="212">
        <v>41</v>
      </c>
      <c r="D36" s="212">
        <v>39</v>
      </c>
      <c r="E36" s="212">
        <v>2</v>
      </c>
      <c r="F36" s="214">
        <f>G36+H36</f>
        <v>41</v>
      </c>
      <c r="G36" s="257">
        <v>39</v>
      </c>
      <c r="H36" s="257">
        <v>2</v>
      </c>
      <c r="I36" s="214">
        <f t="shared" si="33"/>
        <v>39</v>
      </c>
      <c r="J36" s="257">
        <v>37</v>
      </c>
      <c r="K36" s="257">
        <v>2</v>
      </c>
      <c r="L36" s="214">
        <f t="shared" si="11"/>
        <v>41</v>
      </c>
      <c r="M36" s="257">
        <v>39</v>
      </c>
      <c r="N36" s="257">
        <v>2</v>
      </c>
      <c r="O36" s="257"/>
      <c r="P36" s="257"/>
      <c r="Q36" s="214">
        <f>R36+S36</f>
        <v>41</v>
      </c>
      <c r="R36" s="257">
        <v>39</v>
      </c>
      <c r="S36" s="257">
        <v>2</v>
      </c>
      <c r="T36" s="257"/>
      <c r="U36" s="257"/>
      <c r="V36" s="214">
        <f>W36+X36</f>
        <v>41</v>
      </c>
      <c r="W36" s="257">
        <v>39</v>
      </c>
      <c r="X36" s="257">
        <v>2</v>
      </c>
      <c r="Y36" s="210">
        <f>Z36+AA36</f>
        <v>38</v>
      </c>
      <c r="Z36" s="257">
        <v>36</v>
      </c>
      <c r="AA36" s="257">
        <v>2</v>
      </c>
      <c r="AB36" s="214">
        <f t="shared" si="4"/>
        <v>-3</v>
      </c>
      <c r="AC36" s="214">
        <f t="shared" si="5"/>
        <v>-3</v>
      </c>
      <c r="AD36" s="214">
        <f t="shared" si="6"/>
        <v>0</v>
      </c>
      <c r="AE36" s="214"/>
      <c r="AF36" s="214"/>
      <c r="AG36" s="214"/>
      <c r="AH36" s="212" t="s">
        <v>332</v>
      </c>
      <c r="AI36" s="196"/>
    </row>
    <row r="37" spans="1:36" s="258" customFormat="1" ht="28" customHeight="1">
      <c r="A37" s="212">
        <v>9.1999999999999993</v>
      </c>
      <c r="B37" s="212" t="s">
        <v>468</v>
      </c>
      <c r="C37" s="212"/>
      <c r="D37" s="212"/>
      <c r="E37" s="212"/>
      <c r="F37" s="214"/>
      <c r="G37" s="257"/>
      <c r="H37" s="257"/>
      <c r="I37" s="214"/>
      <c r="J37" s="257"/>
      <c r="K37" s="257"/>
      <c r="L37" s="214"/>
      <c r="M37" s="257"/>
      <c r="N37" s="257"/>
      <c r="O37" s="257"/>
      <c r="P37" s="257"/>
      <c r="Q37" s="214"/>
      <c r="R37" s="257"/>
      <c r="S37" s="257"/>
      <c r="T37" s="257"/>
      <c r="U37" s="257"/>
      <c r="V37" s="214">
        <v>0</v>
      </c>
      <c r="W37" s="257">
        <v>0</v>
      </c>
      <c r="X37" s="257">
        <v>0</v>
      </c>
      <c r="Y37" s="210">
        <v>57</v>
      </c>
      <c r="Z37" s="257">
        <v>57</v>
      </c>
      <c r="AA37" s="257">
        <v>0</v>
      </c>
      <c r="AB37" s="214">
        <f t="shared" si="4"/>
        <v>57</v>
      </c>
      <c r="AC37" s="214">
        <f t="shared" si="5"/>
        <v>57</v>
      </c>
      <c r="AD37" s="214">
        <f t="shared" si="6"/>
        <v>0</v>
      </c>
      <c r="AE37" s="214"/>
      <c r="AF37" s="214"/>
      <c r="AG37" s="214"/>
      <c r="AH37" s="212" t="s">
        <v>471</v>
      </c>
      <c r="AI37" s="196"/>
    </row>
    <row r="38" spans="1:36" s="193" customFormat="1" ht="37.5" customHeight="1">
      <c r="A38" s="211">
        <v>10</v>
      </c>
      <c r="B38" s="211" t="s">
        <v>24</v>
      </c>
      <c r="C38" s="211">
        <v>43</v>
      </c>
      <c r="D38" s="211">
        <v>38</v>
      </c>
      <c r="E38" s="211">
        <v>5</v>
      </c>
      <c r="F38" s="209">
        <f>G38+H38</f>
        <v>43</v>
      </c>
      <c r="G38" s="211">
        <v>38</v>
      </c>
      <c r="H38" s="211">
        <v>5</v>
      </c>
      <c r="I38" s="209">
        <f t="shared" si="33"/>
        <v>39</v>
      </c>
      <c r="J38" s="209">
        <v>34</v>
      </c>
      <c r="K38" s="211">
        <v>5</v>
      </c>
      <c r="L38" s="209">
        <f t="shared" si="11"/>
        <v>43</v>
      </c>
      <c r="M38" s="211">
        <v>38</v>
      </c>
      <c r="N38" s="211">
        <v>5</v>
      </c>
      <c r="O38" s="211"/>
      <c r="P38" s="211"/>
      <c r="Q38" s="209">
        <f>R38+S38</f>
        <v>48</v>
      </c>
      <c r="R38" s="209">
        <v>43</v>
      </c>
      <c r="S38" s="211">
        <v>5</v>
      </c>
      <c r="T38" s="211"/>
      <c r="U38" s="211"/>
      <c r="V38" s="209">
        <f>W38+X38</f>
        <v>48</v>
      </c>
      <c r="W38" s="209">
        <v>43</v>
      </c>
      <c r="X38" s="211">
        <v>5</v>
      </c>
      <c r="Y38" s="241">
        <f>Z38+AA38</f>
        <v>45</v>
      </c>
      <c r="Z38" s="209">
        <v>40</v>
      </c>
      <c r="AA38" s="211">
        <v>5</v>
      </c>
      <c r="AB38" s="209">
        <f t="shared" si="4"/>
        <v>-3</v>
      </c>
      <c r="AC38" s="209">
        <f t="shared" si="5"/>
        <v>-3</v>
      </c>
      <c r="AD38" s="209">
        <f t="shared" si="6"/>
        <v>0</v>
      </c>
      <c r="AE38" s="209"/>
      <c r="AF38" s="209"/>
      <c r="AG38" s="209"/>
      <c r="AH38" s="212" t="s">
        <v>328</v>
      </c>
      <c r="AI38" s="195"/>
    </row>
    <row r="39" spans="1:36" s="193" customFormat="1" ht="37.5" customHeight="1">
      <c r="A39" s="211">
        <v>11</v>
      </c>
      <c r="B39" s="211" t="s">
        <v>25</v>
      </c>
      <c r="C39" s="211">
        <v>45</v>
      </c>
      <c r="D39" s="211">
        <v>40</v>
      </c>
      <c r="E39" s="211">
        <v>5</v>
      </c>
      <c r="F39" s="209">
        <f>SUM(F40:F41)</f>
        <v>44</v>
      </c>
      <c r="G39" s="209">
        <f t="shared" ref="G39:S39" si="35">SUM(G40:G41)</f>
        <v>39</v>
      </c>
      <c r="H39" s="209">
        <f t="shared" si="35"/>
        <v>5</v>
      </c>
      <c r="I39" s="209">
        <f t="shared" si="35"/>
        <v>42</v>
      </c>
      <c r="J39" s="209">
        <f t="shared" si="35"/>
        <v>37</v>
      </c>
      <c r="K39" s="209">
        <f t="shared" si="35"/>
        <v>5</v>
      </c>
      <c r="L39" s="209">
        <f t="shared" si="35"/>
        <v>44</v>
      </c>
      <c r="M39" s="209">
        <f t="shared" si="35"/>
        <v>39</v>
      </c>
      <c r="N39" s="209">
        <f t="shared" si="35"/>
        <v>5</v>
      </c>
      <c r="O39" s="209">
        <f t="shared" si="35"/>
        <v>0</v>
      </c>
      <c r="P39" s="209">
        <f t="shared" si="35"/>
        <v>0</v>
      </c>
      <c r="Q39" s="209">
        <f t="shared" si="35"/>
        <v>63</v>
      </c>
      <c r="R39" s="209">
        <f>SUM(R40:R41)</f>
        <v>54</v>
      </c>
      <c r="S39" s="209">
        <f t="shared" si="35"/>
        <v>9</v>
      </c>
      <c r="T39" s="209"/>
      <c r="U39" s="209"/>
      <c r="V39" s="209">
        <f t="shared" ref="V39" si="36">SUM(V40:V41)</f>
        <v>63</v>
      </c>
      <c r="W39" s="209">
        <f>SUM(W40:W41)</f>
        <v>54</v>
      </c>
      <c r="X39" s="209">
        <f t="shared" ref="X39" si="37">SUM(X40:X41)</f>
        <v>9</v>
      </c>
      <c r="Y39" s="241">
        <f>Z39+AA39</f>
        <v>56</v>
      </c>
      <c r="Z39" s="209">
        <v>52</v>
      </c>
      <c r="AA39" s="209">
        <v>4</v>
      </c>
      <c r="AB39" s="209">
        <f>Y39-V39</f>
        <v>-7</v>
      </c>
      <c r="AC39" s="209">
        <f>Z39-W39</f>
        <v>-2</v>
      </c>
      <c r="AD39" s="209">
        <f t="shared" si="6"/>
        <v>-5</v>
      </c>
      <c r="AE39" s="209"/>
      <c r="AF39" s="209"/>
      <c r="AG39" s="209"/>
      <c r="AH39" s="212" t="s">
        <v>482</v>
      </c>
      <c r="AI39" s="196" t="s">
        <v>384</v>
      </c>
      <c r="AJ39" s="193" t="s">
        <v>383</v>
      </c>
    </row>
    <row r="40" spans="1:36" s="196" customFormat="1" ht="45" hidden="1" customHeight="1">
      <c r="A40" s="227" t="s">
        <v>206</v>
      </c>
      <c r="B40" s="216" t="s">
        <v>204</v>
      </c>
      <c r="C40" s="216">
        <v>31</v>
      </c>
      <c r="D40" s="216">
        <v>28</v>
      </c>
      <c r="E40" s="216">
        <v>3</v>
      </c>
      <c r="F40" s="209">
        <v>30</v>
      </c>
      <c r="G40" s="212">
        <v>27</v>
      </c>
      <c r="H40" s="212">
        <v>3</v>
      </c>
      <c r="I40" s="209">
        <f t="shared" ref="I40:I49" si="38">J40+K40</f>
        <v>29</v>
      </c>
      <c r="J40" s="212">
        <v>26</v>
      </c>
      <c r="K40" s="212">
        <v>3</v>
      </c>
      <c r="L40" s="209">
        <f>M40+N40</f>
        <v>30</v>
      </c>
      <c r="M40" s="212">
        <v>27</v>
      </c>
      <c r="N40" s="212">
        <v>3</v>
      </c>
      <c r="O40" s="212"/>
      <c r="P40" s="212"/>
      <c r="Q40" s="209">
        <f t="shared" ref="Q40" si="39">R40+S40</f>
        <v>63</v>
      </c>
      <c r="R40" s="212">
        <v>54</v>
      </c>
      <c r="S40" s="212">
        <f>3+4+2</f>
        <v>9</v>
      </c>
      <c r="T40" s="212"/>
      <c r="U40" s="212"/>
      <c r="V40" s="209">
        <f t="shared" ref="V40" si="40">W40+X40</f>
        <v>63</v>
      </c>
      <c r="W40" s="212">
        <v>54</v>
      </c>
      <c r="X40" s="212">
        <f>3+4+2</f>
        <v>9</v>
      </c>
      <c r="Y40" s="241">
        <f t="shared" ref="Y40" si="41">Z40+AA40</f>
        <v>63</v>
      </c>
      <c r="Z40" s="212">
        <v>54</v>
      </c>
      <c r="AA40" s="212">
        <f>3+4+2</f>
        <v>9</v>
      </c>
      <c r="AB40" s="209">
        <f t="shared" si="4"/>
        <v>0</v>
      </c>
      <c r="AC40" s="209">
        <f t="shared" si="5"/>
        <v>0</v>
      </c>
      <c r="AD40" s="209">
        <f t="shared" si="6"/>
        <v>0</v>
      </c>
      <c r="AE40" s="209"/>
      <c r="AF40" s="209"/>
      <c r="AG40" s="209"/>
      <c r="AH40" s="212"/>
    </row>
    <row r="41" spans="1:36" s="196" customFormat="1" ht="48" hidden="1" customHeight="1">
      <c r="A41" s="227" t="s">
        <v>207</v>
      </c>
      <c r="B41" s="216" t="s">
        <v>205</v>
      </c>
      <c r="C41" s="216">
        <v>14</v>
      </c>
      <c r="D41" s="216">
        <v>12</v>
      </c>
      <c r="E41" s="216">
        <v>2</v>
      </c>
      <c r="F41" s="209">
        <v>14</v>
      </c>
      <c r="G41" s="212">
        <v>12</v>
      </c>
      <c r="H41" s="212">
        <v>2</v>
      </c>
      <c r="I41" s="209">
        <f t="shared" si="38"/>
        <v>13</v>
      </c>
      <c r="J41" s="212">
        <v>11</v>
      </c>
      <c r="K41" s="212">
        <v>2</v>
      </c>
      <c r="L41" s="209">
        <f t="shared" si="11"/>
        <v>14</v>
      </c>
      <c r="M41" s="212">
        <v>12</v>
      </c>
      <c r="N41" s="212">
        <v>2</v>
      </c>
      <c r="O41" s="212"/>
      <c r="P41" s="212"/>
      <c r="Q41" s="209">
        <v>0</v>
      </c>
      <c r="R41" s="212">
        <v>0</v>
      </c>
      <c r="S41" s="212">
        <v>0</v>
      </c>
      <c r="T41" s="212"/>
      <c r="U41" s="212"/>
      <c r="V41" s="209">
        <v>0</v>
      </c>
      <c r="W41" s="212">
        <v>0</v>
      </c>
      <c r="X41" s="212">
        <v>0</v>
      </c>
      <c r="Y41" s="241">
        <v>0</v>
      </c>
      <c r="Z41" s="212">
        <v>0</v>
      </c>
      <c r="AA41" s="212">
        <v>0</v>
      </c>
      <c r="AB41" s="209">
        <f t="shared" si="4"/>
        <v>0</v>
      </c>
      <c r="AC41" s="209">
        <f t="shared" si="5"/>
        <v>0</v>
      </c>
      <c r="AD41" s="209">
        <f t="shared" si="6"/>
        <v>0</v>
      </c>
      <c r="AE41" s="209"/>
      <c r="AF41" s="209"/>
      <c r="AG41" s="209"/>
      <c r="AH41" s="212"/>
    </row>
    <row r="42" spans="1:36" s="193" customFormat="1" ht="33" customHeight="1">
      <c r="A42" s="211">
        <v>12</v>
      </c>
      <c r="B42" s="211" t="s">
        <v>26</v>
      </c>
      <c r="C42" s="211">
        <v>33</v>
      </c>
      <c r="D42" s="211">
        <v>29</v>
      </c>
      <c r="E42" s="211">
        <v>4</v>
      </c>
      <c r="F42" s="209">
        <v>34</v>
      </c>
      <c r="G42" s="211">
        <v>30</v>
      </c>
      <c r="H42" s="211">
        <v>4</v>
      </c>
      <c r="I42" s="209">
        <f t="shared" si="38"/>
        <v>30</v>
      </c>
      <c r="J42" s="209">
        <v>26</v>
      </c>
      <c r="K42" s="209">
        <v>4</v>
      </c>
      <c r="L42" s="209">
        <f t="shared" si="11"/>
        <v>35</v>
      </c>
      <c r="M42" s="211">
        <v>31</v>
      </c>
      <c r="N42" s="211">
        <v>4</v>
      </c>
      <c r="O42" s="211"/>
      <c r="P42" s="211"/>
      <c r="Q42" s="209">
        <f>R42+S42</f>
        <v>35</v>
      </c>
      <c r="R42" s="211">
        <v>31</v>
      </c>
      <c r="S42" s="211">
        <v>4</v>
      </c>
      <c r="T42" s="211"/>
      <c r="U42" s="211"/>
      <c r="V42" s="209">
        <f>W42+X42</f>
        <v>35</v>
      </c>
      <c r="W42" s="211">
        <v>31</v>
      </c>
      <c r="X42" s="211">
        <v>4</v>
      </c>
      <c r="Y42" s="241">
        <f>Z42+AA42</f>
        <v>35</v>
      </c>
      <c r="Z42" s="211">
        <v>31</v>
      </c>
      <c r="AA42" s="211">
        <v>4</v>
      </c>
      <c r="AB42" s="209">
        <f t="shared" si="4"/>
        <v>0</v>
      </c>
      <c r="AC42" s="209">
        <f t="shared" si="5"/>
        <v>0</v>
      </c>
      <c r="AD42" s="209">
        <f t="shared" si="6"/>
        <v>0</v>
      </c>
      <c r="AE42" s="209"/>
      <c r="AF42" s="209"/>
      <c r="AG42" s="209"/>
      <c r="AH42" s="212"/>
      <c r="AI42" s="195"/>
    </row>
    <row r="43" spans="1:36" s="193" customFormat="1" ht="54" customHeight="1">
      <c r="A43" s="211">
        <v>13</v>
      </c>
      <c r="B43" s="211" t="s">
        <v>27</v>
      </c>
      <c r="C43" s="211">
        <v>53</v>
      </c>
      <c r="D43" s="211">
        <v>52</v>
      </c>
      <c r="E43" s="211">
        <v>1</v>
      </c>
      <c r="F43" s="209">
        <v>49</v>
      </c>
      <c r="G43" s="211">
        <v>48</v>
      </c>
      <c r="H43" s="211">
        <v>1</v>
      </c>
      <c r="I43" s="209">
        <f t="shared" si="38"/>
        <v>49</v>
      </c>
      <c r="J43" s="211">
        <v>48</v>
      </c>
      <c r="K43" s="211">
        <v>1</v>
      </c>
      <c r="L43" s="209">
        <f t="shared" si="11"/>
        <v>50</v>
      </c>
      <c r="M43" s="211">
        <v>49</v>
      </c>
      <c r="N43" s="211">
        <v>1</v>
      </c>
      <c r="O43" s="211"/>
      <c r="P43" s="211"/>
      <c r="Q43" s="209">
        <f>R43+S43</f>
        <v>54</v>
      </c>
      <c r="R43" s="211">
        <v>53</v>
      </c>
      <c r="S43" s="211">
        <v>1</v>
      </c>
      <c r="T43" s="211"/>
      <c r="U43" s="211"/>
      <c r="V43" s="209">
        <f>W43+X43</f>
        <v>54</v>
      </c>
      <c r="W43" s="211">
        <v>53</v>
      </c>
      <c r="X43" s="211">
        <v>1</v>
      </c>
      <c r="Y43" s="241">
        <f>Z43+AA43</f>
        <v>51</v>
      </c>
      <c r="Z43" s="211">
        <v>49</v>
      </c>
      <c r="AA43" s="211">
        <v>2</v>
      </c>
      <c r="AB43" s="209">
        <f t="shared" si="4"/>
        <v>-3</v>
      </c>
      <c r="AC43" s="209">
        <f t="shared" si="5"/>
        <v>-4</v>
      </c>
      <c r="AD43" s="209">
        <f t="shared" si="6"/>
        <v>1</v>
      </c>
      <c r="AE43" s="209"/>
      <c r="AF43" s="209"/>
      <c r="AG43" s="209"/>
      <c r="AH43" s="212" t="s">
        <v>463</v>
      </c>
      <c r="AI43" s="195" t="s">
        <v>370</v>
      </c>
    </row>
    <row r="44" spans="1:36" s="193" customFormat="1" ht="35.15" hidden="1" customHeight="1">
      <c r="A44" s="211">
        <v>17</v>
      </c>
      <c r="B44" s="211" t="s">
        <v>28</v>
      </c>
      <c r="C44" s="211">
        <v>68</v>
      </c>
      <c r="D44" s="211">
        <v>63</v>
      </c>
      <c r="E44" s="211">
        <v>5</v>
      </c>
      <c r="F44" s="209">
        <v>67</v>
      </c>
      <c r="G44" s="211">
        <v>62</v>
      </c>
      <c r="H44" s="211">
        <v>5</v>
      </c>
      <c r="I44" s="209">
        <f t="shared" si="38"/>
        <v>66</v>
      </c>
      <c r="J44" s="211">
        <v>62</v>
      </c>
      <c r="K44" s="211">
        <v>4</v>
      </c>
      <c r="L44" s="209">
        <f t="shared" si="11"/>
        <v>67</v>
      </c>
      <c r="M44" s="211">
        <v>62</v>
      </c>
      <c r="N44" s="211">
        <v>5</v>
      </c>
      <c r="O44" s="211"/>
      <c r="P44" s="211"/>
      <c r="Q44" s="209">
        <v>0</v>
      </c>
      <c r="R44" s="211">
        <v>0</v>
      </c>
      <c r="S44" s="211">
        <v>0</v>
      </c>
      <c r="T44" s="211"/>
      <c r="U44" s="211"/>
      <c r="V44" s="209">
        <v>0</v>
      </c>
      <c r="W44" s="211">
        <v>0</v>
      </c>
      <c r="X44" s="211">
        <v>0</v>
      </c>
      <c r="Y44" s="241">
        <f t="shared" ref="Y44:Y46" si="42">Z44+AA44</f>
        <v>0</v>
      </c>
      <c r="Z44" s="211">
        <v>0</v>
      </c>
      <c r="AA44" s="211">
        <v>0</v>
      </c>
      <c r="AB44" s="209">
        <f t="shared" si="4"/>
        <v>0</v>
      </c>
      <c r="AC44" s="209">
        <f t="shared" si="5"/>
        <v>0</v>
      </c>
      <c r="AD44" s="209">
        <f t="shared" si="6"/>
        <v>0</v>
      </c>
      <c r="AE44" s="209"/>
      <c r="AF44" s="209"/>
      <c r="AG44" s="209"/>
      <c r="AH44" s="221"/>
      <c r="AI44" s="195"/>
    </row>
    <row r="45" spans="1:36" s="193" customFormat="1" ht="45" hidden="1" customHeight="1">
      <c r="A45" s="211">
        <v>18</v>
      </c>
      <c r="B45" s="211" t="s">
        <v>29</v>
      </c>
      <c r="C45" s="211">
        <v>50</v>
      </c>
      <c r="D45" s="211">
        <v>48</v>
      </c>
      <c r="E45" s="211">
        <v>2</v>
      </c>
      <c r="F45" s="209">
        <v>47</v>
      </c>
      <c r="G45" s="224">
        <v>45</v>
      </c>
      <c r="H45" s="224">
        <v>2</v>
      </c>
      <c r="I45" s="209">
        <f t="shared" si="38"/>
        <v>47</v>
      </c>
      <c r="J45" s="224">
        <v>45</v>
      </c>
      <c r="K45" s="224">
        <v>2</v>
      </c>
      <c r="L45" s="209">
        <f t="shared" si="11"/>
        <v>47</v>
      </c>
      <c r="M45" s="224">
        <v>45</v>
      </c>
      <c r="N45" s="224">
        <v>2</v>
      </c>
      <c r="O45" s="224"/>
      <c r="P45" s="224"/>
      <c r="Q45" s="209">
        <v>0</v>
      </c>
      <c r="R45" s="224">
        <v>0</v>
      </c>
      <c r="S45" s="224">
        <v>0</v>
      </c>
      <c r="T45" s="224"/>
      <c r="U45" s="224"/>
      <c r="V45" s="209">
        <v>0</v>
      </c>
      <c r="W45" s="224">
        <v>0</v>
      </c>
      <c r="X45" s="224">
        <v>0</v>
      </c>
      <c r="Y45" s="241">
        <f t="shared" si="42"/>
        <v>0</v>
      </c>
      <c r="Z45" s="224">
        <v>0</v>
      </c>
      <c r="AA45" s="224">
        <v>0</v>
      </c>
      <c r="AB45" s="209">
        <f t="shared" si="4"/>
        <v>0</v>
      </c>
      <c r="AC45" s="209">
        <f t="shared" si="5"/>
        <v>0</v>
      </c>
      <c r="AD45" s="209">
        <f t="shared" si="6"/>
        <v>0</v>
      </c>
      <c r="AE45" s="209"/>
      <c r="AF45" s="209"/>
      <c r="AG45" s="209"/>
      <c r="AH45" s="212"/>
      <c r="AI45" s="195"/>
    </row>
    <row r="46" spans="1:36" s="193" customFormat="1" ht="40.5" customHeight="1">
      <c r="A46" s="211">
        <v>14</v>
      </c>
      <c r="B46" s="211" t="s">
        <v>30</v>
      </c>
      <c r="C46" s="211">
        <v>42</v>
      </c>
      <c r="D46" s="211">
        <v>39</v>
      </c>
      <c r="E46" s="211">
        <v>3</v>
      </c>
      <c r="F46" s="209">
        <v>42</v>
      </c>
      <c r="G46" s="211">
        <v>39</v>
      </c>
      <c r="H46" s="211">
        <v>3</v>
      </c>
      <c r="I46" s="209">
        <f t="shared" si="38"/>
        <v>42</v>
      </c>
      <c r="J46" s="211">
        <v>39</v>
      </c>
      <c r="K46" s="211">
        <v>3</v>
      </c>
      <c r="L46" s="209">
        <f t="shared" si="11"/>
        <v>42</v>
      </c>
      <c r="M46" s="211">
        <v>39</v>
      </c>
      <c r="N46" s="211">
        <v>3</v>
      </c>
      <c r="O46" s="211"/>
      <c r="P46" s="211"/>
      <c r="Q46" s="209">
        <v>42</v>
      </c>
      <c r="R46" s="211">
        <v>39</v>
      </c>
      <c r="S46" s="211">
        <v>3</v>
      </c>
      <c r="T46" s="211"/>
      <c r="U46" s="211"/>
      <c r="V46" s="209">
        <v>42</v>
      </c>
      <c r="W46" s="211">
        <v>39</v>
      </c>
      <c r="X46" s="211">
        <v>3</v>
      </c>
      <c r="Y46" s="241">
        <f t="shared" si="42"/>
        <v>113</v>
      </c>
      <c r="Z46" s="211">
        <f>W46+71</f>
        <v>110</v>
      </c>
      <c r="AA46" s="211">
        <v>3</v>
      </c>
      <c r="AB46" s="209">
        <f t="shared" si="4"/>
        <v>71</v>
      </c>
      <c r="AC46" s="209">
        <f t="shared" si="5"/>
        <v>71</v>
      </c>
      <c r="AD46" s="209">
        <f t="shared" si="6"/>
        <v>0</v>
      </c>
      <c r="AE46" s="209"/>
      <c r="AF46" s="209"/>
      <c r="AG46" s="209"/>
      <c r="AH46" s="212" t="s">
        <v>327</v>
      </c>
      <c r="AI46" s="195"/>
    </row>
    <row r="47" spans="1:36" s="193" customFormat="1" ht="33.75" customHeight="1">
      <c r="A47" s="211">
        <v>15</v>
      </c>
      <c r="B47" s="211" t="s">
        <v>31</v>
      </c>
      <c r="C47" s="211">
        <v>55</v>
      </c>
      <c r="D47" s="211">
        <v>48</v>
      </c>
      <c r="E47" s="211">
        <v>7</v>
      </c>
      <c r="F47" s="209">
        <v>53</v>
      </c>
      <c r="G47" s="211">
        <v>47</v>
      </c>
      <c r="H47" s="211">
        <v>6</v>
      </c>
      <c r="I47" s="209">
        <f t="shared" si="38"/>
        <v>46</v>
      </c>
      <c r="J47" s="211">
        <v>40</v>
      </c>
      <c r="K47" s="211">
        <v>6</v>
      </c>
      <c r="L47" s="209">
        <f t="shared" si="11"/>
        <v>53</v>
      </c>
      <c r="M47" s="211">
        <v>47</v>
      </c>
      <c r="N47" s="211">
        <v>6</v>
      </c>
      <c r="O47" s="211"/>
      <c r="P47" s="211"/>
      <c r="Q47" s="209">
        <v>53</v>
      </c>
      <c r="R47" s="211">
        <v>47</v>
      </c>
      <c r="S47" s="211">
        <v>6</v>
      </c>
      <c r="T47" s="211"/>
      <c r="U47" s="211"/>
      <c r="V47" s="209">
        <v>53</v>
      </c>
      <c r="W47" s="211">
        <v>47</v>
      </c>
      <c r="X47" s="211">
        <v>6</v>
      </c>
      <c r="Y47" s="241">
        <v>53</v>
      </c>
      <c r="Z47" s="211">
        <v>47</v>
      </c>
      <c r="AA47" s="211">
        <v>6</v>
      </c>
      <c r="AB47" s="209">
        <f t="shared" si="4"/>
        <v>0</v>
      </c>
      <c r="AC47" s="209">
        <f t="shared" si="5"/>
        <v>0</v>
      </c>
      <c r="AD47" s="209">
        <f t="shared" si="6"/>
        <v>0</v>
      </c>
      <c r="AE47" s="209"/>
      <c r="AF47" s="209"/>
      <c r="AG47" s="209"/>
      <c r="AH47" s="212"/>
      <c r="AI47" s="195"/>
    </row>
    <row r="48" spans="1:36" s="193" customFormat="1" ht="33" hidden="1" customHeight="1">
      <c r="A48" s="211">
        <v>21</v>
      </c>
      <c r="B48" s="211" t="s">
        <v>32</v>
      </c>
      <c r="C48" s="211">
        <v>5</v>
      </c>
      <c r="D48" s="211">
        <v>4</v>
      </c>
      <c r="E48" s="211">
        <v>1</v>
      </c>
      <c r="F48" s="209">
        <v>5</v>
      </c>
      <c r="G48" s="211">
        <v>4</v>
      </c>
      <c r="H48" s="211">
        <v>1</v>
      </c>
      <c r="I48" s="209">
        <f t="shared" si="38"/>
        <v>5</v>
      </c>
      <c r="J48" s="211">
        <v>4</v>
      </c>
      <c r="K48" s="211">
        <v>1</v>
      </c>
      <c r="L48" s="209">
        <f t="shared" si="11"/>
        <v>5</v>
      </c>
      <c r="M48" s="211">
        <v>4</v>
      </c>
      <c r="N48" s="211">
        <v>1</v>
      </c>
      <c r="O48" s="211"/>
      <c r="P48" s="211"/>
      <c r="Q48" s="211">
        <v>0</v>
      </c>
      <c r="R48" s="211">
        <v>0</v>
      </c>
      <c r="S48" s="211">
        <v>0</v>
      </c>
      <c r="T48" s="211"/>
      <c r="U48" s="211"/>
      <c r="V48" s="211">
        <v>0</v>
      </c>
      <c r="W48" s="211">
        <v>0</v>
      </c>
      <c r="X48" s="211">
        <v>0</v>
      </c>
      <c r="Y48" s="208">
        <v>0</v>
      </c>
      <c r="Z48" s="211">
        <v>0</v>
      </c>
      <c r="AA48" s="211">
        <v>0</v>
      </c>
      <c r="AB48" s="209">
        <f t="shared" si="4"/>
        <v>0</v>
      </c>
      <c r="AC48" s="209">
        <f t="shared" si="5"/>
        <v>0</v>
      </c>
      <c r="AD48" s="209">
        <f t="shared" si="6"/>
        <v>0</v>
      </c>
      <c r="AE48" s="209"/>
      <c r="AF48" s="209"/>
      <c r="AG48" s="209"/>
      <c r="AH48" s="212"/>
      <c r="AI48" s="195"/>
    </row>
    <row r="49" spans="1:35" s="193" customFormat="1" ht="38.25" customHeight="1">
      <c r="A49" s="211">
        <v>16</v>
      </c>
      <c r="B49" s="228" t="s">
        <v>236</v>
      </c>
      <c r="C49" s="229">
        <v>15</v>
      </c>
      <c r="D49" s="229">
        <v>14</v>
      </c>
      <c r="E49" s="229">
        <v>1</v>
      </c>
      <c r="F49" s="209">
        <v>15</v>
      </c>
      <c r="G49" s="230">
        <v>14</v>
      </c>
      <c r="H49" s="230">
        <v>1</v>
      </c>
      <c r="I49" s="209">
        <f t="shared" si="38"/>
        <v>13</v>
      </c>
      <c r="J49" s="211">
        <v>12</v>
      </c>
      <c r="K49" s="211">
        <v>1</v>
      </c>
      <c r="L49" s="209">
        <f t="shared" si="11"/>
        <v>15</v>
      </c>
      <c r="M49" s="230">
        <v>14</v>
      </c>
      <c r="N49" s="230">
        <v>1</v>
      </c>
      <c r="O49" s="230"/>
      <c r="P49" s="230"/>
      <c r="Q49" s="209">
        <v>15</v>
      </c>
      <c r="R49" s="230">
        <v>14</v>
      </c>
      <c r="S49" s="230">
        <v>1</v>
      </c>
      <c r="T49" s="230"/>
      <c r="U49" s="230"/>
      <c r="V49" s="209">
        <v>15</v>
      </c>
      <c r="W49" s="230">
        <v>14</v>
      </c>
      <c r="X49" s="230">
        <v>1</v>
      </c>
      <c r="Y49" s="241">
        <v>15</v>
      </c>
      <c r="Z49" s="230">
        <v>14</v>
      </c>
      <c r="AA49" s="230">
        <v>1</v>
      </c>
      <c r="AB49" s="209">
        <f t="shared" si="4"/>
        <v>0</v>
      </c>
      <c r="AC49" s="209">
        <f t="shared" si="5"/>
        <v>0</v>
      </c>
      <c r="AD49" s="209">
        <f t="shared" si="6"/>
        <v>0</v>
      </c>
      <c r="AE49" s="209"/>
      <c r="AF49" s="209"/>
      <c r="AG49" s="209"/>
      <c r="AH49" s="212"/>
      <c r="AI49" s="195"/>
    </row>
    <row r="50" spans="1:35" ht="21.75" customHeight="1">
      <c r="A50" s="231" t="s">
        <v>51</v>
      </c>
      <c r="B50" s="233" t="s">
        <v>455</v>
      </c>
      <c r="C50" s="231"/>
      <c r="D50" s="231"/>
      <c r="E50" s="231"/>
      <c r="F50" s="211"/>
      <c r="G50" s="211"/>
      <c r="H50" s="211"/>
      <c r="I50" s="231"/>
      <c r="J50" s="231"/>
      <c r="K50" s="231"/>
      <c r="L50" s="232"/>
      <c r="M50" s="211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9">
        <f>Z50+AA50</f>
        <v>3540</v>
      </c>
      <c r="Z50" s="79">
        <f>SUM(Z51:Z119)</f>
        <v>3510</v>
      </c>
      <c r="AA50" s="79">
        <f>SUM(AA51:AA119)</f>
        <v>30</v>
      </c>
      <c r="AB50" s="211"/>
      <c r="AC50" s="211"/>
      <c r="AD50" s="211"/>
      <c r="AE50" s="211"/>
      <c r="AF50" s="211"/>
      <c r="AG50" s="211"/>
      <c r="AH50" s="220"/>
    </row>
    <row r="51" spans="1:35" ht="19.5" customHeight="1">
      <c r="A51" s="231">
        <v>1</v>
      </c>
      <c r="B51" s="234" t="s">
        <v>387</v>
      </c>
      <c r="C51" s="231"/>
      <c r="D51" s="231"/>
      <c r="E51" s="231"/>
      <c r="F51" s="211"/>
      <c r="G51" s="211"/>
      <c r="H51" s="211"/>
      <c r="I51" s="231"/>
      <c r="J51" s="231"/>
      <c r="K51" s="231"/>
      <c r="L51" s="232"/>
      <c r="M51" s="211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9">
        <f t="shared" ref="Y51:Y114" si="43">Z51+AA51</f>
        <v>115</v>
      </c>
      <c r="Z51" s="211">
        <v>113</v>
      </c>
      <c r="AA51" s="211">
        <v>2</v>
      </c>
      <c r="AB51" s="211"/>
      <c r="AC51" s="211"/>
      <c r="AD51" s="211"/>
      <c r="AE51" s="211"/>
      <c r="AF51" s="211"/>
      <c r="AG51" s="211"/>
      <c r="AH51" s="220" t="s">
        <v>486</v>
      </c>
    </row>
    <row r="52" spans="1:35" ht="19.5" customHeight="1">
      <c r="A52" s="231">
        <v>2</v>
      </c>
      <c r="B52" s="234" t="s">
        <v>388</v>
      </c>
      <c r="C52" s="231"/>
      <c r="D52" s="231"/>
      <c r="E52" s="231"/>
      <c r="F52" s="211"/>
      <c r="G52" s="211"/>
      <c r="H52" s="211"/>
      <c r="I52" s="231"/>
      <c r="J52" s="231"/>
      <c r="K52" s="231"/>
      <c r="L52" s="232"/>
      <c r="M52" s="211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9">
        <f t="shared" si="43"/>
        <v>63</v>
      </c>
      <c r="Z52" s="211">
        <v>62</v>
      </c>
      <c r="AA52" s="211">
        <v>1</v>
      </c>
      <c r="AB52" s="211"/>
      <c r="AC52" s="211"/>
      <c r="AD52" s="211"/>
      <c r="AE52" s="211"/>
      <c r="AF52" s="211"/>
      <c r="AG52" s="211"/>
      <c r="AH52" s="220" t="s">
        <v>486</v>
      </c>
    </row>
    <row r="53" spans="1:35" ht="19.5" customHeight="1">
      <c r="A53" s="231">
        <v>3</v>
      </c>
      <c r="B53" s="234" t="s">
        <v>389</v>
      </c>
      <c r="C53" s="231"/>
      <c r="D53" s="231"/>
      <c r="E53" s="231"/>
      <c r="F53" s="211"/>
      <c r="G53" s="211"/>
      <c r="H53" s="211"/>
      <c r="I53" s="231"/>
      <c r="J53" s="231"/>
      <c r="K53" s="231"/>
      <c r="L53" s="232"/>
      <c r="M53" s="211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9">
        <f t="shared" si="43"/>
        <v>71</v>
      </c>
      <c r="Z53" s="211">
        <v>71</v>
      </c>
      <c r="AA53" s="211"/>
      <c r="AB53" s="211"/>
      <c r="AC53" s="211"/>
      <c r="AD53" s="211"/>
      <c r="AE53" s="211"/>
      <c r="AF53" s="211"/>
      <c r="AG53" s="211"/>
      <c r="AH53" s="220" t="s">
        <v>486</v>
      </c>
    </row>
    <row r="54" spans="1:35" ht="19.5" customHeight="1">
      <c r="A54" s="231">
        <v>4</v>
      </c>
      <c r="B54" s="234" t="s">
        <v>390</v>
      </c>
      <c r="C54" s="231"/>
      <c r="D54" s="231"/>
      <c r="E54" s="231"/>
      <c r="F54" s="211"/>
      <c r="G54" s="211"/>
      <c r="H54" s="211"/>
      <c r="I54" s="231"/>
      <c r="J54" s="231"/>
      <c r="K54" s="231"/>
      <c r="L54" s="232"/>
      <c r="M54" s="211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9">
        <f t="shared" si="43"/>
        <v>52</v>
      </c>
      <c r="Z54" s="211">
        <v>52</v>
      </c>
      <c r="AA54" s="211"/>
      <c r="AB54" s="211"/>
      <c r="AC54" s="211"/>
      <c r="AD54" s="211"/>
      <c r="AE54" s="211"/>
      <c r="AF54" s="211"/>
      <c r="AG54" s="211"/>
      <c r="AH54" s="220" t="s">
        <v>486</v>
      </c>
    </row>
    <row r="55" spans="1:35" ht="19.5" customHeight="1">
      <c r="A55" s="231">
        <v>5</v>
      </c>
      <c r="B55" s="234" t="s">
        <v>391</v>
      </c>
      <c r="C55" s="231"/>
      <c r="D55" s="231"/>
      <c r="E55" s="231"/>
      <c r="F55" s="211"/>
      <c r="G55" s="211"/>
      <c r="H55" s="211"/>
      <c r="I55" s="231"/>
      <c r="J55" s="231"/>
      <c r="K55" s="231"/>
      <c r="L55" s="232"/>
      <c r="M55" s="211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9">
        <f t="shared" si="43"/>
        <v>53</v>
      </c>
      <c r="Z55" s="211">
        <v>53</v>
      </c>
      <c r="AA55" s="211"/>
      <c r="AB55" s="211"/>
      <c r="AC55" s="211"/>
      <c r="AD55" s="211"/>
      <c r="AE55" s="211"/>
      <c r="AF55" s="211"/>
      <c r="AG55" s="211"/>
      <c r="AH55" s="220" t="s">
        <v>486</v>
      </c>
    </row>
    <row r="56" spans="1:35" ht="19.5" customHeight="1">
      <c r="A56" s="231">
        <v>6</v>
      </c>
      <c r="B56" s="234" t="s">
        <v>392</v>
      </c>
      <c r="C56" s="231"/>
      <c r="D56" s="231"/>
      <c r="E56" s="231"/>
      <c r="F56" s="211"/>
      <c r="G56" s="211"/>
      <c r="H56" s="211"/>
      <c r="I56" s="231"/>
      <c r="J56" s="231"/>
      <c r="K56" s="231"/>
      <c r="L56" s="232"/>
      <c r="M56" s="211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9">
        <f t="shared" si="43"/>
        <v>59</v>
      </c>
      <c r="Z56" s="211">
        <v>59</v>
      </c>
      <c r="AA56" s="211"/>
      <c r="AB56" s="211"/>
      <c r="AC56" s="211"/>
      <c r="AD56" s="211"/>
      <c r="AE56" s="211"/>
      <c r="AF56" s="211"/>
      <c r="AG56" s="211"/>
      <c r="AH56" s="220" t="s">
        <v>486</v>
      </c>
    </row>
    <row r="57" spans="1:35" ht="19.5" customHeight="1">
      <c r="A57" s="231">
        <v>7</v>
      </c>
      <c r="B57" s="234" t="s">
        <v>393</v>
      </c>
      <c r="C57" s="231"/>
      <c r="D57" s="231"/>
      <c r="E57" s="231"/>
      <c r="F57" s="211"/>
      <c r="G57" s="211"/>
      <c r="H57" s="211"/>
      <c r="I57" s="231"/>
      <c r="J57" s="231"/>
      <c r="K57" s="231"/>
      <c r="L57" s="232"/>
      <c r="M57" s="211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9">
        <f t="shared" si="43"/>
        <v>60</v>
      </c>
      <c r="Z57" s="211">
        <v>60</v>
      </c>
      <c r="AA57" s="211"/>
      <c r="AB57" s="211"/>
      <c r="AC57" s="211"/>
      <c r="AD57" s="211"/>
      <c r="AE57" s="211"/>
      <c r="AF57" s="211"/>
      <c r="AG57" s="211"/>
      <c r="AH57" s="220" t="s">
        <v>486</v>
      </c>
    </row>
    <row r="58" spans="1:35" ht="19.5" customHeight="1">
      <c r="A58" s="231">
        <v>8</v>
      </c>
      <c r="B58" s="235" t="s">
        <v>394</v>
      </c>
      <c r="C58" s="231"/>
      <c r="D58" s="231"/>
      <c r="E58" s="231"/>
      <c r="F58" s="211"/>
      <c r="G58" s="211"/>
      <c r="H58" s="211"/>
      <c r="I58" s="231"/>
      <c r="J58" s="231"/>
      <c r="K58" s="231"/>
      <c r="L58" s="232"/>
      <c r="M58" s="211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9">
        <f t="shared" si="43"/>
        <v>43</v>
      </c>
      <c r="Z58" s="211">
        <v>43</v>
      </c>
      <c r="AA58" s="211"/>
      <c r="AB58" s="211"/>
      <c r="AC58" s="211"/>
      <c r="AD58" s="211"/>
      <c r="AE58" s="211"/>
      <c r="AF58" s="211"/>
      <c r="AG58" s="211"/>
      <c r="AH58" s="220" t="s">
        <v>486</v>
      </c>
    </row>
    <row r="59" spans="1:35" ht="19.5" customHeight="1">
      <c r="A59" s="231">
        <v>9</v>
      </c>
      <c r="B59" s="235" t="s">
        <v>395</v>
      </c>
      <c r="C59" s="231"/>
      <c r="D59" s="231"/>
      <c r="E59" s="231"/>
      <c r="F59" s="211"/>
      <c r="G59" s="211"/>
      <c r="H59" s="211"/>
      <c r="I59" s="231"/>
      <c r="J59" s="231"/>
      <c r="K59" s="231"/>
      <c r="L59" s="232"/>
      <c r="M59" s="211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9">
        <f t="shared" si="43"/>
        <v>44</v>
      </c>
      <c r="Z59" s="211">
        <v>44</v>
      </c>
      <c r="AA59" s="211"/>
      <c r="AB59" s="211"/>
      <c r="AC59" s="211"/>
      <c r="AD59" s="211"/>
      <c r="AE59" s="211"/>
      <c r="AF59" s="211"/>
      <c r="AG59" s="211"/>
      <c r="AH59" s="220" t="s">
        <v>486</v>
      </c>
    </row>
    <row r="60" spans="1:35" ht="19.5" customHeight="1">
      <c r="A60" s="231">
        <v>10</v>
      </c>
      <c r="B60" s="235" t="s">
        <v>396</v>
      </c>
      <c r="C60" s="231"/>
      <c r="D60" s="231"/>
      <c r="E60" s="231"/>
      <c r="F60" s="211"/>
      <c r="G60" s="211"/>
      <c r="H60" s="211"/>
      <c r="I60" s="231"/>
      <c r="J60" s="231"/>
      <c r="K60" s="231"/>
      <c r="L60" s="232"/>
      <c r="M60" s="211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9">
        <f t="shared" si="43"/>
        <v>44</v>
      </c>
      <c r="Z60" s="211">
        <v>44</v>
      </c>
      <c r="AA60" s="211"/>
      <c r="AB60" s="211"/>
      <c r="AC60" s="211"/>
      <c r="AD60" s="211"/>
      <c r="AE60" s="211"/>
      <c r="AF60" s="211"/>
      <c r="AG60" s="211"/>
      <c r="AH60" s="220" t="s">
        <v>486</v>
      </c>
    </row>
    <row r="61" spans="1:35" ht="19.5" customHeight="1">
      <c r="A61" s="231">
        <v>11</v>
      </c>
      <c r="B61" s="235" t="s">
        <v>397</v>
      </c>
      <c r="C61" s="231"/>
      <c r="D61" s="231"/>
      <c r="E61" s="231"/>
      <c r="F61" s="211"/>
      <c r="G61" s="211"/>
      <c r="H61" s="211"/>
      <c r="I61" s="231"/>
      <c r="J61" s="231"/>
      <c r="K61" s="231"/>
      <c r="L61" s="232"/>
      <c r="M61" s="211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9">
        <f t="shared" si="43"/>
        <v>58</v>
      </c>
      <c r="Z61" s="211">
        <v>57</v>
      </c>
      <c r="AA61" s="211">
        <v>1</v>
      </c>
      <c r="AB61" s="211"/>
      <c r="AC61" s="211"/>
      <c r="AD61" s="211"/>
      <c r="AE61" s="211"/>
      <c r="AF61" s="211"/>
      <c r="AG61" s="211"/>
      <c r="AH61" s="220" t="s">
        <v>486</v>
      </c>
    </row>
    <row r="62" spans="1:35" ht="19.5" customHeight="1">
      <c r="A62" s="231">
        <v>12</v>
      </c>
      <c r="B62" s="235" t="s">
        <v>398</v>
      </c>
      <c r="C62" s="231"/>
      <c r="D62" s="231"/>
      <c r="E62" s="231"/>
      <c r="F62" s="211"/>
      <c r="G62" s="211"/>
      <c r="H62" s="211"/>
      <c r="I62" s="231"/>
      <c r="J62" s="231"/>
      <c r="K62" s="231"/>
      <c r="L62" s="232"/>
      <c r="M62" s="211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9">
        <f t="shared" si="43"/>
        <v>42</v>
      </c>
      <c r="Z62" s="211">
        <v>42</v>
      </c>
      <c r="AA62" s="211"/>
      <c r="AB62" s="211"/>
      <c r="AC62" s="211"/>
      <c r="AD62" s="211"/>
      <c r="AE62" s="211"/>
      <c r="AF62" s="211"/>
      <c r="AG62" s="211"/>
      <c r="AH62" s="220" t="s">
        <v>486</v>
      </c>
    </row>
    <row r="63" spans="1:35" ht="19.5" customHeight="1">
      <c r="A63" s="231">
        <v>13</v>
      </c>
      <c r="B63" s="235" t="s">
        <v>399</v>
      </c>
      <c r="C63" s="231"/>
      <c r="D63" s="231"/>
      <c r="E63" s="231"/>
      <c r="F63" s="211"/>
      <c r="G63" s="211"/>
      <c r="H63" s="211"/>
      <c r="I63" s="231"/>
      <c r="J63" s="231"/>
      <c r="K63" s="231"/>
      <c r="L63" s="232"/>
      <c r="M63" s="211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9">
        <f t="shared" si="43"/>
        <v>44</v>
      </c>
      <c r="Z63" s="211">
        <v>44</v>
      </c>
      <c r="AA63" s="211"/>
      <c r="AB63" s="211"/>
      <c r="AC63" s="211"/>
      <c r="AD63" s="211"/>
      <c r="AE63" s="211"/>
      <c r="AF63" s="211"/>
      <c r="AG63" s="211"/>
      <c r="AH63" s="220" t="s">
        <v>486</v>
      </c>
    </row>
    <row r="64" spans="1:35" ht="19.5" customHeight="1">
      <c r="A64" s="231">
        <v>14</v>
      </c>
      <c r="B64" s="235" t="s">
        <v>400</v>
      </c>
      <c r="C64" s="231"/>
      <c r="D64" s="231"/>
      <c r="E64" s="231"/>
      <c r="F64" s="211"/>
      <c r="G64" s="211"/>
      <c r="H64" s="211"/>
      <c r="I64" s="231"/>
      <c r="J64" s="231"/>
      <c r="K64" s="231"/>
      <c r="L64" s="232"/>
      <c r="M64" s="211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9">
        <f t="shared" si="43"/>
        <v>50</v>
      </c>
      <c r="Z64" s="211">
        <v>50</v>
      </c>
      <c r="AA64" s="211"/>
      <c r="AB64" s="211"/>
      <c r="AC64" s="211"/>
      <c r="AD64" s="211"/>
      <c r="AE64" s="211"/>
      <c r="AF64" s="211"/>
      <c r="AG64" s="211"/>
      <c r="AH64" s="220" t="s">
        <v>486</v>
      </c>
    </row>
    <row r="65" spans="1:34" ht="19.5" customHeight="1">
      <c r="A65" s="231">
        <v>15</v>
      </c>
      <c r="B65" s="234" t="s">
        <v>401</v>
      </c>
      <c r="C65" s="231"/>
      <c r="D65" s="231"/>
      <c r="E65" s="231"/>
      <c r="F65" s="211"/>
      <c r="G65" s="211"/>
      <c r="H65" s="211"/>
      <c r="I65" s="231"/>
      <c r="J65" s="231"/>
      <c r="K65" s="231"/>
      <c r="L65" s="232"/>
      <c r="M65" s="211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9">
        <f t="shared" si="43"/>
        <v>71</v>
      </c>
      <c r="Z65" s="211">
        <v>70</v>
      </c>
      <c r="AA65" s="211">
        <v>1</v>
      </c>
      <c r="AB65" s="211"/>
      <c r="AC65" s="211"/>
      <c r="AD65" s="211"/>
      <c r="AE65" s="211"/>
      <c r="AF65" s="211"/>
      <c r="AG65" s="211"/>
      <c r="AH65" s="220" t="s">
        <v>486</v>
      </c>
    </row>
    <row r="66" spans="1:34" ht="19.5" customHeight="1">
      <c r="A66" s="231">
        <v>16</v>
      </c>
      <c r="B66" s="234" t="s">
        <v>402</v>
      </c>
      <c r="C66" s="231"/>
      <c r="D66" s="231"/>
      <c r="E66" s="231"/>
      <c r="F66" s="211"/>
      <c r="G66" s="211"/>
      <c r="H66" s="211"/>
      <c r="I66" s="231"/>
      <c r="J66" s="231"/>
      <c r="K66" s="231"/>
      <c r="L66" s="232"/>
      <c r="M66" s="211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9">
        <f t="shared" si="43"/>
        <v>69</v>
      </c>
      <c r="Z66" s="211">
        <v>67</v>
      </c>
      <c r="AA66" s="211">
        <v>2</v>
      </c>
      <c r="AB66" s="211"/>
      <c r="AC66" s="211"/>
      <c r="AD66" s="211"/>
      <c r="AE66" s="211"/>
      <c r="AF66" s="211"/>
      <c r="AG66" s="211"/>
      <c r="AH66" s="220" t="s">
        <v>486</v>
      </c>
    </row>
    <row r="67" spans="1:34" ht="19.5" customHeight="1">
      <c r="A67" s="231">
        <v>17</v>
      </c>
      <c r="B67" s="234" t="s">
        <v>403</v>
      </c>
      <c r="C67" s="231"/>
      <c r="D67" s="231"/>
      <c r="E67" s="231"/>
      <c r="F67" s="211"/>
      <c r="G67" s="211"/>
      <c r="H67" s="211"/>
      <c r="I67" s="231"/>
      <c r="J67" s="231"/>
      <c r="K67" s="231"/>
      <c r="L67" s="232"/>
      <c r="M67" s="211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9">
        <f t="shared" si="43"/>
        <v>63</v>
      </c>
      <c r="Z67" s="211">
        <v>62</v>
      </c>
      <c r="AA67" s="211">
        <v>1</v>
      </c>
      <c r="AB67" s="211"/>
      <c r="AC67" s="211"/>
      <c r="AD67" s="211"/>
      <c r="AE67" s="211"/>
      <c r="AF67" s="211"/>
      <c r="AG67" s="211"/>
      <c r="AH67" s="220" t="s">
        <v>486</v>
      </c>
    </row>
    <row r="68" spans="1:34" ht="19.5" customHeight="1">
      <c r="A68" s="231">
        <v>18</v>
      </c>
      <c r="B68" s="234" t="s">
        <v>404</v>
      </c>
      <c r="C68" s="231"/>
      <c r="D68" s="231"/>
      <c r="E68" s="231"/>
      <c r="F68" s="211"/>
      <c r="G68" s="211"/>
      <c r="H68" s="211"/>
      <c r="I68" s="231"/>
      <c r="J68" s="231"/>
      <c r="K68" s="231"/>
      <c r="L68" s="232"/>
      <c r="M68" s="211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9">
        <f t="shared" si="43"/>
        <v>53</v>
      </c>
      <c r="Z68" s="211">
        <v>53</v>
      </c>
      <c r="AA68" s="211"/>
      <c r="AB68" s="211"/>
      <c r="AC68" s="211"/>
      <c r="AD68" s="211"/>
      <c r="AE68" s="211"/>
      <c r="AF68" s="211"/>
      <c r="AG68" s="211"/>
      <c r="AH68" s="220" t="s">
        <v>486</v>
      </c>
    </row>
    <row r="69" spans="1:34" ht="19.5" customHeight="1">
      <c r="A69" s="231">
        <v>19</v>
      </c>
      <c r="B69" s="234" t="s">
        <v>405</v>
      </c>
      <c r="C69" s="231"/>
      <c r="D69" s="231"/>
      <c r="E69" s="231"/>
      <c r="F69" s="211"/>
      <c r="G69" s="211"/>
      <c r="H69" s="211"/>
      <c r="I69" s="231"/>
      <c r="J69" s="231"/>
      <c r="K69" s="231"/>
      <c r="L69" s="232"/>
      <c r="M69" s="211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9">
        <f t="shared" si="43"/>
        <v>78</v>
      </c>
      <c r="Z69" s="211">
        <v>76</v>
      </c>
      <c r="AA69" s="211">
        <v>2</v>
      </c>
      <c r="AB69" s="211"/>
      <c r="AC69" s="211"/>
      <c r="AD69" s="211"/>
      <c r="AE69" s="211"/>
      <c r="AF69" s="211"/>
      <c r="AG69" s="211"/>
      <c r="AH69" s="220" t="s">
        <v>486</v>
      </c>
    </row>
    <row r="70" spans="1:34" ht="19.5" customHeight="1">
      <c r="A70" s="231">
        <v>20</v>
      </c>
      <c r="B70" s="234" t="s">
        <v>406</v>
      </c>
      <c r="C70" s="231"/>
      <c r="D70" s="231"/>
      <c r="E70" s="231"/>
      <c r="F70" s="211"/>
      <c r="G70" s="211"/>
      <c r="H70" s="211"/>
      <c r="I70" s="231"/>
      <c r="J70" s="231"/>
      <c r="K70" s="231"/>
      <c r="L70" s="232"/>
      <c r="M70" s="211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9">
        <f t="shared" si="43"/>
        <v>60</v>
      </c>
      <c r="Z70" s="211">
        <v>59</v>
      </c>
      <c r="AA70" s="211">
        <v>1</v>
      </c>
      <c r="AB70" s="211"/>
      <c r="AC70" s="211"/>
      <c r="AD70" s="211"/>
      <c r="AE70" s="211"/>
      <c r="AF70" s="211"/>
      <c r="AG70" s="211"/>
      <c r="AH70" s="220" t="s">
        <v>486</v>
      </c>
    </row>
    <row r="71" spans="1:34" ht="19.5" customHeight="1">
      <c r="A71" s="231">
        <v>21</v>
      </c>
      <c r="B71" s="234" t="s">
        <v>407</v>
      </c>
      <c r="C71" s="231"/>
      <c r="D71" s="231"/>
      <c r="E71" s="231"/>
      <c r="F71" s="211"/>
      <c r="G71" s="211"/>
      <c r="H71" s="211"/>
      <c r="I71" s="231"/>
      <c r="J71" s="231"/>
      <c r="K71" s="231"/>
      <c r="L71" s="232"/>
      <c r="M71" s="211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9">
        <f t="shared" si="43"/>
        <v>77</v>
      </c>
      <c r="Z71" s="211">
        <v>77</v>
      </c>
      <c r="AA71" s="211"/>
      <c r="AB71" s="211"/>
      <c r="AC71" s="211"/>
      <c r="AD71" s="211"/>
      <c r="AE71" s="211"/>
      <c r="AF71" s="211"/>
      <c r="AG71" s="211"/>
      <c r="AH71" s="220" t="s">
        <v>486</v>
      </c>
    </row>
    <row r="72" spans="1:34" ht="19.5" customHeight="1">
      <c r="A72" s="231">
        <v>22</v>
      </c>
      <c r="B72" s="234" t="s">
        <v>408</v>
      </c>
      <c r="C72" s="231"/>
      <c r="D72" s="231"/>
      <c r="E72" s="231"/>
      <c r="F72" s="211"/>
      <c r="G72" s="211"/>
      <c r="H72" s="211"/>
      <c r="I72" s="231"/>
      <c r="J72" s="231"/>
      <c r="K72" s="231"/>
      <c r="L72" s="232"/>
      <c r="M72" s="211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9">
        <f t="shared" si="43"/>
        <v>46</v>
      </c>
      <c r="Z72" s="211">
        <v>46</v>
      </c>
      <c r="AA72" s="211"/>
      <c r="AB72" s="211"/>
      <c r="AC72" s="211"/>
      <c r="AD72" s="211"/>
      <c r="AE72" s="211"/>
      <c r="AF72" s="211"/>
      <c r="AG72" s="211"/>
      <c r="AH72" s="220" t="s">
        <v>486</v>
      </c>
    </row>
    <row r="73" spans="1:34" ht="19.5" customHeight="1">
      <c r="A73" s="231">
        <v>23</v>
      </c>
      <c r="B73" s="234" t="s">
        <v>409</v>
      </c>
      <c r="C73" s="231"/>
      <c r="D73" s="231"/>
      <c r="E73" s="231"/>
      <c r="F73" s="211"/>
      <c r="G73" s="211"/>
      <c r="H73" s="211"/>
      <c r="I73" s="231"/>
      <c r="J73" s="231"/>
      <c r="K73" s="231"/>
      <c r="L73" s="232"/>
      <c r="M73" s="211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9">
        <f t="shared" si="43"/>
        <v>55</v>
      </c>
      <c r="Z73" s="211">
        <v>55</v>
      </c>
      <c r="AA73" s="211"/>
      <c r="AB73" s="211"/>
      <c r="AC73" s="211"/>
      <c r="AD73" s="211"/>
      <c r="AE73" s="211"/>
      <c r="AF73" s="211"/>
      <c r="AG73" s="211"/>
      <c r="AH73" s="220" t="s">
        <v>486</v>
      </c>
    </row>
    <row r="74" spans="1:34" ht="19.5" customHeight="1">
      <c r="A74" s="231">
        <v>24</v>
      </c>
      <c r="B74" s="234" t="s">
        <v>410</v>
      </c>
      <c r="C74" s="231"/>
      <c r="D74" s="231"/>
      <c r="E74" s="231"/>
      <c r="F74" s="211"/>
      <c r="G74" s="211"/>
      <c r="H74" s="211"/>
      <c r="I74" s="231"/>
      <c r="J74" s="231"/>
      <c r="K74" s="231"/>
      <c r="L74" s="232"/>
      <c r="M74" s="211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9">
        <f t="shared" si="43"/>
        <v>51</v>
      </c>
      <c r="Z74" s="211">
        <v>51</v>
      </c>
      <c r="AA74" s="211"/>
      <c r="AB74" s="211"/>
      <c r="AC74" s="211"/>
      <c r="AD74" s="211"/>
      <c r="AE74" s="211"/>
      <c r="AF74" s="211"/>
      <c r="AG74" s="211"/>
      <c r="AH74" s="220" t="s">
        <v>486</v>
      </c>
    </row>
    <row r="75" spans="1:34" ht="19.5" customHeight="1">
      <c r="A75" s="231">
        <v>25</v>
      </c>
      <c r="B75" s="234" t="s">
        <v>411</v>
      </c>
      <c r="C75" s="231"/>
      <c r="D75" s="231"/>
      <c r="E75" s="231"/>
      <c r="F75" s="211"/>
      <c r="G75" s="211"/>
      <c r="H75" s="211"/>
      <c r="I75" s="231"/>
      <c r="J75" s="231"/>
      <c r="K75" s="231"/>
      <c r="L75" s="232"/>
      <c r="M75" s="211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9">
        <f t="shared" si="43"/>
        <v>56</v>
      </c>
      <c r="Z75" s="211">
        <v>56</v>
      </c>
      <c r="AA75" s="211"/>
      <c r="AB75" s="211"/>
      <c r="AC75" s="211"/>
      <c r="AD75" s="211"/>
      <c r="AE75" s="211"/>
      <c r="AF75" s="211"/>
      <c r="AG75" s="211"/>
      <c r="AH75" s="220" t="s">
        <v>486</v>
      </c>
    </row>
    <row r="76" spans="1:34" ht="19.5" customHeight="1">
      <c r="A76" s="231">
        <v>26</v>
      </c>
      <c r="B76" s="234" t="s">
        <v>412</v>
      </c>
      <c r="C76" s="231"/>
      <c r="D76" s="231"/>
      <c r="E76" s="231"/>
      <c r="F76" s="211"/>
      <c r="G76" s="211"/>
      <c r="H76" s="211"/>
      <c r="I76" s="231"/>
      <c r="J76" s="231"/>
      <c r="K76" s="231"/>
      <c r="L76" s="232"/>
      <c r="M76" s="211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9">
        <f t="shared" si="43"/>
        <v>37</v>
      </c>
      <c r="Z76" s="211">
        <v>37</v>
      </c>
      <c r="AA76" s="211"/>
      <c r="AB76" s="211"/>
      <c r="AC76" s="211"/>
      <c r="AD76" s="211"/>
      <c r="AE76" s="211"/>
      <c r="AF76" s="211"/>
      <c r="AG76" s="211"/>
      <c r="AH76" s="220" t="s">
        <v>486</v>
      </c>
    </row>
    <row r="77" spans="1:34" ht="19.5" customHeight="1">
      <c r="A77" s="231">
        <v>27</v>
      </c>
      <c r="B77" s="234" t="s">
        <v>413</v>
      </c>
      <c r="C77" s="231"/>
      <c r="D77" s="231"/>
      <c r="E77" s="231"/>
      <c r="F77" s="211"/>
      <c r="G77" s="211"/>
      <c r="H77" s="211"/>
      <c r="I77" s="231"/>
      <c r="J77" s="231"/>
      <c r="K77" s="231"/>
      <c r="L77" s="232"/>
      <c r="M77" s="211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9">
        <f t="shared" si="43"/>
        <v>45</v>
      </c>
      <c r="Z77" s="211">
        <v>43</v>
      </c>
      <c r="AA77" s="211">
        <v>2</v>
      </c>
      <c r="AB77" s="211"/>
      <c r="AC77" s="211"/>
      <c r="AD77" s="211"/>
      <c r="AE77" s="211"/>
      <c r="AF77" s="211"/>
      <c r="AG77" s="211"/>
      <c r="AH77" s="220" t="s">
        <v>486</v>
      </c>
    </row>
    <row r="78" spans="1:34" ht="19.5" customHeight="1">
      <c r="A78" s="231">
        <v>28</v>
      </c>
      <c r="B78" s="234" t="s">
        <v>414</v>
      </c>
      <c r="C78" s="231"/>
      <c r="D78" s="231"/>
      <c r="E78" s="231"/>
      <c r="F78" s="211"/>
      <c r="G78" s="211"/>
      <c r="H78" s="211"/>
      <c r="I78" s="231"/>
      <c r="J78" s="231"/>
      <c r="K78" s="231"/>
      <c r="L78" s="232"/>
      <c r="M78" s="211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9">
        <f t="shared" si="43"/>
        <v>33</v>
      </c>
      <c r="Z78" s="211">
        <v>33</v>
      </c>
      <c r="AA78" s="211"/>
      <c r="AB78" s="211"/>
      <c r="AC78" s="211"/>
      <c r="AD78" s="211"/>
      <c r="AE78" s="211"/>
      <c r="AF78" s="211"/>
      <c r="AG78" s="211"/>
      <c r="AH78" s="220" t="s">
        <v>486</v>
      </c>
    </row>
    <row r="79" spans="1:34" ht="19.5" customHeight="1">
      <c r="A79" s="231">
        <v>29</v>
      </c>
      <c r="B79" s="234" t="s">
        <v>415</v>
      </c>
      <c r="C79" s="231"/>
      <c r="D79" s="231"/>
      <c r="E79" s="231"/>
      <c r="F79" s="211"/>
      <c r="G79" s="211"/>
      <c r="H79" s="211"/>
      <c r="I79" s="231"/>
      <c r="J79" s="231"/>
      <c r="K79" s="231"/>
      <c r="L79" s="232"/>
      <c r="M79" s="211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9">
        <f t="shared" si="43"/>
        <v>47</v>
      </c>
      <c r="Z79" s="211">
        <v>47</v>
      </c>
      <c r="AA79" s="211"/>
      <c r="AB79" s="211"/>
      <c r="AC79" s="211"/>
      <c r="AD79" s="211"/>
      <c r="AE79" s="211"/>
      <c r="AF79" s="211"/>
      <c r="AG79" s="211"/>
      <c r="AH79" s="220" t="s">
        <v>486</v>
      </c>
    </row>
    <row r="80" spans="1:34" ht="19.5" customHeight="1">
      <c r="A80" s="231">
        <v>30</v>
      </c>
      <c r="B80" s="234" t="s">
        <v>416</v>
      </c>
      <c r="C80" s="231"/>
      <c r="D80" s="231"/>
      <c r="E80" s="231"/>
      <c r="F80" s="211"/>
      <c r="G80" s="211"/>
      <c r="H80" s="211"/>
      <c r="I80" s="231"/>
      <c r="J80" s="231"/>
      <c r="K80" s="231"/>
      <c r="L80" s="232"/>
      <c r="M80" s="211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9">
        <f t="shared" si="43"/>
        <v>44</v>
      </c>
      <c r="Z80" s="211">
        <v>44</v>
      </c>
      <c r="AA80" s="211"/>
      <c r="AB80" s="211"/>
      <c r="AC80" s="211"/>
      <c r="AD80" s="211"/>
      <c r="AE80" s="211"/>
      <c r="AF80" s="211"/>
      <c r="AG80" s="211"/>
      <c r="AH80" s="220" t="s">
        <v>486</v>
      </c>
    </row>
    <row r="81" spans="1:37" ht="19.5" customHeight="1">
      <c r="A81" s="231">
        <v>31</v>
      </c>
      <c r="B81" s="234" t="s">
        <v>417</v>
      </c>
      <c r="C81" s="231"/>
      <c r="D81" s="231"/>
      <c r="E81" s="231"/>
      <c r="F81" s="211"/>
      <c r="G81" s="211"/>
      <c r="H81" s="211"/>
      <c r="I81" s="231"/>
      <c r="J81" s="231"/>
      <c r="K81" s="231"/>
      <c r="L81" s="232"/>
      <c r="M81" s="211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9">
        <f t="shared" si="43"/>
        <v>54</v>
      </c>
      <c r="Z81" s="211">
        <v>54</v>
      </c>
      <c r="AA81" s="211"/>
      <c r="AB81" s="211"/>
      <c r="AC81" s="211"/>
      <c r="AD81" s="211"/>
      <c r="AE81" s="211"/>
      <c r="AF81" s="211"/>
      <c r="AG81" s="211"/>
      <c r="AH81" s="220" t="s">
        <v>486</v>
      </c>
    </row>
    <row r="82" spans="1:37" ht="19.5" customHeight="1">
      <c r="A82" s="231">
        <v>32</v>
      </c>
      <c r="B82" s="234" t="s">
        <v>418</v>
      </c>
      <c r="C82" s="231"/>
      <c r="D82" s="231"/>
      <c r="E82" s="231"/>
      <c r="F82" s="211"/>
      <c r="G82" s="211"/>
      <c r="H82" s="211"/>
      <c r="I82" s="231"/>
      <c r="J82" s="231"/>
      <c r="K82" s="231"/>
      <c r="L82" s="232"/>
      <c r="M82" s="211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9">
        <f t="shared" si="43"/>
        <v>37</v>
      </c>
      <c r="Z82" s="211">
        <v>36</v>
      </c>
      <c r="AA82" s="211">
        <v>1</v>
      </c>
      <c r="AB82" s="211"/>
      <c r="AC82" s="211"/>
      <c r="AD82" s="211"/>
      <c r="AE82" s="211"/>
      <c r="AF82" s="211"/>
      <c r="AG82" s="211"/>
      <c r="AH82" s="220" t="s">
        <v>486</v>
      </c>
    </row>
    <row r="83" spans="1:37" ht="19.5" customHeight="1">
      <c r="A83" s="231">
        <v>33</v>
      </c>
      <c r="B83" s="234" t="s">
        <v>419</v>
      </c>
      <c r="C83" s="231"/>
      <c r="D83" s="231"/>
      <c r="E83" s="231"/>
      <c r="F83" s="211"/>
      <c r="G83" s="211"/>
      <c r="H83" s="211"/>
      <c r="I83" s="231"/>
      <c r="J83" s="231"/>
      <c r="K83" s="231"/>
      <c r="L83" s="232"/>
      <c r="M83" s="211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9">
        <f t="shared" si="43"/>
        <v>40</v>
      </c>
      <c r="Z83" s="211">
        <v>39</v>
      </c>
      <c r="AA83" s="211">
        <v>1</v>
      </c>
      <c r="AB83" s="211"/>
      <c r="AC83" s="211"/>
      <c r="AD83" s="211"/>
      <c r="AE83" s="211"/>
      <c r="AF83" s="211"/>
      <c r="AG83" s="211"/>
      <c r="AH83" s="220" t="s">
        <v>486</v>
      </c>
    </row>
    <row r="84" spans="1:37" ht="19.5" customHeight="1">
      <c r="A84" s="231">
        <v>34</v>
      </c>
      <c r="B84" s="234" t="s">
        <v>420</v>
      </c>
      <c r="C84" s="231"/>
      <c r="D84" s="231"/>
      <c r="E84" s="231"/>
      <c r="F84" s="211"/>
      <c r="G84" s="211"/>
      <c r="H84" s="211"/>
      <c r="I84" s="231"/>
      <c r="J84" s="231"/>
      <c r="K84" s="231"/>
      <c r="L84" s="232"/>
      <c r="M84" s="211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9">
        <f t="shared" si="43"/>
        <v>37</v>
      </c>
      <c r="Z84" s="211">
        <v>37</v>
      </c>
      <c r="AA84" s="253"/>
      <c r="AB84" s="211"/>
      <c r="AC84" s="211"/>
      <c r="AD84" s="211"/>
      <c r="AE84" s="211"/>
      <c r="AF84" s="211"/>
      <c r="AG84" s="211"/>
      <c r="AH84" s="220" t="s">
        <v>486</v>
      </c>
      <c r="AK84" s="254" t="s">
        <v>487</v>
      </c>
    </row>
    <row r="85" spans="1:37" ht="19.5" customHeight="1">
      <c r="A85" s="231">
        <v>35</v>
      </c>
      <c r="B85" s="234" t="s">
        <v>421</v>
      </c>
      <c r="C85" s="231"/>
      <c r="D85" s="231"/>
      <c r="E85" s="231"/>
      <c r="F85" s="211"/>
      <c r="G85" s="211"/>
      <c r="H85" s="211"/>
      <c r="I85" s="231"/>
      <c r="J85" s="231"/>
      <c r="K85" s="231"/>
      <c r="L85" s="232"/>
      <c r="M85" s="211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9">
        <f t="shared" si="43"/>
        <v>37</v>
      </c>
      <c r="Z85" s="211">
        <v>37</v>
      </c>
      <c r="AA85" s="211"/>
      <c r="AB85" s="211"/>
      <c r="AC85" s="211"/>
      <c r="AD85" s="211"/>
      <c r="AE85" s="211"/>
      <c r="AF85" s="211"/>
      <c r="AG85" s="211"/>
      <c r="AH85" s="220" t="s">
        <v>486</v>
      </c>
    </row>
    <row r="86" spans="1:37" ht="19.5" customHeight="1">
      <c r="A86" s="231">
        <v>36</v>
      </c>
      <c r="B86" s="234" t="s">
        <v>255</v>
      </c>
      <c r="C86" s="231"/>
      <c r="D86" s="231"/>
      <c r="E86" s="231"/>
      <c r="F86" s="211"/>
      <c r="G86" s="211"/>
      <c r="H86" s="211"/>
      <c r="I86" s="231"/>
      <c r="J86" s="231"/>
      <c r="K86" s="231"/>
      <c r="L86" s="232"/>
      <c r="M86" s="211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9">
        <f t="shared" si="43"/>
        <v>53</v>
      </c>
      <c r="Z86" s="211">
        <v>52</v>
      </c>
      <c r="AA86" s="253">
        <v>1</v>
      </c>
      <c r="AB86" s="211"/>
      <c r="AC86" s="211"/>
      <c r="AD86" s="211"/>
      <c r="AE86" s="211"/>
      <c r="AF86" s="211"/>
      <c r="AG86" s="211"/>
      <c r="AH86" s="220" t="s">
        <v>486</v>
      </c>
      <c r="AK86" s="254" t="s">
        <v>488</v>
      </c>
    </row>
    <row r="87" spans="1:37" s="195" customFormat="1" ht="19.5" customHeight="1">
      <c r="A87" s="211">
        <v>37</v>
      </c>
      <c r="B87" s="236" t="s">
        <v>422</v>
      </c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39">
        <f t="shared" si="43"/>
        <v>51</v>
      </c>
      <c r="Z87" s="211">
        <v>50</v>
      </c>
      <c r="AA87" s="211">
        <v>1</v>
      </c>
      <c r="AB87" s="211"/>
      <c r="AC87" s="211"/>
      <c r="AD87" s="211"/>
      <c r="AE87" s="211"/>
      <c r="AF87" s="211"/>
      <c r="AG87" s="211"/>
      <c r="AH87" s="220" t="s">
        <v>486</v>
      </c>
    </row>
    <row r="88" spans="1:37" s="195" customFormat="1" ht="19.5" customHeight="1">
      <c r="A88" s="211">
        <v>38</v>
      </c>
      <c r="B88" s="236" t="s">
        <v>423</v>
      </c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39">
        <f t="shared" si="43"/>
        <v>56</v>
      </c>
      <c r="Z88" s="211">
        <v>54</v>
      </c>
      <c r="AA88" s="211">
        <v>2</v>
      </c>
      <c r="AB88" s="211"/>
      <c r="AC88" s="211"/>
      <c r="AD88" s="211"/>
      <c r="AE88" s="211"/>
      <c r="AF88" s="211"/>
      <c r="AG88" s="211"/>
      <c r="AH88" s="220" t="s">
        <v>486</v>
      </c>
    </row>
    <row r="89" spans="1:37" ht="19.5" customHeight="1">
      <c r="A89" s="231">
        <v>39</v>
      </c>
      <c r="B89" s="234" t="s">
        <v>424</v>
      </c>
      <c r="C89" s="231"/>
      <c r="D89" s="231"/>
      <c r="E89" s="231"/>
      <c r="F89" s="211"/>
      <c r="G89" s="211"/>
      <c r="H89" s="211"/>
      <c r="I89" s="231"/>
      <c r="J89" s="231"/>
      <c r="K89" s="231"/>
      <c r="L89" s="232"/>
      <c r="M89" s="211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9">
        <f t="shared" si="43"/>
        <v>41</v>
      </c>
      <c r="Z89" s="211">
        <v>41</v>
      </c>
      <c r="AA89" s="211"/>
      <c r="AB89" s="211"/>
      <c r="AC89" s="211"/>
      <c r="AD89" s="211"/>
      <c r="AE89" s="211"/>
      <c r="AF89" s="211"/>
      <c r="AG89" s="211"/>
      <c r="AH89" s="220" t="s">
        <v>486</v>
      </c>
    </row>
    <row r="90" spans="1:37" ht="19.5" customHeight="1">
      <c r="A90" s="231">
        <v>40</v>
      </c>
      <c r="B90" s="234" t="s">
        <v>425</v>
      </c>
      <c r="C90" s="231"/>
      <c r="D90" s="231"/>
      <c r="E90" s="231"/>
      <c r="F90" s="211"/>
      <c r="G90" s="211"/>
      <c r="H90" s="211"/>
      <c r="I90" s="231"/>
      <c r="J90" s="231"/>
      <c r="K90" s="231"/>
      <c r="L90" s="232"/>
      <c r="M90" s="211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9">
        <f t="shared" si="43"/>
        <v>50</v>
      </c>
      <c r="Z90" s="211">
        <v>49</v>
      </c>
      <c r="AA90" s="211">
        <v>1</v>
      </c>
      <c r="AB90" s="211"/>
      <c r="AC90" s="211"/>
      <c r="AD90" s="211"/>
      <c r="AE90" s="211"/>
      <c r="AF90" s="211"/>
      <c r="AG90" s="211"/>
      <c r="AH90" s="220" t="s">
        <v>486</v>
      </c>
    </row>
    <row r="91" spans="1:37" ht="19.5" customHeight="1">
      <c r="A91" s="231">
        <v>41</v>
      </c>
      <c r="B91" s="234" t="s">
        <v>426</v>
      </c>
      <c r="C91" s="231"/>
      <c r="D91" s="231"/>
      <c r="E91" s="231"/>
      <c r="F91" s="211"/>
      <c r="G91" s="211"/>
      <c r="H91" s="211"/>
      <c r="I91" s="231"/>
      <c r="J91" s="231"/>
      <c r="K91" s="231"/>
      <c r="L91" s="232"/>
      <c r="M91" s="211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9">
        <f t="shared" si="43"/>
        <v>45</v>
      </c>
      <c r="Z91" s="211">
        <v>45</v>
      </c>
      <c r="AA91" s="211"/>
      <c r="AB91" s="211"/>
      <c r="AC91" s="211"/>
      <c r="AD91" s="211"/>
      <c r="AE91" s="211"/>
      <c r="AF91" s="211"/>
      <c r="AG91" s="211"/>
      <c r="AH91" s="220" t="s">
        <v>486</v>
      </c>
    </row>
    <row r="92" spans="1:37" ht="19.5" customHeight="1">
      <c r="A92" s="231">
        <v>42</v>
      </c>
      <c r="B92" s="234" t="s">
        <v>427</v>
      </c>
      <c r="C92" s="231"/>
      <c r="D92" s="231"/>
      <c r="E92" s="231"/>
      <c r="F92" s="211"/>
      <c r="G92" s="211"/>
      <c r="H92" s="211"/>
      <c r="I92" s="231"/>
      <c r="J92" s="231"/>
      <c r="K92" s="231"/>
      <c r="L92" s="232"/>
      <c r="M92" s="211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9">
        <f t="shared" si="43"/>
        <v>51</v>
      </c>
      <c r="Z92" s="211">
        <v>50</v>
      </c>
      <c r="AA92" s="211">
        <v>1</v>
      </c>
      <c r="AB92" s="211"/>
      <c r="AC92" s="211"/>
      <c r="AD92" s="211"/>
      <c r="AE92" s="211"/>
      <c r="AF92" s="211"/>
      <c r="AG92" s="211"/>
      <c r="AH92" s="220" t="s">
        <v>486</v>
      </c>
    </row>
    <row r="93" spans="1:37" ht="19.5" customHeight="1">
      <c r="A93" s="231">
        <v>43</v>
      </c>
      <c r="B93" s="234" t="s">
        <v>428</v>
      </c>
      <c r="C93" s="231"/>
      <c r="D93" s="231"/>
      <c r="E93" s="231"/>
      <c r="F93" s="211"/>
      <c r="G93" s="211"/>
      <c r="H93" s="211"/>
      <c r="I93" s="231"/>
      <c r="J93" s="231"/>
      <c r="K93" s="231"/>
      <c r="L93" s="232"/>
      <c r="M93" s="211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9">
        <f t="shared" si="43"/>
        <v>41</v>
      </c>
      <c r="Z93" s="211">
        <v>41</v>
      </c>
      <c r="AA93" s="211"/>
      <c r="AB93" s="211"/>
      <c r="AC93" s="211"/>
      <c r="AD93" s="211"/>
      <c r="AE93" s="211"/>
      <c r="AF93" s="211"/>
      <c r="AG93" s="211"/>
      <c r="AH93" s="220" t="s">
        <v>486</v>
      </c>
    </row>
    <row r="94" spans="1:37" ht="19.5" customHeight="1">
      <c r="A94" s="231">
        <v>44</v>
      </c>
      <c r="B94" s="234" t="s">
        <v>429</v>
      </c>
      <c r="C94" s="231"/>
      <c r="D94" s="231"/>
      <c r="E94" s="231"/>
      <c r="F94" s="211"/>
      <c r="G94" s="211"/>
      <c r="H94" s="211"/>
      <c r="I94" s="231"/>
      <c r="J94" s="231"/>
      <c r="K94" s="231"/>
      <c r="L94" s="232"/>
      <c r="M94" s="211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9">
        <f t="shared" si="43"/>
        <v>48</v>
      </c>
      <c r="Z94" s="211">
        <v>47</v>
      </c>
      <c r="AA94" s="211">
        <v>1</v>
      </c>
      <c r="AB94" s="211"/>
      <c r="AC94" s="211"/>
      <c r="AD94" s="211"/>
      <c r="AE94" s="211"/>
      <c r="AF94" s="211"/>
      <c r="AG94" s="211"/>
      <c r="AH94" s="220" t="s">
        <v>486</v>
      </c>
    </row>
    <row r="95" spans="1:37" ht="19.5" customHeight="1">
      <c r="A95" s="231">
        <v>45</v>
      </c>
      <c r="B95" s="234" t="s">
        <v>430</v>
      </c>
      <c r="C95" s="231"/>
      <c r="D95" s="231"/>
      <c r="E95" s="231"/>
      <c r="F95" s="211"/>
      <c r="G95" s="211"/>
      <c r="H95" s="211"/>
      <c r="I95" s="231"/>
      <c r="J95" s="231"/>
      <c r="K95" s="231"/>
      <c r="L95" s="232"/>
      <c r="M95" s="211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9">
        <f t="shared" si="43"/>
        <v>50</v>
      </c>
      <c r="Z95" s="211">
        <v>50</v>
      </c>
      <c r="AA95" s="211"/>
      <c r="AB95" s="211"/>
      <c r="AC95" s="211"/>
      <c r="AD95" s="211"/>
      <c r="AE95" s="211"/>
      <c r="AF95" s="211"/>
      <c r="AG95" s="211"/>
      <c r="AH95" s="220" t="s">
        <v>486</v>
      </c>
    </row>
    <row r="96" spans="1:37" ht="19.5" customHeight="1">
      <c r="A96" s="231">
        <v>46</v>
      </c>
      <c r="B96" s="237" t="s">
        <v>431</v>
      </c>
      <c r="C96" s="231"/>
      <c r="D96" s="231"/>
      <c r="E96" s="231"/>
      <c r="F96" s="211"/>
      <c r="G96" s="211"/>
      <c r="H96" s="211"/>
      <c r="I96" s="231"/>
      <c r="J96" s="231"/>
      <c r="K96" s="231"/>
      <c r="L96" s="232"/>
      <c r="M96" s="211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9">
        <f t="shared" si="43"/>
        <v>68</v>
      </c>
      <c r="Z96" s="211">
        <v>66</v>
      </c>
      <c r="AA96" s="211">
        <v>2</v>
      </c>
      <c r="AB96" s="211"/>
      <c r="AC96" s="211"/>
      <c r="AD96" s="211"/>
      <c r="AE96" s="211"/>
      <c r="AF96" s="211"/>
      <c r="AG96" s="211"/>
      <c r="AH96" s="220" t="s">
        <v>486</v>
      </c>
    </row>
    <row r="97" spans="1:34" ht="19.5" customHeight="1">
      <c r="A97" s="231">
        <v>47</v>
      </c>
      <c r="B97" s="237" t="s">
        <v>432</v>
      </c>
      <c r="C97" s="231"/>
      <c r="D97" s="231"/>
      <c r="E97" s="231"/>
      <c r="F97" s="211"/>
      <c r="G97" s="211"/>
      <c r="H97" s="211"/>
      <c r="I97" s="231"/>
      <c r="J97" s="231"/>
      <c r="K97" s="231"/>
      <c r="L97" s="232"/>
      <c r="M97" s="211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9">
        <f t="shared" si="43"/>
        <v>57</v>
      </c>
      <c r="Z97" s="211">
        <v>57</v>
      </c>
      <c r="AA97" s="252"/>
      <c r="AB97" s="211"/>
      <c r="AC97" s="211"/>
      <c r="AD97" s="211"/>
      <c r="AE97" s="211"/>
      <c r="AF97" s="211"/>
      <c r="AG97" s="211"/>
      <c r="AH97" s="220" t="s">
        <v>486</v>
      </c>
    </row>
    <row r="98" spans="1:34" ht="19.5" customHeight="1">
      <c r="A98" s="231">
        <v>48</v>
      </c>
      <c r="B98" s="237" t="s">
        <v>433</v>
      </c>
      <c r="C98" s="231"/>
      <c r="D98" s="231"/>
      <c r="E98" s="231"/>
      <c r="F98" s="211"/>
      <c r="G98" s="211"/>
      <c r="H98" s="211"/>
      <c r="I98" s="231"/>
      <c r="J98" s="231"/>
      <c r="K98" s="231"/>
      <c r="L98" s="232"/>
      <c r="M98" s="211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9">
        <f t="shared" si="43"/>
        <v>49</v>
      </c>
      <c r="Z98" s="211">
        <v>49</v>
      </c>
      <c r="AA98" s="211"/>
      <c r="AB98" s="211"/>
      <c r="AC98" s="211"/>
      <c r="AD98" s="211"/>
      <c r="AE98" s="211"/>
      <c r="AF98" s="211"/>
      <c r="AG98" s="211"/>
      <c r="AH98" s="220" t="s">
        <v>486</v>
      </c>
    </row>
    <row r="99" spans="1:34" ht="19.5" customHeight="1">
      <c r="A99" s="231">
        <v>49</v>
      </c>
      <c r="B99" s="237" t="s">
        <v>434</v>
      </c>
      <c r="C99" s="231"/>
      <c r="D99" s="231"/>
      <c r="E99" s="231"/>
      <c r="F99" s="211"/>
      <c r="G99" s="211"/>
      <c r="H99" s="211"/>
      <c r="I99" s="231"/>
      <c r="J99" s="231"/>
      <c r="K99" s="231"/>
      <c r="L99" s="232"/>
      <c r="M99" s="211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9">
        <f t="shared" si="43"/>
        <v>64</v>
      </c>
      <c r="Z99" s="211">
        <v>64</v>
      </c>
      <c r="AA99" s="211"/>
      <c r="AB99" s="211"/>
      <c r="AC99" s="211"/>
      <c r="AD99" s="211"/>
      <c r="AE99" s="211"/>
      <c r="AF99" s="211"/>
      <c r="AG99" s="211"/>
      <c r="AH99" s="220" t="s">
        <v>486</v>
      </c>
    </row>
    <row r="100" spans="1:34" ht="19.5" customHeight="1">
      <c r="A100" s="231">
        <v>50</v>
      </c>
      <c r="B100" s="237" t="s">
        <v>435</v>
      </c>
      <c r="C100" s="231"/>
      <c r="D100" s="231"/>
      <c r="E100" s="231"/>
      <c r="F100" s="211"/>
      <c r="G100" s="211"/>
      <c r="H100" s="211"/>
      <c r="I100" s="231"/>
      <c r="J100" s="231"/>
      <c r="K100" s="231"/>
      <c r="L100" s="232"/>
      <c r="M100" s="211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9">
        <f t="shared" si="43"/>
        <v>44</v>
      </c>
      <c r="Z100" s="211">
        <v>44</v>
      </c>
      <c r="AA100" s="211"/>
      <c r="AB100" s="211"/>
      <c r="AC100" s="211"/>
      <c r="AD100" s="211"/>
      <c r="AE100" s="211"/>
      <c r="AF100" s="211"/>
      <c r="AG100" s="211"/>
      <c r="AH100" s="220" t="s">
        <v>486</v>
      </c>
    </row>
    <row r="101" spans="1:34" ht="19.5" customHeight="1">
      <c r="A101" s="231">
        <v>51</v>
      </c>
      <c r="B101" s="237" t="s">
        <v>436</v>
      </c>
      <c r="C101" s="231"/>
      <c r="D101" s="231"/>
      <c r="E101" s="231"/>
      <c r="F101" s="211"/>
      <c r="G101" s="211"/>
      <c r="H101" s="211"/>
      <c r="I101" s="231"/>
      <c r="J101" s="231"/>
      <c r="K101" s="231"/>
      <c r="L101" s="232"/>
      <c r="M101" s="211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9">
        <f t="shared" si="43"/>
        <v>65</v>
      </c>
      <c r="Z101" s="211">
        <v>64</v>
      </c>
      <c r="AA101" s="211">
        <v>1</v>
      </c>
      <c r="AB101" s="211"/>
      <c r="AC101" s="211"/>
      <c r="AD101" s="211"/>
      <c r="AE101" s="211"/>
      <c r="AF101" s="211"/>
      <c r="AG101" s="211"/>
      <c r="AH101" s="220" t="s">
        <v>486</v>
      </c>
    </row>
    <row r="102" spans="1:34" ht="19.5" customHeight="1">
      <c r="A102" s="231">
        <v>52</v>
      </c>
      <c r="B102" s="237" t="s">
        <v>437</v>
      </c>
      <c r="C102" s="231"/>
      <c r="D102" s="231"/>
      <c r="E102" s="231"/>
      <c r="F102" s="211"/>
      <c r="G102" s="211"/>
      <c r="H102" s="211"/>
      <c r="I102" s="231"/>
      <c r="J102" s="231"/>
      <c r="K102" s="231"/>
      <c r="L102" s="232"/>
      <c r="M102" s="211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9">
        <f t="shared" si="43"/>
        <v>37</v>
      </c>
      <c r="Z102" s="211">
        <v>37</v>
      </c>
      <c r="AA102" s="211"/>
      <c r="AB102" s="211"/>
      <c r="AC102" s="211"/>
      <c r="AD102" s="211"/>
      <c r="AE102" s="211"/>
      <c r="AF102" s="211"/>
      <c r="AG102" s="211"/>
      <c r="AH102" s="220" t="s">
        <v>486</v>
      </c>
    </row>
    <row r="103" spans="1:34" ht="19.5" customHeight="1">
      <c r="A103" s="231">
        <v>53</v>
      </c>
      <c r="B103" s="237" t="s">
        <v>438</v>
      </c>
      <c r="C103" s="231"/>
      <c r="D103" s="231"/>
      <c r="E103" s="231"/>
      <c r="F103" s="211"/>
      <c r="G103" s="211"/>
      <c r="H103" s="211"/>
      <c r="I103" s="231"/>
      <c r="J103" s="231"/>
      <c r="K103" s="231"/>
      <c r="L103" s="232"/>
      <c r="M103" s="211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9">
        <f t="shared" si="43"/>
        <v>56</v>
      </c>
      <c r="Z103" s="211">
        <v>56</v>
      </c>
      <c r="AA103" s="211"/>
      <c r="AB103" s="211"/>
      <c r="AC103" s="211"/>
      <c r="AD103" s="211"/>
      <c r="AE103" s="211"/>
      <c r="AF103" s="211"/>
      <c r="AG103" s="211"/>
      <c r="AH103" s="220" t="s">
        <v>486</v>
      </c>
    </row>
    <row r="104" spans="1:34" ht="19.5" customHeight="1">
      <c r="A104" s="231">
        <v>54</v>
      </c>
      <c r="B104" s="237" t="s">
        <v>439</v>
      </c>
      <c r="C104" s="231"/>
      <c r="D104" s="231"/>
      <c r="E104" s="231"/>
      <c r="F104" s="211"/>
      <c r="G104" s="211"/>
      <c r="H104" s="211"/>
      <c r="I104" s="231"/>
      <c r="J104" s="231"/>
      <c r="K104" s="231"/>
      <c r="L104" s="232"/>
      <c r="M104" s="211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9">
        <f t="shared" si="43"/>
        <v>49</v>
      </c>
      <c r="Z104" s="211">
        <v>49</v>
      </c>
      <c r="AA104" s="211"/>
      <c r="AB104" s="211"/>
      <c r="AC104" s="211"/>
      <c r="AD104" s="211"/>
      <c r="AE104" s="211"/>
      <c r="AF104" s="211"/>
      <c r="AG104" s="211"/>
      <c r="AH104" s="220" t="s">
        <v>486</v>
      </c>
    </row>
    <row r="105" spans="1:34" ht="19.5" customHeight="1">
      <c r="A105" s="231">
        <v>55</v>
      </c>
      <c r="B105" s="237" t="s">
        <v>440</v>
      </c>
      <c r="C105" s="231"/>
      <c r="D105" s="231"/>
      <c r="E105" s="231"/>
      <c r="F105" s="211"/>
      <c r="G105" s="211"/>
      <c r="H105" s="211"/>
      <c r="I105" s="231"/>
      <c r="J105" s="231"/>
      <c r="K105" s="231"/>
      <c r="L105" s="232"/>
      <c r="M105" s="211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9">
        <f t="shared" si="43"/>
        <v>54</v>
      </c>
      <c r="Z105" s="211">
        <v>54</v>
      </c>
      <c r="AA105" s="211"/>
      <c r="AB105" s="211"/>
      <c r="AC105" s="211"/>
      <c r="AD105" s="211"/>
      <c r="AE105" s="211"/>
      <c r="AF105" s="211"/>
      <c r="AG105" s="211"/>
      <c r="AH105" s="220" t="s">
        <v>486</v>
      </c>
    </row>
    <row r="106" spans="1:34" ht="19.5" customHeight="1">
      <c r="A106" s="231">
        <v>56</v>
      </c>
      <c r="B106" s="237" t="s">
        <v>441</v>
      </c>
      <c r="C106" s="231"/>
      <c r="D106" s="231"/>
      <c r="E106" s="231"/>
      <c r="F106" s="211"/>
      <c r="G106" s="211"/>
      <c r="H106" s="211"/>
      <c r="I106" s="231"/>
      <c r="J106" s="231"/>
      <c r="K106" s="231"/>
      <c r="L106" s="232"/>
      <c r="M106" s="211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9">
        <f t="shared" si="43"/>
        <v>34</v>
      </c>
      <c r="Z106" s="211">
        <v>34</v>
      </c>
      <c r="AA106" s="211"/>
      <c r="AB106" s="211"/>
      <c r="AC106" s="211"/>
      <c r="AD106" s="211"/>
      <c r="AE106" s="211"/>
      <c r="AF106" s="211"/>
      <c r="AG106" s="211"/>
      <c r="AH106" s="220" t="s">
        <v>486</v>
      </c>
    </row>
    <row r="107" spans="1:34" ht="19.5" customHeight="1">
      <c r="A107" s="231">
        <v>57</v>
      </c>
      <c r="B107" s="237" t="s">
        <v>442</v>
      </c>
      <c r="C107" s="231"/>
      <c r="D107" s="231"/>
      <c r="E107" s="231"/>
      <c r="F107" s="211"/>
      <c r="G107" s="211"/>
      <c r="H107" s="211"/>
      <c r="I107" s="231"/>
      <c r="J107" s="231"/>
      <c r="K107" s="231"/>
      <c r="L107" s="232"/>
      <c r="M107" s="211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9">
        <f t="shared" si="43"/>
        <v>53</v>
      </c>
      <c r="Z107" s="211">
        <v>52</v>
      </c>
      <c r="AA107" s="211">
        <v>1</v>
      </c>
      <c r="AB107" s="211"/>
      <c r="AC107" s="211"/>
      <c r="AD107" s="211"/>
      <c r="AE107" s="211"/>
      <c r="AF107" s="211"/>
      <c r="AG107" s="211"/>
      <c r="AH107" s="220" t="s">
        <v>486</v>
      </c>
    </row>
    <row r="108" spans="1:34" ht="19.5" customHeight="1">
      <c r="A108" s="231">
        <v>58</v>
      </c>
      <c r="B108" s="237" t="s">
        <v>443</v>
      </c>
      <c r="C108" s="231"/>
      <c r="D108" s="231"/>
      <c r="E108" s="231"/>
      <c r="F108" s="211"/>
      <c r="G108" s="211"/>
      <c r="H108" s="211"/>
      <c r="I108" s="231"/>
      <c r="J108" s="231"/>
      <c r="K108" s="231"/>
      <c r="L108" s="232"/>
      <c r="M108" s="211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9">
        <f t="shared" si="43"/>
        <v>23</v>
      </c>
      <c r="Z108" s="211">
        <v>23</v>
      </c>
      <c r="AA108" s="211"/>
      <c r="AB108" s="211"/>
      <c r="AC108" s="211"/>
      <c r="AD108" s="211"/>
      <c r="AE108" s="211"/>
      <c r="AF108" s="211"/>
      <c r="AG108" s="211"/>
      <c r="AH108" s="220" t="s">
        <v>486</v>
      </c>
    </row>
    <row r="109" spans="1:34" ht="19.5" customHeight="1">
      <c r="A109" s="231">
        <v>59</v>
      </c>
      <c r="B109" s="237" t="s">
        <v>444</v>
      </c>
      <c r="C109" s="231"/>
      <c r="D109" s="231"/>
      <c r="E109" s="231"/>
      <c r="F109" s="211"/>
      <c r="G109" s="211"/>
      <c r="H109" s="211"/>
      <c r="I109" s="231"/>
      <c r="J109" s="231"/>
      <c r="K109" s="231"/>
      <c r="L109" s="232"/>
      <c r="M109" s="211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9">
        <f t="shared" si="43"/>
        <v>21</v>
      </c>
      <c r="Z109" s="211">
        <v>21</v>
      </c>
      <c r="AA109" s="211"/>
      <c r="AB109" s="211"/>
      <c r="AC109" s="211"/>
      <c r="AD109" s="211"/>
      <c r="AE109" s="211"/>
      <c r="AF109" s="211"/>
      <c r="AG109" s="211"/>
      <c r="AH109" s="220" t="s">
        <v>486</v>
      </c>
    </row>
    <row r="110" spans="1:34" ht="19.5" customHeight="1">
      <c r="A110" s="231">
        <v>60</v>
      </c>
      <c r="B110" s="234" t="s">
        <v>445</v>
      </c>
      <c r="C110" s="231"/>
      <c r="D110" s="231"/>
      <c r="E110" s="231"/>
      <c r="F110" s="211"/>
      <c r="G110" s="211"/>
      <c r="H110" s="211"/>
      <c r="I110" s="231"/>
      <c r="J110" s="231"/>
      <c r="K110" s="231"/>
      <c r="L110" s="232"/>
      <c r="M110" s="211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9">
        <f t="shared" si="43"/>
        <v>45</v>
      </c>
      <c r="Z110" s="211">
        <v>45</v>
      </c>
      <c r="AA110" s="211"/>
      <c r="AB110" s="211"/>
      <c r="AC110" s="211"/>
      <c r="AD110" s="211"/>
      <c r="AE110" s="211"/>
      <c r="AF110" s="211"/>
      <c r="AG110" s="211"/>
      <c r="AH110" s="220" t="s">
        <v>486</v>
      </c>
    </row>
    <row r="111" spans="1:34" ht="19.5" customHeight="1">
      <c r="A111" s="231">
        <v>61</v>
      </c>
      <c r="B111" s="234" t="s">
        <v>446</v>
      </c>
      <c r="C111" s="231"/>
      <c r="D111" s="231"/>
      <c r="E111" s="231"/>
      <c r="F111" s="211"/>
      <c r="G111" s="211"/>
      <c r="H111" s="211"/>
      <c r="I111" s="231"/>
      <c r="J111" s="231"/>
      <c r="K111" s="231"/>
      <c r="L111" s="232"/>
      <c r="M111" s="211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9">
        <f t="shared" si="43"/>
        <v>51</v>
      </c>
      <c r="Z111" s="211">
        <v>51</v>
      </c>
      <c r="AA111" s="211"/>
      <c r="AB111" s="211"/>
      <c r="AC111" s="211"/>
      <c r="AD111" s="211"/>
      <c r="AE111" s="211"/>
      <c r="AF111" s="211"/>
      <c r="AG111" s="211"/>
      <c r="AH111" s="220" t="s">
        <v>486</v>
      </c>
    </row>
    <row r="112" spans="1:34" ht="19.5" customHeight="1">
      <c r="A112" s="231">
        <v>62</v>
      </c>
      <c r="B112" s="234" t="s">
        <v>447</v>
      </c>
      <c r="C112" s="231"/>
      <c r="D112" s="231"/>
      <c r="E112" s="231"/>
      <c r="F112" s="211"/>
      <c r="G112" s="211"/>
      <c r="H112" s="211"/>
      <c r="I112" s="231"/>
      <c r="J112" s="231"/>
      <c r="K112" s="231"/>
      <c r="L112" s="232"/>
      <c r="M112" s="211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9">
        <f t="shared" si="43"/>
        <v>37</v>
      </c>
      <c r="Z112" s="211">
        <v>37</v>
      </c>
      <c r="AA112" s="211"/>
      <c r="AB112" s="211"/>
      <c r="AC112" s="211"/>
      <c r="AD112" s="211"/>
      <c r="AE112" s="211"/>
      <c r="AF112" s="211"/>
      <c r="AG112" s="211"/>
      <c r="AH112" s="220" t="s">
        <v>486</v>
      </c>
    </row>
    <row r="113" spans="1:34" ht="19.5" customHeight="1">
      <c r="A113" s="231">
        <v>63</v>
      </c>
      <c r="B113" s="234" t="s">
        <v>448</v>
      </c>
      <c r="C113" s="231"/>
      <c r="D113" s="231"/>
      <c r="E113" s="231"/>
      <c r="F113" s="211"/>
      <c r="G113" s="211"/>
      <c r="H113" s="211"/>
      <c r="I113" s="231"/>
      <c r="J113" s="231"/>
      <c r="K113" s="231"/>
      <c r="L113" s="232"/>
      <c r="M113" s="211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9">
        <f t="shared" si="43"/>
        <v>43</v>
      </c>
      <c r="Z113" s="211">
        <v>43</v>
      </c>
      <c r="AA113" s="211"/>
      <c r="AB113" s="211"/>
      <c r="AC113" s="211"/>
      <c r="AD113" s="211"/>
      <c r="AE113" s="211"/>
      <c r="AF113" s="211"/>
      <c r="AG113" s="211"/>
      <c r="AH113" s="220" t="s">
        <v>486</v>
      </c>
    </row>
    <row r="114" spans="1:34" ht="19.5" customHeight="1">
      <c r="A114" s="231">
        <v>64</v>
      </c>
      <c r="B114" s="234" t="s">
        <v>449</v>
      </c>
      <c r="C114" s="231"/>
      <c r="D114" s="231"/>
      <c r="E114" s="231"/>
      <c r="F114" s="211"/>
      <c r="G114" s="211"/>
      <c r="H114" s="211"/>
      <c r="I114" s="231"/>
      <c r="J114" s="231"/>
      <c r="K114" s="231"/>
      <c r="L114" s="232"/>
      <c r="M114" s="211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9">
        <f t="shared" si="43"/>
        <v>45</v>
      </c>
      <c r="Z114" s="211">
        <v>45</v>
      </c>
      <c r="AA114" s="211"/>
      <c r="AB114" s="211"/>
      <c r="AC114" s="211"/>
      <c r="AD114" s="211"/>
      <c r="AE114" s="211"/>
      <c r="AF114" s="211"/>
      <c r="AG114" s="211"/>
      <c r="AH114" s="220" t="s">
        <v>486</v>
      </c>
    </row>
    <row r="115" spans="1:34" ht="19.5" customHeight="1">
      <c r="A115" s="231">
        <v>65</v>
      </c>
      <c r="B115" s="234" t="s">
        <v>450</v>
      </c>
      <c r="C115" s="231"/>
      <c r="D115" s="231"/>
      <c r="E115" s="231"/>
      <c r="F115" s="211"/>
      <c r="G115" s="211"/>
      <c r="H115" s="211"/>
      <c r="I115" s="231"/>
      <c r="J115" s="231"/>
      <c r="K115" s="231"/>
      <c r="L115" s="232"/>
      <c r="M115" s="211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9">
        <f t="shared" ref="Y115:Y119" si="44">Z115+AA115</f>
        <v>52</v>
      </c>
      <c r="Z115" s="211">
        <v>52</v>
      </c>
      <c r="AA115" s="211"/>
      <c r="AB115" s="211"/>
      <c r="AC115" s="211"/>
      <c r="AD115" s="211"/>
      <c r="AE115" s="211"/>
      <c r="AF115" s="211"/>
      <c r="AG115" s="211"/>
      <c r="AH115" s="220" t="s">
        <v>486</v>
      </c>
    </row>
    <row r="116" spans="1:34" ht="19.5" customHeight="1">
      <c r="A116" s="231">
        <v>66</v>
      </c>
      <c r="B116" s="234" t="s">
        <v>451</v>
      </c>
      <c r="C116" s="231"/>
      <c r="D116" s="231"/>
      <c r="E116" s="231"/>
      <c r="F116" s="211"/>
      <c r="G116" s="211"/>
      <c r="H116" s="211"/>
      <c r="I116" s="231"/>
      <c r="J116" s="231"/>
      <c r="K116" s="231"/>
      <c r="L116" s="232"/>
      <c r="M116" s="211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9">
        <f t="shared" si="44"/>
        <v>55</v>
      </c>
      <c r="Z116" s="211">
        <v>53</v>
      </c>
      <c r="AA116" s="211">
        <v>2</v>
      </c>
      <c r="AB116" s="211"/>
      <c r="AC116" s="211"/>
      <c r="AD116" s="211"/>
      <c r="AE116" s="211"/>
      <c r="AF116" s="211"/>
      <c r="AG116" s="211"/>
      <c r="AH116" s="220" t="s">
        <v>486</v>
      </c>
    </row>
    <row r="117" spans="1:34" ht="19.5" customHeight="1">
      <c r="A117" s="231">
        <v>67</v>
      </c>
      <c r="B117" s="234" t="s">
        <v>452</v>
      </c>
      <c r="C117" s="231"/>
      <c r="D117" s="231"/>
      <c r="E117" s="231"/>
      <c r="F117" s="211"/>
      <c r="G117" s="211"/>
      <c r="H117" s="211"/>
      <c r="I117" s="231"/>
      <c r="J117" s="231"/>
      <c r="K117" s="231"/>
      <c r="L117" s="232"/>
      <c r="M117" s="211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9">
        <f t="shared" si="44"/>
        <v>48</v>
      </c>
      <c r="Z117" s="211">
        <v>48</v>
      </c>
      <c r="AA117" s="211"/>
      <c r="AB117" s="211"/>
      <c r="AC117" s="211"/>
      <c r="AD117" s="211"/>
      <c r="AE117" s="211"/>
      <c r="AF117" s="211"/>
      <c r="AG117" s="211"/>
      <c r="AH117" s="220" t="s">
        <v>486</v>
      </c>
    </row>
    <row r="118" spans="1:34" ht="19.5" customHeight="1">
      <c r="A118" s="231">
        <v>68</v>
      </c>
      <c r="B118" s="234" t="s">
        <v>453</v>
      </c>
      <c r="C118" s="231"/>
      <c r="D118" s="231"/>
      <c r="E118" s="231"/>
      <c r="F118" s="211"/>
      <c r="G118" s="211"/>
      <c r="H118" s="211"/>
      <c r="I118" s="231"/>
      <c r="J118" s="231"/>
      <c r="K118" s="231"/>
      <c r="L118" s="232"/>
      <c r="M118" s="211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9">
        <f t="shared" si="44"/>
        <v>50</v>
      </c>
      <c r="Z118" s="211">
        <v>49</v>
      </c>
      <c r="AA118" s="211">
        <v>1</v>
      </c>
      <c r="AB118" s="211"/>
      <c r="AC118" s="211"/>
      <c r="AD118" s="211"/>
      <c r="AE118" s="211"/>
      <c r="AF118" s="211"/>
      <c r="AG118" s="211"/>
      <c r="AH118" s="220" t="s">
        <v>486</v>
      </c>
    </row>
    <row r="119" spans="1:34" ht="19.5" customHeight="1">
      <c r="A119" s="231">
        <v>69</v>
      </c>
      <c r="B119" s="234" t="s">
        <v>454</v>
      </c>
      <c r="C119" s="231"/>
      <c r="D119" s="231"/>
      <c r="E119" s="231"/>
      <c r="F119" s="211"/>
      <c r="G119" s="211"/>
      <c r="H119" s="211"/>
      <c r="I119" s="231"/>
      <c r="J119" s="231"/>
      <c r="K119" s="231"/>
      <c r="L119" s="232"/>
      <c r="M119" s="211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9">
        <f t="shared" si="44"/>
        <v>66</v>
      </c>
      <c r="Z119" s="211">
        <v>65</v>
      </c>
      <c r="AA119" s="211">
        <v>1</v>
      </c>
      <c r="AB119" s="211"/>
      <c r="AC119" s="211"/>
      <c r="AD119" s="211"/>
      <c r="AE119" s="211"/>
      <c r="AF119" s="211"/>
      <c r="AG119" s="211"/>
      <c r="AH119" s="220" t="s">
        <v>486</v>
      </c>
    </row>
  </sheetData>
  <mergeCells count="46">
    <mergeCell ref="A3:AH3"/>
    <mergeCell ref="L5:P5"/>
    <mergeCell ref="P6:P7"/>
    <mergeCell ref="Q5:U5"/>
    <mergeCell ref="A5:A7"/>
    <mergeCell ref="B5:B7"/>
    <mergeCell ref="C5:E5"/>
    <mergeCell ref="C6:C7"/>
    <mergeCell ref="D6:D7"/>
    <mergeCell ref="E6:E7"/>
    <mergeCell ref="Q6:Q7"/>
    <mergeCell ref="R6:R7"/>
    <mergeCell ref="S6:S7"/>
    <mergeCell ref="T6:T7"/>
    <mergeCell ref="U6:U7"/>
    <mergeCell ref="AE5:AG5"/>
    <mergeCell ref="A2:AH2"/>
    <mergeCell ref="AH5:AH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B6:AB7"/>
    <mergeCell ref="A4:J4"/>
    <mergeCell ref="F5:H5"/>
    <mergeCell ref="I5:K5"/>
    <mergeCell ref="O6:O7"/>
    <mergeCell ref="AE6:AE7"/>
    <mergeCell ref="AF6:AF7"/>
    <mergeCell ref="AG6:AG7"/>
    <mergeCell ref="AB5:AD5"/>
    <mergeCell ref="AC6:AC7"/>
    <mergeCell ref="AD6:AD7"/>
    <mergeCell ref="V5:X5"/>
    <mergeCell ref="V6:V7"/>
    <mergeCell ref="W6:W7"/>
    <mergeCell ref="X6:X7"/>
    <mergeCell ref="Y5:AA5"/>
    <mergeCell ref="Y6:Y7"/>
    <mergeCell ref="Z6:Z7"/>
    <mergeCell ref="AA6:AA7"/>
  </mergeCells>
  <pageMargins left="0.2" right="0" top="0.5" bottom="0.5" header="0.511811023622047" footer="0.118110236220472"/>
  <pageSetup scale="9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V273"/>
  <sheetViews>
    <sheetView tabSelected="1" topLeftCell="AY1" zoomScale="86" zoomScaleNormal="86" zoomScaleSheetLayoutView="80" workbookViewId="0">
      <selection activeCell="BX6" sqref="BX6"/>
    </sheetView>
  </sheetViews>
  <sheetFormatPr defaultColWidth="9.1796875" defaultRowHeight="15.5"/>
  <cols>
    <col min="1" max="1" width="4.26953125" style="25" customWidth="1"/>
    <col min="2" max="2" width="23.54296875" style="49" customWidth="1"/>
    <col min="3" max="3" width="4.1796875" style="25" hidden="1" customWidth="1"/>
    <col min="4" max="8" width="4.1796875" style="24" hidden="1" customWidth="1"/>
    <col min="9" max="9" width="5.453125" style="26" hidden="1" customWidth="1"/>
    <col min="10" max="10" width="6.1796875" style="26" hidden="1" customWidth="1"/>
    <col min="11" max="14" width="4.81640625" style="26" hidden="1" customWidth="1"/>
    <col min="15" max="15" width="7.1796875" style="30" hidden="1" customWidth="1"/>
    <col min="16" max="16" width="7.1796875" style="29" hidden="1" customWidth="1"/>
    <col min="17" max="17" width="5.26953125" style="32" hidden="1" customWidth="1"/>
    <col min="18" max="20" width="5.26953125" style="26" hidden="1" customWidth="1"/>
    <col min="21" max="26" width="6.453125" style="26" hidden="1" customWidth="1"/>
    <col min="27" max="28" width="5.54296875" style="26" hidden="1" customWidth="1"/>
    <col min="29" max="33" width="5" style="26" hidden="1" customWidth="1"/>
    <col min="34" max="34" width="4.54296875" style="26" hidden="1" customWidth="1"/>
    <col min="35" max="35" width="5.54296875" style="26" hidden="1" customWidth="1"/>
    <col min="36" max="36" width="7.453125" style="26" hidden="1" customWidth="1"/>
    <col min="37" max="40" width="4.54296875" style="26" hidden="1" customWidth="1"/>
    <col min="41" max="41" width="6.453125" style="26" hidden="1" customWidth="1"/>
    <col min="42" max="42" width="4.54296875" style="26" hidden="1" customWidth="1"/>
    <col min="43" max="43" width="6.7265625" style="26" customWidth="1"/>
    <col min="44" max="44" width="6.7265625" style="125" customWidth="1"/>
    <col min="45" max="45" width="6.7265625" style="26" customWidth="1"/>
    <col min="46" max="46" width="6.7265625" style="124" customWidth="1"/>
    <col min="47" max="47" width="6.7265625" style="26" customWidth="1"/>
    <col min="48" max="50" width="5.453125" style="26" customWidth="1"/>
    <col min="51" max="55" width="6.81640625" style="26" customWidth="1"/>
    <col min="56" max="58" width="8.1796875" style="26" customWidth="1"/>
    <col min="59" max="64" width="5.81640625" style="69" customWidth="1"/>
    <col min="65" max="70" width="5" style="69" hidden="1" customWidth="1"/>
    <col min="71" max="71" width="30" style="32" customWidth="1"/>
    <col min="72" max="72" width="16.7265625" style="115" customWidth="1"/>
    <col min="73" max="73" width="14.81640625" style="26" hidden="1" customWidth="1"/>
    <col min="74" max="74" width="0" style="26" hidden="1" customWidth="1"/>
    <col min="75" max="16384" width="9.1796875" style="26"/>
  </cols>
  <sheetData>
    <row r="1" spans="1:72" ht="18.75" customHeight="1">
      <c r="A1" s="288" t="s">
        <v>475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</row>
    <row r="2" spans="1:72" ht="37.5" customHeight="1">
      <c r="A2" s="288" t="s">
        <v>269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</row>
    <row r="3" spans="1:72" s="31" customFormat="1" ht="23.25" customHeight="1">
      <c r="A3" s="290" t="s">
        <v>0</v>
      </c>
      <c r="B3" s="289" t="s">
        <v>34</v>
      </c>
      <c r="C3" s="290" t="s">
        <v>239</v>
      </c>
      <c r="D3" s="290"/>
      <c r="E3" s="290"/>
      <c r="F3" s="290"/>
      <c r="G3" s="290"/>
      <c r="H3" s="290"/>
      <c r="I3" s="282" t="s">
        <v>253</v>
      </c>
      <c r="J3" s="283"/>
      <c r="K3" s="283"/>
      <c r="L3" s="283"/>
      <c r="M3" s="283"/>
      <c r="N3" s="284"/>
      <c r="O3" s="290" t="s">
        <v>240</v>
      </c>
      <c r="P3" s="290"/>
      <c r="Q3" s="290"/>
      <c r="R3" s="290"/>
      <c r="S3" s="290"/>
      <c r="T3" s="290"/>
      <c r="U3" s="290" t="s">
        <v>252</v>
      </c>
      <c r="V3" s="290"/>
      <c r="W3" s="290"/>
      <c r="X3" s="290"/>
      <c r="Y3" s="290"/>
      <c r="Z3" s="290"/>
      <c r="AA3" s="282" t="s">
        <v>276</v>
      </c>
      <c r="AB3" s="283"/>
      <c r="AC3" s="283"/>
      <c r="AD3" s="283"/>
      <c r="AE3" s="283"/>
      <c r="AF3" s="283"/>
      <c r="AG3" s="283"/>
      <c r="AH3" s="284"/>
      <c r="AI3" s="282" t="s">
        <v>285</v>
      </c>
      <c r="AJ3" s="283"/>
      <c r="AK3" s="283"/>
      <c r="AL3" s="283"/>
      <c r="AM3" s="283"/>
      <c r="AN3" s="283"/>
      <c r="AO3" s="283"/>
      <c r="AP3" s="284"/>
      <c r="AQ3" s="282" t="s">
        <v>295</v>
      </c>
      <c r="AR3" s="283"/>
      <c r="AS3" s="283"/>
      <c r="AT3" s="283"/>
      <c r="AU3" s="283"/>
      <c r="AV3" s="283"/>
      <c r="AW3" s="283"/>
      <c r="AX3" s="284"/>
      <c r="AY3" s="282" t="s">
        <v>277</v>
      </c>
      <c r="AZ3" s="283"/>
      <c r="BA3" s="283"/>
      <c r="BB3" s="283"/>
      <c r="BC3" s="283"/>
      <c r="BD3" s="283"/>
      <c r="BE3" s="283"/>
      <c r="BF3" s="284"/>
      <c r="BG3" s="278" t="s">
        <v>263</v>
      </c>
      <c r="BH3" s="279"/>
      <c r="BI3" s="279"/>
      <c r="BJ3" s="279"/>
      <c r="BK3" s="279"/>
      <c r="BL3" s="280"/>
      <c r="BM3" s="278" t="s">
        <v>262</v>
      </c>
      <c r="BN3" s="279"/>
      <c r="BO3" s="279"/>
      <c r="BP3" s="279"/>
      <c r="BQ3" s="279"/>
      <c r="BR3" s="280"/>
      <c r="BS3" s="291" t="s">
        <v>1</v>
      </c>
      <c r="BT3" s="116"/>
    </row>
    <row r="4" spans="1:72" s="48" customFormat="1" ht="35.25" customHeight="1">
      <c r="A4" s="290"/>
      <c r="B4" s="289"/>
      <c r="C4" s="273" t="s">
        <v>35</v>
      </c>
      <c r="D4" s="273"/>
      <c r="E4" s="273"/>
      <c r="F4" s="273" t="s">
        <v>36</v>
      </c>
      <c r="G4" s="273"/>
      <c r="H4" s="273"/>
      <c r="I4" s="273" t="s">
        <v>35</v>
      </c>
      <c r="J4" s="273"/>
      <c r="K4" s="273"/>
      <c r="L4" s="273" t="s">
        <v>36</v>
      </c>
      <c r="M4" s="273"/>
      <c r="N4" s="273"/>
      <c r="O4" s="273" t="s">
        <v>35</v>
      </c>
      <c r="P4" s="273"/>
      <c r="Q4" s="273"/>
      <c r="R4" s="273" t="s">
        <v>36</v>
      </c>
      <c r="S4" s="273"/>
      <c r="T4" s="273"/>
      <c r="U4" s="273" t="s">
        <v>35</v>
      </c>
      <c r="V4" s="273"/>
      <c r="W4" s="273"/>
      <c r="X4" s="273" t="s">
        <v>36</v>
      </c>
      <c r="Y4" s="273"/>
      <c r="Z4" s="273"/>
      <c r="AA4" s="274" t="s">
        <v>35</v>
      </c>
      <c r="AB4" s="275"/>
      <c r="AC4" s="275"/>
      <c r="AD4" s="275"/>
      <c r="AE4" s="276"/>
      <c r="AF4" s="273" t="s">
        <v>36</v>
      </c>
      <c r="AG4" s="273"/>
      <c r="AH4" s="273"/>
      <c r="AI4" s="274" t="s">
        <v>35</v>
      </c>
      <c r="AJ4" s="275"/>
      <c r="AK4" s="275"/>
      <c r="AL4" s="275"/>
      <c r="AM4" s="276"/>
      <c r="AN4" s="273" t="s">
        <v>36</v>
      </c>
      <c r="AO4" s="273"/>
      <c r="AP4" s="273"/>
      <c r="AQ4" s="274" t="s">
        <v>35</v>
      </c>
      <c r="AR4" s="275"/>
      <c r="AS4" s="275"/>
      <c r="AT4" s="275"/>
      <c r="AU4" s="276"/>
      <c r="AV4" s="273" t="s">
        <v>36</v>
      </c>
      <c r="AW4" s="273"/>
      <c r="AX4" s="273"/>
      <c r="AY4" s="274" t="s">
        <v>35</v>
      </c>
      <c r="AZ4" s="275"/>
      <c r="BA4" s="275"/>
      <c r="BB4" s="275"/>
      <c r="BC4" s="276"/>
      <c r="BD4" s="273" t="s">
        <v>36</v>
      </c>
      <c r="BE4" s="273"/>
      <c r="BF4" s="273"/>
      <c r="BG4" s="285" t="s">
        <v>35</v>
      </c>
      <c r="BH4" s="286"/>
      <c r="BI4" s="287"/>
      <c r="BJ4" s="285" t="s">
        <v>36</v>
      </c>
      <c r="BK4" s="286"/>
      <c r="BL4" s="287"/>
      <c r="BM4" s="281" t="s">
        <v>35</v>
      </c>
      <c r="BN4" s="281"/>
      <c r="BO4" s="281"/>
      <c r="BP4" s="281" t="s">
        <v>36</v>
      </c>
      <c r="BQ4" s="281"/>
      <c r="BR4" s="281"/>
      <c r="BS4" s="291"/>
      <c r="BT4" s="116"/>
    </row>
    <row r="5" spans="1:72" s="85" customFormat="1" ht="57.75" customHeight="1">
      <c r="A5" s="290"/>
      <c r="B5" s="289"/>
      <c r="C5" s="126" t="s">
        <v>2</v>
      </c>
      <c r="D5" s="126" t="s">
        <v>37</v>
      </c>
      <c r="E5" s="126" t="s">
        <v>230</v>
      </c>
      <c r="F5" s="126" t="s">
        <v>2</v>
      </c>
      <c r="G5" s="126" t="s">
        <v>37</v>
      </c>
      <c r="H5" s="126" t="s">
        <v>230</v>
      </c>
      <c r="I5" s="126" t="s">
        <v>2</v>
      </c>
      <c r="J5" s="126" t="s">
        <v>37</v>
      </c>
      <c r="K5" s="126" t="s">
        <v>230</v>
      </c>
      <c r="L5" s="126" t="s">
        <v>2</v>
      </c>
      <c r="M5" s="126" t="s">
        <v>37</v>
      </c>
      <c r="N5" s="127" t="s">
        <v>230</v>
      </c>
      <c r="O5" s="126" t="s">
        <v>2</v>
      </c>
      <c r="P5" s="126" t="s">
        <v>37</v>
      </c>
      <c r="Q5" s="126" t="s">
        <v>230</v>
      </c>
      <c r="R5" s="126" t="s">
        <v>2</v>
      </c>
      <c r="S5" s="126" t="s">
        <v>37</v>
      </c>
      <c r="T5" s="126" t="s">
        <v>230</v>
      </c>
      <c r="U5" s="126" t="s">
        <v>2</v>
      </c>
      <c r="V5" s="126" t="s">
        <v>37</v>
      </c>
      <c r="W5" s="126" t="s">
        <v>230</v>
      </c>
      <c r="X5" s="126" t="s">
        <v>2</v>
      </c>
      <c r="Y5" s="126" t="s">
        <v>37</v>
      </c>
      <c r="Z5" s="126" t="s">
        <v>230</v>
      </c>
      <c r="AA5" s="126" t="s">
        <v>2</v>
      </c>
      <c r="AB5" s="126" t="s">
        <v>37</v>
      </c>
      <c r="AC5" s="126" t="s">
        <v>230</v>
      </c>
      <c r="AD5" s="126" t="s">
        <v>259</v>
      </c>
      <c r="AE5" s="126" t="s">
        <v>260</v>
      </c>
      <c r="AF5" s="126" t="s">
        <v>2</v>
      </c>
      <c r="AG5" s="126" t="s">
        <v>37</v>
      </c>
      <c r="AH5" s="127" t="s">
        <v>230</v>
      </c>
      <c r="AI5" s="126" t="s">
        <v>2</v>
      </c>
      <c r="AJ5" s="126" t="s">
        <v>37</v>
      </c>
      <c r="AK5" s="126" t="s">
        <v>230</v>
      </c>
      <c r="AL5" s="126" t="s">
        <v>259</v>
      </c>
      <c r="AM5" s="126" t="s">
        <v>260</v>
      </c>
      <c r="AN5" s="126" t="s">
        <v>2</v>
      </c>
      <c r="AO5" s="126" t="s">
        <v>37</v>
      </c>
      <c r="AP5" s="127" t="s">
        <v>230</v>
      </c>
      <c r="AQ5" s="126" t="s">
        <v>2</v>
      </c>
      <c r="AR5" s="126" t="s">
        <v>37</v>
      </c>
      <c r="AS5" s="126" t="s">
        <v>230</v>
      </c>
      <c r="AT5" s="126" t="s">
        <v>259</v>
      </c>
      <c r="AU5" s="126" t="s">
        <v>260</v>
      </c>
      <c r="AV5" s="126" t="s">
        <v>2</v>
      </c>
      <c r="AW5" s="126" t="s">
        <v>37</v>
      </c>
      <c r="AX5" s="127" t="s">
        <v>230</v>
      </c>
      <c r="AY5" s="185" t="s">
        <v>2</v>
      </c>
      <c r="AZ5" s="185" t="s">
        <v>37</v>
      </c>
      <c r="BA5" s="206" t="s">
        <v>230</v>
      </c>
      <c r="BB5" s="185" t="s">
        <v>259</v>
      </c>
      <c r="BC5" s="185" t="s">
        <v>260</v>
      </c>
      <c r="BD5" s="185" t="s">
        <v>2</v>
      </c>
      <c r="BE5" s="185" t="s">
        <v>37</v>
      </c>
      <c r="BF5" s="127" t="s">
        <v>230</v>
      </c>
      <c r="BG5" s="128" t="s">
        <v>2</v>
      </c>
      <c r="BH5" s="205" t="s">
        <v>37</v>
      </c>
      <c r="BI5" s="128" t="s">
        <v>230</v>
      </c>
      <c r="BJ5" s="128" t="s">
        <v>2</v>
      </c>
      <c r="BK5" s="207" t="s">
        <v>37</v>
      </c>
      <c r="BL5" s="128" t="s">
        <v>230</v>
      </c>
      <c r="BM5" s="128" t="s">
        <v>2</v>
      </c>
      <c r="BN5" s="128" t="s">
        <v>37</v>
      </c>
      <c r="BO5" s="128" t="s">
        <v>230</v>
      </c>
      <c r="BP5" s="128" t="s">
        <v>2</v>
      </c>
      <c r="BQ5" s="128" t="s">
        <v>37</v>
      </c>
      <c r="BR5" s="128" t="s">
        <v>230</v>
      </c>
      <c r="BS5" s="291"/>
      <c r="BT5" s="117"/>
    </row>
    <row r="6" spans="1:72" s="48" customFormat="1" ht="25.5" customHeight="1">
      <c r="A6" s="319"/>
      <c r="B6" s="129" t="s">
        <v>3</v>
      </c>
      <c r="C6" s="130">
        <f t="shared" ref="C6:AH6" si="0">C7+C30+C70+C93+C96+C110</f>
        <v>25044</v>
      </c>
      <c r="D6" s="130">
        <f t="shared" si="0"/>
        <v>24918</v>
      </c>
      <c r="E6" s="130">
        <f t="shared" si="0"/>
        <v>126</v>
      </c>
      <c r="F6" s="130">
        <f t="shared" si="0"/>
        <v>2736</v>
      </c>
      <c r="G6" s="130">
        <f t="shared" si="0"/>
        <v>2720</v>
      </c>
      <c r="H6" s="130">
        <f t="shared" si="0"/>
        <v>16</v>
      </c>
      <c r="I6" s="130">
        <f t="shared" si="0"/>
        <v>24788</v>
      </c>
      <c r="J6" s="130">
        <f t="shared" si="0"/>
        <v>24674</v>
      </c>
      <c r="K6" s="130">
        <f t="shared" si="0"/>
        <v>114</v>
      </c>
      <c r="L6" s="130">
        <f t="shared" si="0"/>
        <v>2532</v>
      </c>
      <c r="M6" s="130">
        <f t="shared" si="0"/>
        <v>2532</v>
      </c>
      <c r="N6" s="130">
        <f t="shared" si="0"/>
        <v>0</v>
      </c>
      <c r="O6" s="130">
        <f t="shared" si="0"/>
        <v>24497</v>
      </c>
      <c r="P6" s="130">
        <f t="shared" si="0"/>
        <v>24381</v>
      </c>
      <c r="Q6" s="130">
        <f t="shared" si="0"/>
        <v>116</v>
      </c>
      <c r="R6" s="130">
        <f t="shared" si="0"/>
        <v>2055</v>
      </c>
      <c r="S6" s="130">
        <f t="shared" si="0"/>
        <v>2042</v>
      </c>
      <c r="T6" s="130">
        <f t="shared" si="0"/>
        <v>13</v>
      </c>
      <c r="U6" s="130">
        <f t="shared" si="0"/>
        <v>26275</v>
      </c>
      <c r="V6" s="130">
        <f t="shared" si="0"/>
        <v>26150</v>
      </c>
      <c r="W6" s="130">
        <f t="shared" si="0"/>
        <v>125</v>
      </c>
      <c r="X6" s="130">
        <f t="shared" si="0"/>
        <v>2760</v>
      </c>
      <c r="Y6" s="130">
        <f t="shared" si="0"/>
        <v>2741</v>
      </c>
      <c r="Z6" s="130">
        <f t="shared" si="0"/>
        <v>19</v>
      </c>
      <c r="AA6" s="131">
        <f t="shared" si="0"/>
        <v>25173</v>
      </c>
      <c r="AB6" s="131">
        <f t="shared" si="0"/>
        <v>25038</v>
      </c>
      <c r="AC6" s="131">
        <f t="shared" si="0"/>
        <v>114</v>
      </c>
      <c r="AD6" s="131">
        <f t="shared" si="0"/>
        <v>21</v>
      </c>
      <c r="AE6" s="131">
        <f t="shared" si="0"/>
        <v>0</v>
      </c>
      <c r="AF6" s="131">
        <f t="shared" si="0"/>
        <v>2352</v>
      </c>
      <c r="AG6" s="131">
        <f t="shared" si="0"/>
        <v>2352</v>
      </c>
      <c r="AH6" s="131">
        <f t="shared" si="0"/>
        <v>0</v>
      </c>
      <c r="AI6" s="131">
        <f t="shared" ref="AI6:BF6" si="1">AI7+AI30+AI70+AI93+AI96+AI110</f>
        <v>25186</v>
      </c>
      <c r="AJ6" s="131">
        <f t="shared" si="1"/>
        <v>25049</v>
      </c>
      <c r="AK6" s="131">
        <f t="shared" si="1"/>
        <v>116</v>
      </c>
      <c r="AL6" s="131">
        <f t="shared" si="1"/>
        <v>21</v>
      </c>
      <c r="AM6" s="131">
        <f t="shared" si="1"/>
        <v>0</v>
      </c>
      <c r="AN6" s="131">
        <f t="shared" si="1"/>
        <v>2377</v>
      </c>
      <c r="AO6" s="131">
        <f t="shared" si="1"/>
        <v>2377</v>
      </c>
      <c r="AP6" s="131">
        <f t="shared" si="1"/>
        <v>0</v>
      </c>
      <c r="AQ6" s="131">
        <f t="shared" si="1"/>
        <v>25106</v>
      </c>
      <c r="AR6" s="131">
        <f>AR7+AR30+AR70+AR93+AR96+AR110</f>
        <v>24972</v>
      </c>
      <c r="AS6" s="131">
        <f t="shared" si="1"/>
        <v>113</v>
      </c>
      <c r="AT6" s="131">
        <f t="shared" si="1"/>
        <v>21</v>
      </c>
      <c r="AU6" s="131">
        <f t="shared" si="1"/>
        <v>0</v>
      </c>
      <c r="AV6" s="131">
        <f t="shared" si="1"/>
        <v>2328</v>
      </c>
      <c r="AW6" s="131">
        <f t="shared" si="1"/>
        <v>2328</v>
      </c>
      <c r="AX6" s="131">
        <f t="shared" si="1"/>
        <v>0</v>
      </c>
      <c r="AY6" s="315">
        <f>AY7+AY30+AY70+AY93+AY96+AY110</f>
        <v>25066</v>
      </c>
      <c r="AZ6" s="315">
        <f>AZ7+AZ30+AZ70+AZ93+AZ96+AZ110</f>
        <v>24960</v>
      </c>
      <c r="BA6" s="315">
        <f t="shared" ref="BA6:BE6" si="2">BA7+BA30+BA70+BA93+BA96+BA110</f>
        <v>106</v>
      </c>
      <c r="BB6" s="315">
        <f t="shared" si="2"/>
        <v>0</v>
      </c>
      <c r="BC6" s="315">
        <f t="shared" si="2"/>
        <v>0</v>
      </c>
      <c r="BD6" s="315">
        <f t="shared" si="2"/>
        <v>2349</v>
      </c>
      <c r="BE6" s="315">
        <f t="shared" si="2"/>
        <v>2349</v>
      </c>
      <c r="BF6" s="131">
        <f t="shared" si="1"/>
        <v>0</v>
      </c>
      <c r="BG6" s="131">
        <f>AY6-AQ6</f>
        <v>-40</v>
      </c>
      <c r="BH6" s="131">
        <f>(AZ6+BB6)-(AR6+AT6)</f>
        <v>-33</v>
      </c>
      <c r="BI6" s="131">
        <f>BA6-AS6</f>
        <v>-7</v>
      </c>
      <c r="BJ6" s="131">
        <f>BD6-AV6</f>
        <v>21</v>
      </c>
      <c r="BK6" s="131">
        <f>BE6-AW6</f>
        <v>21</v>
      </c>
      <c r="BL6" s="131">
        <f t="shared" ref="BL6" si="3">BF6-AX6</f>
        <v>0</v>
      </c>
      <c r="BM6" s="131">
        <f>AA6-C6</f>
        <v>129</v>
      </c>
      <c r="BN6" s="131">
        <f>(AB6+AD6)-D6</f>
        <v>141</v>
      </c>
      <c r="BO6" s="131">
        <f>AC6-E6</f>
        <v>-12</v>
      </c>
      <c r="BP6" s="131">
        <f>BP7+BP30+BP70+BP93+BP96+BP110</f>
        <v>-180</v>
      </c>
      <c r="BQ6" s="131">
        <f>BQ7+BQ30+BQ70+BQ93+BQ96+BQ110</f>
        <v>-180</v>
      </c>
      <c r="BR6" s="131">
        <f>BR7+BR30+BR70+BR93+BR96+BR110</f>
        <v>0</v>
      </c>
      <c r="BS6" s="246"/>
      <c r="BT6" s="195"/>
    </row>
    <row r="7" spans="1:72" s="171" customFormat="1" ht="27.75" customHeight="1">
      <c r="A7" s="320" t="s">
        <v>38</v>
      </c>
      <c r="B7" s="152" t="s">
        <v>39</v>
      </c>
      <c r="C7" s="130">
        <f t="shared" ref="C7:AF7" si="4">C8+C13+C18+C29</f>
        <v>21547</v>
      </c>
      <c r="D7" s="130">
        <f t="shared" si="4"/>
        <v>21525</v>
      </c>
      <c r="E7" s="130">
        <f t="shared" si="4"/>
        <v>22</v>
      </c>
      <c r="F7" s="130">
        <f t="shared" si="4"/>
        <v>327</v>
      </c>
      <c r="G7" s="130">
        <f t="shared" si="4"/>
        <v>327</v>
      </c>
      <c r="H7" s="131">
        <f t="shared" si="4"/>
        <v>0</v>
      </c>
      <c r="I7" s="130">
        <f t="shared" ref="I7:N7" si="5">I8+I13+I18+I29</f>
        <v>21319</v>
      </c>
      <c r="J7" s="130">
        <f t="shared" si="5"/>
        <v>21305</v>
      </c>
      <c r="K7" s="130">
        <f t="shared" si="5"/>
        <v>14</v>
      </c>
      <c r="L7" s="130">
        <f t="shared" si="5"/>
        <v>193</v>
      </c>
      <c r="M7" s="130">
        <f t="shared" si="5"/>
        <v>193</v>
      </c>
      <c r="N7" s="131">
        <f t="shared" si="5"/>
        <v>0</v>
      </c>
      <c r="O7" s="130">
        <f t="shared" si="4"/>
        <v>21175</v>
      </c>
      <c r="P7" s="130">
        <f t="shared" si="4"/>
        <v>21153</v>
      </c>
      <c r="Q7" s="130">
        <f t="shared" si="4"/>
        <v>22</v>
      </c>
      <c r="R7" s="130">
        <f t="shared" si="4"/>
        <v>220</v>
      </c>
      <c r="S7" s="130">
        <f t="shared" si="4"/>
        <v>220</v>
      </c>
      <c r="T7" s="131">
        <f t="shared" si="4"/>
        <v>0</v>
      </c>
      <c r="U7" s="130">
        <f t="shared" si="4"/>
        <v>22746</v>
      </c>
      <c r="V7" s="130">
        <f t="shared" si="4"/>
        <v>22724</v>
      </c>
      <c r="W7" s="130">
        <f t="shared" si="4"/>
        <v>22</v>
      </c>
      <c r="X7" s="130">
        <f t="shared" si="4"/>
        <v>348</v>
      </c>
      <c r="Y7" s="130">
        <f t="shared" si="4"/>
        <v>346</v>
      </c>
      <c r="Z7" s="130">
        <f t="shared" si="4"/>
        <v>2</v>
      </c>
      <c r="AA7" s="130">
        <f t="shared" si="4"/>
        <v>21700</v>
      </c>
      <c r="AB7" s="130">
        <f t="shared" si="4"/>
        <v>21686</v>
      </c>
      <c r="AC7" s="130">
        <f t="shared" si="4"/>
        <v>14</v>
      </c>
      <c r="AD7" s="130"/>
      <c r="AE7" s="130"/>
      <c r="AF7" s="130">
        <f t="shared" si="4"/>
        <v>192</v>
      </c>
      <c r="AG7" s="131">
        <f>AG8+AG13+AG18+AG29</f>
        <v>192</v>
      </c>
      <c r="AH7" s="131">
        <f t="shared" ref="AH7:AK7" si="6">AH8+AH13+AH18+AH29</f>
        <v>0</v>
      </c>
      <c r="AI7" s="130">
        <f>AI8+AI13+AI18+AI29</f>
        <v>21700</v>
      </c>
      <c r="AJ7" s="130">
        <f t="shared" si="6"/>
        <v>21686</v>
      </c>
      <c r="AK7" s="130">
        <f t="shared" si="6"/>
        <v>14</v>
      </c>
      <c r="AL7" s="130"/>
      <c r="AM7" s="130"/>
      <c r="AN7" s="130">
        <f t="shared" ref="AN7" si="7">AN8+AN13+AN18+AN29</f>
        <v>192</v>
      </c>
      <c r="AO7" s="131">
        <f>AO8+AO13+AO18+AO29</f>
        <v>192</v>
      </c>
      <c r="AP7" s="131">
        <f t="shared" ref="AP7" si="8">AP8+AP13+AP18+AP29</f>
        <v>0</v>
      </c>
      <c r="AQ7" s="130">
        <f>AQ8+AQ13+AQ18+AQ29</f>
        <v>21700</v>
      </c>
      <c r="AR7" s="130">
        <f t="shared" ref="AR7:AS7" si="9">AR8+AR13+AR18+AR29</f>
        <v>21686</v>
      </c>
      <c r="AS7" s="130">
        <f t="shared" si="9"/>
        <v>14</v>
      </c>
      <c r="AT7" s="130"/>
      <c r="AU7" s="130"/>
      <c r="AV7" s="130">
        <f t="shared" ref="AV7" si="10">AV8+AV13+AV18+AV29</f>
        <v>192</v>
      </c>
      <c r="AW7" s="131">
        <f>AW8+AW13+AW18+AW29</f>
        <v>192</v>
      </c>
      <c r="AX7" s="131">
        <f t="shared" ref="AX7" si="11">AX8+AX13+AX18+AX29</f>
        <v>0</v>
      </c>
      <c r="AY7" s="316">
        <f>AY8+AY13+AY18+AY29</f>
        <v>21696</v>
      </c>
      <c r="AZ7" s="316">
        <f t="shared" ref="AZ7:BF7" si="12">AZ8+AZ13+AZ18+AZ29</f>
        <v>21684</v>
      </c>
      <c r="BA7" s="316">
        <f t="shared" si="12"/>
        <v>12</v>
      </c>
      <c r="BB7" s="316">
        <f t="shared" si="12"/>
        <v>0</v>
      </c>
      <c r="BC7" s="316">
        <f t="shared" si="12"/>
        <v>0</v>
      </c>
      <c r="BD7" s="316">
        <f t="shared" si="12"/>
        <v>192</v>
      </c>
      <c r="BE7" s="316">
        <f>BE8+BE13+BE18+BE29</f>
        <v>192</v>
      </c>
      <c r="BF7" s="130">
        <f t="shared" si="12"/>
        <v>0</v>
      </c>
      <c r="BG7" s="131">
        <f t="shared" ref="BG7:BG70" si="13">AY7-AQ7</f>
        <v>-4</v>
      </c>
      <c r="BH7" s="131">
        <f t="shared" ref="BH7:BH70" si="14">(AZ7+BB7)-(AR7+AT7)</f>
        <v>-2</v>
      </c>
      <c r="BI7" s="131">
        <f t="shared" ref="BI7:BI70" si="15">BA7-AS7</f>
        <v>-2</v>
      </c>
      <c r="BJ7" s="131">
        <f t="shared" ref="BJ7:BJ70" si="16">BD7-AV7</f>
        <v>0</v>
      </c>
      <c r="BK7" s="131">
        <f t="shared" ref="BK7:BK70" si="17">BE7-AW7</f>
        <v>0</v>
      </c>
      <c r="BL7" s="131">
        <f t="shared" ref="BL7:BL70" si="18">BF7-AX7</f>
        <v>0</v>
      </c>
      <c r="BM7" s="131">
        <f>AA7-I7</f>
        <v>381</v>
      </c>
      <c r="BN7" s="131">
        <f>(AB7+AD7)-J7</f>
        <v>381</v>
      </c>
      <c r="BO7" s="131">
        <f>(AC7+AE7)-K7</f>
        <v>0</v>
      </c>
      <c r="BP7" s="131">
        <f>AF7-L7</f>
        <v>-1</v>
      </c>
      <c r="BQ7" s="131">
        <f t="shared" ref="BQ7:BQ8" si="19">AG7-M7</f>
        <v>-1</v>
      </c>
      <c r="BR7" s="131">
        <f t="shared" ref="BR7:BR8" si="20">AH7-N7</f>
        <v>0</v>
      </c>
      <c r="BS7" s="247"/>
      <c r="BT7" s="170"/>
    </row>
    <row r="8" spans="1:72" s="173" customFormat="1" ht="26.25" customHeight="1">
      <c r="A8" s="320">
        <v>1</v>
      </c>
      <c r="B8" s="152" t="s">
        <v>228</v>
      </c>
      <c r="C8" s="130">
        <f>SUM(C9:C12)</f>
        <v>203</v>
      </c>
      <c r="D8" s="130">
        <f>SUM(D9:D12)</f>
        <v>186</v>
      </c>
      <c r="E8" s="130">
        <f t="shared" ref="E8:AH8" si="21">SUM(E9:E12)</f>
        <v>17</v>
      </c>
      <c r="F8" s="130">
        <f t="shared" si="21"/>
        <v>309</v>
      </c>
      <c r="G8" s="130">
        <f t="shared" si="21"/>
        <v>309</v>
      </c>
      <c r="H8" s="131">
        <f t="shared" si="21"/>
        <v>0</v>
      </c>
      <c r="I8" s="130">
        <f>SUM(I9:I12)</f>
        <v>149</v>
      </c>
      <c r="J8" s="130">
        <f t="shared" ref="J8:N8" si="22">SUM(J9:J12)</f>
        <v>140</v>
      </c>
      <c r="K8" s="130">
        <f t="shared" si="22"/>
        <v>9</v>
      </c>
      <c r="L8" s="130">
        <f t="shared" si="22"/>
        <v>175</v>
      </c>
      <c r="M8" s="130">
        <f t="shared" si="22"/>
        <v>175</v>
      </c>
      <c r="N8" s="131">
        <f t="shared" si="22"/>
        <v>0</v>
      </c>
      <c r="O8" s="130">
        <f t="shared" si="21"/>
        <v>202</v>
      </c>
      <c r="P8" s="130">
        <f t="shared" si="21"/>
        <v>185</v>
      </c>
      <c r="Q8" s="130">
        <f>SUM(Q9:Q12)</f>
        <v>17</v>
      </c>
      <c r="R8" s="130">
        <f t="shared" si="21"/>
        <v>217</v>
      </c>
      <c r="S8" s="130">
        <f t="shared" si="21"/>
        <v>217</v>
      </c>
      <c r="T8" s="131">
        <f t="shared" si="21"/>
        <v>0</v>
      </c>
      <c r="U8" s="130">
        <f t="shared" si="21"/>
        <v>188</v>
      </c>
      <c r="V8" s="130">
        <f t="shared" si="21"/>
        <v>171</v>
      </c>
      <c r="W8" s="130">
        <f t="shared" si="21"/>
        <v>17</v>
      </c>
      <c r="X8" s="130">
        <f t="shared" si="21"/>
        <v>331</v>
      </c>
      <c r="Y8" s="130">
        <f>SUM(Y9:Y12)</f>
        <v>331</v>
      </c>
      <c r="Z8" s="130">
        <f t="shared" si="21"/>
        <v>0</v>
      </c>
      <c r="AA8" s="130">
        <f>SUM(AA9:AA12)</f>
        <v>149</v>
      </c>
      <c r="AB8" s="130">
        <f t="shared" si="21"/>
        <v>140</v>
      </c>
      <c r="AC8" s="130">
        <f t="shared" si="21"/>
        <v>9</v>
      </c>
      <c r="AD8" s="130"/>
      <c r="AE8" s="130"/>
      <c r="AF8" s="130">
        <f t="shared" si="21"/>
        <v>175</v>
      </c>
      <c r="AG8" s="131">
        <f t="shared" si="21"/>
        <v>175</v>
      </c>
      <c r="AH8" s="131">
        <f t="shared" si="21"/>
        <v>0</v>
      </c>
      <c r="AI8" s="130">
        <f>SUM(AI9:AI12)</f>
        <v>149</v>
      </c>
      <c r="AJ8" s="130">
        <f t="shared" ref="AJ8:AK8" si="23">SUM(AJ9:AJ12)</f>
        <v>140</v>
      </c>
      <c r="AK8" s="130">
        <f t="shared" si="23"/>
        <v>9</v>
      </c>
      <c r="AL8" s="130"/>
      <c r="AM8" s="130"/>
      <c r="AN8" s="130">
        <f t="shared" ref="AN8:AP8" si="24">SUM(AN9:AN12)</f>
        <v>175</v>
      </c>
      <c r="AO8" s="131">
        <f t="shared" si="24"/>
        <v>175</v>
      </c>
      <c r="AP8" s="131">
        <f t="shared" si="24"/>
        <v>0</v>
      </c>
      <c r="AQ8" s="130">
        <f>SUM(AQ9:AQ12)</f>
        <v>149</v>
      </c>
      <c r="AR8" s="130">
        <f t="shared" ref="AR8:AS8" si="25">SUM(AR9:AR12)</f>
        <v>140</v>
      </c>
      <c r="AS8" s="130">
        <f t="shared" si="25"/>
        <v>9</v>
      </c>
      <c r="AT8" s="130"/>
      <c r="AU8" s="130"/>
      <c r="AV8" s="130">
        <f t="shared" ref="AV8:AX8" si="26">SUM(AV9:AV12)</f>
        <v>175</v>
      </c>
      <c r="AW8" s="131">
        <f t="shared" si="26"/>
        <v>175</v>
      </c>
      <c r="AX8" s="131">
        <f t="shared" si="26"/>
        <v>0</v>
      </c>
      <c r="AY8" s="316">
        <f>SUM(AY9:AY12)</f>
        <v>148</v>
      </c>
      <c r="AZ8" s="316">
        <f t="shared" ref="AZ8:BE8" si="27">SUM(AZ9:AZ12)</f>
        <v>140</v>
      </c>
      <c r="BA8" s="316">
        <f t="shared" si="27"/>
        <v>8</v>
      </c>
      <c r="BB8" s="316">
        <f t="shared" si="27"/>
        <v>0</v>
      </c>
      <c r="BC8" s="316">
        <f t="shared" si="27"/>
        <v>0</v>
      </c>
      <c r="BD8" s="316">
        <f t="shared" si="27"/>
        <v>175</v>
      </c>
      <c r="BE8" s="316">
        <f t="shared" si="27"/>
        <v>175</v>
      </c>
      <c r="BF8" s="131">
        <f t="shared" ref="BF8" si="28">SUM(BF9:BF12)</f>
        <v>0</v>
      </c>
      <c r="BG8" s="131">
        <f t="shared" si="13"/>
        <v>-1</v>
      </c>
      <c r="BH8" s="131">
        <f t="shared" si="14"/>
        <v>0</v>
      </c>
      <c r="BI8" s="131">
        <f t="shared" si="15"/>
        <v>-1</v>
      </c>
      <c r="BJ8" s="131">
        <f t="shared" si="16"/>
        <v>0</v>
      </c>
      <c r="BK8" s="131">
        <f t="shared" si="17"/>
        <v>0</v>
      </c>
      <c r="BL8" s="131">
        <f t="shared" si="18"/>
        <v>0</v>
      </c>
      <c r="BM8" s="131">
        <f>AA8-I8</f>
        <v>0</v>
      </c>
      <c r="BN8" s="131">
        <f>(AB8+AD8)-J8</f>
        <v>0</v>
      </c>
      <c r="BO8" s="131">
        <f>(AC8+AE8)-K8</f>
        <v>0</v>
      </c>
      <c r="BP8" s="131">
        <f>AF8-L8</f>
        <v>0</v>
      </c>
      <c r="BQ8" s="131">
        <f t="shared" si="19"/>
        <v>0</v>
      </c>
      <c r="BR8" s="131">
        <f t="shared" si="20"/>
        <v>0</v>
      </c>
      <c r="BS8" s="247"/>
      <c r="BT8" s="172"/>
    </row>
    <row r="9" spans="1:72" s="28" customFormat="1" ht="29.25" customHeight="1">
      <c r="A9" s="256" t="s">
        <v>226</v>
      </c>
      <c r="B9" s="133" t="s">
        <v>40</v>
      </c>
      <c r="C9" s="134">
        <v>145</v>
      </c>
      <c r="D9" s="134">
        <v>138</v>
      </c>
      <c r="E9" s="134">
        <v>7</v>
      </c>
      <c r="F9" s="134">
        <v>121</v>
      </c>
      <c r="G9" s="134">
        <v>121</v>
      </c>
      <c r="H9" s="134">
        <v>0</v>
      </c>
      <c r="I9" s="134">
        <v>130</v>
      </c>
      <c r="J9" s="134">
        <v>123</v>
      </c>
      <c r="K9" s="134">
        <v>7</v>
      </c>
      <c r="L9" s="134">
        <v>136</v>
      </c>
      <c r="M9" s="134">
        <v>136</v>
      </c>
      <c r="N9" s="134">
        <v>0</v>
      </c>
      <c r="O9" s="134">
        <v>145</v>
      </c>
      <c r="P9" s="134">
        <v>138</v>
      </c>
      <c r="Q9" s="134">
        <v>7</v>
      </c>
      <c r="R9" s="134">
        <v>64</v>
      </c>
      <c r="S9" s="134">
        <v>64</v>
      </c>
      <c r="T9" s="134">
        <v>0</v>
      </c>
      <c r="U9" s="134">
        <v>130</v>
      </c>
      <c r="V9" s="134">
        <v>123</v>
      </c>
      <c r="W9" s="134">
        <v>7</v>
      </c>
      <c r="X9" s="134">
        <v>136</v>
      </c>
      <c r="Y9" s="134">
        <v>136</v>
      </c>
      <c r="Z9" s="134">
        <v>0</v>
      </c>
      <c r="AA9" s="134">
        <v>130</v>
      </c>
      <c r="AB9" s="134">
        <v>123</v>
      </c>
      <c r="AC9" s="134">
        <v>7</v>
      </c>
      <c r="AD9" s="134"/>
      <c r="AE9" s="134"/>
      <c r="AF9" s="134">
        <v>136</v>
      </c>
      <c r="AG9" s="134">
        <v>136</v>
      </c>
      <c r="AH9" s="134">
        <v>0</v>
      </c>
      <c r="AI9" s="134">
        <v>130</v>
      </c>
      <c r="AJ9" s="134">
        <v>123</v>
      </c>
      <c r="AK9" s="134">
        <v>7</v>
      </c>
      <c r="AL9" s="134"/>
      <c r="AM9" s="134"/>
      <c r="AN9" s="134">
        <v>136</v>
      </c>
      <c r="AO9" s="134">
        <v>136</v>
      </c>
      <c r="AP9" s="134">
        <v>0</v>
      </c>
      <c r="AQ9" s="134">
        <v>130</v>
      </c>
      <c r="AR9" s="134">
        <v>123</v>
      </c>
      <c r="AS9" s="134">
        <v>7</v>
      </c>
      <c r="AT9" s="134"/>
      <c r="AU9" s="134"/>
      <c r="AV9" s="134">
        <v>136</v>
      </c>
      <c r="AW9" s="134">
        <v>136</v>
      </c>
      <c r="AX9" s="134">
        <v>0</v>
      </c>
      <c r="AY9" s="317">
        <f t="shared" ref="AY9:AY12" si="29">AZ9+BA9</f>
        <v>129</v>
      </c>
      <c r="AZ9" s="318">
        <v>123</v>
      </c>
      <c r="BA9" s="318">
        <v>6</v>
      </c>
      <c r="BB9" s="318"/>
      <c r="BC9" s="318"/>
      <c r="BD9" s="318">
        <v>136</v>
      </c>
      <c r="BE9" s="318">
        <v>136</v>
      </c>
      <c r="BF9" s="134">
        <v>0</v>
      </c>
      <c r="BG9" s="134">
        <f>AY9-AQ9</f>
        <v>-1</v>
      </c>
      <c r="BH9" s="134">
        <f t="shared" si="14"/>
        <v>0</v>
      </c>
      <c r="BI9" s="134">
        <f t="shared" si="15"/>
        <v>-1</v>
      </c>
      <c r="BJ9" s="134">
        <f t="shared" si="16"/>
        <v>0</v>
      </c>
      <c r="BK9" s="134">
        <f t="shared" si="17"/>
        <v>0</v>
      </c>
      <c r="BL9" s="134">
        <f t="shared" si="18"/>
        <v>0</v>
      </c>
      <c r="BM9" s="135"/>
      <c r="BN9" s="135"/>
      <c r="BO9" s="135"/>
      <c r="BP9" s="135"/>
      <c r="BQ9" s="135"/>
      <c r="BR9" s="135"/>
      <c r="BS9" s="246" t="s">
        <v>464</v>
      </c>
      <c r="BT9" s="118"/>
    </row>
    <row r="10" spans="1:72" s="68" customFormat="1" ht="46.5" hidden="1" customHeight="1">
      <c r="A10" s="321" t="s">
        <v>227</v>
      </c>
      <c r="B10" s="136" t="s">
        <v>41</v>
      </c>
      <c r="C10" s="137">
        <v>20</v>
      </c>
      <c r="D10" s="137">
        <v>16</v>
      </c>
      <c r="E10" s="137">
        <v>4</v>
      </c>
      <c r="F10" s="137">
        <v>54</v>
      </c>
      <c r="G10" s="137">
        <v>54</v>
      </c>
      <c r="H10" s="137">
        <v>0</v>
      </c>
      <c r="I10" s="137">
        <v>0</v>
      </c>
      <c r="J10" s="134">
        <v>0</v>
      </c>
      <c r="K10" s="134">
        <v>0</v>
      </c>
      <c r="L10" s="137"/>
      <c r="M10" s="137"/>
      <c r="N10" s="137"/>
      <c r="O10" s="137">
        <v>19</v>
      </c>
      <c r="P10" s="137">
        <v>15</v>
      </c>
      <c r="Q10" s="137">
        <v>4</v>
      </c>
      <c r="R10" s="137">
        <v>49</v>
      </c>
      <c r="S10" s="137">
        <v>49</v>
      </c>
      <c r="T10" s="137">
        <v>0</v>
      </c>
      <c r="U10" s="137">
        <v>20</v>
      </c>
      <c r="V10" s="137">
        <v>16</v>
      </c>
      <c r="W10" s="137">
        <v>4</v>
      </c>
      <c r="X10" s="137">
        <v>54</v>
      </c>
      <c r="Y10" s="137">
        <v>54</v>
      </c>
      <c r="Z10" s="137">
        <v>0</v>
      </c>
      <c r="AA10" s="134">
        <v>0</v>
      </c>
      <c r="AB10" s="134">
        <v>0</v>
      </c>
      <c r="AC10" s="134">
        <v>0</v>
      </c>
      <c r="AD10" s="134"/>
      <c r="AE10" s="134"/>
      <c r="AF10" s="134"/>
      <c r="AG10" s="134"/>
      <c r="AH10" s="134"/>
      <c r="AI10" s="134">
        <v>0</v>
      </c>
      <c r="AJ10" s="134">
        <v>0</v>
      </c>
      <c r="AK10" s="134">
        <v>0</v>
      </c>
      <c r="AL10" s="134"/>
      <c r="AM10" s="134"/>
      <c r="AN10" s="134"/>
      <c r="AO10" s="134"/>
      <c r="AP10" s="134"/>
      <c r="AQ10" s="134">
        <v>0</v>
      </c>
      <c r="AR10" s="134">
        <v>0</v>
      </c>
      <c r="AS10" s="134">
        <v>0</v>
      </c>
      <c r="AT10" s="134"/>
      <c r="AU10" s="134"/>
      <c r="AV10" s="134"/>
      <c r="AW10" s="134"/>
      <c r="AX10" s="134"/>
      <c r="AY10" s="317">
        <f t="shared" si="29"/>
        <v>0</v>
      </c>
      <c r="AZ10" s="318">
        <v>0</v>
      </c>
      <c r="BA10" s="318">
        <v>0</v>
      </c>
      <c r="BB10" s="318"/>
      <c r="BC10" s="318"/>
      <c r="BD10" s="318"/>
      <c r="BE10" s="318"/>
      <c r="BF10" s="134"/>
      <c r="BG10" s="134">
        <f t="shared" si="13"/>
        <v>0</v>
      </c>
      <c r="BH10" s="134">
        <f t="shared" si="14"/>
        <v>0</v>
      </c>
      <c r="BI10" s="134">
        <f t="shared" si="15"/>
        <v>0</v>
      </c>
      <c r="BJ10" s="134">
        <f t="shared" si="16"/>
        <v>0</v>
      </c>
      <c r="BK10" s="134">
        <f t="shared" si="17"/>
        <v>0</v>
      </c>
      <c r="BL10" s="134">
        <f t="shared" si="18"/>
        <v>0</v>
      </c>
      <c r="BM10" s="138"/>
      <c r="BN10" s="138"/>
      <c r="BO10" s="138"/>
      <c r="BP10" s="138"/>
      <c r="BQ10" s="138"/>
      <c r="BR10" s="138"/>
      <c r="BS10" s="246"/>
      <c r="BT10" s="119"/>
    </row>
    <row r="11" spans="1:72" s="68" customFormat="1" ht="44.25" hidden="1" customHeight="1">
      <c r="A11" s="321" t="s">
        <v>229</v>
      </c>
      <c r="B11" s="136" t="s">
        <v>42</v>
      </c>
      <c r="C11" s="137">
        <v>16</v>
      </c>
      <c r="D11" s="137">
        <v>12</v>
      </c>
      <c r="E11" s="137">
        <v>4</v>
      </c>
      <c r="F11" s="137">
        <v>98</v>
      </c>
      <c r="G11" s="137">
        <v>98</v>
      </c>
      <c r="H11" s="137">
        <v>0</v>
      </c>
      <c r="I11" s="137">
        <v>0</v>
      </c>
      <c r="J11" s="134">
        <v>0</v>
      </c>
      <c r="K11" s="134">
        <v>0</v>
      </c>
      <c r="L11" s="137"/>
      <c r="M11" s="137"/>
      <c r="N11" s="137">
        <v>0</v>
      </c>
      <c r="O11" s="137">
        <v>16</v>
      </c>
      <c r="P11" s="137">
        <v>12</v>
      </c>
      <c r="Q11" s="137">
        <v>4</v>
      </c>
      <c r="R11" s="137">
        <v>78</v>
      </c>
      <c r="S11" s="137">
        <v>78</v>
      </c>
      <c r="T11" s="137">
        <v>0</v>
      </c>
      <c r="U11" s="137">
        <v>16</v>
      </c>
      <c r="V11" s="137">
        <v>12</v>
      </c>
      <c r="W11" s="137">
        <v>4</v>
      </c>
      <c r="X11" s="137">
        <v>99</v>
      </c>
      <c r="Y11" s="137">
        <v>99</v>
      </c>
      <c r="Z11" s="137">
        <v>0</v>
      </c>
      <c r="AA11" s="134">
        <v>0</v>
      </c>
      <c r="AB11" s="134">
        <v>0</v>
      </c>
      <c r="AC11" s="134">
        <v>0</v>
      </c>
      <c r="AD11" s="134"/>
      <c r="AE11" s="134"/>
      <c r="AF11" s="134"/>
      <c r="AG11" s="134"/>
      <c r="AH11" s="134">
        <v>0</v>
      </c>
      <c r="AI11" s="134">
        <v>0</v>
      </c>
      <c r="AJ11" s="134">
        <v>0</v>
      </c>
      <c r="AK11" s="134">
        <v>0</v>
      </c>
      <c r="AL11" s="134"/>
      <c r="AM11" s="134"/>
      <c r="AN11" s="134"/>
      <c r="AO11" s="134"/>
      <c r="AP11" s="134">
        <v>0</v>
      </c>
      <c r="AQ11" s="134">
        <v>0</v>
      </c>
      <c r="AR11" s="134">
        <v>0</v>
      </c>
      <c r="AS11" s="134">
        <v>0</v>
      </c>
      <c r="AT11" s="134"/>
      <c r="AU11" s="134"/>
      <c r="AV11" s="134"/>
      <c r="AW11" s="134"/>
      <c r="AX11" s="134">
        <v>0</v>
      </c>
      <c r="AY11" s="317">
        <f t="shared" si="29"/>
        <v>0</v>
      </c>
      <c r="AZ11" s="318">
        <v>0</v>
      </c>
      <c r="BA11" s="318">
        <v>0</v>
      </c>
      <c r="BB11" s="318"/>
      <c r="BC11" s="318"/>
      <c r="BD11" s="318"/>
      <c r="BE11" s="318"/>
      <c r="BF11" s="134">
        <v>0</v>
      </c>
      <c r="BG11" s="134">
        <f t="shared" si="13"/>
        <v>0</v>
      </c>
      <c r="BH11" s="134">
        <f t="shared" si="14"/>
        <v>0</v>
      </c>
      <c r="BI11" s="134">
        <f t="shared" si="15"/>
        <v>0</v>
      </c>
      <c r="BJ11" s="134">
        <f t="shared" si="16"/>
        <v>0</v>
      </c>
      <c r="BK11" s="134">
        <f t="shared" si="17"/>
        <v>0</v>
      </c>
      <c r="BL11" s="134">
        <f t="shared" si="18"/>
        <v>0</v>
      </c>
      <c r="BM11" s="138"/>
      <c r="BN11" s="138"/>
      <c r="BO11" s="138"/>
      <c r="BP11" s="138"/>
      <c r="BQ11" s="138"/>
      <c r="BR11" s="138"/>
      <c r="BS11" s="246"/>
      <c r="BT11" s="119"/>
    </row>
    <row r="12" spans="1:72" s="27" customFormat="1" ht="21.75" customHeight="1">
      <c r="A12" s="256">
        <v>1.2</v>
      </c>
      <c r="B12" s="133" t="s">
        <v>43</v>
      </c>
      <c r="C12" s="134">
        <v>22</v>
      </c>
      <c r="D12" s="134">
        <v>20</v>
      </c>
      <c r="E12" s="134">
        <v>2</v>
      </c>
      <c r="F12" s="134">
        <v>36</v>
      </c>
      <c r="G12" s="134">
        <v>36</v>
      </c>
      <c r="H12" s="134">
        <v>0</v>
      </c>
      <c r="I12" s="134">
        <v>19</v>
      </c>
      <c r="J12" s="134">
        <v>17</v>
      </c>
      <c r="K12" s="134">
        <v>2</v>
      </c>
      <c r="L12" s="134">
        <v>39</v>
      </c>
      <c r="M12" s="134">
        <v>39</v>
      </c>
      <c r="N12" s="134">
        <v>0</v>
      </c>
      <c r="O12" s="134">
        <v>22</v>
      </c>
      <c r="P12" s="134">
        <v>20</v>
      </c>
      <c r="Q12" s="134">
        <v>2</v>
      </c>
      <c r="R12" s="134">
        <v>26</v>
      </c>
      <c r="S12" s="134">
        <v>26</v>
      </c>
      <c r="T12" s="134">
        <v>0</v>
      </c>
      <c r="U12" s="134">
        <v>22</v>
      </c>
      <c r="V12" s="134">
        <v>20</v>
      </c>
      <c r="W12" s="134">
        <v>2</v>
      </c>
      <c r="X12" s="134">
        <v>42</v>
      </c>
      <c r="Y12" s="134">
        <v>42</v>
      </c>
      <c r="Z12" s="134">
        <v>0</v>
      </c>
      <c r="AA12" s="134">
        <v>19</v>
      </c>
      <c r="AB12" s="134">
        <v>17</v>
      </c>
      <c r="AC12" s="134">
        <v>2</v>
      </c>
      <c r="AD12" s="134"/>
      <c r="AE12" s="134"/>
      <c r="AF12" s="134">
        <v>39</v>
      </c>
      <c r="AG12" s="134">
        <v>39</v>
      </c>
      <c r="AH12" s="134">
        <v>0</v>
      </c>
      <c r="AI12" s="134">
        <v>19</v>
      </c>
      <c r="AJ12" s="134">
        <v>17</v>
      </c>
      <c r="AK12" s="134">
        <v>2</v>
      </c>
      <c r="AL12" s="134"/>
      <c r="AM12" s="134"/>
      <c r="AN12" s="134">
        <v>39</v>
      </c>
      <c r="AO12" s="134">
        <v>39</v>
      </c>
      <c r="AP12" s="134">
        <v>0</v>
      </c>
      <c r="AQ12" s="134">
        <v>19</v>
      </c>
      <c r="AR12" s="134">
        <v>17</v>
      </c>
      <c r="AS12" s="134">
        <v>2</v>
      </c>
      <c r="AT12" s="134"/>
      <c r="AU12" s="134"/>
      <c r="AV12" s="134">
        <v>39</v>
      </c>
      <c r="AW12" s="134">
        <v>39</v>
      </c>
      <c r="AX12" s="134">
        <v>0</v>
      </c>
      <c r="AY12" s="317">
        <f t="shared" si="29"/>
        <v>19</v>
      </c>
      <c r="AZ12" s="318">
        <v>17</v>
      </c>
      <c r="BA12" s="318">
        <v>2</v>
      </c>
      <c r="BB12" s="318"/>
      <c r="BC12" s="318"/>
      <c r="BD12" s="318">
        <v>39</v>
      </c>
      <c r="BE12" s="318">
        <v>39</v>
      </c>
      <c r="BF12" s="134">
        <v>0</v>
      </c>
      <c r="BG12" s="134">
        <f t="shared" si="13"/>
        <v>0</v>
      </c>
      <c r="BH12" s="134">
        <f t="shared" si="14"/>
        <v>0</v>
      </c>
      <c r="BI12" s="134">
        <f t="shared" si="15"/>
        <v>0</v>
      </c>
      <c r="BJ12" s="134">
        <f t="shared" si="16"/>
        <v>0</v>
      </c>
      <c r="BK12" s="134">
        <f t="shared" si="17"/>
        <v>0</v>
      </c>
      <c r="BL12" s="134">
        <f t="shared" si="18"/>
        <v>0</v>
      </c>
      <c r="BM12" s="135"/>
      <c r="BN12" s="135"/>
      <c r="BO12" s="135"/>
      <c r="BP12" s="135"/>
      <c r="BQ12" s="135"/>
      <c r="BR12" s="135"/>
      <c r="BS12" s="248"/>
      <c r="BT12" s="116"/>
    </row>
    <row r="13" spans="1:72" ht="28.5" customHeight="1">
      <c r="A13" s="322">
        <v>2</v>
      </c>
      <c r="B13" s="139" t="s">
        <v>45</v>
      </c>
      <c r="C13" s="130">
        <f t="shared" ref="C13:AH13" si="30">SUM(C14:C17)</f>
        <v>21150</v>
      </c>
      <c r="D13" s="130">
        <f t="shared" si="30"/>
        <v>21146</v>
      </c>
      <c r="E13" s="130">
        <f t="shared" si="30"/>
        <v>4</v>
      </c>
      <c r="F13" s="131">
        <f t="shared" si="30"/>
        <v>0</v>
      </c>
      <c r="G13" s="131">
        <f t="shared" si="30"/>
        <v>0</v>
      </c>
      <c r="H13" s="131">
        <f t="shared" si="30"/>
        <v>0</v>
      </c>
      <c r="I13" s="130">
        <f>SUM(I14:I17)</f>
        <v>20976</v>
      </c>
      <c r="J13" s="130">
        <f t="shared" ref="J13:N13" si="31">SUM(J14:J17)</f>
        <v>20972</v>
      </c>
      <c r="K13" s="130">
        <f t="shared" si="31"/>
        <v>4</v>
      </c>
      <c r="L13" s="131">
        <f t="shared" si="31"/>
        <v>0</v>
      </c>
      <c r="M13" s="131">
        <f t="shared" si="31"/>
        <v>0</v>
      </c>
      <c r="N13" s="131">
        <f t="shared" si="31"/>
        <v>0</v>
      </c>
      <c r="O13" s="130">
        <f t="shared" si="30"/>
        <v>20786</v>
      </c>
      <c r="P13" s="130">
        <f t="shared" si="30"/>
        <v>20782</v>
      </c>
      <c r="Q13" s="130">
        <f t="shared" si="30"/>
        <v>4</v>
      </c>
      <c r="R13" s="131">
        <f t="shared" si="30"/>
        <v>0</v>
      </c>
      <c r="S13" s="131">
        <f t="shared" si="30"/>
        <v>0</v>
      </c>
      <c r="T13" s="131">
        <f t="shared" si="30"/>
        <v>0</v>
      </c>
      <c r="U13" s="130">
        <f t="shared" si="30"/>
        <v>22322</v>
      </c>
      <c r="V13" s="130">
        <f t="shared" si="30"/>
        <v>22318</v>
      </c>
      <c r="W13" s="130">
        <f t="shared" si="30"/>
        <v>4</v>
      </c>
      <c r="X13" s="131">
        <f t="shared" si="30"/>
        <v>0</v>
      </c>
      <c r="Y13" s="131">
        <f t="shared" si="30"/>
        <v>0</v>
      </c>
      <c r="Z13" s="131">
        <f t="shared" si="30"/>
        <v>0</v>
      </c>
      <c r="AA13" s="130">
        <f>SUM(AA14:AA17)</f>
        <v>21362</v>
      </c>
      <c r="AB13" s="130">
        <f t="shared" si="30"/>
        <v>21358</v>
      </c>
      <c r="AC13" s="130">
        <f t="shared" si="30"/>
        <v>4</v>
      </c>
      <c r="AD13" s="130"/>
      <c r="AE13" s="130"/>
      <c r="AF13" s="131">
        <f t="shared" si="30"/>
        <v>0</v>
      </c>
      <c r="AG13" s="131">
        <f t="shared" si="30"/>
        <v>0</v>
      </c>
      <c r="AH13" s="131">
        <f t="shared" si="30"/>
        <v>0</v>
      </c>
      <c r="AI13" s="130">
        <f>SUM(AI14:AI17)</f>
        <v>21362</v>
      </c>
      <c r="AJ13" s="130">
        <f>SUM(AJ14:AJ17)</f>
        <v>21358</v>
      </c>
      <c r="AK13" s="130">
        <f t="shared" ref="AK13" si="32">SUM(AK14:AK17)</f>
        <v>4</v>
      </c>
      <c r="AL13" s="130"/>
      <c r="AM13" s="130"/>
      <c r="AN13" s="131">
        <f t="shared" ref="AN13:AP13" si="33">SUM(AN14:AN17)</f>
        <v>0</v>
      </c>
      <c r="AO13" s="131">
        <f t="shared" si="33"/>
        <v>0</v>
      </c>
      <c r="AP13" s="131">
        <f t="shared" si="33"/>
        <v>0</v>
      </c>
      <c r="AQ13" s="130">
        <f>SUM(AQ14:AQ17)</f>
        <v>21362</v>
      </c>
      <c r="AR13" s="130">
        <f>SUM(AR14:AR17)</f>
        <v>21358</v>
      </c>
      <c r="AS13" s="130">
        <f t="shared" ref="AS13" si="34">SUM(AS14:AS17)</f>
        <v>4</v>
      </c>
      <c r="AT13" s="130"/>
      <c r="AU13" s="130"/>
      <c r="AV13" s="131">
        <f t="shared" ref="AV13:AX13" si="35">SUM(AV14:AV17)</f>
        <v>0</v>
      </c>
      <c r="AW13" s="131">
        <f t="shared" si="35"/>
        <v>0</v>
      </c>
      <c r="AX13" s="131">
        <f t="shared" si="35"/>
        <v>0</v>
      </c>
      <c r="AY13" s="316">
        <f>SUM(AY14:AY17)</f>
        <v>21359</v>
      </c>
      <c r="AZ13" s="316">
        <f>SUM(AZ14:AZ17)</f>
        <v>21356</v>
      </c>
      <c r="BA13" s="316">
        <f t="shared" ref="BA13" si="36">SUM(BA14:BA17)</f>
        <v>3</v>
      </c>
      <c r="BB13" s="316"/>
      <c r="BC13" s="316"/>
      <c r="BD13" s="315">
        <f t="shared" ref="BD13:BF13" si="37">SUM(BD14:BD17)</f>
        <v>0</v>
      </c>
      <c r="BE13" s="315">
        <f t="shared" si="37"/>
        <v>0</v>
      </c>
      <c r="BF13" s="131">
        <f t="shared" si="37"/>
        <v>0</v>
      </c>
      <c r="BG13" s="134">
        <f t="shared" si="13"/>
        <v>-3</v>
      </c>
      <c r="BH13" s="134">
        <f t="shared" si="14"/>
        <v>-2</v>
      </c>
      <c r="BI13" s="134">
        <f t="shared" si="15"/>
        <v>-1</v>
      </c>
      <c r="BJ13" s="134">
        <f t="shared" si="16"/>
        <v>0</v>
      </c>
      <c r="BK13" s="134">
        <f t="shared" si="17"/>
        <v>0</v>
      </c>
      <c r="BL13" s="134">
        <f t="shared" si="18"/>
        <v>0</v>
      </c>
      <c r="BM13" s="131">
        <f>AA13-I13</f>
        <v>386</v>
      </c>
      <c r="BN13" s="131">
        <f>(AB13+AD13)-J13</f>
        <v>386</v>
      </c>
      <c r="BO13" s="131">
        <f>(AC13+AE13)-K13</f>
        <v>0</v>
      </c>
      <c r="BP13" s="131">
        <f>AF13-L13</f>
        <v>0</v>
      </c>
      <c r="BQ13" s="131">
        <f t="shared" ref="BQ13" si="38">AG13-M13</f>
        <v>0</v>
      </c>
      <c r="BR13" s="131">
        <f t="shared" ref="BR13" si="39">AH13-N13</f>
        <v>0</v>
      </c>
      <c r="BS13" s="246"/>
    </row>
    <row r="14" spans="1:72" ht="28.5" customHeight="1">
      <c r="A14" s="99" t="s">
        <v>223</v>
      </c>
      <c r="B14" s="141" t="s">
        <v>46</v>
      </c>
      <c r="C14" s="142">
        <v>5673</v>
      </c>
      <c r="D14" s="142">
        <v>5673</v>
      </c>
      <c r="E14" s="134"/>
      <c r="F14" s="165"/>
      <c r="G14" s="165"/>
      <c r="H14" s="134"/>
      <c r="I14" s="142">
        <v>5576</v>
      </c>
      <c r="J14" s="142">
        <v>5576</v>
      </c>
      <c r="K14" s="134"/>
      <c r="L14" s="134"/>
      <c r="M14" s="134"/>
      <c r="N14" s="134"/>
      <c r="O14" s="134">
        <v>5568</v>
      </c>
      <c r="P14" s="134">
        <v>5568</v>
      </c>
      <c r="Q14" s="134"/>
      <c r="R14" s="134"/>
      <c r="S14" s="134"/>
      <c r="T14" s="134"/>
      <c r="U14" s="142">
        <v>6044</v>
      </c>
      <c r="V14" s="142">
        <v>6044</v>
      </c>
      <c r="W14" s="134"/>
      <c r="X14" s="131"/>
      <c r="Y14" s="134"/>
      <c r="Z14" s="134"/>
      <c r="AA14" s="142">
        <f>AB14+AC14</f>
        <v>5754</v>
      </c>
      <c r="AB14" s="142">
        <v>5754</v>
      </c>
      <c r="AC14" s="134"/>
      <c r="AD14" s="134"/>
      <c r="AE14" s="134"/>
      <c r="AF14" s="134"/>
      <c r="AG14" s="134"/>
      <c r="AH14" s="134"/>
      <c r="AI14" s="142">
        <f>AJ14+AK14</f>
        <v>5754</v>
      </c>
      <c r="AJ14" s="142">
        <v>5754</v>
      </c>
      <c r="AK14" s="134"/>
      <c r="AL14" s="134"/>
      <c r="AM14" s="134"/>
      <c r="AN14" s="134"/>
      <c r="AO14" s="134"/>
      <c r="AP14" s="134"/>
      <c r="AQ14" s="142">
        <f>AR14+AS14</f>
        <v>5754</v>
      </c>
      <c r="AR14" s="142">
        <v>5754</v>
      </c>
      <c r="AS14" s="134"/>
      <c r="AT14" s="134"/>
      <c r="AU14" s="134"/>
      <c r="AV14" s="134"/>
      <c r="AW14" s="134"/>
      <c r="AX14" s="134"/>
      <c r="AY14" s="142">
        <f>AZ14+BA14</f>
        <v>5754</v>
      </c>
      <c r="AZ14" s="142">
        <v>5754</v>
      </c>
      <c r="BA14" s="134"/>
      <c r="BB14" s="134"/>
      <c r="BC14" s="134"/>
      <c r="BD14" s="134"/>
      <c r="BE14" s="134"/>
      <c r="BF14" s="134"/>
      <c r="BG14" s="134">
        <f t="shared" si="13"/>
        <v>0</v>
      </c>
      <c r="BH14" s="134">
        <f t="shared" si="14"/>
        <v>0</v>
      </c>
      <c r="BI14" s="134">
        <f t="shared" si="15"/>
        <v>0</v>
      </c>
      <c r="BJ14" s="134">
        <f t="shared" si="16"/>
        <v>0</v>
      </c>
      <c r="BK14" s="134">
        <f t="shared" si="17"/>
        <v>0</v>
      </c>
      <c r="BL14" s="134">
        <f t="shared" si="18"/>
        <v>0</v>
      </c>
      <c r="BM14" s="135"/>
      <c r="BN14" s="135"/>
      <c r="BO14" s="135"/>
      <c r="BP14" s="135"/>
      <c r="BQ14" s="135"/>
      <c r="BR14" s="135"/>
      <c r="BS14" s="246"/>
    </row>
    <row r="15" spans="1:72" ht="31.5" customHeight="1">
      <c r="A15" s="99" t="s">
        <v>12</v>
      </c>
      <c r="B15" s="141" t="s">
        <v>47</v>
      </c>
      <c r="C15" s="142">
        <v>6916</v>
      </c>
      <c r="D15" s="142">
        <v>6916</v>
      </c>
      <c r="E15" s="134"/>
      <c r="F15" s="134"/>
      <c r="G15" s="134"/>
      <c r="H15" s="134"/>
      <c r="I15" s="142">
        <v>6883</v>
      </c>
      <c r="J15" s="142">
        <v>6883</v>
      </c>
      <c r="K15" s="134"/>
      <c r="L15" s="134"/>
      <c r="M15" s="134"/>
      <c r="N15" s="134"/>
      <c r="O15" s="142">
        <v>6763</v>
      </c>
      <c r="P15" s="142">
        <v>6763</v>
      </c>
      <c r="Q15" s="134"/>
      <c r="R15" s="134"/>
      <c r="S15" s="134"/>
      <c r="T15" s="134"/>
      <c r="U15" s="142">
        <v>7314</v>
      </c>
      <c r="V15" s="142">
        <v>7314</v>
      </c>
      <c r="W15" s="134"/>
      <c r="X15" s="134"/>
      <c r="Y15" s="134"/>
      <c r="Z15" s="134"/>
      <c r="AA15" s="142">
        <f t="shared" ref="AA15:AA17" si="40">AB15+AC15</f>
        <v>7053</v>
      </c>
      <c r="AB15" s="142">
        <v>7053</v>
      </c>
      <c r="AC15" s="134"/>
      <c r="AD15" s="134"/>
      <c r="AE15" s="134"/>
      <c r="AF15" s="134"/>
      <c r="AG15" s="134"/>
      <c r="AH15" s="134"/>
      <c r="AI15" s="142">
        <f t="shared" ref="AI15:AI17" si="41">AJ15+AK15</f>
        <v>7053</v>
      </c>
      <c r="AJ15" s="142">
        <v>7053</v>
      </c>
      <c r="AK15" s="134"/>
      <c r="AL15" s="134"/>
      <c r="AM15" s="134"/>
      <c r="AN15" s="134"/>
      <c r="AO15" s="134"/>
      <c r="AP15" s="134"/>
      <c r="AQ15" s="142">
        <f t="shared" ref="AQ15:AQ17" si="42">AR15+AS15</f>
        <v>7053</v>
      </c>
      <c r="AR15" s="142">
        <v>7053</v>
      </c>
      <c r="AS15" s="134"/>
      <c r="AT15" s="134"/>
      <c r="AU15" s="134"/>
      <c r="AV15" s="134"/>
      <c r="AW15" s="134"/>
      <c r="AX15" s="134"/>
      <c r="AY15" s="142">
        <f t="shared" ref="AY15:AY17" si="43">AZ15+BA15</f>
        <v>7051</v>
      </c>
      <c r="AZ15" s="142">
        <v>7051</v>
      </c>
      <c r="BA15" s="134"/>
      <c r="BB15" s="134"/>
      <c r="BC15" s="134"/>
      <c r="BD15" s="134"/>
      <c r="BE15" s="134"/>
      <c r="BF15" s="134"/>
      <c r="BG15" s="134">
        <f t="shared" si="13"/>
        <v>-2</v>
      </c>
      <c r="BH15" s="134">
        <f t="shared" si="14"/>
        <v>-2</v>
      </c>
      <c r="BI15" s="134">
        <f t="shared" si="15"/>
        <v>0</v>
      </c>
      <c r="BJ15" s="134">
        <f t="shared" si="16"/>
        <v>0</v>
      </c>
      <c r="BK15" s="134">
        <f t="shared" si="17"/>
        <v>0</v>
      </c>
      <c r="BL15" s="134">
        <f t="shared" si="18"/>
        <v>0</v>
      </c>
      <c r="BM15" s="135"/>
      <c r="BN15" s="135"/>
      <c r="BO15" s="135"/>
      <c r="BP15" s="135"/>
      <c r="BQ15" s="135"/>
      <c r="BR15" s="135"/>
      <c r="BS15" s="246"/>
    </row>
    <row r="16" spans="1:72" ht="21" customHeight="1">
      <c r="A16" s="99" t="s">
        <v>237</v>
      </c>
      <c r="B16" s="141" t="s">
        <v>48</v>
      </c>
      <c r="C16" s="142">
        <v>5606</v>
      </c>
      <c r="D16" s="142">
        <v>5606</v>
      </c>
      <c r="E16" s="134"/>
      <c r="F16" s="134"/>
      <c r="G16" s="134"/>
      <c r="H16" s="134"/>
      <c r="I16" s="142">
        <v>5565</v>
      </c>
      <c r="J16" s="142">
        <v>5565</v>
      </c>
      <c r="K16" s="134"/>
      <c r="L16" s="134"/>
      <c r="M16" s="134"/>
      <c r="N16" s="134"/>
      <c r="O16" s="142">
        <v>5505</v>
      </c>
      <c r="P16" s="142">
        <v>5505</v>
      </c>
      <c r="Q16" s="134"/>
      <c r="R16" s="134"/>
      <c r="S16" s="134"/>
      <c r="T16" s="134"/>
      <c r="U16" s="142">
        <v>5998</v>
      </c>
      <c r="V16" s="142">
        <v>5998</v>
      </c>
      <c r="W16" s="134"/>
      <c r="X16" s="134"/>
      <c r="Y16" s="134"/>
      <c r="Z16" s="134"/>
      <c r="AA16" s="142">
        <f t="shared" si="40"/>
        <v>5605</v>
      </c>
      <c r="AB16" s="142">
        <v>5605</v>
      </c>
      <c r="AC16" s="134"/>
      <c r="AD16" s="134"/>
      <c r="AE16" s="134"/>
      <c r="AF16" s="134"/>
      <c r="AG16" s="134"/>
      <c r="AH16" s="134"/>
      <c r="AI16" s="142">
        <f t="shared" si="41"/>
        <v>5605</v>
      </c>
      <c r="AJ16" s="142">
        <v>5605</v>
      </c>
      <c r="AK16" s="134"/>
      <c r="AL16" s="134"/>
      <c r="AM16" s="134"/>
      <c r="AN16" s="134"/>
      <c r="AO16" s="134"/>
      <c r="AP16" s="134"/>
      <c r="AQ16" s="142">
        <f t="shared" si="42"/>
        <v>5605</v>
      </c>
      <c r="AR16" s="142">
        <v>5605</v>
      </c>
      <c r="AS16" s="134"/>
      <c r="AT16" s="134"/>
      <c r="AU16" s="134"/>
      <c r="AV16" s="134"/>
      <c r="AW16" s="134"/>
      <c r="AX16" s="134"/>
      <c r="AY16" s="142">
        <f t="shared" si="43"/>
        <v>5605</v>
      </c>
      <c r="AZ16" s="142">
        <v>5605</v>
      </c>
      <c r="BA16" s="134"/>
      <c r="BB16" s="134"/>
      <c r="BC16" s="134"/>
      <c r="BD16" s="134"/>
      <c r="BE16" s="134"/>
      <c r="BF16" s="134"/>
      <c r="BG16" s="134">
        <f t="shared" si="13"/>
        <v>0</v>
      </c>
      <c r="BH16" s="134">
        <f t="shared" si="14"/>
        <v>0</v>
      </c>
      <c r="BI16" s="134">
        <f t="shared" si="15"/>
        <v>0</v>
      </c>
      <c r="BJ16" s="134">
        <f t="shared" si="16"/>
        <v>0</v>
      </c>
      <c r="BK16" s="134">
        <f t="shared" si="17"/>
        <v>0</v>
      </c>
      <c r="BL16" s="134">
        <f t="shared" si="18"/>
        <v>0</v>
      </c>
      <c r="BM16" s="135"/>
      <c r="BN16" s="135"/>
      <c r="BO16" s="135"/>
      <c r="BP16" s="135"/>
      <c r="BQ16" s="135"/>
      <c r="BR16" s="135"/>
      <c r="BS16" s="246"/>
    </row>
    <row r="17" spans="1:72" ht="22.5" customHeight="1">
      <c r="A17" s="99" t="s">
        <v>238</v>
      </c>
      <c r="B17" s="141" t="s">
        <v>49</v>
      </c>
      <c r="C17" s="142">
        <f>D17+E17</f>
        <v>2955</v>
      </c>
      <c r="D17" s="142">
        <v>2951</v>
      </c>
      <c r="E17" s="134">
        <v>4</v>
      </c>
      <c r="F17" s="134"/>
      <c r="G17" s="134"/>
      <c r="H17" s="134"/>
      <c r="I17" s="142">
        <f>J17+K17</f>
        <v>2952</v>
      </c>
      <c r="J17" s="142">
        <v>2948</v>
      </c>
      <c r="K17" s="142">
        <v>4</v>
      </c>
      <c r="L17" s="134"/>
      <c r="M17" s="134"/>
      <c r="N17" s="134"/>
      <c r="O17" s="142">
        <f>P17+Q17</f>
        <v>2950</v>
      </c>
      <c r="P17" s="142">
        <v>2946</v>
      </c>
      <c r="Q17" s="142">
        <v>4</v>
      </c>
      <c r="R17" s="134"/>
      <c r="S17" s="134"/>
      <c r="T17" s="134"/>
      <c r="U17" s="142">
        <f>V17+W17</f>
        <v>2966</v>
      </c>
      <c r="V17" s="142">
        <v>2962</v>
      </c>
      <c r="W17" s="142">
        <v>4</v>
      </c>
      <c r="X17" s="134"/>
      <c r="Y17" s="134"/>
      <c r="Z17" s="134"/>
      <c r="AA17" s="142">
        <f t="shared" si="40"/>
        <v>2950</v>
      </c>
      <c r="AB17" s="142">
        <v>2946</v>
      </c>
      <c r="AC17" s="142">
        <v>4</v>
      </c>
      <c r="AD17" s="142"/>
      <c r="AE17" s="142"/>
      <c r="AF17" s="134"/>
      <c r="AG17" s="134"/>
      <c r="AH17" s="134"/>
      <c r="AI17" s="142">
        <f t="shared" si="41"/>
        <v>2950</v>
      </c>
      <c r="AJ17" s="142">
        <v>2946</v>
      </c>
      <c r="AK17" s="142">
        <v>4</v>
      </c>
      <c r="AL17" s="142"/>
      <c r="AM17" s="142"/>
      <c r="AN17" s="134"/>
      <c r="AO17" s="134"/>
      <c r="AP17" s="134"/>
      <c r="AQ17" s="142">
        <f t="shared" si="42"/>
        <v>2950</v>
      </c>
      <c r="AR17" s="142">
        <v>2946</v>
      </c>
      <c r="AS17" s="142">
        <v>4</v>
      </c>
      <c r="AT17" s="142"/>
      <c r="AU17" s="142"/>
      <c r="AV17" s="134"/>
      <c r="AW17" s="134"/>
      <c r="AX17" s="134"/>
      <c r="AY17" s="142">
        <f t="shared" si="43"/>
        <v>2949</v>
      </c>
      <c r="AZ17" s="142">
        <v>2946</v>
      </c>
      <c r="BA17" s="142">
        <v>3</v>
      </c>
      <c r="BB17" s="142"/>
      <c r="BC17" s="142"/>
      <c r="BD17" s="134"/>
      <c r="BE17" s="134"/>
      <c r="BF17" s="134"/>
      <c r="BG17" s="134">
        <f t="shared" si="13"/>
        <v>-1</v>
      </c>
      <c r="BH17" s="134">
        <f t="shared" si="14"/>
        <v>0</v>
      </c>
      <c r="BI17" s="134">
        <f t="shared" si="15"/>
        <v>-1</v>
      </c>
      <c r="BJ17" s="134">
        <f t="shared" si="16"/>
        <v>0</v>
      </c>
      <c r="BK17" s="134">
        <f t="shared" si="17"/>
        <v>0</v>
      </c>
      <c r="BL17" s="134">
        <f t="shared" si="18"/>
        <v>0</v>
      </c>
      <c r="BM17" s="135"/>
      <c r="BN17" s="135"/>
      <c r="BO17" s="135"/>
      <c r="BP17" s="135"/>
      <c r="BQ17" s="135"/>
      <c r="BR17" s="135"/>
      <c r="BS17" s="246" t="s">
        <v>464</v>
      </c>
    </row>
    <row r="18" spans="1:72" s="204" customFormat="1" ht="28.5" customHeight="1">
      <c r="A18" s="323">
        <v>3</v>
      </c>
      <c r="B18" s="139" t="s">
        <v>304</v>
      </c>
      <c r="C18" s="131">
        <f>SUM(C19:C28)</f>
        <v>177</v>
      </c>
      <c r="D18" s="131">
        <f t="shared" ref="D18:AH18" si="44">SUM(D19:D28)</f>
        <v>176</v>
      </c>
      <c r="E18" s="131">
        <f t="shared" si="44"/>
        <v>1</v>
      </c>
      <c r="F18" s="131">
        <f t="shared" si="44"/>
        <v>16</v>
      </c>
      <c r="G18" s="131">
        <f t="shared" si="44"/>
        <v>16</v>
      </c>
      <c r="H18" s="131">
        <f t="shared" si="44"/>
        <v>0</v>
      </c>
      <c r="I18" s="131">
        <f t="shared" ref="I18:N18" si="45">SUM(I19:I28)</f>
        <v>177</v>
      </c>
      <c r="J18" s="131">
        <f t="shared" si="45"/>
        <v>176</v>
      </c>
      <c r="K18" s="131">
        <f t="shared" si="45"/>
        <v>1</v>
      </c>
      <c r="L18" s="131">
        <f t="shared" si="45"/>
        <v>16</v>
      </c>
      <c r="M18" s="131">
        <f t="shared" si="45"/>
        <v>16</v>
      </c>
      <c r="N18" s="131">
        <f t="shared" si="45"/>
        <v>0</v>
      </c>
      <c r="O18" s="131">
        <f t="shared" si="44"/>
        <v>170</v>
      </c>
      <c r="P18" s="131">
        <f t="shared" si="44"/>
        <v>169</v>
      </c>
      <c r="Q18" s="131">
        <f t="shared" si="44"/>
        <v>1</v>
      </c>
      <c r="R18" s="131">
        <f t="shared" si="44"/>
        <v>3</v>
      </c>
      <c r="S18" s="131">
        <f t="shared" si="44"/>
        <v>3</v>
      </c>
      <c r="T18" s="131">
        <f t="shared" si="44"/>
        <v>0</v>
      </c>
      <c r="U18" s="131">
        <f t="shared" si="44"/>
        <v>219</v>
      </c>
      <c r="V18" s="131">
        <f t="shared" si="44"/>
        <v>218</v>
      </c>
      <c r="W18" s="131">
        <f t="shared" si="44"/>
        <v>1</v>
      </c>
      <c r="X18" s="131">
        <f t="shared" si="44"/>
        <v>15</v>
      </c>
      <c r="Y18" s="131">
        <f t="shared" si="44"/>
        <v>13</v>
      </c>
      <c r="Z18" s="131">
        <f t="shared" si="44"/>
        <v>2</v>
      </c>
      <c r="AA18" s="131">
        <f t="shared" si="44"/>
        <v>172</v>
      </c>
      <c r="AB18" s="131">
        <f t="shared" si="44"/>
        <v>171</v>
      </c>
      <c r="AC18" s="131">
        <f t="shared" si="44"/>
        <v>1</v>
      </c>
      <c r="AD18" s="131">
        <f t="shared" si="44"/>
        <v>0</v>
      </c>
      <c r="AE18" s="131">
        <f t="shared" si="44"/>
        <v>0</v>
      </c>
      <c r="AF18" s="131">
        <f t="shared" si="44"/>
        <v>15</v>
      </c>
      <c r="AG18" s="131">
        <f t="shared" si="44"/>
        <v>15</v>
      </c>
      <c r="AH18" s="131">
        <f t="shared" si="44"/>
        <v>0</v>
      </c>
      <c r="AI18" s="131">
        <f t="shared" ref="AI18:AP18" si="46">SUM(AI19:AI28)</f>
        <v>172</v>
      </c>
      <c r="AJ18" s="131">
        <f t="shared" si="46"/>
        <v>171</v>
      </c>
      <c r="AK18" s="131">
        <f t="shared" si="46"/>
        <v>1</v>
      </c>
      <c r="AL18" s="131">
        <f t="shared" si="46"/>
        <v>0</v>
      </c>
      <c r="AM18" s="131">
        <f t="shared" si="46"/>
        <v>0</v>
      </c>
      <c r="AN18" s="131">
        <f t="shared" si="46"/>
        <v>15</v>
      </c>
      <c r="AO18" s="131">
        <f t="shared" si="46"/>
        <v>15</v>
      </c>
      <c r="AP18" s="131">
        <f t="shared" si="46"/>
        <v>0</v>
      </c>
      <c r="AQ18" s="131">
        <f t="shared" ref="AQ18:AX18" si="47">SUM(AQ19:AQ28)</f>
        <v>172</v>
      </c>
      <c r="AR18" s="131">
        <f t="shared" si="47"/>
        <v>171</v>
      </c>
      <c r="AS18" s="131">
        <f t="shared" si="47"/>
        <v>1</v>
      </c>
      <c r="AT18" s="131">
        <f t="shared" si="47"/>
        <v>0</v>
      </c>
      <c r="AU18" s="131">
        <f t="shared" si="47"/>
        <v>0</v>
      </c>
      <c r="AV18" s="131">
        <f t="shared" si="47"/>
        <v>15</v>
      </c>
      <c r="AW18" s="131">
        <f t="shared" si="47"/>
        <v>15</v>
      </c>
      <c r="AX18" s="131">
        <f t="shared" si="47"/>
        <v>0</v>
      </c>
      <c r="AY18" s="131">
        <f t="shared" ref="AY18:BF18" si="48">SUM(AY19:AY28)</f>
        <v>172</v>
      </c>
      <c r="AZ18" s="131">
        <f t="shared" si="48"/>
        <v>171</v>
      </c>
      <c r="BA18" s="131">
        <f t="shared" si="48"/>
        <v>1</v>
      </c>
      <c r="BB18" s="131">
        <f t="shared" si="48"/>
        <v>0</v>
      </c>
      <c r="BC18" s="131">
        <f t="shared" si="48"/>
        <v>0</v>
      </c>
      <c r="BD18" s="131">
        <f t="shared" si="48"/>
        <v>15</v>
      </c>
      <c r="BE18" s="131">
        <f t="shared" si="48"/>
        <v>15</v>
      </c>
      <c r="BF18" s="131">
        <f t="shared" si="48"/>
        <v>0</v>
      </c>
      <c r="BG18" s="134">
        <f t="shared" si="13"/>
        <v>0</v>
      </c>
      <c r="BH18" s="134">
        <f t="shared" si="14"/>
        <v>0</v>
      </c>
      <c r="BI18" s="134">
        <f t="shared" si="15"/>
        <v>0</v>
      </c>
      <c r="BJ18" s="134">
        <f t="shared" si="16"/>
        <v>0</v>
      </c>
      <c r="BK18" s="134">
        <f t="shared" si="17"/>
        <v>0</v>
      </c>
      <c r="BL18" s="134">
        <f t="shared" si="18"/>
        <v>0</v>
      </c>
      <c r="BM18" s="131">
        <f>AA18-I18</f>
        <v>-5</v>
      </c>
      <c r="BN18" s="131">
        <f>(AB18+AD18)-J18</f>
        <v>-5</v>
      </c>
      <c r="BO18" s="131">
        <f>(AC18+AE18)-K18</f>
        <v>0</v>
      </c>
      <c r="BP18" s="131">
        <f>AF18-L18</f>
        <v>-1</v>
      </c>
      <c r="BQ18" s="131">
        <f t="shared" ref="BQ18" si="49">AG18-M18</f>
        <v>-1</v>
      </c>
      <c r="BR18" s="131">
        <f t="shared" ref="BR18" si="50">AH18-N18</f>
        <v>0</v>
      </c>
      <c r="BS18" s="246"/>
      <c r="BT18" s="203"/>
    </row>
    <row r="19" spans="1:72" ht="27.75" customHeight="1">
      <c r="A19" s="99" t="s">
        <v>218</v>
      </c>
      <c r="B19" s="141" t="s">
        <v>296</v>
      </c>
      <c r="C19" s="134">
        <v>20</v>
      </c>
      <c r="D19" s="134">
        <v>20</v>
      </c>
      <c r="E19" s="134"/>
      <c r="F19" s="134">
        <v>4</v>
      </c>
      <c r="G19" s="134">
        <v>4</v>
      </c>
      <c r="H19" s="134"/>
      <c r="I19" s="134">
        <v>20</v>
      </c>
      <c r="J19" s="134">
        <v>20</v>
      </c>
      <c r="K19" s="134"/>
      <c r="L19" s="134">
        <v>4</v>
      </c>
      <c r="M19" s="134">
        <v>4</v>
      </c>
      <c r="N19" s="134"/>
      <c r="O19" s="134">
        <v>20</v>
      </c>
      <c r="P19" s="134">
        <v>20</v>
      </c>
      <c r="Q19" s="134"/>
      <c r="R19" s="134">
        <v>0</v>
      </c>
      <c r="S19" s="134">
        <v>0</v>
      </c>
      <c r="T19" s="134">
        <v>0</v>
      </c>
      <c r="U19" s="134">
        <v>22</v>
      </c>
      <c r="V19" s="134">
        <v>22</v>
      </c>
      <c r="W19" s="134"/>
      <c r="X19" s="134">
        <v>6</v>
      </c>
      <c r="Y19" s="134">
        <v>4</v>
      </c>
      <c r="Z19" s="134">
        <v>2</v>
      </c>
      <c r="AA19" s="162">
        <v>20</v>
      </c>
      <c r="AB19" s="162">
        <v>20</v>
      </c>
      <c r="AC19" s="134"/>
      <c r="AD19" s="134"/>
      <c r="AE19" s="134"/>
      <c r="AF19" s="134">
        <v>4</v>
      </c>
      <c r="AG19" s="134">
        <v>4</v>
      </c>
      <c r="AH19" s="134"/>
      <c r="AI19" s="162">
        <v>20</v>
      </c>
      <c r="AJ19" s="162">
        <v>20</v>
      </c>
      <c r="AK19" s="134"/>
      <c r="AL19" s="134"/>
      <c r="AM19" s="134"/>
      <c r="AN19" s="134">
        <v>4</v>
      </c>
      <c r="AO19" s="134">
        <v>4</v>
      </c>
      <c r="AP19" s="134"/>
      <c r="AQ19" s="162">
        <v>20</v>
      </c>
      <c r="AR19" s="162">
        <v>20</v>
      </c>
      <c r="AS19" s="134"/>
      <c r="AT19" s="134"/>
      <c r="AU19" s="134"/>
      <c r="AV19" s="134">
        <v>4</v>
      </c>
      <c r="AW19" s="134">
        <v>4</v>
      </c>
      <c r="AX19" s="134"/>
      <c r="AY19" s="162">
        <v>20</v>
      </c>
      <c r="AZ19" s="162">
        <v>20</v>
      </c>
      <c r="BA19" s="134"/>
      <c r="BB19" s="134"/>
      <c r="BC19" s="134"/>
      <c r="BD19" s="134">
        <v>4</v>
      </c>
      <c r="BE19" s="134">
        <v>4</v>
      </c>
      <c r="BF19" s="134"/>
      <c r="BG19" s="134">
        <f t="shared" si="13"/>
        <v>0</v>
      </c>
      <c r="BH19" s="134">
        <f t="shared" si="14"/>
        <v>0</v>
      </c>
      <c r="BI19" s="134">
        <f t="shared" si="15"/>
        <v>0</v>
      </c>
      <c r="BJ19" s="134">
        <f t="shared" si="16"/>
        <v>0</v>
      </c>
      <c r="BK19" s="134">
        <f t="shared" si="17"/>
        <v>0</v>
      </c>
      <c r="BL19" s="134">
        <f t="shared" si="18"/>
        <v>0</v>
      </c>
      <c r="BM19" s="135"/>
      <c r="BN19" s="135"/>
      <c r="BO19" s="135"/>
      <c r="BP19" s="135"/>
      <c r="BQ19" s="135"/>
      <c r="BR19" s="135"/>
      <c r="BS19" s="246"/>
    </row>
    <row r="20" spans="1:72" ht="22.5" customHeight="1">
      <c r="A20" s="99" t="s">
        <v>219</v>
      </c>
      <c r="B20" s="141" t="s">
        <v>297</v>
      </c>
      <c r="C20" s="134">
        <v>16</v>
      </c>
      <c r="D20" s="134">
        <v>16</v>
      </c>
      <c r="E20" s="134"/>
      <c r="F20" s="134">
        <v>5</v>
      </c>
      <c r="G20" s="134">
        <v>5</v>
      </c>
      <c r="H20" s="134"/>
      <c r="I20" s="134">
        <v>16</v>
      </c>
      <c r="J20" s="134">
        <v>16</v>
      </c>
      <c r="K20" s="134"/>
      <c r="L20" s="134">
        <v>5</v>
      </c>
      <c r="M20" s="134">
        <v>5</v>
      </c>
      <c r="N20" s="134"/>
      <c r="O20" s="134">
        <v>15</v>
      </c>
      <c r="P20" s="134">
        <v>15</v>
      </c>
      <c r="Q20" s="134"/>
      <c r="R20" s="134"/>
      <c r="S20" s="134"/>
      <c r="T20" s="134"/>
      <c r="U20" s="134">
        <v>24</v>
      </c>
      <c r="V20" s="134">
        <v>24</v>
      </c>
      <c r="W20" s="134"/>
      <c r="X20" s="134">
        <v>5</v>
      </c>
      <c r="Y20" s="134">
        <v>5</v>
      </c>
      <c r="Z20" s="134"/>
      <c r="AA20" s="162">
        <v>16</v>
      </c>
      <c r="AB20" s="162">
        <v>16</v>
      </c>
      <c r="AC20" s="134"/>
      <c r="AD20" s="134"/>
      <c r="AE20" s="134"/>
      <c r="AF20" s="134">
        <v>5</v>
      </c>
      <c r="AG20" s="134">
        <v>5</v>
      </c>
      <c r="AH20" s="134"/>
      <c r="AI20" s="162">
        <v>16</v>
      </c>
      <c r="AJ20" s="162">
        <v>16</v>
      </c>
      <c r="AK20" s="134"/>
      <c r="AL20" s="134"/>
      <c r="AM20" s="134"/>
      <c r="AN20" s="134">
        <v>5</v>
      </c>
      <c r="AO20" s="134">
        <v>5</v>
      </c>
      <c r="AP20" s="134"/>
      <c r="AQ20" s="162">
        <v>16</v>
      </c>
      <c r="AR20" s="162">
        <v>16</v>
      </c>
      <c r="AS20" s="134"/>
      <c r="AT20" s="134"/>
      <c r="AU20" s="134"/>
      <c r="AV20" s="134">
        <v>5</v>
      </c>
      <c r="AW20" s="134">
        <v>5</v>
      </c>
      <c r="AX20" s="134"/>
      <c r="AY20" s="162">
        <v>16</v>
      </c>
      <c r="AZ20" s="162">
        <v>16</v>
      </c>
      <c r="BA20" s="134"/>
      <c r="BB20" s="134"/>
      <c r="BC20" s="134"/>
      <c r="BD20" s="134">
        <v>5</v>
      </c>
      <c r="BE20" s="134">
        <v>5</v>
      </c>
      <c r="BF20" s="134"/>
      <c r="BG20" s="134">
        <f t="shared" si="13"/>
        <v>0</v>
      </c>
      <c r="BH20" s="134">
        <f t="shared" si="14"/>
        <v>0</v>
      </c>
      <c r="BI20" s="134">
        <f t="shared" si="15"/>
        <v>0</v>
      </c>
      <c r="BJ20" s="134">
        <f t="shared" si="16"/>
        <v>0</v>
      </c>
      <c r="BK20" s="134">
        <f t="shared" si="17"/>
        <v>0</v>
      </c>
      <c r="BL20" s="134">
        <f t="shared" si="18"/>
        <v>0</v>
      </c>
      <c r="BM20" s="135"/>
      <c r="BN20" s="135"/>
      <c r="BO20" s="135"/>
      <c r="BP20" s="135"/>
      <c r="BQ20" s="135"/>
      <c r="BR20" s="135"/>
      <c r="BS20" s="246"/>
    </row>
    <row r="21" spans="1:72" ht="25.5" customHeight="1">
      <c r="A21" s="99" t="s">
        <v>220</v>
      </c>
      <c r="B21" s="141" t="s">
        <v>298</v>
      </c>
      <c r="C21" s="134">
        <v>18</v>
      </c>
      <c r="D21" s="134">
        <v>18</v>
      </c>
      <c r="E21" s="134"/>
      <c r="F21" s="134">
        <v>0</v>
      </c>
      <c r="G21" s="134">
        <v>0</v>
      </c>
      <c r="H21" s="134">
        <v>0</v>
      </c>
      <c r="I21" s="134">
        <v>18</v>
      </c>
      <c r="J21" s="134">
        <v>18</v>
      </c>
      <c r="K21" s="134"/>
      <c r="L21" s="134">
        <v>0</v>
      </c>
      <c r="M21" s="134">
        <v>0</v>
      </c>
      <c r="N21" s="134">
        <v>0</v>
      </c>
      <c r="O21" s="134">
        <v>18</v>
      </c>
      <c r="P21" s="134">
        <v>18</v>
      </c>
      <c r="Q21" s="134">
        <v>0</v>
      </c>
      <c r="R21" s="134">
        <v>0</v>
      </c>
      <c r="S21" s="134">
        <v>0</v>
      </c>
      <c r="T21" s="134">
        <v>0</v>
      </c>
      <c r="U21" s="134">
        <v>18</v>
      </c>
      <c r="V21" s="134">
        <v>18</v>
      </c>
      <c r="W21" s="134">
        <v>0</v>
      </c>
      <c r="X21" s="134">
        <v>0</v>
      </c>
      <c r="Y21" s="134">
        <v>0</v>
      </c>
      <c r="Z21" s="134">
        <v>0</v>
      </c>
      <c r="AA21" s="134">
        <v>18</v>
      </c>
      <c r="AB21" s="134">
        <v>18</v>
      </c>
      <c r="AC21" s="134"/>
      <c r="AD21" s="134"/>
      <c r="AE21" s="134"/>
      <c r="AF21" s="134">
        <v>0</v>
      </c>
      <c r="AG21" s="134">
        <v>0</v>
      </c>
      <c r="AH21" s="134">
        <v>0</v>
      </c>
      <c r="AI21" s="134">
        <v>18</v>
      </c>
      <c r="AJ21" s="134">
        <v>18</v>
      </c>
      <c r="AK21" s="134"/>
      <c r="AL21" s="134"/>
      <c r="AM21" s="134"/>
      <c r="AN21" s="134">
        <v>0</v>
      </c>
      <c r="AO21" s="134">
        <v>0</v>
      </c>
      <c r="AP21" s="134">
        <v>0</v>
      </c>
      <c r="AQ21" s="134">
        <v>18</v>
      </c>
      <c r="AR21" s="134">
        <v>18</v>
      </c>
      <c r="AS21" s="134"/>
      <c r="AT21" s="134"/>
      <c r="AU21" s="134"/>
      <c r="AV21" s="134">
        <v>0</v>
      </c>
      <c r="AW21" s="134">
        <v>0</v>
      </c>
      <c r="AX21" s="134">
        <v>0</v>
      </c>
      <c r="AY21" s="134">
        <v>18</v>
      </c>
      <c r="AZ21" s="134">
        <v>18</v>
      </c>
      <c r="BA21" s="134"/>
      <c r="BB21" s="134"/>
      <c r="BC21" s="134"/>
      <c r="BD21" s="134">
        <v>0</v>
      </c>
      <c r="BE21" s="134">
        <v>0</v>
      </c>
      <c r="BF21" s="134">
        <v>0</v>
      </c>
      <c r="BG21" s="134">
        <f t="shared" si="13"/>
        <v>0</v>
      </c>
      <c r="BH21" s="134">
        <f t="shared" si="14"/>
        <v>0</v>
      </c>
      <c r="BI21" s="134">
        <f t="shared" si="15"/>
        <v>0</v>
      </c>
      <c r="BJ21" s="134">
        <f t="shared" si="16"/>
        <v>0</v>
      </c>
      <c r="BK21" s="134">
        <f t="shared" si="17"/>
        <v>0</v>
      </c>
      <c r="BL21" s="134">
        <f t="shared" si="18"/>
        <v>0</v>
      </c>
      <c r="BM21" s="135"/>
      <c r="BN21" s="135"/>
      <c r="BO21" s="135"/>
      <c r="BP21" s="135"/>
      <c r="BQ21" s="135"/>
      <c r="BR21" s="135"/>
      <c r="BS21" s="246"/>
    </row>
    <row r="22" spans="1:72" ht="22.5" customHeight="1">
      <c r="A22" s="99" t="s">
        <v>221</v>
      </c>
      <c r="B22" s="141" t="s">
        <v>299</v>
      </c>
      <c r="C22" s="134">
        <v>24</v>
      </c>
      <c r="D22" s="134">
        <v>24</v>
      </c>
      <c r="E22" s="134"/>
      <c r="F22" s="134">
        <v>0</v>
      </c>
      <c r="G22" s="134"/>
      <c r="H22" s="134"/>
      <c r="I22" s="134">
        <v>24</v>
      </c>
      <c r="J22" s="134">
        <v>24</v>
      </c>
      <c r="K22" s="134"/>
      <c r="L22" s="134">
        <v>0</v>
      </c>
      <c r="M22" s="134"/>
      <c r="N22" s="134"/>
      <c r="O22" s="134">
        <v>23</v>
      </c>
      <c r="P22" s="134">
        <v>23</v>
      </c>
      <c r="Q22" s="134"/>
      <c r="R22" s="134">
        <v>0</v>
      </c>
      <c r="S22" s="134"/>
      <c r="T22" s="134"/>
      <c r="U22" s="134">
        <v>24</v>
      </c>
      <c r="V22" s="134">
        <v>24</v>
      </c>
      <c r="W22" s="134"/>
      <c r="X22" s="134">
        <v>0</v>
      </c>
      <c r="Y22" s="134"/>
      <c r="Z22" s="134"/>
      <c r="AA22" s="134">
        <v>24</v>
      </c>
      <c r="AB22" s="134">
        <v>24</v>
      </c>
      <c r="AC22" s="134"/>
      <c r="AD22" s="134"/>
      <c r="AE22" s="134"/>
      <c r="AF22" s="134">
        <v>0</v>
      </c>
      <c r="AG22" s="134"/>
      <c r="AH22" s="134"/>
      <c r="AI22" s="134">
        <v>24</v>
      </c>
      <c r="AJ22" s="134">
        <v>24</v>
      </c>
      <c r="AK22" s="134"/>
      <c r="AL22" s="134"/>
      <c r="AM22" s="134"/>
      <c r="AN22" s="134">
        <v>0</v>
      </c>
      <c r="AO22" s="134"/>
      <c r="AP22" s="134"/>
      <c r="AQ22" s="134">
        <v>24</v>
      </c>
      <c r="AR22" s="134">
        <v>24</v>
      </c>
      <c r="AS22" s="134"/>
      <c r="AT22" s="134"/>
      <c r="AU22" s="134"/>
      <c r="AV22" s="134">
        <v>0</v>
      </c>
      <c r="AW22" s="134"/>
      <c r="AX22" s="134"/>
      <c r="AY22" s="134">
        <v>24</v>
      </c>
      <c r="AZ22" s="134">
        <v>24</v>
      </c>
      <c r="BA22" s="134"/>
      <c r="BB22" s="134"/>
      <c r="BC22" s="134"/>
      <c r="BD22" s="134">
        <v>0</v>
      </c>
      <c r="BE22" s="134"/>
      <c r="BF22" s="134"/>
      <c r="BG22" s="134">
        <f t="shared" si="13"/>
        <v>0</v>
      </c>
      <c r="BH22" s="134">
        <f t="shared" si="14"/>
        <v>0</v>
      </c>
      <c r="BI22" s="134">
        <f t="shared" si="15"/>
        <v>0</v>
      </c>
      <c r="BJ22" s="134">
        <f t="shared" si="16"/>
        <v>0</v>
      </c>
      <c r="BK22" s="134">
        <f t="shared" si="17"/>
        <v>0</v>
      </c>
      <c r="BL22" s="134">
        <f t="shared" si="18"/>
        <v>0</v>
      </c>
      <c r="BM22" s="135"/>
      <c r="BN22" s="135"/>
      <c r="BO22" s="135"/>
      <c r="BP22" s="135"/>
      <c r="BQ22" s="135"/>
      <c r="BR22" s="135"/>
      <c r="BS22" s="246"/>
    </row>
    <row r="23" spans="1:72" ht="33.75" customHeight="1">
      <c r="A23" s="99" t="s">
        <v>222</v>
      </c>
      <c r="B23" s="141" t="s">
        <v>346</v>
      </c>
      <c r="C23" s="134">
        <v>13</v>
      </c>
      <c r="D23" s="134">
        <v>13</v>
      </c>
      <c r="E23" s="134"/>
      <c r="F23" s="134">
        <v>2</v>
      </c>
      <c r="G23" s="134">
        <v>2</v>
      </c>
      <c r="H23" s="134"/>
      <c r="I23" s="134">
        <v>13</v>
      </c>
      <c r="J23" s="134">
        <v>13</v>
      </c>
      <c r="K23" s="134"/>
      <c r="L23" s="134">
        <v>2</v>
      </c>
      <c r="M23" s="134">
        <v>2</v>
      </c>
      <c r="N23" s="134"/>
      <c r="O23" s="134">
        <v>12</v>
      </c>
      <c r="P23" s="134">
        <v>12</v>
      </c>
      <c r="Q23" s="134"/>
      <c r="R23" s="134">
        <v>2</v>
      </c>
      <c r="S23" s="134">
        <v>2</v>
      </c>
      <c r="T23" s="134"/>
      <c r="U23" s="134">
        <v>13</v>
      </c>
      <c r="V23" s="134">
        <v>13</v>
      </c>
      <c r="W23" s="134"/>
      <c r="X23" s="134">
        <v>2</v>
      </c>
      <c r="Y23" s="134">
        <v>2</v>
      </c>
      <c r="Z23" s="134"/>
      <c r="AA23" s="134">
        <v>13</v>
      </c>
      <c r="AB23" s="134">
        <v>13</v>
      </c>
      <c r="AC23" s="134"/>
      <c r="AD23" s="134"/>
      <c r="AE23" s="134"/>
      <c r="AF23" s="134">
        <v>2</v>
      </c>
      <c r="AG23" s="134">
        <v>2</v>
      </c>
      <c r="AH23" s="134"/>
      <c r="AI23" s="134">
        <v>13</v>
      </c>
      <c r="AJ23" s="134">
        <v>13</v>
      </c>
      <c r="AK23" s="134"/>
      <c r="AL23" s="134"/>
      <c r="AM23" s="134"/>
      <c r="AN23" s="134">
        <v>2</v>
      </c>
      <c r="AO23" s="134">
        <v>2</v>
      </c>
      <c r="AP23" s="134"/>
      <c r="AQ23" s="134">
        <v>13</v>
      </c>
      <c r="AR23" s="134">
        <v>13</v>
      </c>
      <c r="AS23" s="134"/>
      <c r="AT23" s="134"/>
      <c r="AU23" s="134"/>
      <c r="AV23" s="134">
        <v>2</v>
      </c>
      <c r="AW23" s="134">
        <v>2</v>
      </c>
      <c r="AX23" s="134"/>
      <c r="AY23" s="134">
        <v>13</v>
      </c>
      <c r="AZ23" s="134">
        <v>13</v>
      </c>
      <c r="BA23" s="134"/>
      <c r="BB23" s="134"/>
      <c r="BC23" s="134"/>
      <c r="BD23" s="134">
        <v>2</v>
      </c>
      <c r="BE23" s="134">
        <v>2</v>
      </c>
      <c r="BF23" s="134"/>
      <c r="BG23" s="134">
        <f t="shared" si="13"/>
        <v>0</v>
      </c>
      <c r="BH23" s="134">
        <f t="shared" si="14"/>
        <v>0</v>
      </c>
      <c r="BI23" s="134">
        <f t="shared" si="15"/>
        <v>0</v>
      </c>
      <c r="BJ23" s="134">
        <f t="shared" si="16"/>
        <v>0</v>
      </c>
      <c r="BK23" s="134">
        <f t="shared" si="17"/>
        <v>0</v>
      </c>
      <c r="BL23" s="134">
        <f t="shared" si="18"/>
        <v>0</v>
      </c>
      <c r="BM23" s="135"/>
      <c r="BN23" s="135"/>
      <c r="BO23" s="135"/>
      <c r="BP23" s="135"/>
      <c r="BQ23" s="135"/>
      <c r="BR23" s="135"/>
      <c r="BS23" s="335" t="s">
        <v>347</v>
      </c>
    </row>
    <row r="24" spans="1:72" ht="22.5" customHeight="1">
      <c r="A24" s="99" t="s">
        <v>224</v>
      </c>
      <c r="B24" s="141" t="s">
        <v>300</v>
      </c>
      <c r="C24" s="134">
        <v>15</v>
      </c>
      <c r="D24" s="134">
        <v>15</v>
      </c>
      <c r="E24" s="134"/>
      <c r="F24" s="134">
        <v>0</v>
      </c>
      <c r="G24" s="134"/>
      <c r="H24" s="134"/>
      <c r="I24" s="134">
        <v>15</v>
      </c>
      <c r="J24" s="134">
        <v>15</v>
      </c>
      <c r="K24" s="134"/>
      <c r="L24" s="134">
        <v>0</v>
      </c>
      <c r="M24" s="134"/>
      <c r="N24" s="134"/>
      <c r="O24" s="134">
        <v>15</v>
      </c>
      <c r="P24" s="134">
        <v>15</v>
      </c>
      <c r="Q24" s="134"/>
      <c r="R24" s="134">
        <v>0</v>
      </c>
      <c r="S24" s="134"/>
      <c r="T24" s="134"/>
      <c r="U24" s="134">
        <v>17</v>
      </c>
      <c r="V24" s="134">
        <v>17</v>
      </c>
      <c r="W24" s="134"/>
      <c r="X24" s="134">
        <v>0</v>
      </c>
      <c r="Y24" s="134"/>
      <c r="Z24" s="134"/>
      <c r="AA24" s="134">
        <v>15</v>
      </c>
      <c r="AB24" s="134">
        <v>15</v>
      </c>
      <c r="AC24" s="134"/>
      <c r="AD24" s="134"/>
      <c r="AE24" s="134"/>
      <c r="AF24" s="134">
        <v>0</v>
      </c>
      <c r="AG24" s="134"/>
      <c r="AH24" s="134"/>
      <c r="AI24" s="134">
        <v>15</v>
      </c>
      <c r="AJ24" s="134">
        <v>15</v>
      </c>
      <c r="AK24" s="134"/>
      <c r="AL24" s="134"/>
      <c r="AM24" s="134"/>
      <c r="AN24" s="134">
        <v>0</v>
      </c>
      <c r="AO24" s="134"/>
      <c r="AP24" s="134"/>
      <c r="AQ24" s="134">
        <v>15</v>
      </c>
      <c r="AR24" s="134">
        <v>15</v>
      </c>
      <c r="AS24" s="134"/>
      <c r="AT24" s="134"/>
      <c r="AU24" s="134"/>
      <c r="AV24" s="134">
        <v>0</v>
      </c>
      <c r="AW24" s="134"/>
      <c r="AX24" s="134"/>
      <c r="AY24" s="134">
        <v>15</v>
      </c>
      <c r="AZ24" s="134">
        <v>15</v>
      </c>
      <c r="BA24" s="134"/>
      <c r="BB24" s="134"/>
      <c r="BC24" s="134"/>
      <c r="BD24" s="134">
        <v>0</v>
      </c>
      <c r="BE24" s="134"/>
      <c r="BF24" s="134"/>
      <c r="BG24" s="134">
        <f t="shared" si="13"/>
        <v>0</v>
      </c>
      <c r="BH24" s="134">
        <f t="shared" si="14"/>
        <v>0</v>
      </c>
      <c r="BI24" s="134">
        <f t="shared" si="15"/>
        <v>0</v>
      </c>
      <c r="BJ24" s="134">
        <f t="shared" si="16"/>
        <v>0</v>
      </c>
      <c r="BK24" s="134">
        <f t="shared" si="17"/>
        <v>0</v>
      </c>
      <c r="BL24" s="134">
        <f t="shared" si="18"/>
        <v>0</v>
      </c>
      <c r="BM24" s="135"/>
      <c r="BN24" s="135"/>
      <c r="BO24" s="135"/>
      <c r="BP24" s="135"/>
      <c r="BQ24" s="135"/>
      <c r="BR24" s="135"/>
      <c r="BS24" s="246"/>
    </row>
    <row r="25" spans="1:72" ht="24.75" hidden="1" customHeight="1">
      <c r="A25" s="99" t="s">
        <v>225</v>
      </c>
      <c r="B25" s="141" t="s">
        <v>50</v>
      </c>
      <c r="C25" s="134">
        <v>13</v>
      </c>
      <c r="D25" s="134">
        <v>12</v>
      </c>
      <c r="E25" s="134">
        <v>1</v>
      </c>
      <c r="F25" s="134">
        <v>0</v>
      </c>
      <c r="G25" s="134">
        <v>0</v>
      </c>
      <c r="H25" s="134">
        <v>0</v>
      </c>
      <c r="I25" s="134">
        <v>13</v>
      </c>
      <c r="J25" s="134">
        <v>12</v>
      </c>
      <c r="K25" s="134">
        <v>1</v>
      </c>
      <c r="L25" s="134">
        <v>0</v>
      </c>
      <c r="M25" s="134">
        <v>0</v>
      </c>
      <c r="N25" s="134">
        <v>0</v>
      </c>
      <c r="O25" s="134">
        <v>10</v>
      </c>
      <c r="P25" s="134">
        <v>9</v>
      </c>
      <c r="Q25" s="134">
        <v>1</v>
      </c>
      <c r="R25" s="134">
        <v>0</v>
      </c>
      <c r="S25" s="134">
        <v>0</v>
      </c>
      <c r="T25" s="134">
        <v>0</v>
      </c>
      <c r="U25" s="134">
        <v>30</v>
      </c>
      <c r="V25" s="134">
        <v>29</v>
      </c>
      <c r="W25" s="134">
        <v>1</v>
      </c>
      <c r="X25" s="134">
        <v>0</v>
      </c>
      <c r="Y25" s="134">
        <v>0</v>
      </c>
      <c r="Z25" s="134">
        <v>0</v>
      </c>
      <c r="AA25" s="134"/>
      <c r="AB25" s="134"/>
      <c r="AC25" s="134"/>
      <c r="AD25" s="134"/>
      <c r="AE25" s="134"/>
      <c r="AF25" s="134">
        <v>0</v>
      </c>
      <c r="AG25" s="134">
        <v>0</v>
      </c>
      <c r="AH25" s="134">
        <v>0</v>
      </c>
      <c r="AI25" s="134"/>
      <c r="AJ25" s="134"/>
      <c r="AK25" s="134"/>
      <c r="AL25" s="134"/>
      <c r="AM25" s="134"/>
      <c r="AN25" s="134">
        <v>0</v>
      </c>
      <c r="AO25" s="134">
        <v>0</v>
      </c>
      <c r="AP25" s="134">
        <v>0</v>
      </c>
      <c r="AQ25" s="134"/>
      <c r="AR25" s="134"/>
      <c r="AS25" s="134"/>
      <c r="AT25" s="134"/>
      <c r="AU25" s="134"/>
      <c r="AV25" s="134">
        <v>0</v>
      </c>
      <c r="AW25" s="134">
        <v>0</v>
      </c>
      <c r="AX25" s="134">
        <v>0</v>
      </c>
      <c r="AY25" s="134"/>
      <c r="AZ25" s="134"/>
      <c r="BA25" s="134"/>
      <c r="BB25" s="134"/>
      <c r="BC25" s="134"/>
      <c r="BD25" s="134">
        <v>0</v>
      </c>
      <c r="BE25" s="134">
        <v>0</v>
      </c>
      <c r="BF25" s="134">
        <v>0</v>
      </c>
      <c r="BG25" s="134">
        <f t="shared" si="13"/>
        <v>0</v>
      </c>
      <c r="BH25" s="134">
        <f t="shared" si="14"/>
        <v>0</v>
      </c>
      <c r="BI25" s="134">
        <f t="shared" si="15"/>
        <v>0</v>
      </c>
      <c r="BJ25" s="134">
        <f t="shared" si="16"/>
        <v>0</v>
      </c>
      <c r="BK25" s="134">
        <f t="shared" si="17"/>
        <v>0</v>
      </c>
      <c r="BL25" s="134">
        <f t="shared" si="18"/>
        <v>0</v>
      </c>
      <c r="BM25" s="135"/>
      <c r="BN25" s="135"/>
      <c r="BO25" s="135"/>
      <c r="BP25" s="135"/>
      <c r="BQ25" s="135"/>
      <c r="BR25" s="135"/>
      <c r="BS25" s="246"/>
    </row>
    <row r="26" spans="1:72" ht="36" customHeight="1">
      <c r="A26" s="99">
        <v>3.7</v>
      </c>
      <c r="B26" s="141" t="s">
        <v>301</v>
      </c>
      <c r="C26" s="134">
        <v>27</v>
      </c>
      <c r="D26" s="134">
        <v>27</v>
      </c>
      <c r="E26" s="134">
        <v>0</v>
      </c>
      <c r="F26" s="134">
        <v>3</v>
      </c>
      <c r="G26" s="134">
        <v>3</v>
      </c>
      <c r="H26" s="134">
        <v>0</v>
      </c>
      <c r="I26" s="134">
        <v>27</v>
      </c>
      <c r="J26" s="134">
        <v>27</v>
      </c>
      <c r="K26" s="134">
        <v>0</v>
      </c>
      <c r="L26" s="134">
        <v>3</v>
      </c>
      <c r="M26" s="134">
        <v>3</v>
      </c>
      <c r="N26" s="134">
        <v>0</v>
      </c>
      <c r="O26" s="134">
        <v>27</v>
      </c>
      <c r="P26" s="134">
        <v>27</v>
      </c>
      <c r="Q26" s="134"/>
      <c r="R26" s="134">
        <v>0</v>
      </c>
      <c r="S26" s="134">
        <v>0</v>
      </c>
      <c r="T26" s="134">
        <v>0</v>
      </c>
      <c r="U26" s="134">
        <v>30</v>
      </c>
      <c r="V26" s="134">
        <v>30</v>
      </c>
      <c r="W26" s="134"/>
      <c r="X26" s="134"/>
      <c r="Y26" s="134"/>
      <c r="Z26" s="134"/>
      <c r="AA26" s="134">
        <v>27</v>
      </c>
      <c r="AB26" s="134">
        <v>27</v>
      </c>
      <c r="AC26" s="134">
        <v>0</v>
      </c>
      <c r="AD26" s="134"/>
      <c r="AE26" s="134"/>
      <c r="AF26" s="134">
        <v>3</v>
      </c>
      <c r="AG26" s="134">
        <v>3</v>
      </c>
      <c r="AH26" s="134">
        <v>0</v>
      </c>
      <c r="AI26" s="134">
        <v>27</v>
      </c>
      <c r="AJ26" s="134">
        <v>27</v>
      </c>
      <c r="AK26" s="134">
        <v>0</v>
      </c>
      <c r="AL26" s="134"/>
      <c r="AM26" s="134"/>
      <c r="AN26" s="134">
        <v>3</v>
      </c>
      <c r="AO26" s="134">
        <v>3</v>
      </c>
      <c r="AP26" s="134">
        <v>0</v>
      </c>
      <c r="AQ26" s="134">
        <v>27</v>
      </c>
      <c r="AR26" s="134">
        <v>27</v>
      </c>
      <c r="AS26" s="134">
        <v>0</v>
      </c>
      <c r="AT26" s="134"/>
      <c r="AU26" s="134"/>
      <c r="AV26" s="134">
        <v>3</v>
      </c>
      <c r="AW26" s="134">
        <v>3</v>
      </c>
      <c r="AX26" s="134">
        <v>0</v>
      </c>
      <c r="AY26" s="134">
        <v>27</v>
      </c>
      <c r="AZ26" s="134">
        <v>27</v>
      </c>
      <c r="BA26" s="134">
        <v>0</v>
      </c>
      <c r="BB26" s="134"/>
      <c r="BC26" s="134"/>
      <c r="BD26" s="134">
        <v>3</v>
      </c>
      <c r="BE26" s="134">
        <v>3</v>
      </c>
      <c r="BF26" s="134">
        <v>0</v>
      </c>
      <c r="BG26" s="134">
        <f t="shared" si="13"/>
        <v>0</v>
      </c>
      <c r="BH26" s="134">
        <f t="shared" si="14"/>
        <v>0</v>
      </c>
      <c r="BI26" s="134">
        <f t="shared" si="15"/>
        <v>0</v>
      </c>
      <c r="BJ26" s="134">
        <f t="shared" si="16"/>
        <v>0</v>
      </c>
      <c r="BK26" s="134">
        <f t="shared" si="17"/>
        <v>0</v>
      </c>
      <c r="BL26" s="134">
        <f t="shared" si="18"/>
        <v>0</v>
      </c>
      <c r="BM26" s="135"/>
      <c r="BN26" s="135"/>
      <c r="BO26" s="135"/>
      <c r="BP26" s="135"/>
      <c r="BQ26" s="135"/>
      <c r="BR26" s="135"/>
      <c r="BS26" s="246"/>
    </row>
    <row r="27" spans="1:72" ht="30" customHeight="1">
      <c r="A27" s="99">
        <v>3.8</v>
      </c>
      <c r="B27" s="141" t="s">
        <v>302</v>
      </c>
      <c r="C27" s="134">
        <v>17</v>
      </c>
      <c r="D27" s="134">
        <v>17</v>
      </c>
      <c r="E27" s="134">
        <v>0</v>
      </c>
      <c r="F27" s="134">
        <v>1</v>
      </c>
      <c r="G27" s="134">
        <v>1</v>
      </c>
      <c r="H27" s="134"/>
      <c r="I27" s="134">
        <v>17</v>
      </c>
      <c r="J27" s="134">
        <v>17</v>
      </c>
      <c r="K27" s="134">
        <v>0</v>
      </c>
      <c r="L27" s="134">
        <v>1</v>
      </c>
      <c r="M27" s="134">
        <v>1</v>
      </c>
      <c r="N27" s="134"/>
      <c r="O27" s="134">
        <v>17</v>
      </c>
      <c r="P27" s="134">
        <v>17</v>
      </c>
      <c r="Q27" s="134">
        <v>0</v>
      </c>
      <c r="R27" s="134"/>
      <c r="S27" s="134"/>
      <c r="T27" s="134"/>
      <c r="U27" s="134">
        <v>21</v>
      </c>
      <c r="V27" s="134">
        <v>21</v>
      </c>
      <c r="W27" s="134">
        <v>0</v>
      </c>
      <c r="X27" s="134">
        <v>1</v>
      </c>
      <c r="Y27" s="134">
        <v>1</v>
      </c>
      <c r="Z27" s="134"/>
      <c r="AA27" s="134">
        <v>25</v>
      </c>
      <c r="AB27" s="134">
        <v>24</v>
      </c>
      <c r="AC27" s="134">
        <v>1</v>
      </c>
      <c r="AD27" s="134"/>
      <c r="AE27" s="134"/>
      <c r="AF27" s="134">
        <v>0</v>
      </c>
      <c r="AG27" s="134">
        <v>0</v>
      </c>
      <c r="AH27" s="134">
        <v>0</v>
      </c>
      <c r="AI27" s="134">
        <v>25</v>
      </c>
      <c r="AJ27" s="134">
        <v>24</v>
      </c>
      <c r="AK27" s="134">
        <v>1</v>
      </c>
      <c r="AL27" s="134"/>
      <c r="AM27" s="134"/>
      <c r="AN27" s="134">
        <v>0</v>
      </c>
      <c r="AO27" s="134">
        <v>0</v>
      </c>
      <c r="AP27" s="134">
        <v>0</v>
      </c>
      <c r="AQ27" s="134">
        <v>25</v>
      </c>
      <c r="AR27" s="134">
        <v>24</v>
      </c>
      <c r="AS27" s="134">
        <v>1</v>
      </c>
      <c r="AT27" s="134"/>
      <c r="AU27" s="134"/>
      <c r="AV27" s="134">
        <v>0</v>
      </c>
      <c r="AW27" s="134">
        <v>0</v>
      </c>
      <c r="AX27" s="134">
        <v>0</v>
      </c>
      <c r="AY27" s="134">
        <v>25</v>
      </c>
      <c r="AZ27" s="134">
        <v>24</v>
      </c>
      <c r="BA27" s="134">
        <v>1</v>
      </c>
      <c r="BB27" s="134"/>
      <c r="BC27" s="134"/>
      <c r="BD27" s="134">
        <v>0</v>
      </c>
      <c r="BE27" s="134">
        <v>0</v>
      </c>
      <c r="BF27" s="134">
        <v>0</v>
      </c>
      <c r="BG27" s="134">
        <f t="shared" si="13"/>
        <v>0</v>
      </c>
      <c r="BH27" s="134">
        <f t="shared" si="14"/>
        <v>0</v>
      </c>
      <c r="BI27" s="134">
        <f t="shared" si="15"/>
        <v>0</v>
      </c>
      <c r="BJ27" s="134">
        <f t="shared" si="16"/>
        <v>0</v>
      </c>
      <c r="BK27" s="134">
        <f t="shared" si="17"/>
        <v>0</v>
      </c>
      <c r="BL27" s="134">
        <f t="shared" si="18"/>
        <v>0</v>
      </c>
      <c r="BM27" s="135"/>
      <c r="BN27" s="135"/>
      <c r="BO27" s="135"/>
      <c r="BP27" s="135"/>
      <c r="BQ27" s="135"/>
      <c r="BR27" s="135"/>
      <c r="BS27" s="246"/>
    </row>
    <row r="28" spans="1:72" ht="22.5" customHeight="1">
      <c r="A28" s="99">
        <v>3.9</v>
      </c>
      <c r="B28" s="141" t="s">
        <v>303</v>
      </c>
      <c r="C28" s="134">
        <v>14</v>
      </c>
      <c r="D28" s="134">
        <v>14</v>
      </c>
      <c r="E28" s="134"/>
      <c r="F28" s="134">
        <v>1</v>
      </c>
      <c r="G28" s="134">
        <v>1</v>
      </c>
      <c r="H28" s="134"/>
      <c r="I28" s="134">
        <v>14</v>
      </c>
      <c r="J28" s="134">
        <v>14</v>
      </c>
      <c r="K28" s="134"/>
      <c r="L28" s="134">
        <v>1</v>
      </c>
      <c r="M28" s="134">
        <v>1</v>
      </c>
      <c r="N28" s="134"/>
      <c r="O28" s="134">
        <v>13</v>
      </c>
      <c r="P28" s="134">
        <v>13</v>
      </c>
      <c r="Q28" s="134"/>
      <c r="R28" s="134">
        <v>1</v>
      </c>
      <c r="S28" s="134">
        <v>1</v>
      </c>
      <c r="T28" s="134"/>
      <c r="U28" s="134">
        <v>20</v>
      </c>
      <c r="V28" s="134">
        <v>20</v>
      </c>
      <c r="W28" s="134"/>
      <c r="X28" s="134">
        <v>1</v>
      </c>
      <c r="Y28" s="134">
        <v>1</v>
      </c>
      <c r="Z28" s="134"/>
      <c r="AA28" s="134">
        <v>14</v>
      </c>
      <c r="AB28" s="134">
        <v>14</v>
      </c>
      <c r="AC28" s="134"/>
      <c r="AD28" s="134"/>
      <c r="AE28" s="134"/>
      <c r="AF28" s="134">
        <v>1</v>
      </c>
      <c r="AG28" s="134">
        <v>1</v>
      </c>
      <c r="AH28" s="134"/>
      <c r="AI28" s="134">
        <v>14</v>
      </c>
      <c r="AJ28" s="134">
        <v>14</v>
      </c>
      <c r="AK28" s="134"/>
      <c r="AL28" s="134"/>
      <c r="AM28" s="134"/>
      <c r="AN28" s="134">
        <v>1</v>
      </c>
      <c r="AO28" s="134">
        <v>1</v>
      </c>
      <c r="AP28" s="134"/>
      <c r="AQ28" s="134">
        <v>14</v>
      </c>
      <c r="AR28" s="134">
        <v>14</v>
      </c>
      <c r="AS28" s="134"/>
      <c r="AT28" s="134"/>
      <c r="AU28" s="134"/>
      <c r="AV28" s="134">
        <v>1</v>
      </c>
      <c r="AW28" s="134">
        <v>1</v>
      </c>
      <c r="AX28" s="134"/>
      <c r="AY28" s="134">
        <v>14</v>
      </c>
      <c r="AZ28" s="134">
        <v>14</v>
      </c>
      <c r="BA28" s="134"/>
      <c r="BB28" s="134"/>
      <c r="BC28" s="134"/>
      <c r="BD28" s="134">
        <v>1</v>
      </c>
      <c r="BE28" s="134">
        <v>1</v>
      </c>
      <c r="BF28" s="134"/>
      <c r="BG28" s="134">
        <f t="shared" si="13"/>
        <v>0</v>
      </c>
      <c r="BH28" s="134">
        <f t="shared" si="14"/>
        <v>0</v>
      </c>
      <c r="BI28" s="134">
        <f t="shared" si="15"/>
        <v>0</v>
      </c>
      <c r="BJ28" s="134">
        <f t="shared" si="16"/>
        <v>0</v>
      </c>
      <c r="BK28" s="134">
        <f t="shared" si="17"/>
        <v>0</v>
      </c>
      <c r="BL28" s="134">
        <f t="shared" si="18"/>
        <v>0</v>
      </c>
      <c r="BM28" s="135"/>
      <c r="BN28" s="135"/>
      <c r="BO28" s="135"/>
      <c r="BP28" s="135"/>
      <c r="BQ28" s="135"/>
      <c r="BR28" s="135"/>
      <c r="BS28" s="246"/>
    </row>
    <row r="29" spans="1:72" ht="36" customHeight="1">
      <c r="A29" s="322">
        <v>4</v>
      </c>
      <c r="B29" s="166" t="s">
        <v>241</v>
      </c>
      <c r="C29" s="134">
        <v>17</v>
      </c>
      <c r="D29" s="134">
        <v>17</v>
      </c>
      <c r="E29" s="134">
        <v>0</v>
      </c>
      <c r="F29" s="134">
        <v>2</v>
      </c>
      <c r="G29" s="134">
        <v>2</v>
      </c>
      <c r="H29" s="134">
        <v>0</v>
      </c>
      <c r="I29" s="134">
        <v>17</v>
      </c>
      <c r="J29" s="134">
        <v>17</v>
      </c>
      <c r="K29" s="134">
        <v>0</v>
      </c>
      <c r="L29" s="134">
        <v>2</v>
      </c>
      <c r="M29" s="134">
        <v>2</v>
      </c>
      <c r="N29" s="134">
        <v>0</v>
      </c>
      <c r="O29" s="134">
        <v>17</v>
      </c>
      <c r="P29" s="134">
        <v>17</v>
      </c>
      <c r="Q29" s="134">
        <v>0</v>
      </c>
      <c r="R29" s="134">
        <v>0</v>
      </c>
      <c r="S29" s="134">
        <v>0</v>
      </c>
      <c r="T29" s="134">
        <v>0</v>
      </c>
      <c r="U29" s="134">
        <v>17</v>
      </c>
      <c r="V29" s="134">
        <v>17</v>
      </c>
      <c r="W29" s="134">
        <v>0</v>
      </c>
      <c r="X29" s="134">
        <v>2</v>
      </c>
      <c r="Y29" s="134">
        <v>2</v>
      </c>
      <c r="Z29" s="134">
        <v>0</v>
      </c>
      <c r="AA29" s="134">
        <v>17</v>
      </c>
      <c r="AB29" s="134">
        <v>17</v>
      </c>
      <c r="AC29" s="134">
        <v>0</v>
      </c>
      <c r="AD29" s="134"/>
      <c r="AE29" s="134"/>
      <c r="AF29" s="134">
        <v>2</v>
      </c>
      <c r="AG29" s="134">
        <v>2</v>
      </c>
      <c r="AH29" s="134">
        <v>0</v>
      </c>
      <c r="AI29" s="134">
        <v>17</v>
      </c>
      <c r="AJ29" s="134">
        <v>17</v>
      </c>
      <c r="AK29" s="134">
        <v>0</v>
      </c>
      <c r="AL29" s="134"/>
      <c r="AM29" s="134"/>
      <c r="AN29" s="134">
        <v>2</v>
      </c>
      <c r="AO29" s="134">
        <v>2</v>
      </c>
      <c r="AP29" s="134">
        <v>0</v>
      </c>
      <c r="AQ29" s="134">
        <v>17</v>
      </c>
      <c r="AR29" s="134">
        <v>17</v>
      </c>
      <c r="AS29" s="134">
        <v>0</v>
      </c>
      <c r="AT29" s="134"/>
      <c r="AU29" s="134"/>
      <c r="AV29" s="134">
        <v>2</v>
      </c>
      <c r="AW29" s="134">
        <v>2</v>
      </c>
      <c r="AX29" s="134">
        <v>0</v>
      </c>
      <c r="AY29" s="134">
        <v>17</v>
      </c>
      <c r="AZ29" s="134">
        <v>17</v>
      </c>
      <c r="BA29" s="134">
        <v>0</v>
      </c>
      <c r="BB29" s="134"/>
      <c r="BC29" s="134"/>
      <c r="BD29" s="134">
        <v>2</v>
      </c>
      <c r="BE29" s="134">
        <v>2</v>
      </c>
      <c r="BF29" s="134">
        <v>0</v>
      </c>
      <c r="BG29" s="134">
        <f t="shared" si="13"/>
        <v>0</v>
      </c>
      <c r="BH29" s="134">
        <f t="shared" si="14"/>
        <v>0</v>
      </c>
      <c r="BI29" s="134">
        <f t="shared" si="15"/>
        <v>0</v>
      </c>
      <c r="BJ29" s="134">
        <f t="shared" si="16"/>
        <v>0</v>
      </c>
      <c r="BK29" s="134">
        <f t="shared" si="17"/>
        <v>0</v>
      </c>
      <c r="BL29" s="134">
        <f t="shared" si="18"/>
        <v>0</v>
      </c>
      <c r="BM29" s="135"/>
      <c r="BN29" s="135"/>
      <c r="BO29" s="135"/>
      <c r="BP29" s="135"/>
      <c r="BQ29" s="135"/>
      <c r="BR29" s="135"/>
      <c r="BS29" s="246"/>
    </row>
    <row r="30" spans="1:72" s="27" customFormat="1" ht="26.25" customHeight="1">
      <c r="A30" s="320" t="s">
        <v>51</v>
      </c>
      <c r="B30" s="132" t="s">
        <v>52</v>
      </c>
      <c r="C30" s="130">
        <f>C31+C40</f>
        <v>2257</v>
      </c>
      <c r="D30" s="130">
        <f t="shared" ref="D30:AH30" si="51">D31+D40</f>
        <v>2221</v>
      </c>
      <c r="E30" s="130">
        <f t="shared" si="51"/>
        <v>36</v>
      </c>
      <c r="F30" s="130">
        <f t="shared" si="51"/>
        <v>2192</v>
      </c>
      <c r="G30" s="130">
        <f t="shared" si="51"/>
        <v>2176</v>
      </c>
      <c r="H30" s="130">
        <f t="shared" si="51"/>
        <v>16</v>
      </c>
      <c r="I30" s="130">
        <f t="shared" ref="I30:N30" si="52">I31+I40</f>
        <v>2245</v>
      </c>
      <c r="J30" s="130">
        <f t="shared" si="52"/>
        <v>2212</v>
      </c>
      <c r="K30" s="130">
        <f t="shared" si="52"/>
        <v>33</v>
      </c>
      <c r="L30" s="130">
        <f t="shared" si="52"/>
        <v>2175</v>
      </c>
      <c r="M30" s="130">
        <f t="shared" si="52"/>
        <v>2175</v>
      </c>
      <c r="N30" s="130">
        <f t="shared" si="52"/>
        <v>0</v>
      </c>
      <c r="O30" s="130">
        <f t="shared" si="51"/>
        <v>2182</v>
      </c>
      <c r="P30" s="130">
        <f t="shared" si="51"/>
        <v>2149</v>
      </c>
      <c r="Q30" s="130">
        <f t="shared" si="51"/>
        <v>33</v>
      </c>
      <c r="R30" s="130">
        <f>R31+R40</f>
        <v>1717</v>
      </c>
      <c r="S30" s="130">
        <f t="shared" si="51"/>
        <v>1704</v>
      </c>
      <c r="T30" s="130">
        <f t="shared" si="51"/>
        <v>13</v>
      </c>
      <c r="U30" s="130">
        <f t="shared" si="51"/>
        <v>2225</v>
      </c>
      <c r="V30" s="130">
        <f t="shared" si="51"/>
        <v>2189</v>
      </c>
      <c r="W30" s="130">
        <f t="shared" si="51"/>
        <v>36</v>
      </c>
      <c r="X30" s="130">
        <f t="shared" si="51"/>
        <v>2184</v>
      </c>
      <c r="Y30" s="130">
        <f t="shared" si="51"/>
        <v>2168</v>
      </c>
      <c r="Z30" s="130">
        <f t="shared" si="51"/>
        <v>16</v>
      </c>
      <c r="AA30" s="130">
        <f t="shared" si="51"/>
        <v>2244</v>
      </c>
      <c r="AB30" s="130">
        <f t="shared" si="51"/>
        <v>2204</v>
      </c>
      <c r="AC30" s="130">
        <f t="shared" si="51"/>
        <v>33</v>
      </c>
      <c r="AD30" s="130">
        <f t="shared" si="51"/>
        <v>7</v>
      </c>
      <c r="AE30" s="130">
        <f t="shared" si="51"/>
        <v>0</v>
      </c>
      <c r="AF30" s="130">
        <f t="shared" si="51"/>
        <v>1996</v>
      </c>
      <c r="AG30" s="130">
        <f t="shared" si="51"/>
        <v>1996</v>
      </c>
      <c r="AH30" s="131">
        <f t="shared" si="51"/>
        <v>0</v>
      </c>
      <c r="AI30" s="130">
        <f>AI31+AI40</f>
        <v>2288</v>
      </c>
      <c r="AJ30" s="130">
        <f>AJ31+AJ40</f>
        <v>2246</v>
      </c>
      <c r="AK30" s="130">
        <f t="shared" ref="AK30:AP30" si="53">AK31+AK40</f>
        <v>35</v>
      </c>
      <c r="AL30" s="130">
        <f t="shared" si="53"/>
        <v>7</v>
      </c>
      <c r="AM30" s="130">
        <f t="shared" si="53"/>
        <v>0</v>
      </c>
      <c r="AN30" s="130">
        <f t="shared" si="53"/>
        <v>1996</v>
      </c>
      <c r="AO30" s="130">
        <f t="shared" si="53"/>
        <v>1996</v>
      </c>
      <c r="AP30" s="131">
        <f t="shared" si="53"/>
        <v>0</v>
      </c>
      <c r="AQ30" s="130">
        <f>AQ31+AQ40</f>
        <v>2288</v>
      </c>
      <c r="AR30" s="130">
        <f>AR31+AR40</f>
        <v>2246</v>
      </c>
      <c r="AS30" s="130">
        <f t="shared" ref="AS30:AX30" si="54">AS31+AS40</f>
        <v>35</v>
      </c>
      <c r="AT30" s="130">
        <f t="shared" si="54"/>
        <v>7</v>
      </c>
      <c r="AU30" s="130">
        <f t="shared" si="54"/>
        <v>0</v>
      </c>
      <c r="AV30" s="130">
        <f t="shared" si="54"/>
        <v>1996</v>
      </c>
      <c r="AW30" s="130">
        <f t="shared" si="54"/>
        <v>1996</v>
      </c>
      <c r="AX30" s="131">
        <f t="shared" si="54"/>
        <v>0</v>
      </c>
      <c r="AY30" s="130">
        <f>AY31+AY40</f>
        <v>2287</v>
      </c>
      <c r="AZ30" s="130">
        <f t="shared" ref="AZ30:BE30" si="55">AZ31+AZ40</f>
        <v>2253</v>
      </c>
      <c r="BA30" s="130">
        <f t="shared" si="55"/>
        <v>34</v>
      </c>
      <c r="BB30" s="130">
        <f t="shared" si="55"/>
        <v>0</v>
      </c>
      <c r="BC30" s="130">
        <f t="shared" si="55"/>
        <v>0</v>
      </c>
      <c r="BD30" s="130">
        <f t="shared" si="55"/>
        <v>1996</v>
      </c>
      <c r="BE30" s="130">
        <f t="shared" si="55"/>
        <v>1996</v>
      </c>
      <c r="BF30" s="131">
        <f t="shared" ref="BF30" si="56">BF31+BF40</f>
        <v>0</v>
      </c>
      <c r="BG30" s="134">
        <f t="shared" si="13"/>
        <v>-1</v>
      </c>
      <c r="BH30" s="134">
        <f t="shared" si="14"/>
        <v>0</v>
      </c>
      <c r="BI30" s="134">
        <f t="shared" si="15"/>
        <v>-1</v>
      </c>
      <c r="BJ30" s="134">
        <f t="shared" si="16"/>
        <v>0</v>
      </c>
      <c r="BK30" s="134">
        <f t="shared" si="17"/>
        <v>0</v>
      </c>
      <c r="BL30" s="134">
        <f t="shared" si="18"/>
        <v>0</v>
      </c>
      <c r="BM30" s="131">
        <f>AA30-I30</f>
        <v>-1</v>
      </c>
      <c r="BN30" s="131">
        <f t="shared" ref="BN30:BO32" si="57">(AB30+AD30)-J30</f>
        <v>-1</v>
      </c>
      <c r="BO30" s="131">
        <f t="shared" si="57"/>
        <v>0</v>
      </c>
      <c r="BP30" s="131">
        <f>AF30-L30</f>
        <v>-179</v>
      </c>
      <c r="BQ30" s="131">
        <f t="shared" ref="BQ30:BQ32" si="58">AG30-M30</f>
        <v>-179</v>
      </c>
      <c r="BR30" s="131">
        <f t="shared" ref="BR30:BR32" si="59">AH30-N30</f>
        <v>0</v>
      </c>
      <c r="BS30" s="246"/>
      <c r="BT30" s="116"/>
    </row>
    <row r="31" spans="1:72" s="27" customFormat="1" ht="31.5" customHeight="1">
      <c r="A31" s="320">
        <v>1</v>
      </c>
      <c r="B31" s="132" t="s">
        <v>53</v>
      </c>
      <c r="C31" s="131">
        <f>C32+C35</f>
        <v>253</v>
      </c>
      <c r="D31" s="131">
        <f t="shared" ref="D31:AH31" si="60">D32+D35</f>
        <v>237</v>
      </c>
      <c r="E31" s="131">
        <f t="shared" si="60"/>
        <v>16</v>
      </c>
      <c r="F31" s="131">
        <f t="shared" si="60"/>
        <v>128</v>
      </c>
      <c r="G31" s="131">
        <f t="shared" si="60"/>
        <v>128</v>
      </c>
      <c r="H31" s="131">
        <f t="shared" si="60"/>
        <v>0</v>
      </c>
      <c r="I31" s="131">
        <f t="shared" ref="I31:M31" si="61">I32+I35</f>
        <v>265</v>
      </c>
      <c r="J31" s="131">
        <f t="shared" si="61"/>
        <v>249</v>
      </c>
      <c r="K31" s="131">
        <f t="shared" si="61"/>
        <v>16</v>
      </c>
      <c r="L31" s="131">
        <f t="shared" si="61"/>
        <v>116</v>
      </c>
      <c r="M31" s="131">
        <f t="shared" si="61"/>
        <v>116</v>
      </c>
      <c r="N31" s="131">
        <f>N32+N35</f>
        <v>0</v>
      </c>
      <c r="O31" s="131">
        <f t="shared" si="60"/>
        <v>250</v>
      </c>
      <c r="P31" s="131">
        <f t="shared" si="60"/>
        <v>234</v>
      </c>
      <c r="Q31" s="131">
        <f t="shared" si="60"/>
        <v>16</v>
      </c>
      <c r="R31" s="131">
        <f>R32+R35</f>
        <v>106</v>
      </c>
      <c r="S31" s="131">
        <f>S32+S35</f>
        <v>106</v>
      </c>
      <c r="T31" s="131">
        <f>T32+T35</f>
        <v>0</v>
      </c>
      <c r="U31" s="131">
        <f t="shared" si="60"/>
        <v>276</v>
      </c>
      <c r="V31" s="131">
        <f t="shared" si="60"/>
        <v>260</v>
      </c>
      <c r="W31" s="131">
        <f t="shared" si="60"/>
        <v>16</v>
      </c>
      <c r="X31" s="131">
        <f t="shared" si="60"/>
        <v>110</v>
      </c>
      <c r="Y31" s="131">
        <f t="shared" si="60"/>
        <v>110</v>
      </c>
      <c r="Z31" s="131">
        <f t="shared" si="60"/>
        <v>0</v>
      </c>
      <c r="AA31" s="131">
        <f>AA32+AA35</f>
        <v>265</v>
      </c>
      <c r="AB31" s="131">
        <f t="shared" si="60"/>
        <v>249</v>
      </c>
      <c r="AC31" s="131">
        <f t="shared" si="60"/>
        <v>16</v>
      </c>
      <c r="AD31" s="131">
        <f t="shared" si="60"/>
        <v>0</v>
      </c>
      <c r="AE31" s="131">
        <f t="shared" si="60"/>
        <v>0</v>
      </c>
      <c r="AF31" s="131">
        <f t="shared" si="60"/>
        <v>116</v>
      </c>
      <c r="AG31" s="131">
        <f t="shared" si="60"/>
        <v>116</v>
      </c>
      <c r="AH31" s="131">
        <f t="shared" si="60"/>
        <v>0</v>
      </c>
      <c r="AI31" s="131">
        <f>AI32+AI35</f>
        <v>309</v>
      </c>
      <c r="AJ31" s="131">
        <f t="shared" ref="AJ31:AP31" si="62">AJ32+AJ35</f>
        <v>291</v>
      </c>
      <c r="AK31" s="131">
        <f t="shared" si="62"/>
        <v>18</v>
      </c>
      <c r="AL31" s="131">
        <f t="shared" si="62"/>
        <v>0</v>
      </c>
      <c r="AM31" s="131">
        <f t="shared" si="62"/>
        <v>0</v>
      </c>
      <c r="AN31" s="131">
        <f t="shared" si="62"/>
        <v>116</v>
      </c>
      <c r="AO31" s="131">
        <f t="shared" si="62"/>
        <v>116</v>
      </c>
      <c r="AP31" s="131">
        <f t="shared" si="62"/>
        <v>0</v>
      </c>
      <c r="AQ31" s="131">
        <f>AQ32+AQ35</f>
        <v>309</v>
      </c>
      <c r="AR31" s="131">
        <f t="shared" ref="AR31:AX31" si="63">AR32+AR35</f>
        <v>291</v>
      </c>
      <c r="AS31" s="131">
        <f t="shared" si="63"/>
        <v>18</v>
      </c>
      <c r="AT31" s="131">
        <f t="shared" si="63"/>
        <v>0</v>
      </c>
      <c r="AU31" s="131">
        <f t="shared" si="63"/>
        <v>0</v>
      </c>
      <c r="AV31" s="131">
        <f t="shared" si="63"/>
        <v>116</v>
      </c>
      <c r="AW31" s="131">
        <f t="shared" si="63"/>
        <v>116</v>
      </c>
      <c r="AX31" s="131">
        <f t="shared" si="63"/>
        <v>0</v>
      </c>
      <c r="AY31" s="131">
        <f>AY32+AY35</f>
        <v>309</v>
      </c>
      <c r="AZ31" s="131">
        <f t="shared" ref="AZ31:BE31" si="64">AZ32+AZ35</f>
        <v>291</v>
      </c>
      <c r="BA31" s="131">
        <f t="shared" si="64"/>
        <v>18</v>
      </c>
      <c r="BB31" s="131">
        <f t="shared" si="64"/>
        <v>0</v>
      </c>
      <c r="BC31" s="131">
        <f t="shared" si="64"/>
        <v>0</v>
      </c>
      <c r="BD31" s="131">
        <f t="shared" si="64"/>
        <v>116</v>
      </c>
      <c r="BE31" s="131">
        <f t="shared" si="64"/>
        <v>116</v>
      </c>
      <c r="BF31" s="131">
        <f t="shared" ref="BF31" si="65">BF32+BF35</f>
        <v>0</v>
      </c>
      <c r="BG31" s="134">
        <f t="shared" si="13"/>
        <v>0</v>
      </c>
      <c r="BH31" s="134">
        <f t="shared" si="14"/>
        <v>0</v>
      </c>
      <c r="BI31" s="134">
        <f t="shared" si="15"/>
        <v>0</v>
      </c>
      <c r="BJ31" s="134">
        <f t="shared" si="16"/>
        <v>0</v>
      </c>
      <c r="BK31" s="134">
        <f t="shared" si="17"/>
        <v>0</v>
      </c>
      <c r="BL31" s="134">
        <f t="shared" si="18"/>
        <v>0</v>
      </c>
      <c r="BM31" s="131">
        <f>AA31-I31</f>
        <v>0</v>
      </c>
      <c r="BN31" s="131">
        <f t="shared" si="57"/>
        <v>0</v>
      </c>
      <c r="BO31" s="131">
        <f t="shared" si="57"/>
        <v>0</v>
      </c>
      <c r="BP31" s="131">
        <f>AF31-L31</f>
        <v>0</v>
      </c>
      <c r="BQ31" s="131">
        <f t="shared" si="58"/>
        <v>0</v>
      </c>
      <c r="BR31" s="131">
        <f t="shared" si="59"/>
        <v>0</v>
      </c>
      <c r="BS31" s="246"/>
      <c r="BT31" s="116"/>
    </row>
    <row r="32" spans="1:72" s="27" customFormat="1" ht="21" customHeight="1">
      <c r="A32" s="256" t="s">
        <v>226</v>
      </c>
      <c r="B32" s="133" t="s">
        <v>54</v>
      </c>
      <c r="C32" s="134">
        <f>SUM(C33:C34)</f>
        <v>93</v>
      </c>
      <c r="D32" s="134">
        <f t="shared" ref="D32:AH32" si="66">SUM(D33:D34)</f>
        <v>83</v>
      </c>
      <c r="E32" s="134">
        <f t="shared" si="66"/>
        <v>10</v>
      </c>
      <c r="F32" s="134">
        <f t="shared" si="66"/>
        <v>75</v>
      </c>
      <c r="G32" s="134">
        <f t="shared" si="66"/>
        <v>75</v>
      </c>
      <c r="H32" s="134">
        <f t="shared" si="66"/>
        <v>0</v>
      </c>
      <c r="I32" s="134">
        <f t="shared" ref="I32:K32" si="67">SUM(I33:I34)</f>
        <v>93</v>
      </c>
      <c r="J32" s="134">
        <f t="shared" si="67"/>
        <v>83</v>
      </c>
      <c r="K32" s="134">
        <f t="shared" si="67"/>
        <v>10</v>
      </c>
      <c r="L32" s="134">
        <f>M32+N32</f>
        <v>75</v>
      </c>
      <c r="M32" s="134">
        <f t="shared" ref="M32:N32" si="68">SUM(M33:M34)</f>
        <v>75</v>
      </c>
      <c r="N32" s="134">
        <f t="shared" si="68"/>
        <v>0</v>
      </c>
      <c r="O32" s="134">
        <f t="shared" si="66"/>
        <v>93</v>
      </c>
      <c r="P32" s="134">
        <f t="shared" si="66"/>
        <v>83</v>
      </c>
      <c r="Q32" s="134">
        <f t="shared" si="66"/>
        <v>10</v>
      </c>
      <c r="R32" s="134">
        <f>R33+R34</f>
        <v>58</v>
      </c>
      <c r="S32" s="134">
        <f t="shared" si="66"/>
        <v>58</v>
      </c>
      <c r="T32" s="134">
        <f t="shared" si="66"/>
        <v>0</v>
      </c>
      <c r="U32" s="134">
        <f t="shared" si="66"/>
        <v>93</v>
      </c>
      <c r="V32" s="134">
        <f t="shared" si="66"/>
        <v>83</v>
      </c>
      <c r="W32" s="134">
        <f t="shared" si="66"/>
        <v>10</v>
      </c>
      <c r="X32" s="134">
        <f t="shared" si="66"/>
        <v>75</v>
      </c>
      <c r="Y32" s="134">
        <f t="shared" si="66"/>
        <v>75</v>
      </c>
      <c r="Z32" s="134">
        <f t="shared" si="66"/>
        <v>0</v>
      </c>
      <c r="AA32" s="134">
        <f>SUM(AA33:AA34)</f>
        <v>93</v>
      </c>
      <c r="AB32" s="134">
        <f t="shared" si="66"/>
        <v>83</v>
      </c>
      <c r="AC32" s="134">
        <f t="shared" si="66"/>
        <v>10</v>
      </c>
      <c r="AD32" s="134"/>
      <c r="AE32" s="134"/>
      <c r="AF32" s="134">
        <f>AG32+AH32</f>
        <v>75</v>
      </c>
      <c r="AG32" s="134">
        <f t="shared" si="66"/>
        <v>75</v>
      </c>
      <c r="AH32" s="134">
        <f t="shared" si="66"/>
        <v>0</v>
      </c>
      <c r="AI32" s="134">
        <f>SUM(AI33:AI34)</f>
        <v>123</v>
      </c>
      <c r="AJ32" s="134">
        <f t="shared" ref="AJ32:AK32" si="69">SUM(AJ33:AJ34)</f>
        <v>112</v>
      </c>
      <c r="AK32" s="134">
        <f t="shared" si="69"/>
        <v>11</v>
      </c>
      <c r="AL32" s="134"/>
      <c r="AM32" s="134"/>
      <c r="AN32" s="134">
        <f>AO32+AP32</f>
        <v>75</v>
      </c>
      <c r="AO32" s="134">
        <f t="shared" ref="AO32:AP32" si="70">SUM(AO33:AO34)</f>
        <v>75</v>
      </c>
      <c r="AP32" s="134">
        <f t="shared" si="70"/>
        <v>0</v>
      </c>
      <c r="AQ32" s="134">
        <f>SUM(AQ33:AQ34)</f>
        <v>123</v>
      </c>
      <c r="AR32" s="134">
        <f t="shared" ref="AR32:AS32" si="71">SUM(AR33:AR34)</f>
        <v>112</v>
      </c>
      <c r="AS32" s="134">
        <f t="shared" si="71"/>
        <v>11</v>
      </c>
      <c r="AT32" s="134"/>
      <c r="AU32" s="134"/>
      <c r="AV32" s="134">
        <f>AW32+AX32</f>
        <v>75</v>
      </c>
      <c r="AW32" s="134">
        <f t="shared" ref="AW32:AX32" si="72">SUM(AW33:AW34)</f>
        <v>75</v>
      </c>
      <c r="AX32" s="134">
        <f t="shared" si="72"/>
        <v>0</v>
      </c>
      <c r="AY32" s="134">
        <f>SUM(AY33:AY34)</f>
        <v>123</v>
      </c>
      <c r="AZ32" s="134">
        <f t="shared" ref="AZ32:BA32" si="73">SUM(AZ33:AZ34)</f>
        <v>112</v>
      </c>
      <c r="BA32" s="134">
        <f t="shared" si="73"/>
        <v>11</v>
      </c>
      <c r="BB32" s="134"/>
      <c r="BC32" s="134"/>
      <c r="BD32" s="134">
        <f>BE32+BF32</f>
        <v>75</v>
      </c>
      <c r="BE32" s="134">
        <f t="shared" ref="BE32:BF32" si="74">SUM(BE33:BE34)</f>
        <v>75</v>
      </c>
      <c r="BF32" s="134">
        <f t="shared" si="74"/>
        <v>0</v>
      </c>
      <c r="BG32" s="134">
        <f t="shared" si="13"/>
        <v>0</v>
      </c>
      <c r="BH32" s="134">
        <f t="shared" si="14"/>
        <v>0</v>
      </c>
      <c r="BI32" s="134">
        <f t="shared" si="15"/>
        <v>0</v>
      </c>
      <c r="BJ32" s="134">
        <f t="shared" si="16"/>
        <v>0</v>
      </c>
      <c r="BK32" s="134">
        <f t="shared" si="17"/>
        <v>0</v>
      </c>
      <c r="BL32" s="134">
        <f t="shared" si="18"/>
        <v>0</v>
      </c>
      <c r="BM32" s="131">
        <f>AA32-I32</f>
        <v>0</v>
      </c>
      <c r="BN32" s="131">
        <f t="shared" si="57"/>
        <v>0</v>
      </c>
      <c r="BO32" s="131">
        <f t="shared" si="57"/>
        <v>0</v>
      </c>
      <c r="BP32" s="131">
        <f>AF32-L32</f>
        <v>0</v>
      </c>
      <c r="BQ32" s="131">
        <f t="shared" si="58"/>
        <v>0</v>
      </c>
      <c r="BR32" s="131">
        <f t="shared" si="59"/>
        <v>0</v>
      </c>
      <c r="BS32" s="246"/>
      <c r="BT32" s="116"/>
    </row>
    <row r="33" spans="1:72" ht="20.25" customHeight="1">
      <c r="A33" s="324" t="s">
        <v>233</v>
      </c>
      <c r="B33" s="143" t="s">
        <v>55</v>
      </c>
      <c r="C33" s="134">
        <v>50</v>
      </c>
      <c r="D33" s="134">
        <v>46</v>
      </c>
      <c r="E33" s="134">
        <v>4</v>
      </c>
      <c r="F33" s="134">
        <v>45</v>
      </c>
      <c r="G33" s="134">
        <v>45</v>
      </c>
      <c r="H33" s="134">
        <v>0</v>
      </c>
      <c r="I33" s="134">
        <v>50</v>
      </c>
      <c r="J33" s="134">
        <v>46</v>
      </c>
      <c r="K33" s="134">
        <v>4</v>
      </c>
      <c r="L33" s="134">
        <v>45</v>
      </c>
      <c r="M33" s="134">
        <v>45</v>
      </c>
      <c r="N33" s="134">
        <v>0</v>
      </c>
      <c r="O33" s="134">
        <v>50</v>
      </c>
      <c r="P33" s="134">
        <v>46</v>
      </c>
      <c r="Q33" s="134">
        <v>4</v>
      </c>
      <c r="R33" s="134">
        <v>41</v>
      </c>
      <c r="S33" s="134">
        <v>41</v>
      </c>
      <c r="T33" s="134">
        <v>0</v>
      </c>
      <c r="U33" s="134">
        <v>50</v>
      </c>
      <c r="V33" s="134">
        <v>46</v>
      </c>
      <c r="W33" s="134">
        <v>4</v>
      </c>
      <c r="X33" s="134">
        <v>45</v>
      </c>
      <c r="Y33" s="134">
        <v>45</v>
      </c>
      <c r="Z33" s="134">
        <v>0</v>
      </c>
      <c r="AA33" s="134">
        <v>50</v>
      </c>
      <c r="AB33" s="134">
        <v>46</v>
      </c>
      <c r="AC33" s="134">
        <v>4</v>
      </c>
      <c r="AD33" s="134"/>
      <c r="AE33" s="134"/>
      <c r="AF33" s="134">
        <v>45</v>
      </c>
      <c r="AG33" s="134">
        <v>45</v>
      </c>
      <c r="AH33" s="134">
        <v>0</v>
      </c>
      <c r="AI33" s="134">
        <v>50</v>
      </c>
      <c r="AJ33" s="134">
        <v>46</v>
      </c>
      <c r="AK33" s="134">
        <v>4</v>
      </c>
      <c r="AL33" s="134"/>
      <c r="AM33" s="134"/>
      <c r="AN33" s="134">
        <v>45</v>
      </c>
      <c r="AO33" s="134">
        <v>45</v>
      </c>
      <c r="AP33" s="134">
        <v>0</v>
      </c>
      <c r="AQ33" s="134">
        <v>50</v>
      </c>
      <c r="AR33" s="134">
        <v>46</v>
      </c>
      <c r="AS33" s="134">
        <v>4</v>
      </c>
      <c r="AT33" s="134"/>
      <c r="AU33" s="134"/>
      <c r="AV33" s="134">
        <v>45</v>
      </c>
      <c r="AW33" s="134">
        <v>45</v>
      </c>
      <c r="AX33" s="134">
        <v>0</v>
      </c>
      <c r="AY33" s="134">
        <v>50</v>
      </c>
      <c r="AZ33" s="134">
        <v>46</v>
      </c>
      <c r="BA33" s="134">
        <v>4</v>
      </c>
      <c r="BB33" s="134"/>
      <c r="BC33" s="134"/>
      <c r="BD33" s="134">
        <v>45</v>
      </c>
      <c r="BE33" s="134">
        <v>45</v>
      </c>
      <c r="BF33" s="134">
        <v>0</v>
      </c>
      <c r="BG33" s="134">
        <f t="shared" si="13"/>
        <v>0</v>
      </c>
      <c r="BH33" s="134">
        <f t="shared" si="14"/>
        <v>0</v>
      </c>
      <c r="BI33" s="134">
        <f t="shared" si="15"/>
        <v>0</v>
      </c>
      <c r="BJ33" s="134">
        <f t="shared" si="16"/>
        <v>0</v>
      </c>
      <c r="BK33" s="134">
        <f t="shared" si="17"/>
        <v>0</v>
      </c>
      <c r="BL33" s="134">
        <f t="shared" si="18"/>
        <v>0</v>
      </c>
      <c r="BM33" s="135"/>
      <c r="BN33" s="135"/>
      <c r="BO33" s="135"/>
      <c r="BP33" s="135"/>
      <c r="BQ33" s="135"/>
      <c r="BR33" s="135"/>
      <c r="BS33" s="246"/>
    </row>
    <row r="34" spans="1:72" ht="27" customHeight="1">
      <c r="A34" s="324" t="s">
        <v>233</v>
      </c>
      <c r="B34" s="143" t="s">
        <v>244</v>
      </c>
      <c r="C34" s="134">
        <v>43</v>
      </c>
      <c r="D34" s="134">
        <v>37</v>
      </c>
      <c r="E34" s="134">
        <v>6</v>
      </c>
      <c r="F34" s="134">
        <v>30</v>
      </c>
      <c r="G34" s="134">
        <v>30</v>
      </c>
      <c r="H34" s="134"/>
      <c r="I34" s="134">
        <v>43</v>
      </c>
      <c r="J34" s="134">
        <v>37</v>
      </c>
      <c r="K34" s="134">
        <v>6</v>
      </c>
      <c r="L34" s="134">
        <v>30</v>
      </c>
      <c r="M34" s="134">
        <v>30</v>
      </c>
      <c r="N34" s="134"/>
      <c r="O34" s="134">
        <v>43</v>
      </c>
      <c r="P34" s="134">
        <v>37</v>
      </c>
      <c r="Q34" s="134">
        <v>6</v>
      </c>
      <c r="R34" s="134">
        <v>17</v>
      </c>
      <c r="S34" s="134">
        <v>17</v>
      </c>
      <c r="T34" s="134">
        <v>0</v>
      </c>
      <c r="U34" s="134">
        <v>43</v>
      </c>
      <c r="V34" s="134">
        <v>37</v>
      </c>
      <c r="W34" s="134">
        <v>6</v>
      </c>
      <c r="X34" s="134">
        <v>30</v>
      </c>
      <c r="Y34" s="134">
        <v>30</v>
      </c>
      <c r="Z34" s="134">
        <v>0</v>
      </c>
      <c r="AA34" s="134">
        <v>43</v>
      </c>
      <c r="AB34" s="134">
        <v>37</v>
      </c>
      <c r="AC34" s="134">
        <v>6</v>
      </c>
      <c r="AD34" s="134"/>
      <c r="AE34" s="134"/>
      <c r="AF34" s="134">
        <v>30</v>
      </c>
      <c r="AG34" s="134">
        <v>30</v>
      </c>
      <c r="AH34" s="134"/>
      <c r="AI34" s="134">
        <v>73</v>
      </c>
      <c r="AJ34" s="134">
        <v>66</v>
      </c>
      <c r="AK34" s="134">
        <v>7</v>
      </c>
      <c r="AL34" s="134"/>
      <c r="AM34" s="134"/>
      <c r="AN34" s="134">
        <v>30</v>
      </c>
      <c r="AO34" s="134">
        <v>30</v>
      </c>
      <c r="AP34" s="134"/>
      <c r="AQ34" s="134">
        <v>73</v>
      </c>
      <c r="AR34" s="134">
        <v>66</v>
      </c>
      <c r="AS34" s="134">
        <v>7</v>
      </c>
      <c r="AT34" s="134"/>
      <c r="AU34" s="134"/>
      <c r="AV34" s="134">
        <v>30</v>
      </c>
      <c r="AW34" s="134">
        <v>30</v>
      </c>
      <c r="AX34" s="134"/>
      <c r="AY34" s="134">
        <v>73</v>
      </c>
      <c r="AZ34" s="134">
        <v>66</v>
      </c>
      <c r="BA34" s="134">
        <v>7</v>
      </c>
      <c r="BB34" s="134"/>
      <c r="BC34" s="134"/>
      <c r="BD34" s="134">
        <v>30</v>
      </c>
      <c r="BE34" s="134">
        <v>30</v>
      </c>
      <c r="BF34" s="134"/>
      <c r="BG34" s="134">
        <f t="shared" si="13"/>
        <v>0</v>
      </c>
      <c r="BH34" s="134">
        <f t="shared" si="14"/>
        <v>0</v>
      </c>
      <c r="BI34" s="134">
        <f t="shared" si="15"/>
        <v>0</v>
      </c>
      <c r="BJ34" s="134">
        <f t="shared" si="16"/>
        <v>0</v>
      </c>
      <c r="BK34" s="134">
        <f t="shared" si="17"/>
        <v>0</v>
      </c>
      <c r="BL34" s="134">
        <f t="shared" si="18"/>
        <v>0</v>
      </c>
      <c r="BM34" s="135"/>
      <c r="BN34" s="135"/>
      <c r="BO34" s="135"/>
      <c r="BP34" s="135"/>
      <c r="BQ34" s="135"/>
      <c r="BR34" s="135"/>
      <c r="BS34" s="246"/>
    </row>
    <row r="35" spans="1:72" ht="30.75" customHeight="1">
      <c r="A35" s="325" t="s">
        <v>227</v>
      </c>
      <c r="B35" s="143" t="s">
        <v>56</v>
      </c>
      <c r="C35" s="134">
        <f>C36+C37+C38</f>
        <v>160</v>
      </c>
      <c r="D35" s="134">
        <f t="shared" ref="D35:Z35" si="75">D36+D37+D38</f>
        <v>154</v>
      </c>
      <c r="E35" s="134">
        <f t="shared" si="75"/>
        <v>6</v>
      </c>
      <c r="F35" s="134">
        <f t="shared" si="75"/>
        <v>53</v>
      </c>
      <c r="G35" s="134">
        <f t="shared" si="75"/>
        <v>53</v>
      </c>
      <c r="H35" s="134">
        <f t="shared" si="75"/>
        <v>0</v>
      </c>
      <c r="I35" s="134">
        <f t="shared" ref="I35:K35" si="76">I36+I37+I38</f>
        <v>172</v>
      </c>
      <c r="J35" s="134">
        <f t="shared" si="76"/>
        <v>166</v>
      </c>
      <c r="K35" s="134">
        <f t="shared" si="76"/>
        <v>6</v>
      </c>
      <c r="L35" s="134">
        <f t="shared" ref="L35" si="77">M35+N35</f>
        <v>41</v>
      </c>
      <c r="M35" s="134">
        <f t="shared" ref="M35:N35" si="78">M36+M37+M38</f>
        <v>41</v>
      </c>
      <c r="N35" s="134">
        <f t="shared" si="78"/>
        <v>0</v>
      </c>
      <c r="O35" s="134">
        <f t="shared" si="75"/>
        <v>157</v>
      </c>
      <c r="P35" s="134">
        <f t="shared" si="75"/>
        <v>151</v>
      </c>
      <c r="Q35" s="134">
        <f t="shared" si="75"/>
        <v>6</v>
      </c>
      <c r="R35" s="134">
        <v>48</v>
      </c>
      <c r="S35" s="134">
        <f>S36+S37+S38</f>
        <v>48</v>
      </c>
      <c r="T35" s="134">
        <v>0</v>
      </c>
      <c r="U35" s="134">
        <f t="shared" si="75"/>
        <v>183</v>
      </c>
      <c r="V35" s="134">
        <f t="shared" si="75"/>
        <v>177</v>
      </c>
      <c r="W35" s="134">
        <f t="shared" si="75"/>
        <v>6</v>
      </c>
      <c r="X35" s="134">
        <f t="shared" si="75"/>
        <v>35</v>
      </c>
      <c r="Y35" s="134">
        <f t="shared" si="75"/>
        <v>35</v>
      </c>
      <c r="Z35" s="134">
        <f t="shared" si="75"/>
        <v>0</v>
      </c>
      <c r="AA35" s="134">
        <f>AA36+AA37+AA38+AA39</f>
        <v>172</v>
      </c>
      <c r="AB35" s="134">
        <f t="shared" ref="AB35:BR35" si="79">AB36+AB37+AB38+AB39</f>
        <v>166</v>
      </c>
      <c r="AC35" s="134">
        <f t="shared" si="79"/>
        <v>6</v>
      </c>
      <c r="AD35" s="134">
        <f t="shared" si="79"/>
        <v>0</v>
      </c>
      <c r="AE35" s="134">
        <f t="shared" si="79"/>
        <v>0</v>
      </c>
      <c r="AF35" s="134">
        <f t="shared" si="79"/>
        <v>41</v>
      </c>
      <c r="AG35" s="134">
        <f>AG36+AG37+AG38+AG39</f>
        <v>41</v>
      </c>
      <c r="AH35" s="134">
        <f t="shared" si="79"/>
        <v>0</v>
      </c>
      <c r="AI35" s="134">
        <f>AI36+AI37+AI38+AI39</f>
        <v>186</v>
      </c>
      <c r="AJ35" s="134">
        <f t="shared" si="79"/>
        <v>179</v>
      </c>
      <c r="AK35" s="134">
        <f t="shared" si="79"/>
        <v>7</v>
      </c>
      <c r="AL35" s="134">
        <f t="shared" si="79"/>
        <v>0</v>
      </c>
      <c r="AM35" s="134">
        <f t="shared" si="79"/>
        <v>0</v>
      </c>
      <c r="AN35" s="134">
        <f t="shared" si="79"/>
        <v>41</v>
      </c>
      <c r="AO35" s="134">
        <f t="shared" si="79"/>
        <v>41</v>
      </c>
      <c r="AP35" s="134">
        <f t="shared" si="79"/>
        <v>0</v>
      </c>
      <c r="AQ35" s="134">
        <f>AQ36+AQ37+AQ38+AQ39</f>
        <v>186</v>
      </c>
      <c r="AR35" s="134">
        <f t="shared" ref="AR35:AX35" si="80">AR36+AR37+AR38+AR39</f>
        <v>179</v>
      </c>
      <c r="AS35" s="134">
        <f t="shared" si="80"/>
        <v>7</v>
      </c>
      <c r="AT35" s="134">
        <f t="shared" si="80"/>
        <v>0</v>
      </c>
      <c r="AU35" s="134">
        <f t="shared" si="80"/>
        <v>0</v>
      </c>
      <c r="AV35" s="134">
        <f t="shared" si="80"/>
        <v>41</v>
      </c>
      <c r="AW35" s="134">
        <f t="shared" si="80"/>
        <v>41</v>
      </c>
      <c r="AX35" s="134">
        <f t="shared" si="80"/>
        <v>0</v>
      </c>
      <c r="AY35" s="134">
        <f>AY36+AY37+AY38+AY39</f>
        <v>186</v>
      </c>
      <c r="AZ35" s="134">
        <f t="shared" ref="AZ35:BF35" si="81">AZ36+AZ37+AZ38+AZ39</f>
        <v>179</v>
      </c>
      <c r="BA35" s="134">
        <f t="shared" si="81"/>
        <v>7</v>
      </c>
      <c r="BB35" s="134">
        <f t="shared" si="81"/>
        <v>0</v>
      </c>
      <c r="BC35" s="134">
        <f t="shared" si="81"/>
        <v>0</v>
      </c>
      <c r="BD35" s="134">
        <f t="shared" si="81"/>
        <v>41</v>
      </c>
      <c r="BE35" s="134">
        <f t="shared" si="81"/>
        <v>41</v>
      </c>
      <c r="BF35" s="134">
        <f t="shared" si="81"/>
        <v>0</v>
      </c>
      <c r="BG35" s="134">
        <f t="shared" si="13"/>
        <v>0</v>
      </c>
      <c r="BH35" s="134">
        <f t="shared" si="14"/>
        <v>0</v>
      </c>
      <c r="BI35" s="134">
        <f t="shared" si="15"/>
        <v>0</v>
      </c>
      <c r="BJ35" s="134">
        <f t="shared" si="16"/>
        <v>0</v>
      </c>
      <c r="BK35" s="134">
        <f t="shared" si="17"/>
        <v>0</v>
      </c>
      <c r="BL35" s="134">
        <f t="shared" si="18"/>
        <v>0</v>
      </c>
      <c r="BM35" s="134">
        <f t="shared" si="79"/>
        <v>0</v>
      </c>
      <c r="BN35" s="134">
        <f t="shared" si="79"/>
        <v>0</v>
      </c>
      <c r="BO35" s="134">
        <f t="shared" si="79"/>
        <v>0</v>
      </c>
      <c r="BP35" s="134">
        <f t="shared" si="79"/>
        <v>0</v>
      </c>
      <c r="BQ35" s="134">
        <f t="shared" si="79"/>
        <v>0</v>
      </c>
      <c r="BR35" s="134">
        <f t="shared" si="79"/>
        <v>0</v>
      </c>
      <c r="BS35" s="246"/>
    </row>
    <row r="36" spans="1:72" ht="21" customHeight="1">
      <c r="A36" s="324" t="s">
        <v>233</v>
      </c>
      <c r="B36" s="143" t="s">
        <v>57</v>
      </c>
      <c r="C36" s="134">
        <v>108</v>
      </c>
      <c r="D36" s="134">
        <v>104</v>
      </c>
      <c r="E36" s="134">
        <v>4</v>
      </c>
      <c r="F36" s="134">
        <v>48</v>
      </c>
      <c r="G36" s="134">
        <v>48</v>
      </c>
      <c r="H36" s="134"/>
      <c r="I36" s="134">
        <f>J36+K36</f>
        <v>120</v>
      </c>
      <c r="J36" s="134">
        <v>116</v>
      </c>
      <c r="K36" s="134">
        <v>4</v>
      </c>
      <c r="L36" s="134">
        <v>36</v>
      </c>
      <c r="M36" s="134">
        <v>36</v>
      </c>
      <c r="N36" s="134"/>
      <c r="O36" s="134">
        <v>108</v>
      </c>
      <c r="P36" s="134">
        <v>104</v>
      </c>
      <c r="Q36" s="134">
        <v>4</v>
      </c>
      <c r="R36" s="134">
        <v>46</v>
      </c>
      <c r="S36" s="134">
        <v>46</v>
      </c>
      <c r="T36" s="134"/>
      <c r="U36" s="134">
        <v>130</v>
      </c>
      <c r="V36" s="134">
        <v>126</v>
      </c>
      <c r="W36" s="134">
        <v>4</v>
      </c>
      <c r="X36" s="134">
        <v>30</v>
      </c>
      <c r="Y36" s="134">
        <v>30</v>
      </c>
      <c r="Z36" s="134"/>
      <c r="AA36" s="134">
        <f>AB36+AC36</f>
        <v>120</v>
      </c>
      <c r="AB36" s="134">
        <v>116</v>
      </c>
      <c r="AC36" s="134">
        <v>4</v>
      </c>
      <c r="AD36" s="134"/>
      <c r="AE36" s="134"/>
      <c r="AF36" s="134">
        <v>36</v>
      </c>
      <c r="AG36" s="134">
        <v>36</v>
      </c>
      <c r="AH36" s="134"/>
      <c r="AI36" s="134">
        <f>AJ36+AK36</f>
        <v>120</v>
      </c>
      <c r="AJ36" s="134">
        <v>116</v>
      </c>
      <c r="AK36" s="134">
        <v>4</v>
      </c>
      <c r="AL36" s="134"/>
      <c r="AM36" s="134"/>
      <c r="AN36" s="134">
        <v>36</v>
      </c>
      <c r="AO36" s="134">
        <v>36</v>
      </c>
      <c r="AP36" s="134"/>
      <c r="AQ36" s="134">
        <f>AR36+AS36</f>
        <v>120</v>
      </c>
      <c r="AR36" s="134">
        <v>116</v>
      </c>
      <c r="AS36" s="134">
        <v>4</v>
      </c>
      <c r="AT36" s="134"/>
      <c r="AU36" s="134"/>
      <c r="AV36" s="134">
        <v>36</v>
      </c>
      <c r="AW36" s="134">
        <v>36</v>
      </c>
      <c r="AX36" s="134"/>
      <c r="AY36" s="134">
        <f>AZ36+BA36</f>
        <v>120</v>
      </c>
      <c r="AZ36" s="134">
        <v>116</v>
      </c>
      <c r="BA36" s="134">
        <v>4</v>
      </c>
      <c r="BB36" s="134"/>
      <c r="BC36" s="134"/>
      <c r="BD36" s="134">
        <v>36</v>
      </c>
      <c r="BE36" s="134">
        <v>36</v>
      </c>
      <c r="BF36" s="134"/>
      <c r="BG36" s="134">
        <f t="shared" si="13"/>
        <v>0</v>
      </c>
      <c r="BH36" s="134">
        <f t="shared" si="14"/>
        <v>0</v>
      </c>
      <c r="BI36" s="134">
        <f t="shared" si="15"/>
        <v>0</v>
      </c>
      <c r="BJ36" s="134">
        <f t="shared" si="16"/>
        <v>0</v>
      </c>
      <c r="BK36" s="134">
        <f t="shared" si="17"/>
        <v>0</v>
      </c>
      <c r="BL36" s="134">
        <f t="shared" si="18"/>
        <v>0</v>
      </c>
      <c r="BM36" s="135"/>
      <c r="BN36" s="135"/>
      <c r="BO36" s="135"/>
      <c r="BP36" s="135"/>
      <c r="BQ36" s="135"/>
      <c r="BR36" s="135"/>
      <c r="BS36" s="246"/>
    </row>
    <row r="37" spans="1:72" ht="31.5" customHeight="1">
      <c r="A37" s="324" t="s">
        <v>233</v>
      </c>
      <c r="B37" s="143" t="s">
        <v>58</v>
      </c>
      <c r="C37" s="134">
        <v>29</v>
      </c>
      <c r="D37" s="134">
        <v>28</v>
      </c>
      <c r="E37" s="134">
        <v>1</v>
      </c>
      <c r="F37" s="134">
        <v>3</v>
      </c>
      <c r="G37" s="134">
        <v>3</v>
      </c>
      <c r="H37" s="134">
        <v>0</v>
      </c>
      <c r="I37" s="134">
        <v>29</v>
      </c>
      <c r="J37" s="134">
        <v>28</v>
      </c>
      <c r="K37" s="134">
        <v>1</v>
      </c>
      <c r="L37" s="134">
        <v>3</v>
      </c>
      <c r="M37" s="134">
        <v>3</v>
      </c>
      <c r="N37" s="134">
        <v>0</v>
      </c>
      <c r="O37" s="134">
        <v>29</v>
      </c>
      <c r="P37" s="134">
        <v>28</v>
      </c>
      <c r="Q37" s="134">
        <v>1</v>
      </c>
      <c r="R37" s="134">
        <v>1</v>
      </c>
      <c r="S37" s="134">
        <v>1</v>
      </c>
      <c r="T37" s="134">
        <v>0</v>
      </c>
      <c r="U37" s="134">
        <v>30</v>
      </c>
      <c r="V37" s="134">
        <v>29</v>
      </c>
      <c r="W37" s="134">
        <v>1</v>
      </c>
      <c r="X37" s="134">
        <v>3</v>
      </c>
      <c r="Y37" s="134">
        <v>3</v>
      </c>
      <c r="Z37" s="134">
        <v>0</v>
      </c>
      <c r="AA37" s="134">
        <v>29</v>
      </c>
      <c r="AB37" s="134">
        <v>28</v>
      </c>
      <c r="AC37" s="134">
        <v>1</v>
      </c>
      <c r="AD37" s="134"/>
      <c r="AE37" s="134"/>
      <c r="AF37" s="134">
        <v>3</v>
      </c>
      <c r="AG37" s="134">
        <v>3</v>
      </c>
      <c r="AH37" s="134">
        <v>0</v>
      </c>
      <c r="AI37" s="134">
        <v>29</v>
      </c>
      <c r="AJ37" s="134">
        <v>28</v>
      </c>
      <c r="AK37" s="134">
        <v>1</v>
      </c>
      <c r="AL37" s="134"/>
      <c r="AM37" s="134"/>
      <c r="AN37" s="134">
        <v>3</v>
      </c>
      <c r="AO37" s="134">
        <v>3</v>
      </c>
      <c r="AP37" s="134">
        <v>0</v>
      </c>
      <c r="AQ37" s="134">
        <v>29</v>
      </c>
      <c r="AR37" s="134">
        <v>28</v>
      </c>
      <c r="AS37" s="134">
        <v>1</v>
      </c>
      <c r="AT37" s="134"/>
      <c r="AU37" s="134"/>
      <c r="AV37" s="134">
        <v>3</v>
      </c>
      <c r="AW37" s="134">
        <v>3</v>
      </c>
      <c r="AX37" s="134">
        <v>0</v>
      </c>
      <c r="AY37" s="134">
        <v>29</v>
      </c>
      <c r="AZ37" s="134">
        <v>28</v>
      </c>
      <c r="BA37" s="134">
        <v>1</v>
      </c>
      <c r="BB37" s="134"/>
      <c r="BC37" s="134"/>
      <c r="BD37" s="134">
        <v>3</v>
      </c>
      <c r="BE37" s="134">
        <v>3</v>
      </c>
      <c r="BF37" s="134">
        <v>0</v>
      </c>
      <c r="BG37" s="134">
        <f t="shared" si="13"/>
        <v>0</v>
      </c>
      <c r="BH37" s="134">
        <f t="shared" si="14"/>
        <v>0</v>
      </c>
      <c r="BI37" s="134">
        <f t="shared" si="15"/>
        <v>0</v>
      </c>
      <c r="BJ37" s="134">
        <f t="shared" si="16"/>
        <v>0</v>
      </c>
      <c r="BK37" s="134">
        <f t="shared" si="17"/>
        <v>0</v>
      </c>
      <c r="BL37" s="134">
        <f t="shared" si="18"/>
        <v>0</v>
      </c>
      <c r="BM37" s="135"/>
      <c r="BN37" s="135"/>
      <c r="BO37" s="135"/>
      <c r="BP37" s="135"/>
      <c r="BQ37" s="135"/>
      <c r="BR37" s="135"/>
      <c r="BS37" s="246"/>
    </row>
    <row r="38" spans="1:72" s="96" customFormat="1" ht="24" customHeight="1">
      <c r="A38" s="324" t="s">
        <v>233</v>
      </c>
      <c r="B38" s="143" t="s">
        <v>59</v>
      </c>
      <c r="C38" s="134">
        <v>23</v>
      </c>
      <c r="D38" s="134">
        <v>22</v>
      </c>
      <c r="E38" s="134">
        <v>1</v>
      </c>
      <c r="F38" s="134">
        <v>2</v>
      </c>
      <c r="G38" s="134">
        <v>2</v>
      </c>
      <c r="H38" s="134">
        <v>0</v>
      </c>
      <c r="I38" s="134">
        <v>23</v>
      </c>
      <c r="J38" s="134">
        <v>22</v>
      </c>
      <c r="K38" s="134">
        <v>1</v>
      </c>
      <c r="L38" s="134">
        <v>2</v>
      </c>
      <c r="M38" s="134">
        <v>2</v>
      </c>
      <c r="N38" s="134">
        <v>0</v>
      </c>
      <c r="O38" s="134">
        <v>20</v>
      </c>
      <c r="P38" s="134">
        <v>19</v>
      </c>
      <c r="Q38" s="134">
        <v>1</v>
      </c>
      <c r="R38" s="134">
        <v>1</v>
      </c>
      <c r="S38" s="134">
        <v>1</v>
      </c>
      <c r="T38" s="134">
        <v>0</v>
      </c>
      <c r="U38" s="134">
        <v>23</v>
      </c>
      <c r="V38" s="134">
        <v>22</v>
      </c>
      <c r="W38" s="134">
        <v>1</v>
      </c>
      <c r="X38" s="134">
        <v>2</v>
      </c>
      <c r="Y38" s="134">
        <v>2</v>
      </c>
      <c r="Z38" s="134">
        <v>0</v>
      </c>
      <c r="AA38" s="134">
        <v>23</v>
      </c>
      <c r="AB38" s="134">
        <v>22</v>
      </c>
      <c r="AC38" s="134">
        <v>1</v>
      </c>
      <c r="AD38" s="134"/>
      <c r="AE38" s="134"/>
      <c r="AF38" s="134">
        <v>2</v>
      </c>
      <c r="AG38" s="134">
        <v>2</v>
      </c>
      <c r="AH38" s="134">
        <v>0</v>
      </c>
      <c r="AI38" s="134">
        <v>23</v>
      </c>
      <c r="AJ38" s="134">
        <v>22</v>
      </c>
      <c r="AK38" s="134">
        <v>1</v>
      </c>
      <c r="AL38" s="134"/>
      <c r="AM38" s="134"/>
      <c r="AN38" s="134">
        <v>2</v>
      </c>
      <c r="AO38" s="134">
        <v>2</v>
      </c>
      <c r="AP38" s="134">
        <v>0</v>
      </c>
      <c r="AQ38" s="134">
        <v>23</v>
      </c>
      <c r="AR38" s="134">
        <v>22</v>
      </c>
      <c r="AS38" s="134">
        <v>1</v>
      </c>
      <c r="AT38" s="134"/>
      <c r="AU38" s="134"/>
      <c r="AV38" s="134">
        <v>2</v>
      </c>
      <c r="AW38" s="134">
        <v>2</v>
      </c>
      <c r="AX38" s="134">
        <v>0</v>
      </c>
      <c r="AY38" s="134">
        <v>23</v>
      </c>
      <c r="AZ38" s="134">
        <v>22</v>
      </c>
      <c r="BA38" s="134">
        <v>1</v>
      </c>
      <c r="BB38" s="134"/>
      <c r="BC38" s="134"/>
      <c r="BD38" s="134">
        <v>2</v>
      </c>
      <c r="BE38" s="134">
        <v>2</v>
      </c>
      <c r="BF38" s="134">
        <v>0</v>
      </c>
      <c r="BG38" s="134">
        <f t="shared" si="13"/>
        <v>0</v>
      </c>
      <c r="BH38" s="134">
        <f t="shared" si="14"/>
        <v>0</v>
      </c>
      <c r="BI38" s="134">
        <f t="shared" si="15"/>
        <v>0</v>
      </c>
      <c r="BJ38" s="134">
        <f t="shared" si="16"/>
        <v>0</v>
      </c>
      <c r="BK38" s="134">
        <f t="shared" si="17"/>
        <v>0</v>
      </c>
      <c r="BL38" s="134">
        <f t="shared" si="18"/>
        <v>0</v>
      </c>
      <c r="BM38" s="135"/>
      <c r="BN38" s="135"/>
      <c r="BO38" s="135"/>
      <c r="BP38" s="135"/>
      <c r="BQ38" s="135"/>
      <c r="BR38" s="135"/>
      <c r="BS38" s="246"/>
      <c r="BT38" s="115"/>
    </row>
    <row r="39" spans="1:72" s="96" customFormat="1" ht="42.75" customHeight="1">
      <c r="A39" s="324" t="s">
        <v>233</v>
      </c>
      <c r="B39" s="143" t="s">
        <v>272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>
        <v>0</v>
      </c>
      <c r="AB39" s="134">
        <v>0</v>
      </c>
      <c r="AC39" s="134">
        <v>0</v>
      </c>
      <c r="AD39" s="134"/>
      <c r="AE39" s="134"/>
      <c r="AF39" s="134">
        <v>0</v>
      </c>
      <c r="AG39" s="134">
        <v>0</v>
      </c>
      <c r="AH39" s="134">
        <v>0</v>
      </c>
      <c r="AI39" s="134">
        <v>14</v>
      </c>
      <c r="AJ39" s="134">
        <v>13</v>
      </c>
      <c r="AK39" s="134">
        <v>1</v>
      </c>
      <c r="AL39" s="134"/>
      <c r="AM39" s="134"/>
      <c r="AN39" s="134">
        <v>0</v>
      </c>
      <c r="AO39" s="134">
        <v>0</v>
      </c>
      <c r="AP39" s="134">
        <v>0</v>
      </c>
      <c r="AQ39" s="134">
        <v>14</v>
      </c>
      <c r="AR39" s="134">
        <v>13</v>
      </c>
      <c r="AS39" s="134">
        <v>1</v>
      </c>
      <c r="AT39" s="134"/>
      <c r="AU39" s="134"/>
      <c r="AV39" s="134">
        <v>0</v>
      </c>
      <c r="AW39" s="134">
        <v>0</v>
      </c>
      <c r="AX39" s="134">
        <v>0</v>
      </c>
      <c r="AY39" s="134">
        <v>14</v>
      </c>
      <c r="AZ39" s="134">
        <v>13</v>
      </c>
      <c r="BA39" s="134">
        <v>1</v>
      </c>
      <c r="BB39" s="134"/>
      <c r="BC39" s="134"/>
      <c r="BD39" s="134">
        <v>0</v>
      </c>
      <c r="BE39" s="134">
        <v>0</v>
      </c>
      <c r="BF39" s="134">
        <v>0</v>
      </c>
      <c r="BG39" s="134">
        <f t="shared" si="13"/>
        <v>0</v>
      </c>
      <c r="BH39" s="134">
        <f t="shared" si="14"/>
        <v>0</v>
      </c>
      <c r="BI39" s="134">
        <f t="shared" si="15"/>
        <v>0</v>
      </c>
      <c r="BJ39" s="134">
        <f t="shared" si="16"/>
        <v>0</v>
      </c>
      <c r="BK39" s="134">
        <f t="shared" si="17"/>
        <v>0</v>
      </c>
      <c r="BL39" s="134">
        <f t="shared" si="18"/>
        <v>0</v>
      </c>
      <c r="BM39" s="135"/>
      <c r="BN39" s="135"/>
      <c r="BO39" s="135"/>
      <c r="BP39" s="135"/>
      <c r="BQ39" s="135"/>
      <c r="BR39" s="135"/>
      <c r="BS39" s="246"/>
      <c r="BT39" s="115"/>
    </row>
    <row r="40" spans="1:72" s="97" customFormat="1" ht="26.25" customHeight="1">
      <c r="A40" s="326">
        <v>2</v>
      </c>
      <c r="B40" s="144" t="s">
        <v>60</v>
      </c>
      <c r="C40" s="130">
        <f t="shared" ref="C40:AC40" si="82">C41+C55</f>
        <v>2004</v>
      </c>
      <c r="D40" s="130">
        <f t="shared" si="82"/>
        <v>1984</v>
      </c>
      <c r="E40" s="130">
        <f t="shared" si="82"/>
        <v>20</v>
      </c>
      <c r="F40" s="130">
        <f t="shared" si="82"/>
        <v>2064</v>
      </c>
      <c r="G40" s="130">
        <f t="shared" si="82"/>
        <v>2048</v>
      </c>
      <c r="H40" s="130">
        <f t="shared" si="82"/>
        <v>16</v>
      </c>
      <c r="I40" s="130">
        <f t="shared" si="82"/>
        <v>1980</v>
      </c>
      <c r="J40" s="130">
        <f t="shared" si="82"/>
        <v>1963</v>
      </c>
      <c r="K40" s="130">
        <f t="shared" si="82"/>
        <v>17</v>
      </c>
      <c r="L40" s="130">
        <f t="shared" si="82"/>
        <v>2059</v>
      </c>
      <c r="M40" s="130">
        <f t="shared" si="82"/>
        <v>2059</v>
      </c>
      <c r="N40" s="130">
        <f t="shared" si="82"/>
        <v>0</v>
      </c>
      <c r="O40" s="130">
        <f t="shared" si="82"/>
        <v>1932</v>
      </c>
      <c r="P40" s="130">
        <f t="shared" si="82"/>
        <v>1915</v>
      </c>
      <c r="Q40" s="130">
        <f t="shared" si="82"/>
        <v>17</v>
      </c>
      <c r="R40" s="130">
        <f t="shared" si="82"/>
        <v>1611</v>
      </c>
      <c r="S40" s="130">
        <f t="shared" si="82"/>
        <v>1598</v>
      </c>
      <c r="T40" s="130">
        <f t="shared" si="82"/>
        <v>13</v>
      </c>
      <c r="U40" s="130">
        <f t="shared" si="82"/>
        <v>1949</v>
      </c>
      <c r="V40" s="130">
        <f t="shared" si="82"/>
        <v>1929</v>
      </c>
      <c r="W40" s="130">
        <f t="shared" si="82"/>
        <v>20</v>
      </c>
      <c r="X40" s="130">
        <f t="shared" si="82"/>
        <v>2074</v>
      </c>
      <c r="Y40" s="130">
        <f t="shared" si="82"/>
        <v>2058</v>
      </c>
      <c r="Z40" s="130">
        <f t="shared" si="82"/>
        <v>16</v>
      </c>
      <c r="AA40" s="130">
        <f>AA41+AA55</f>
        <v>1979</v>
      </c>
      <c r="AB40" s="130">
        <f t="shared" si="82"/>
        <v>1955</v>
      </c>
      <c r="AC40" s="130">
        <f t="shared" si="82"/>
        <v>17</v>
      </c>
      <c r="AD40" s="130">
        <f t="shared" ref="AD40" si="83">AD41+AD55</f>
        <v>7</v>
      </c>
      <c r="AE40" s="130">
        <f t="shared" ref="AE40" si="84">AE41+AE55</f>
        <v>0</v>
      </c>
      <c r="AF40" s="130">
        <f t="shared" ref="AF40:AM40" si="85">AF41+AF55</f>
        <v>1880</v>
      </c>
      <c r="AG40" s="130">
        <f t="shared" si="85"/>
        <v>1880</v>
      </c>
      <c r="AH40" s="131">
        <f t="shared" si="85"/>
        <v>0</v>
      </c>
      <c r="AI40" s="130">
        <f>AI41+AI55</f>
        <v>1979</v>
      </c>
      <c r="AJ40" s="130">
        <f t="shared" si="85"/>
        <v>1955</v>
      </c>
      <c r="AK40" s="130">
        <f t="shared" si="85"/>
        <v>17</v>
      </c>
      <c r="AL40" s="130">
        <f t="shared" si="85"/>
        <v>7</v>
      </c>
      <c r="AM40" s="130">
        <f t="shared" si="85"/>
        <v>0</v>
      </c>
      <c r="AN40" s="130">
        <f t="shared" ref="AN40:AP40" si="86">AN41+AN55</f>
        <v>1880</v>
      </c>
      <c r="AO40" s="130">
        <f t="shared" si="86"/>
        <v>1880</v>
      </c>
      <c r="AP40" s="131">
        <f t="shared" si="86"/>
        <v>0</v>
      </c>
      <c r="AQ40" s="130">
        <f>AQ41+AQ55</f>
        <v>1979</v>
      </c>
      <c r="AR40" s="130">
        <f t="shared" ref="AR40:AX40" si="87">AR41+AR55</f>
        <v>1955</v>
      </c>
      <c r="AS40" s="130">
        <f t="shared" si="87"/>
        <v>17</v>
      </c>
      <c r="AT40" s="130">
        <f t="shared" si="87"/>
        <v>7</v>
      </c>
      <c r="AU40" s="130">
        <f t="shared" si="87"/>
        <v>0</v>
      </c>
      <c r="AV40" s="130">
        <f t="shared" si="87"/>
        <v>1880</v>
      </c>
      <c r="AW40" s="130">
        <f t="shared" si="87"/>
        <v>1880</v>
      </c>
      <c r="AX40" s="131">
        <f t="shared" si="87"/>
        <v>0</v>
      </c>
      <c r="AY40" s="130">
        <f>AY41+AY55</f>
        <v>1978</v>
      </c>
      <c r="AZ40" s="130">
        <f t="shared" ref="AZ40:BE40" si="88">AZ41+AZ55</f>
        <v>1962</v>
      </c>
      <c r="BA40" s="130">
        <f t="shared" si="88"/>
        <v>16</v>
      </c>
      <c r="BB40" s="130">
        <f t="shared" si="88"/>
        <v>0</v>
      </c>
      <c r="BC40" s="130">
        <f t="shared" si="88"/>
        <v>0</v>
      </c>
      <c r="BD40" s="130">
        <f t="shared" si="88"/>
        <v>1880</v>
      </c>
      <c r="BE40" s="130">
        <f t="shared" si="88"/>
        <v>1880</v>
      </c>
      <c r="BF40" s="131">
        <f t="shared" ref="BF40" si="89">BF41+BF55</f>
        <v>0</v>
      </c>
      <c r="BG40" s="134">
        <f t="shared" si="13"/>
        <v>-1</v>
      </c>
      <c r="BH40" s="134">
        <f t="shared" si="14"/>
        <v>0</v>
      </c>
      <c r="BI40" s="134">
        <f t="shared" si="15"/>
        <v>-1</v>
      </c>
      <c r="BJ40" s="134">
        <f t="shared" si="16"/>
        <v>0</v>
      </c>
      <c r="BK40" s="134">
        <f t="shared" si="17"/>
        <v>0</v>
      </c>
      <c r="BL40" s="134">
        <f t="shared" si="18"/>
        <v>0</v>
      </c>
      <c r="BM40" s="131">
        <f>AA40-I40</f>
        <v>-1</v>
      </c>
      <c r="BN40" s="131">
        <f>(AB40+AD40)-J40</f>
        <v>-1</v>
      </c>
      <c r="BO40" s="131">
        <f>(AC40+AE40)-K40</f>
        <v>0</v>
      </c>
      <c r="BP40" s="131">
        <f>AF40-L40</f>
        <v>-179</v>
      </c>
      <c r="BQ40" s="131">
        <f t="shared" ref="BQ40:BQ41" si="90">AG40-M40</f>
        <v>-179</v>
      </c>
      <c r="BR40" s="131">
        <f t="shared" ref="BR40:BR41" si="91">AH40-N40</f>
        <v>0</v>
      </c>
      <c r="BS40" s="246"/>
      <c r="BT40" s="120"/>
    </row>
    <row r="41" spans="1:72" ht="22.5" customHeight="1">
      <c r="A41" s="320" t="s">
        <v>223</v>
      </c>
      <c r="B41" s="152" t="s">
        <v>61</v>
      </c>
      <c r="C41" s="130">
        <f>SUM(C42:C54)</f>
        <v>479</v>
      </c>
      <c r="D41" s="130">
        <f t="shared" ref="D41:AF41" si="92">SUM(D42:D54)</f>
        <v>459</v>
      </c>
      <c r="E41" s="130">
        <f t="shared" si="92"/>
        <v>20</v>
      </c>
      <c r="F41" s="130">
        <f t="shared" si="92"/>
        <v>2064</v>
      </c>
      <c r="G41" s="130">
        <f t="shared" si="92"/>
        <v>2048</v>
      </c>
      <c r="H41" s="130">
        <f t="shared" si="92"/>
        <v>16</v>
      </c>
      <c r="I41" s="130">
        <f t="shared" ref="I41:N41" si="93">SUM(I42:I54)</f>
        <v>464</v>
      </c>
      <c r="J41" s="130">
        <f t="shared" si="93"/>
        <v>447</v>
      </c>
      <c r="K41" s="130">
        <f t="shared" si="93"/>
        <v>17</v>
      </c>
      <c r="L41" s="130">
        <f t="shared" si="93"/>
        <v>2059</v>
      </c>
      <c r="M41" s="130">
        <f t="shared" si="93"/>
        <v>2059</v>
      </c>
      <c r="N41" s="131">
        <f t="shared" si="93"/>
        <v>0</v>
      </c>
      <c r="O41" s="130">
        <f t="shared" si="92"/>
        <v>436</v>
      </c>
      <c r="P41" s="130">
        <f t="shared" si="92"/>
        <v>419</v>
      </c>
      <c r="Q41" s="130">
        <f t="shared" si="92"/>
        <v>17</v>
      </c>
      <c r="R41" s="130">
        <f t="shared" si="92"/>
        <v>1611</v>
      </c>
      <c r="S41" s="130">
        <f t="shared" si="92"/>
        <v>1598</v>
      </c>
      <c r="T41" s="130">
        <f t="shared" si="92"/>
        <v>13</v>
      </c>
      <c r="U41" s="130">
        <f t="shared" si="92"/>
        <v>497</v>
      </c>
      <c r="V41" s="130">
        <f t="shared" si="92"/>
        <v>477</v>
      </c>
      <c r="W41" s="130">
        <f t="shared" si="92"/>
        <v>20</v>
      </c>
      <c r="X41" s="130">
        <f t="shared" si="92"/>
        <v>2074</v>
      </c>
      <c r="Y41" s="130">
        <f t="shared" si="92"/>
        <v>2058</v>
      </c>
      <c r="Z41" s="130">
        <f t="shared" si="92"/>
        <v>16</v>
      </c>
      <c r="AA41" s="130">
        <f>SUM(AA42:AA54)</f>
        <v>463</v>
      </c>
      <c r="AB41" s="130">
        <f>SUM(AB42:AB54)</f>
        <v>439</v>
      </c>
      <c r="AC41" s="130">
        <f t="shared" si="92"/>
        <v>17</v>
      </c>
      <c r="AD41" s="130">
        <f t="shared" si="92"/>
        <v>7</v>
      </c>
      <c r="AE41" s="130">
        <f t="shared" si="92"/>
        <v>0</v>
      </c>
      <c r="AF41" s="130">
        <f t="shared" si="92"/>
        <v>1880</v>
      </c>
      <c r="AG41" s="130">
        <f>SUM(AG42:AG54)</f>
        <v>1880</v>
      </c>
      <c r="AH41" s="131">
        <f t="shared" ref="AH41:AN41" si="94">SUM(AH42:AH54)</f>
        <v>0</v>
      </c>
      <c r="AI41" s="130">
        <f>SUM(AI42:AI54)</f>
        <v>463</v>
      </c>
      <c r="AJ41" s="130">
        <f t="shared" si="94"/>
        <v>439</v>
      </c>
      <c r="AK41" s="130">
        <f t="shared" si="94"/>
        <v>17</v>
      </c>
      <c r="AL41" s="130">
        <f t="shared" si="94"/>
        <v>7</v>
      </c>
      <c r="AM41" s="130">
        <f t="shared" si="94"/>
        <v>0</v>
      </c>
      <c r="AN41" s="130">
        <f t="shared" si="94"/>
        <v>1880</v>
      </c>
      <c r="AO41" s="130">
        <f>SUM(AO42:AO54)</f>
        <v>1880</v>
      </c>
      <c r="AP41" s="131">
        <f t="shared" ref="AP41" si="95">SUM(AP42:AP54)</f>
        <v>0</v>
      </c>
      <c r="AQ41" s="130">
        <f>SUM(AQ42:AQ54)</f>
        <v>463</v>
      </c>
      <c r="AR41" s="130">
        <f t="shared" ref="AR41:AV41" si="96">SUM(AR42:AR54)</f>
        <v>439</v>
      </c>
      <c r="AS41" s="130">
        <f t="shared" si="96"/>
        <v>17</v>
      </c>
      <c r="AT41" s="130">
        <f t="shared" si="96"/>
        <v>7</v>
      </c>
      <c r="AU41" s="130">
        <f t="shared" si="96"/>
        <v>0</v>
      </c>
      <c r="AV41" s="130">
        <f t="shared" si="96"/>
        <v>1880</v>
      </c>
      <c r="AW41" s="130">
        <f>SUM(AW42:AW54)</f>
        <v>1880</v>
      </c>
      <c r="AX41" s="131">
        <f t="shared" ref="AX41" si="97">SUM(AX42:AX54)</f>
        <v>0</v>
      </c>
      <c r="AY41" s="130">
        <f>SUM(AY42:AY54)</f>
        <v>462</v>
      </c>
      <c r="AZ41" s="130">
        <f t="shared" ref="AZ41:BE41" si="98">SUM(AZ42:AZ54)</f>
        <v>446</v>
      </c>
      <c r="BA41" s="130">
        <f t="shared" si="98"/>
        <v>16</v>
      </c>
      <c r="BB41" s="130">
        <f t="shared" si="98"/>
        <v>0</v>
      </c>
      <c r="BC41" s="130">
        <f t="shared" si="98"/>
        <v>0</v>
      </c>
      <c r="BD41" s="130">
        <f t="shared" si="98"/>
        <v>1880</v>
      </c>
      <c r="BE41" s="130">
        <f t="shared" si="98"/>
        <v>1880</v>
      </c>
      <c r="BF41" s="131">
        <f t="shared" ref="BF41" si="99">SUM(BF42:BF54)</f>
        <v>0</v>
      </c>
      <c r="BG41" s="134">
        <f t="shared" si="13"/>
        <v>-1</v>
      </c>
      <c r="BH41" s="134">
        <f t="shared" si="14"/>
        <v>0</v>
      </c>
      <c r="BI41" s="134">
        <f t="shared" si="15"/>
        <v>-1</v>
      </c>
      <c r="BJ41" s="134">
        <f t="shared" si="16"/>
        <v>0</v>
      </c>
      <c r="BK41" s="134">
        <f t="shared" si="17"/>
        <v>0</v>
      </c>
      <c r="BL41" s="134">
        <f t="shared" si="18"/>
        <v>0</v>
      </c>
      <c r="BM41" s="131">
        <f>AA41-I41</f>
        <v>-1</v>
      </c>
      <c r="BN41" s="131">
        <f>(AB41+AD41)-J41</f>
        <v>-1</v>
      </c>
      <c r="BO41" s="131">
        <f>(AC41+AE41)-K41</f>
        <v>0</v>
      </c>
      <c r="BP41" s="131">
        <f>AF41-L41</f>
        <v>-179</v>
      </c>
      <c r="BQ41" s="131">
        <f t="shared" si="90"/>
        <v>-179</v>
      </c>
      <c r="BR41" s="131">
        <f t="shared" si="91"/>
        <v>0</v>
      </c>
      <c r="BS41" s="247"/>
    </row>
    <row r="42" spans="1:72" ht="23.25" customHeight="1">
      <c r="A42" s="327" t="s">
        <v>233</v>
      </c>
      <c r="B42" s="133" t="s">
        <v>305</v>
      </c>
      <c r="C42" s="134">
        <v>68</v>
      </c>
      <c r="D42" s="134">
        <v>67</v>
      </c>
      <c r="E42" s="134">
        <v>1</v>
      </c>
      <c r="F42" s="134">
        <v>35</v>
      </c>
      <c r="G42" s="134">
        <v>35</v>
      </c>
      <c r="H42" s="134">
        <v>0</v>
      </c>
      <c r="I42" s="134">
        <v>68</v>
      </c>
      <c r="J42" s="134">
        <v>67</v>
      </c>
      <c r="K42" s="134">
        <v>1</v>
      </c>
      <c r="L42" s="134">
        <v>35</v>
      </c>
      <c r="M42" s="134">
        <v>35</v>
      </c>
      <c r="N42" s="134">
        <v>0</v>
      </c>
      <c r="O42" s="134">
        <v>64</v>
      </c>
      <c r="P42" s="134">
        <v>63</v>
      </c>
      <c r="Q42" s="134">
        <v>1</v>
      </c>
      <c r="R42" s="134">
        <v>35</v>
      </c>
      <c r="S42" s="134">
        <v>35</v>
      </c>
      <c r="T42" s="134"/>
      <c r="U42" s="134">
        <v>86</v>
      </c>
      <c r="V42" s="134">
        <v>85</v>
      </c>
      <c r="W42" s="134">
        <v>1</v>
      </c>
      <c r="X42" s="134">
        <v>45</v>
      </c>
      <c r="Y42" s="134">
        <v>45</v>
      </c>
      <c r="Z42" s="134">
        <v>0</v>
      </c>
      <c r="AA42" s="134">
        <v>68</v>
      </c>
      <c r="AB42" s="134">
        <v>67</v>
      </c>
      <c r="AC42" s="134">
        <v>1</v>
      </c>
      <c r="AD42" s="134"/>
      <c r="AE42" s="134"/>
      <c r="AF42" s="134">
        <v>35</v>
      </c>
      <c r="AG42" s="134">
        <v>35</v>
      </c>
      <c r="AH42" s="134">
        <v>0</v>
      </c>
      <c r="AI42" s="134">
        <v>68</v>
      </c>
      <c r="AJ42" s="134">
        <v>67</v>
      </c>
      <c r="AK42" s="134">
        <v>1</v>
      </c>
      <c r="AL42" s="134"/>
      <c r="AM42" s="134"/>
      <c r="AN42" s="134">
        <v>35</v>
      </c>
      <c r="AO42" s="134">
        <v>35</v>
      </c>
      <c r="AP42" s="134">
        <v>0</v>
      </c>
      <c r="AQ42" s="134">
        <v>68</v>
      </c>
      <c r="AR42" s="134">
        <v>67</v>
      </c>
      <c r="AS42" s="134">
        <v>1</v>
      </c>
      <c r="AT42" s="134"/>
      <c r="AU42" s="134"/>
      <c r="AV42" s="134">
        <v>35</v>
      </c>
      <c r="AW42" s="134">
        <v>35</v>
      </c>
      <c r="AX42" s="134">
        <v>0</v>
      </c>
      <c r="AY42" s="134">
        <v>68</v>
      </c>
      <c r="AZ42" s="134">
        <v>67</v>
      </c>
      <c r="BA42" s="134">
        <v>1</v>
      </c>
      <c r="BB42" s="134"/>
      <c r="BC42" s="134"/>
      <c r="BD42" s="134">
        <v>35</v>
      </c>
      <c r="BE42" s="134">
        <v>35</v>
      </c>
      <c r="BF42" s="134">
        <v>0</v>
      </c>
      <c r="BG42" s="134">
        <f t="shared" si="13"/>
        <v>0</v>
      </c>
      <c r="BH42" s="134">
        <f t="shared" si="14"/>
        <v>0</v>
      </c>
      <c r="BI42" s="134">
        <f t="shared" si="15"/>
        <v>0</v>
      </c>
      <c r="BJ42" s="134">
        <f t="shared" si="16"/>
        <v>0</v>
      </c>
      <c r="BK42" s="134">
        <f t="shared" si="17"/>
        <v>0</v>
      </c>
      <c r="BL42" s="134">
        <f t="shared" si="18"/>
        <v>0</v>
      </c>
      <c r="BM42" s="135"/>
      <c r="BN42" s="135"/>
      <c r="BO42" s="135"/>
      <c r="BP42" s="135"/>
      <c r="BQ42" s="135"/>
      <c r="BR42" s="135"/>
      <c r="BS42" s="246" t="s">
        <v>294</v>
      </c>
    </row>
    <row r="43" spans="1:72" ht="23.25" customHeight="1">
      <c r="A43" s="327" t="s">
        <v>233</v>
      </c>
      <c r="B43" s="133" t="s">
        <v>364</v>
      </c>
      <c r="C43" s="134">
        <v>15</v>
      </c>
      <c r="D43" s="134">
        <v>15</v>
      </c>
      <c r="E43" s="134"/>
      <c r="F43" s="134"/>
      <c r="G43" s="134"/>
      <c r="H43" s="134"/>
      <c r="I43" s="134">
        <v>15</v>
      </c>
      <c r="J43" s="134">
        <v>15</v>
      </c>
      <c r="K43" s="134">
        <v>0</v>
      </c>
      <c r="L43" s="134">
        <v>0</v>
      </c>
      <c r="M43" s="134">
        <v>0</v>
      </c>
      <c r="N43" s="134">
        <v>0</v>
      </c>
      <c r="O43" s="134">
        <v>15</v>
      </c>
      <c r="P43" s="134">
        <v>15</v>
      </c>
      <c r="Q43" s="134"/>
      <c r="R43" s="134"/>
      <c r="S43" s="134"/>
      <c r="T43" s="134"/>
      <c r="U43" s="134">
        <v>15</v>
      </c>
      <c r="V43" s="134">
        <v>15</v>
      </c>
      <c r="W43" s="134"/>
      <c r="X43" s="134"/>
      <c r="Y43" s="134"/>
      <c r="Z43" s="134"/>
      <c r="AA43" s="134">
        <v>15</v>
      </c>
      <c r="AB43" s="134">
        <v>15</v>
      </c>
      <c r="AC43" s="134">
        <v>0</v>
      </c>
      <c r="AD43" s="134"/>
      <c r="AE43" s="134"/>
      <c r="AF43" s="134">
        <v>0</v>
      </c>
      <c r="AG43" s="134">
        <v>0</v>
      </c>
      <c r="AH43" s="134">
        <v>0</v>
      </c>
      <c r="AI43" s="134">
        <v>15</v>
      </c>
      <c r="AJ43" s="134">
        <v>15</v>
      </c>
      <c r="AK43" s="134">
        <v>0</v>
      </c>
      <c r="AL43" s="134"/>
      <c r="AM43" s="134"/>
      <c r="AN43" s="134">
        <v>0</v>
      </c>
      <c r="AO43" s="134">
        <v>0</v>
      </c>
      <c r="AP43" s="134">
        <v>0</v>
      </c>
      <c r="AQ43" s="134">
        <v>15</v>
      </c>
      <c r="AR43" s="134">
        <v>15</v>
      </c>
      <c r="AS43" s="134">
        <v>0</v>
      </c>
      <c r="AT43" s="134"/>
      <c r="AU43" s="134"/>
      <c r="AV43" s="134">
        <v>0</v>
      </c>
      <c r="AW43" s="134">
        <v>0</v>
      </c>
      <c r="AX43" s="134">
        <v>0</v>
      </c>
      <c r="AY43" s="134">
        <v>15</v>
      </c>
      <c r="AZ43" s="134">
        <v>15</v>
      </c>
      <c r="BA43" s="134">
        <v>0</v>
      </c>
      <c r="BB43" s="134"/>
      <c r="BC43" s="134"/>
      <c r="BD43" s="134">
        <v>0</v>
      </c>
      <c r="BE43" s="134">
        <v>0</v>
      </c>
      <c r="BF43" s="134">
        <v>0</v>
      </c>
      <c r="BG43" s="134">
        <f t="shared" si="13"/>
        <v>0</v>
      </c>
      <c r="BH43" s="134">
        <f t="shared" si="14"/>
        <v>0</v>
      </c>
      <c r="BI43" s="134">
        <f t="shared" si="15"/>
        <v>0</v>
      </c>
      <c r="BJ43" s="134">
        <f t="shared" si="16"/>
        <v>0</v>
      </c>
      <c r="BK43" s="134">
        <f t="shared" si="17"/>
        <v>0</v>
      </c>
      <c r="BL43" s="134">
        <f t="shared" si="18"/>
        <v>0</v>
      </c>
      <c r="BM43" s="135"/>
      <c r="BN43" s="135"/>
      <c r="BO43" s="135"/>
      <c r="BP43" s="135"/>
      <c r="BQ43" s="135"/>
      <c r="BR43" s="135"/>
      <c r="BS43" s="246" t="s">
        <v>294</v>
      </c>
    </row>
    <row r="44" spans="1:72" ht="23.25" customHeight="1">
      <c r="A44" s="327" t="s">
        <v>233</v>
      </c>
      <c r="B44" s="133" t="s">
        <v>306</v>
      </c>
      <c r="C44" s="134">
        <v>53</v>
      </c>
      <c r="D44" s="134">
        <v>48</v>
      </c>
      <c r="E44" s="134">
        <v>5</v>
      </c>
      <c r="F44" s="134">
        <v>160</v>
      </c>
      <c r="G44" s="134">
        <v>160</v>
      </c>
      <c r="H44" s="134">
        <v>0</v>
      </c>
      <c r="I44" s="134">
        <v>53</v>
      </c>
      <c r="J44" s="134">
        <v>48</v>
      </c>
      <c r="K44" s="134">
        <v>5</v>
      </c>
      <c r="L44" s="134">
        <v>160</v>
      </c>
      <c r="M44" s="134">
        <v>160</v>
      </c>
      <c r="N44" s="134">
        <v>0</v>
      </c>
      <c r="O44" s="134">
        <v>53</v>
      </c>
      <c r="P44" s="134">
        <v>48</v>
      </c>
      <c r="Q44" s="134">
        <v>5</v>
      </c>
      <c r="R44" s="134">
        <v>129</v>
      </c>
      <c r="S44" s="134">
        <v>129</v>
      </c>
      <c r="T44" s="134">
        <v>0</v>
      </c>
      <c r="U44" s="134">
        <v>53</v>
      </c>
      <c r="V44" s="134">
        <v>48</v>
      </c>
      <c r="W44" s="134">
        <v>5</v>
      </c>
      <c r="X44" s="134">
        <v>160</v>
      </c>
      <c r="Y44" s="134">
        <v>160</v>
      </c>
      <c r="Z44" s="134">
        <v>0</v>
      </c>
      <c r="AA44" s="134">
        <v>53</v>
      </c>
      <c r="AB44" s="134">
        <v>48</v>
      </c>
      <c r="AC44" s="134">
        <v>5</v>
      </c>
      <c r="AD44" s="134"/>
      <c r="AE44" s="134"/>
      <c r="AF44" s="134">
        <v>160</v>
      </c>
      <c r="AG44" s="134">
        <v>160</v>
      </c>
      <c r="AH44" s="134">
        <v>0</v>
      </c>
      <c r="AI44" s="134">
        <v>53</v>
      </c>
      <c r="AJ44" s="134">
        <v>48</v>
      </c>
      <c r="AK44" s="134">
        <v>5</v>
      </c>
      <c r="AL44" s="134"/>
      <c r="AM44" s="134"/>
      <c r="AN44" s="134">
        <v>160</v>
      </c>
      <c r="AO44" s="134">
        <v>160</v>
      </c>
      <c r="AP44" s="134">
        <v>0</v>
      </c>
      <c r="AQ44" s="134">
        <v>53</v>
      </c>
      <c r="AR44" s="134">
        <v>48</v>
      </c>
      <c r="AS44" s="134">
        <v>5</v>
      </c>
      <c r="AT44" s="134"/>
      <c r="AU44" s="134"/>
      <c r="AV44" s="134">
        <v>160</v>
      </c>
      <c r="AW44" s="134">
        <v>160</v>
      </c>
      <c r="AX44" s="134">
        <v>0</v>
      </c>
      <c r="AY44" s="134">
        <f>AZ44+BA44</f>
        <v>52</v>
      </c>
      <c r="AZ44" s="134">
        <v>48</v>
      </c>
      <c r="BA44" s="134">
        <v>4</v>
      </c>
      <c r="BB44" s="134"/>
      <c r="BC44" s="134"/>
      <c r="BD44" s="134">
        <v>160</v>
      </c>
      <c r="BE44" s="134">
        <v>160</v>
      </c>
      <c r="BF44" s="134">
        <v>0</v>
      </c>
      <c r="BG44" s="134">
        <f t="shared" si="13"/>
        <v>-1</v>
      </c>
      <c r="BH44" s="134">
        <f t="shared" si="14"/>
        <v>0</v>
      </c>
      <c r="BI44" s="134">
        <f t="shared" si="15"/>
        <v>-1</v>
      </c>
      <c r="BJ44" s="134">
        <f t="shared" si="16"/>
        <v>0</v>
      </c>
      <c r="BK44" s="134">
        <f t="shared" si="17"/>
        <v>0</v>
      </c>
      <c r="BL44" s="134">
        <f t="shared" si="18"/>
        <v>0</v>
      </c>
      <c r="BM44" s="135"/>
      <c r="BN44" s="135"/>
      <c r="BO44" s="135"/>
      <c r="BP44" s="135"/>
      <c r="BQ44" s="135"/>
      <c r="BR44" s="135"/>
      <c r="BS44" s="246" t="s">
        <v>465</v>
      </c>
    </row>
    <row r="45" spans="1:72" ht="23.25" hidden="1" customHeight="1">
      <c r="A45" s="327" t="s">
        <v>233</v>
      </c>
      <c r="B45" s="133" t="s">
        <v>62</v>
      </c>
      <c r="C45" s="134">
        <v>19</v>
      </c>
      <c r="D45" s="134">
        <v>19</v>
      </c>
      <c r="E45" s="134">
        <v>0</v>
      </c>
      <c r="F45" s="134">
        <v>181</v>
      </c>
      <c r="G45" s="134">
        <v>179</v>
      </c>
      <c r="H45" s="134">
        <v>2</v>
      </c>
      <c r="I45" s="134">
        <v>19</v>
      </c>
      <c r="J45" s="134">
        <v>19</v>
      </c>
      <c r="K45" s="134">
        <v>0</v>
      </c>
      <c r="L45" s="134">
        <v>179</v>
      </c>
      <c r="M45" s="134">
        <v>179</v>
      </c>
      <c r="N45" s="134">
        <v>0</v>
      </c>
      <c r="O45" s="134"/>
      <c r="P45" s="134"/>
      <c r="Q45" s="134"/>
      <c r="R45" s="134"/>
      <c r="S45" s="134"/>
      <c r="T45" s="134"/>
      <c r="U45" s="134">
        <v>19</v>
      </c>
      <c r="V45" s="134">
        <v>19</v>
      </c>
      <c r="W45" s="134">
        <v>0</v>
      </c>
      <c r="X45" s="134">
        <v>181</v>
      </c>
      <c r="Y45" s="134">
        <v>179</v>
      </c>
      <c r="Z45" s="134">
        <v>2</v>
      </c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>
        <f t="shared" si="13"/>
        <v>0</v>
      </c>
      <c r="BH45" s="134">
        <f t="shared" si="14"/>
        <v>0</v>
      </c>
      <c r="BI45" s="134">
        <f t="shared" si="15"/>
        <v>0</v>
      </c>
      <c r="BJ45" s="134">
        <f t="shared" si="16"/>
        <v>0</v>
      </c>
      <c r="BK45" s="134">
        <f t="shared" si="17"/>
        <v>0</v>
      </c>
      <c r="BL45" s="134">
        <f t="shared" si="18"/>
        <v>0</v>
      </c>
      <c r="BM45" s="135"/>
      <c r="BN45" s="135"/>
      <c r="BO45" s="135"/>
      <c r="BP45" s="135"/>
      <c r="BQ45" s="135"/>
      <c r="BR45" s="135"/>
      <c r="BS45" s="246" t="s">
        <v>294</v>
      </c>
    </row>
    <row r="46" spans="1:72" ht="23.25" customHeight="1">
      <c r="A46" s="327" t="s">
        <v>233</v>
      </c>
      <c r="B46" s="133" t="s">
        <v>307</v>
      </c>
      <c r="C46" s="134">
        <v>29</v>
      </c>
      <c r="D46" s="134">
        <v>28</v>
      </c>
      <c r="E46" s="134">
        <v>1</v>
      </c>
      <c r="F46" s="134">
        <v>227</v>
      </c>
      <c r="G46" s="134">
        <v>226</v>
      </c>
      <c r="H46" s="134">
        <v>1</v>
      </c>
      <c r="I46" s="134">
        <v>29</v>
      </c>
      <c r="J46" s="134">
        <v>28</v>
      </c>
      <c r="K46" s="134">
        <v>1</v>
      </c>
      <c r="L46" s="134">
        <v>226</v>
      </c>
      <c r="M46" s="134">
        <v>226</v>
      </c>
      <c r="N46" s="134">
        <v>0</v>
      </c>
      <c r="O46" s="134">
        <v>29</v>
      </c>
      <c r="P46" s="134">
        <v>28</v>
      </c>
      <c r="Q46" s="134">
        <v>1</v>
      </c>
      <c r="R46" s="134">
        <v>179</v>
      </c>
      <c r="S46" s="134">
        <v>178</v>
      </c>
      <c r="T46" s="134">
        <v>1</v>
      </c>
      <c r="U46" s="134">
        <v>29</v>
      </c>
      <c r="V46" s="134">
        <v>28</v>
      </c>
      <c r="W46" s="134">
        <v>1</v>
      </c>
      <c r="X46" s="134">
        <v>227</v>
      </c>
      <c r="Y46" s="134">
        <v>226</v>
      </c>
      <c r="Z46" s="134">
        <v>1</v>
      </c>
      <c r="AA46" s="134">
        <v>29</v>
      </c>
      <c r="AB46" s="134">
        <v>28</v>
      </c>
      <c r="AC46" s="134">
        <v>1</v>
      </c>
      <c r="AD46" s="134"/>
      <c r="AE46" s="134"/>
      <c r="AF46" s="134">
        <v>226</v>
      </c>
      <c r="AG46" s="134">
        <v>226</v>
      </c>
      <c r="AH46" s="134">
        <v>0</v>
      </c>
      <c r="AI46" s="134">
        <v>29</v>
      </c>
      <c r="AJ46" s="134">
        <v>28</v>
      </c>
      <c r="AK46" s="134">
        <v>1</v>
      </c>
      <c r="AL46" s="134"/>
      <c r="AM46" s="134"/>
      <c r="AN46" s="134">
        <v>226</v>
      </c>
      <c r="AO46" s="134">
        <v>226</v>
      </c>
      <c r="AP46" s="134">
        <v>0</v>
      </c>
      <c r="AQ46" s="134">
        <v>29</v>
      </c>
      <c r="AR46" s="134">
        <v>28</v>
      </c>
      <c r="AS46" s="134">
        <v>1</v>
      </c>
      <c r="AT46" s="134"/>
      <c r="AU46" s="134"/>
      <c r="AV46" s="134">
        <v>226</v>
      </c>
      <c r="AW46" s="134">
        <v>226</v>
      </c>
      <c r="AX46" s="134">
        <v>0</v>
      </c>
      <c r="AY46" s="134">
        <v>29</v>
      </c>
      <c r="AZ46" s="134">
        <v>28</v>
      </c>
      <c r="BA46" s="134">
        <v>1</v>
      </c>
      <c r="BB46" s="134"/>
      <c r="BC46" s="134"/>
      <c r="BD46" s="134">
        <v>226</v>
      </c>
      <c r="BE46" s="134">
        <v>226</v>
      </c>
      <c r="BF46" s="134">
        <v>0</v>
      </c>
      <c r="BG46" s="134">
        <f t="shared" si="13"/>
        <v>0</v>
      </c>
      <c r="BH46" s="134">
        <f t="shared" si="14"/>
        <v>0</v>
      </c>
      <c r="BI46" s="134">
        <f t="shared" si="15"/>
        <v>0</v>
      </c>
      <c r="BJ46" s="134">
        <f t="shared" si="16"/>
        <v>0</v>
      </c>
      <c r="BK46" s="134">
        <f t="shared" si="17"/>
        <v>0</v>
      </c>
      <c r="BL46" s="134">
        <f t="shared" si="18"/>
        <v>0</v>
      </c>
      <c r="BM46" s="135"/>
      <c r="BN46" s="135"/>
      <c r="BO46" s="135"/>
      <c r="BP46" s="135"/>
      <c r="BQ46" s="135"/>
      <c r="BR46" s="135"/>
      <c r="BS46" s="246" t="s">
        <v>294</v>
      </c>
    </row>
    <row r="47" spans="1:72" ht="23.25" customHeight="1">
      <c r="A47" s="327" t="s">
        <v>233</v>
      </c>
      <c r="B47" s="133" t="s">
        <v>308</v>
      </c>
      <c r="C47" s="134">
        <v>29</v>
      </c>
      <c r="D47" s="134">
        <v>28</v>
      </c>
      <c r="E47" s="134">
        <v>1</v>
      </c>
      <c r="F47" s="134">
        <v>212</v>
      </c>
      <c r="G47" s="134">
        <v>210</v>
      </c>
      <c r="H47" s="134">
        <v>2</v>
      </c>
      <c r="I47" s="134">
        <v>29</v>
      </c>
      <c r="J47" s="134">
        <v>28</v>
      </c>
      <c r="K47" s="134">
        <v>1</v>
      </c>
      <c r="L47" s="134">
        <v>210</v>
      </c>
      <c r="M47" s="134">
        <v>210</v>
      </c>
      <c r="N47" s="134">
        <v>0</v>
      </c>
      <c r="O47" s="134">
        <v>29</v>
      </c>
      <c r="P47" s="134">
        <v>28</v>
      </c>
      <c r="Q47" s="134">
        <v>1</v>
      </c>
      <c r="R47" s="134">
        <v>182</v>
      </c>
      <c r="S47" s="134">
        <v>180</v>
      </c>
      <c r="T47" s="134">
        <v>2</v>
      </c>
      <c r="U47" s="134">
        <v>29</v>
      </c>
      <c r="V47" s="134">
        <v>28</v>
      </c>
      <c r="W47" s="134">
        <v>1</v>
      </c>
      <c r="X47" s="134">
        <v>212</v>
      </c>
      <c r="Y47" s="134">
        <v>210</v>
      </c>
      <c r="Z47" s="134">
        <v>2</v>
      </c>
      <c r="AA47" s="134">
        <v>29</v>
      </c>
      <c r="AB47" s="134">
        <v>28</v>
      </c>
      <c r="AC47" s="134">
        <v>1</v>
      </c>
      <c r="AD47" s="134"/>
      <c r="AE47" s="134"/>
      <c r="AF47" s="134">
        <v>210</v>
      </c>
      <c r="AG47" s="134">
        <v>210</v>
      </c>
      <c r="AH47" s="134">
        <v>0</v>
      </c>
      <c r="AI47" s="134">
        <v>29</v>
      </c>
      <c r="AJ47" s="134">
        <v>28</v>
      </c>
      <c r="AK47" s="134">
        <v>1</v>
      </c>
      <c r="AL47" s="134"/>
      <c r="AM47" s="134"/>
      <c r="AN47" s="134">
        <v>210</v>
      </c>
      <c r="AO47" s="134">
        <v>210</v>
      </c>
      <c r="AP47" s="134">
        <v>0</v>
      </c>
      <c r="AQ47" s="134">
        <v>29</v>
      </c>
      <c r="AR47" s="134">
        <v>28</v>
      </c>
      <c r="AS47" s="134">
        <v>1</v>
      </c>
      <c r="AT47" s="134"/>
      <c r="AU47" s="134"/>
      <c r="AV47" s="134">
        <v>210</v>
      </c>
      <c r="AW47" s="134">
        <v>210</v>
      </c>
      <c r="AX47" s="134">
        <v>0</v>
      </c>
      <c r="AY47" s="134">
        <v>29</v>
      </c>
      <c r="AZ47" s="134">
        <v>28</v>
      </c>
      <c r="BA47" s="134">
        <v>1</v>
      </c>
      <c r="BB47" s="134"/>
      <c r="BC47" s="134"/>
      <c r="BD47" s="134">
        <v>210</v>
      </c>
      <c r="BE47" s="134">
        <v>210</v>
      </c>
      <c r="BF47" s="134">
        <v>0</v>
      </c>
      <c r="BG47" s="134">
        <f t="shared" si="13"/>
        <v>0</v>
      </c>
      <c r="BH47" s="134">
        <f t="shared" si="14"/>
        <v>0</v>
      </c>
      <c r="BI47" s="134">
        <f t="shared" si="15"/>
        <v>0</v>
      </c>
      <c r="BJ47" s="134">
        <f t="shared" si="16"/>
        <v>0</v>
      </c>
      <c r="BK47" s="134">
        <f t="shared" si="17"/>
        <v>0</v>
      </c>
      <c r="BL47" s="134">
        <f t="shared" si="18"/>
        <v>0</v>
      </c>
      <c r="BM47" s="135"/>
      <c r="BN47" s="135"/>
      <c r="BO47" s="135"/>
      <c r="BP47" s="135"/>
      <c r="BQ47" s="135"/>
      <c r="BR47" s="135"/>
      <c r="BS47" s="246" t="s">
        <v>294</v>
      </c>
    </row>
    <row r="48" spans="1:72" ht="23.25" customHeight="1">
      <c r="A48" s="327" t="s">
        <v>233</v>
      </c>
      <c r="B48" s="133" t="s">
        <v>309</v>
      </c>
      <c r="C48" s="134">
        <v>26</v>
      </c>
      <c r="D48" s="134">
        <v>25</v>
      </c>
      <c r="E48" s="134">
        <v>1</v>
      </c>
      <c r="F48" s="134">
        <v>150</v>
      </c>
      <c r="G48" s="134">
        <v>148</v>
      </c>
      <c r="H48" s="134">
        <v>2</v>
      </c>
      <c r="I48" s="134">
        <v>26</v>
      </c>
      <c r="J48" s="134">
        <v>25</v>
      </c>
      <c r="K48" s="134">
        <v>1</v>
      </c>
      <c r="L48" s="134">
        <v>148</v>
      </c>
      <c r="M48" s="134">
        <v>148</v>
      </c>
      <c r="N48" s="134">
        <v>0</v>
      </c>
      <c r="O48" s="134">
        <v>23</v>
      </c>
      <c r="P48" s="134">
        <v>22</v>
      </c>
      <c r="Q48" s="134">
        <v>1</v>
      </c>
      <c r="R48" s="134">
        <v>120</v>
      </c>
      <c r="S48" s="134">
        <v>119</v>
      </c>
      <c r="T48" s="134">
        <v>1</v>
      </c>
      <c r="U48" s="134">
        <v>26</v>
      </c>
      <c r="V48" s="134">
        <v>25</v>
      </c>
      <c r="W48" s="134">
        <v>1</v>
      </c>
      <c r="X48" s="134">
        <v>150</v>
      </c>
      <c r="Y48" s="134">
        <v>148</v>
      </c>
      <c r="Z48" s="134">
        <v>2</v>
      </c>
      <c r="AA48" s="134">
        <v>26</v>
      </c>
      <c r="AB48" s="134">
        <v>25</v>
      </c>
      <c r="AC48" s="134">
        <v>1</v>
      </c>
      <c r="AD48" s="134"/>
      <c r="AE48" s="134"/>
      <c r="AF48" s="134">
        <v>148</v>
      </c>
      <c r="AG48" s="134">
        <v>148</v>
      </c>
      <c r="AH48" s="134">
        <v>0</v>
      </c>
      <c r="AI48" s="134">
        <v>26</v>
      </c>
      <c r="AJ48" s="134">
        <v>25</v>
      </c>
      <c r="AK48" s="134">
        <v>1</v>
      </c>
      <c r="AL48" s="134"/>
      <c r="AM48" s="134"/>
      <c r="AN48" s="134">
        <v>148</v>
      </c>
      <c r="AO48" s="134">
        <v>148</v>
      </c>
      <c r="AP48" s="134">
        <v>0</v>
      </c>
      <c r="AQ48" s="134">
        <v>26</v>
      </c>
      <c r="AR48" s="134">
        <v>25</v>
      </c>
      <c r="AS48" s="134">
        <v>1</v>
      </c>
      <c r="AT48" s="134"/>
      <c r="AU48" s="134"/>
      <c r="AV48" s="134">
        <v>148</v>
      </c>
      <c r="AW48" s="134">
        <v>148</v>
      </c>
      <c r="AX48" s="134">
        <v>0</v>
      </c>
      <c r="AY48" s="134">
        <v>26</v>
      </c>
      <c r="AZ48" s="134">
        <v>25</v>
      </c>
      <c r="BA48" s="134">
        <v>1</v>
      </c>
      <c r="BB48" s="134"/>
      <c r="BC48" s="134"/>
      <c r="BD48" s="134">
        <v>148</v>
      </c>
      <c r="BE48" s="134">
        <v>148</v>
      </c>
      <c r="BF48" s="134">
        <v>0</v>
      </c>
      <c r="BG48" s="134">
        <f t="shared" si="13"/>
        <v>0</v>
      </c>
      <c r="BH48" s="134">
        <f t="shared" si="14"/>
        <v>0</v>
      </c>
      <c r="BI48" s="134">
        <f t="shared" si="15"/>
        <v>0</v>
      </c>
      <c r="BJ48" s="134">
        <f t="shared" si="16"/>
        <v>0</v>
      </c>
      <c r="BK48" s="134">
        <f t="shared" si="17"/>
        <v>0</v>
      </c>
      <c r="BL48" s="134">
        <f t="shared" si="18"/>
        <v>0</v>
      </c>
      <c r="BM48" s="135"/>
      <c r="BN48" s="135"/>
      <c r="BO48" s="135"/>
      <c r="BP48" s="135"/>
      <c r="BQ48" s="135"/>
      <c r="BR48" s="135"/>
      <c r="BS48" s="246" t="s">
        <v>294</v>
      </c>
    </row>
    <row r="49" spans="1:72" ht="23.25" customHeight="1">
      <c r="A49" s="327" t="s">
        <v>233</v>
      </c>
      <c r="B49" s="133" t="s">
        <v>310</v>
      </c>
      <c r="C49" s="134">
        <v>84</v>
      </c>
      <c r="D49" s="134">
        <v>81</v>
      </c>
      <c r="E49" s="134">
        <v>3</v>
      </c>
      <c r="F49" s="134">
        <v>54</v>
      </c>
      <c r="G49" s="134">
        <v>54</v>
      </c>
      <c r="H49" s="134">
        <v>0</v>
      </c>
      <c r="I49" s="134">
        <v>84</v>
      </c>
      <c r="J49" s="134">
        <v>81</v>
      </c>
      <c r="K49" s="134">
        <v>3</v>
      </c>
      <c r="L49" s="134">
        <v>54</v>
      </c>
      <c r="M49" s="134">
        <v>54</v>
      </c>
      <c r="N49" s="134">
        <v>0</v>
      </c>
      <c r="O49" s="134">
        <v>84</v>
      </c>
      <c r="P49" s="134">
        <v>81</v>
      </c>
      <c r="Q49" s="134">
        <v>3</v>
      </c>
      <c r="R49" s="134">
        <v>46</v>
      </c>
      <c r="S49" s="134">
        <v>46</v>
      </c>
      <c r="T49" s="134"/>
      <c r="U49" s="134">
        <v>84</v>
      </c>
      <c r="V49" s="134">
        <v>81</v>
      </c>
      <c r="W49" s="134">
        <v>3</v>
      </c>
      <c r="X49" s="134">
        <v>54</v>
      </c>
      <c r="Y49" s="134">
        <v>54</v>
      </c>
      <c r="Z49" s="134">
        <v>0</v>
      </c>
      <c r="AA49" s="134">
        <v>84</v>
      </c>
      <c r="AB49" s="134">
        <v>81</v>
      </c>
      <c r="AC49" s="134">
        <v>3</v>
      </c>
      <c r="AD49" s="134"/>
      <c r="AE49" s="134"/>
      <c r="AF49" s="134">
        <v>54</v>
      </c>
      <c r="AG49" s="134">
        <v>54</v>
      </c>
      <c r="AH49" s="134">
        <v>0</v>
      </c>
      <c r="AI49" s="134">
        <v>84</v>
      </c>
      <c r="AJ49" s="134">
        <v>81</v>
      </c>
      <c r="AK49" s="134">
        <v>3</v>
      </c>
      <c r="AL49" s="134"/>
      <c r="AM49" s="134"/>
      <c r="AN49" s="134">
        <v>54</v>
      </c>
      <c r="AO49" s="134">
        <v>54</v>
      </c>
      <c r="AP49" s="134">
        <v>0</v>
      </c>
      <c r="AQ49" s="134">
        <v>84</v>
      </c>
      <c r="AR49" s="134">
        <v>81</v>
      </c>
      <c r="AS49" s="134">
        <v>3</v>
      </c>
      <c r="AT49" s="134"/>
      <c r="AU49" s="134"/>
      <c r="AV49" s="134">
        <v>54</v>
      </c>
      <c r="AW49" s="134">
        <v>54</v>
      </c>
      <c r="AX49" s="134">
        <v>0</v>
      </c>
      <c r="AY49" s="134">
        <v>84</v>
      </c>
      <c r="AZ49" s="134">
        <v>81</v>
      </c>
      <c r="BA49" s="134">
        <v>3</v>
      </c>
      <c r="BB49" s="134"/>
      <c r="BC49" s="134"/>
      <c r="BD49" s="134">
        <v>54</v>
      </c>
      <c r="BE49" s="134">
        <v>54</v>
      </c>
      <c r="BF49" s="134">
        <v>0</v>
      </c>
      <c r="BG49" s="134">
        <f t="shared" si="13"/>
        <v>0</v>
      </c>
      <c r="BH49" s="134">
        <f t="shared" si="14"/>
        <v>0</v>
      </c>
      <c r="BI49" s="134">
        <f t="shared" si="15"/>
        <v>0</v>
      </c>
      <c r="BJ49" s="134">
        <f t="shared" si="16"/>
        <v>0</v>
      </c>
      <c r="BK49" s="134">
        <f t="shared" si="17"/>
        <v>0</v>
      </c>
      <c r="BL49" s="134">
        <f t="shared" si="18"/>
        <v>0</v>
      </c>
      <c r="BM49" s="135"/>
      <c r="BN49" s="135"/>
      <c r="BO49" s="135"/>
      <c r="BP49" s="135"/>
      <c r="BQ49" s="135"/>
      <c r="BR49" s="135"/>
      <c r="BS49" s="246" t="s">
        <v>294</v>
      </c>
    </row>
    <row r="50" spans="1:72" ht="23.25" customHeight="1">
      <c r="A50" s="327" t="s">
        <v>233</v>
      </c>
      <c r="B50" s="133" t="s">
        <v>311</v>
      </c>
      <c r="C50" s="134">
        <v>25</v>
      </c>
      <c r="D50" s="134">
        <v>24</v>
      </c>
      <c r="E50" s="134">
        <v>1</v>
      </c>
      <c r="F50" s="134">
        <v>163</v>
      </c>
      <c r="G50" s="134">
        <v>161</v>
      </c>
      <c r="H50" s="134">
        <v>2</v>
      </c>
      <c r="I50" s="134">
        <v>25</v>
      </c>
      <c r="J50" s="134">
        <v>24</v>
      </c>
      <c r="K50" s="134">
        <v>1</v>
      </c>
      <c r="L50" s="134">
        <v>161</v>
      </c>
      <c r="M50" s="134">
        <v>161</v>
      </c>
      <c r="N50" s="134">
        <v>0</v>
      </c>
      <c r="O50" s="134">
        <v>24</v>
      </c>
      <c r="P50" s="134">
        <v>23</v>
      </c>
      <c r="Q50" s="134">
        <v>1</v>
      </c>
      <c r="R50" s="134">
        <v>118</v>
      </c>
      <c r="S50" s="134">
        <v>116</v>
      </c>
      <c r="T50" s="134">
        <v>2</v>
      </c>
      <c r="U50" s="134">
        <v>25</v>
      </c>
      <c r="V50" s="134">
        <v>24</v>
      </c>
      <c r="W50" s="134">
        <v>1</v>
      </c>
      <c r="X50" s="134">
        <v>163</v>
      </c>
      <c r="Y50" s="134">
        <v>161</v>
      </c>
      <c r="Z50" s="134">
        <v>2</v>
      </c>
      <c r="AA50" s="134">
        <v>25</v>
      </c>
      <c r="AB50" s="134">
        <v>24</v>
      </c>
      <c r="AC50" s="134">
        <v>1</v>
      </c>
      <c r="AD50" s="134"/>
      <c r="AE50" s="134"/>
      <c r="AF50" s="134">
        <v>161</v>
      </c>
      <c r="AG50" s="134">
        <v>161</v>
      </c>
      <c r="AH50" s="134">
        <v>0</v>
      </c>
      <c r="AI50" s="134">
        <v>25</v>
      </c>
      <c r="AJ50" s="134">
        <v>24</v>
      </c>
      <c r="AK50" s="134">
        <v>1</v>
      </c>
      <c r="AL50" s="134"/>
      <c r="AM50" s="134"/>
      <c r="AN50" s="134">
        <v>161</v>
      </c>
      <c r="AO50" s="134">
        <v>161</v>
      </c>
      <c r="AP50" s="134">
        <v>0</v>
      </c>
      <c r="AQ50" s="134">
        <v>25</v>
      </c>
      <c r="AR50" s="134">
        <v>24</v>
      </c>
      <c r="AS50" s="134">
        <v>1</v>
      </c>
      <c r="AT50" s="134"/>
      <c r="AU50" s="134"/>
      <c r="AV50" s="134">
        <v>161</v>
      </c>
      <c r="AW50" s="134">
        <v>161</v>
      </c>
      <c r="AX50" s="134">
        <v>0</v>
      </c>
      <c r="AY50" s="134">
        <v>25</v>
      </c>
      <c r="AZ50" s="134">
        <v>24</v>
      </c>
      <c r="BA50" s="134">
        <v>1</v>
      </c>
      <c r="BB50" s="134"/>
      <c r="BC50" s="134"/>
      <c r="BD50" s="134">
        <v>161</v>
      </c>
      <c r="BE50" s="134">
        <v>161</v>
      </c>
      <c r="BF50" s="134">
        <v>0</v>
      </c>
      <c r="BG50" s="134">
        <f t="shared" si="13"/>
        <v>0</v>
      </c>
      <c r="BH50" s="134">
        <f t="shared" si="14"/>
        <v>0</v>
      </c>
      <c r="BI50" s="134">
        <f t="shared" si="15"/>
        <v>0</v>
      </c>
      <c r="BJ50" s="134">
        <f t="shared" si="16"/>
        <v>0</v>
      </c>
      <c r="BK50" s="134">
        <f t="shared" si="17"/>
        <v>0</v>
      </c>
      <c r="BL50" s="134">
        <f t="shared" si="18"/>
        <v>0</v>
      </c>
      <c r="BM50" s="135"/>
      <c r="BN50" s="135"/>
      <c r="BO50" s="135"/>
      <c r="BP50" s="135"/>
      <c r="BQ50" s="135"/>
      <c r="BR50" s="135"/>
      <c r="BS50" s="246" t="s">
        <v>294</v>
      </c>
    </row>
    <row r="51" spans="1:72" ht="35.25" customHeight="1">
      <c r="A51" s="327" t="s">
        <v>233</v>
      </c>
      <c r="B51" s="133" t="s">
        <v>312</v>
      </c>
      <c r="C51" s="134">
        <v>28</v>
      </c>
      <c r="D51" s="134">
        <v>27</v>
      </c>
      <c r="E51" s="134">
        <v>1</v>
      </c>
      <c r="F51" s="134">
        <v>182</v>
      </c>
      <c r="G51" s="134">
        <v>181</v>
      </c>
      <c r="H51" s="134">
        <v>1</v>
      </c>
      <c r="I51" s="134">
        <v>27</v>
      </c>
      <c r="J51" s="134">
        <v>26</v>
      </c>
      <c r="K51" s="134">
        <v>1</v>
      </c>
      <c r="L51" s="134">
        <v>181</v>
      </c>
      <c r="M51" s="134">
        <v>181</v>
      </c>
      <c r="N51" s="134">
        <v>0</v>
      </c>
      <c r="O51" s="134">
        <v>27</v>
      </c>
      <c r="P51" s="134">
        <v>26</v>
      </c>
      <c r="Q51" s="134">
        <v>1</v>
      </c>
      <c r="R51" s="134">
        <v>138</v>
      </c>
      <c r="S51" s="134">
        <v>137</v>
      </c>
      <c r="T51" s="134">
        <v>1</v>
      </c>
      <c r="U51" s="134">
        <v>28</v>
      </c>
      <c r="V51" s="134">
        <v>27</v>
      </c>
      <c r="W51" s="134">
        <v>1</v>
      </c>
      <c r="X51" s="134">
        <v>182</v>
      </c>
      <c r="Y51" s="134">
        <v>181</v>
      </c>
      <c r="Z51" s="134">
        <v>1</v>
      </c>
      <c r="AA51" s="134">
        <f>AB51+AC51+AD51+AE51</f>
        <v>38</v>
      </c>
      <c r="AB51" s="134">
        <v>30</v>
      </c>
      <c r="AC51" s="134">
        <v>1</v>
      </c>
      <c r="AD51" s="134">
        <v>7</v>
      </c>
      <c r="AE51" s="134">
        <v>0</v>
      </c>
      <c r="AF51" s="134">
        <v>181</v>
      </c>
      <c r="AG51" s="134">
        <v>181</v>
      </c>
      <c r="AH51" s="134">
        <v>0</v>
      </c>
      <c r="AI51" s="134">
        <f>AJ51+AK51+AL51+AM51</f>
        <v>38</v>
      </c>
      <c r="AJ51" s="134">
        <v>30</v>
      </c>
      <c r="AK51" s="134">
        <v>1</v>
      </c>
      <c r="AL51" s="134">
        <v>7</v>
      </c>
      <c r="AM51" s="134">
        <v>0</v>
      </c>
      <c r="AN51" s="134">
        <v>181</v>
      </c>
      <c r="AO51" s="134">
        <v>181</v>
      </c>
      <c r="AP51" s="134">
        <v>0</v>
      </c>
      <c r="AQ51" s="134">
        <f>AR51+AS51+AT51+AU51</f>
        <v>38</v>
      </c>
      <c r="AR51" s="134">
        <v>30</v>
      </c>
      <c r="AS51" s="134">
        <v>1</v>
      </c>
      <c r="AT51" s="134">
        <v>7</v>
      </c>
      <c r="AU51" s="134">
        <v>0</v>
      </c>
      <c r="AV51" s="134">
        <v>181</v>
      </c>
      <c r="AW51" s="134">
        <v>181</v>
      </c>
      <c r="AX51" s="134">
        <v>0</v>
      </c>
      <c r="AY51" s="134">
        <f>AZ51+BA51+BB51+BC51</f>
        <v>38</v>
      </c>
      <c r="AZ51" s="134">
        <v>37</v>
      </c>
      <c r="BA51" s="134">
        <v>1</v>
      </c>
      <c r="BB51" s="134"/>
      <c r="BC51" s="134"/>
      <c r="BD51" s="134">
        <v>181</v>
      </c>
      <c r="BE51" s="134">
        <v>181</v>
      </c>
      <c r="BF51" s="134">
        <v>0</v>
      </c>
      <c r="BG51" s="134">
        <f t="shared" si="13"/>
        <v>0</v>
      </c>
      <c r="BH51" s="134">
        <f t="shared" si="14"/>
        <v>0</v>
      </c>
      <c r="BI51" s="134">
        <f t="shared" si="15"/>
        <v>0</v>
      </c>
      <c r="BJ51" s="134">
        <f t="shared" si="16"/>
        <v>0</v>
      </c>
      <c r="BK51" s="134">
        <f t="shared" si="17"/>
        <v>0</v>
      </c>
      <c r="BL51" s="134">
        <f t="shared" si="18"/>
        <v>0</v>
      </c>
      <c r="BM51" s="135"/>
      <c r="BN51" s="135"/>
      <c r="BO51" s="135"/>
      <c r="BP51" s="135"/>
      <c r="BQ51" s="135"/>
      <c r="BR51" s="135"/>
      <c r="BS51" s="246" t="s">
        <v>456</v>
      </c>
    </row>
    <row r="52" spans="1:72" ht="31.5" customHeight="1">
      <c r="A52" s="327" t="s">
        <v>233</v>
      </c>
      <c r="B52" s="133" t="s">
        <v>313</v>
      </c>
      <c r="C52" s="134">
        <v>24</v>
      </c>
      <c r="D52" s="134">
        <v>23</v>
      </c>
      <c r="E52" s="134">
        <v>1</v>
      </c>
      <c r="F52" s="134">
        <v>313</v>
      </c>
      <c r="G52" s="134">
        <v>312</v>
      </c>
      <c r="H52" s="134">
        <v>1</v>
      </c>
      <c r="I52" s="134">
        <v>24</v>
      </c>
      <c r="J52" s="134">
        <v>23</v>
      </c>
      <c r="K52" s="134">
        <v>1</v>
      </c>
      <c r="L52" s="134">
        <v>312</v>
      </c>
      <c r="M52" s="134">
        <v>312</v>
      </c>
      <c r="N52" s="134">
        <v>0</v>
      </c>
      <c r="O52" s="134">
        <v>23</v>
      </c>
      <c r="P52" s="134">
        <v>22</v>
      </c>
      <c r="Q52" s="134">
        <v>1</v>
      </c>
      <c r="R52" s="134">
        <v>288</v>
      </c>
      <c r="S52" s="134">
        <v>287</v>
      </c>
      <c r="T52" s="134">
        <v>1</v>
      </c>
      <c r="U52" s="134">
        <v>24</v>
      </c>
      <c r="V52" s="134">
        <v>23</v>
      </c>
      <c r="W52" s="134">
        <v>1</v>
      </c>
      <c r="X52" s="134">
        <v>313</v>
      </c>
      <c r="Y52" s="134">
        <v>312</v>
      </c>
      <c r="Z52" s="134">
        <v>1</v>
      </c>
      <c r="AA52" s="134">
        <v>31</v>
      </c>
      <c r="AB52" s="134">
        <v>30</v>
      </c>
      <c r="AC52" s="134">
        <v>1</v>
      </c>
      <c r="AD52" s="134"/>
      <c r="AE52" s="134"/>
      <c r="AF52" s="134">
        <v>312</v>
      </c>
      <c r="AG52" s="134">
        <v>312</v>
      </c>
      <c r="AH52" s="134">
        <v>0</v>
      </c>
      <c r="AI52" s="134">
        <v>31</v>
      </c>
      <c r="AJ52" s="134">
        <v>30</v>
      </c>
      <c r="AK52" s="134">
        <v>1</v>
      </c>
      <c r="AL52" s="134"/>
      <c r="AM52" s="134"/>
      <c r="AN52" s="134">
        <v>312</v>
      </c>
      <c r="AO52" s="134">
        <v>312</v>
      </c>
      <c r="AP52" s="134">
        <v>0</v>
      </c>
      <c r="AQ52" s="134">
        <v>31</v>
      </c>
      <c r="AR52" s="134">
        <v>30</v>
      </c>
      <c r="AS52" s="134">
        <v>1</v>
      </c>
      <c r="AT52" s="134"/>
      <c r="AU52" s="134"/>
      <c r="AV52" s="134">
        <v>312</v>
      </c>
      <c r="AW52" s="134">
        <v>312</v>
      </c>
      <c r="AX52" s="134">
        <v>0</v>
      </c>
      <c r="AY52" s="134">
        <v>31</v>
      </c>
      <c r="AZ52" s="134">
        <v>30</v>
      </c>
      <c r="BA52" s="134">
        <v>1</v>
      </c>
      <c r="BB52" s="134"/>
      <c r="BC52" s="134"/>
      <c r="BD52" s="134">
        <v>312</v>
      </c>
      <c r="BE52" s="134">
        <v>312</v>
      </c>
      <c r="BF52" s="134">
        <v>0</v>
      </c>
      <c r="BG52" s="134">
        <f t="shared" si="13"/>
        <v>0</v>
      </c>
      <c r="BH52" s="134">
        <f t="shared" si="14"/>
        <v>0</v>
      </c>
      <c r="BI52" s="134">
        <f t="shared" si="15"/>
        <v>0</v>
      </c>
      <c r="BJ52" s="134">
        <f t="shared" si="16"/>
        <v>0</v>
      </c>
      <c r="BK52" s="134">
        <f t="shared" si="17"/>
        <v>0</v>
      </c>
      <c r="BL52" s="134">
        <f t="shared" si="18"/>
        <v>0</v>
      </c>
      <c r="BM52" s="135"/>
      <c r="BN52" s="135"/>
      <c r="BO52" s="135"/>
      <c r="BP52" s="135"/>
      <c r="BQ52" s="135"/>
      <c r="BR52" s="135"/>
      <c r="BS52" s="246" t="s">
        <v>294</v>
      </c>
    </row>
    <row r="53" spans="1:72" ht="23.25" customHeight="1">
      <c r="A53" s="327" t="s">
        <v>233</v>
      </c>
      <c r="B53" s="133" t="s">
        <v>314</v>
      </c>
      <c r="C53" s="134">
        <v>32</v>
      </c>
      <c r="D53" s="134">
        <v>31</v>
      </c>
      <c r="E53" s="134">
        <v>1</v>
      </c>
      <c r="F53" s="134">
        <v>187</v>
      </c>
      <c r="G53" s="134">
        <v>185</v>
      </c>
      <c r="H53" s="134">
        <v>2</v>
      </c>
      <c r="I53" s="134">
        <v>32</v>
      </c>
      <c r="J53" s="134">
        <v>31</v>
      </c>
      <c r="K53" s="134">
        <v>1</v>
      </c>
      <c r="L53" s="134">
        <v>185</v>
      </c>
      <c r="M53" s="134">
        <v>185</v>
      </c>
      <c r="N53" s="134">
        <v>0</v>
      </c>
      <c r="O53" s="134">
        <v>32</v>
      </c>
      <c r="P53" s="134">
        <v>31</v>
      </c>
      <c r="Q53" s="134">
        <v>1</v>
      </c>
      <c r="R53" s="134">
        <v>179</v>
      </c>
      <c r="S53" s="134">
        <v>177</v>
      </c>
      <c r="T53" s="134">
        <v>2</v>
      </c>
      <c r="U53" s="134">
        <v>32</v>
      </c>
      <c r="V53" s="134">
        <v>31</v>
      </c>
      <c r="W53" s="134">
        <v>1</v>
      </c>
      <c r="X53" s="134">
        <v>187</v>
      </c>
      <c r="Y53" s="134">
        <v>185</v>
      </c>
      <c r="Z53" s="134">
        <v>2</v>
      </c>
      <c r="AA53" s="134">
        <v>32</v>
      </c>
      <c r="AB53" s="134">
        <v>31</v>
      </c>
      <c r="AC53" s="134">
        <v>1</v>
      </c>
      <c r="AD53" s="134"/>
      <c r="AE53" s="134"/>
      <c r="AF53" s="134">
        <v>185</v>
      </c>
      <c r="AG53" s="134">
        <v>185</v>
      </c>
      <c r="AH53" s="134">
        <v>0</v>
      </c>
      <c r="AI53" s="134">
        <v>32</v>
      </c>
      <c r="AJ53" s="134">
        <v>31</v>
      </c>
      <c r="AK53" s="134">
        <v>1</v>
      </c>
      <c r="AL53" s="134"/>
      <c r="AM53" s="134"/>
      <c r="AN53" s="134">
        <v>185</v>
      </c>
      <c r="AO53" s="134">
        <v>185</v>
      </c>
      <c r="AP53" s="134">
        <v>0</v>
      </c>
      <c r="AQ53" s="134">
        <v>32</v>
      </c>
      <c r="AR53" s="134">
        <v>31</v>
      </c>
      <c r="AS53" s="134">
        <v>1</v>
      </c>
      <c r="AT53" s="134"/>
      <c r="AU53" s="134"/>
      <c r="AV53" s="134">
        <v>185</v>
      </c>
      <c r="AW53" s="134">
        <v>185</v>
      </c>
      <c r="AX53" s="134">
        <v>0</v>
      </c>
      <c r="AY53" s="134">
        <v>32</v>
      </c>
      <c r="AZ53" s="134">
        <v>31</v>
      </c>
      <c r="BA53" s="134">
        <v>1</v>
      </c>
      <c r="BB53" s="134"/>
      <c r="BC53" s="134"/>
      <c r="BD53" s="134">
        <v>185</v>
      </c>
      <c r="BE53" s="134">
        <v>185</v>
      </c>
      <c r="BF53" s="134">
        <v>0</v>
      </c>
      <c r="BG53" s="134">
        <f t="shared" si="13"/>
        <v>0</v>
      </c>
      <c r="BH53" s="134">
        <f t="shared" si="14"/>
        <v>0</v>
      </c>
      <c r="BI53" s="134">
        <f t="shared" si="15"/>
        <v>0</v>
      </c>
      <c r="BJ53" s="134">
        <f t="shared" si="16"/>
        <v>0</v>
      </c>
      <c r="BK53" s="134">
        <f t="shared" si="17"/>
        <v>0</v>
      </c>
      <c r="BL53" s="134">
        <f t="shared" si="18"/>
        <v>0</v>
      </c>
      <c r="BM53" s="135"/>
      <c r="BN53" s="135"/>
      <c r="BO53" s="135"/>
      <c r="BP53" s="135"/>
      <c r="BQ53" s="135"/>
      <c r="BR53" s="135"/>
      <c r="BS53" s="246" t="s">
        <v>294</v>
      </c>
    </row>
    <row r="54" spans="1:72" s="167" customFormat="1" ht="23.25" customHeight="1">
      <c r="A54" s="327" t="s">
        <v>233</v>
      </c>
      <c r="B54" s="133" t="s">
        <v>315</v>
      </c>
      <c r="C54" s="134">
        <v>47</v>
      </c>
      <c r="D54" s="134">
        <v>43</v>
      </c>
      <c r="E54" s="134">
        <v>4</v>
      </c>
      <c r="F54" s="134">
        <v>200</v>
      </c>
      <c r="G54" s="134">
        <v>197</v>
      </c>
      <c r="H54" s="134">
        <v>3</v>
      </c>
      <c r="I54" s="134">
        <v>33</v>
      </c>
      <c r="J54" s="134">
        <v>32</v>
      </c>
      <c r="K54" s="134">
        <v>1</v>
      </c>
      <c r="L54" s="134">
        <v>208</v>
      </c>
      <c r="M54" s="134">
        <v>208</v>
      </c>
      <c r="N54" s="134">
        <v>0</v>
      </c>
      <c r="O54" s="134">
        <v>33</v>
      </c>
      <c r="P54" s="134">
        <v>32</v>
      </c>
      <c r="Q54" s="134">
        <v>1</v>
      </c>
      <c r="R54" s="134">
        <v>197</v>
      </c>
      <c r="S54" s="134">
        <v>194</v>
      </c>
      <c r="T54" s="134">
        <v>3</v>
      </c>
      <c r="U54" s="134">
        <v>47</v>
      </c>
      <c r="V54" s="134">
        <v>43</v>
      </c>
      <c r="W54" s="134">
        <v>4</v>
      </c>
      <c r="X54" s="134">
        <v>200</v>
      </c>
      <c r="Y54" s="134">
        <v>197</v>
      </c>
      <c r="Z54" s="134">
        <v>3</v>
      </c>
      <c r="AA54" s="134">
        <v>33</v>
      </c>
      <c r="AB54" s="134">
        <v>32</v>
      </c>
      <c r="AC54" s="134">
        <v>1</v>
      </c>
      <c r="AD54" s="134"/>
      <c r="AE54" s="134"/>
      <c r="AF54" s="134">
        <v>208</v>
      </c>
      <c r="AG54" s="134">
        <v>208</v>
      </c>
      <c r="AH54" s="134">
        <v>0</v>
      </c>
      <c r="AI54" s="134">
        <v>33</v>
      </c>
      <c r="AJ54" s="134">
        <v>32</v>
      </c>
      <c r="AK54" s="134">
        <v>1</v>
      </c>
      <c r="AL54" s="134"/>
      <c r="AM54" s="134"/>
      <c r="AN54" s="134">
        <v>208</v>
      </c>
      <c r="AO54" s="134">
        <v>208</v>
      </c>
      <c r="AP54" s="134">
        <v>0</v>
      </c>
      <c r="AQ54" s="134">
        <v>33</v>
      </c>
      <c r="AR54" s="134">
        <v>32</v>
      </c>
      <c r="AS54" s="134">
        <v>1</v>
      </c>
      <c r="AT54" s="134"/>
      <c r="AU54" s="134"/>
      <c r="AV54" s="134">
        <v>208</v>
      </c>
      <c r="AW54" s="134">
        <v>208</v>
      </c>
      <c r="AX54" s="134">
        <v>0</v>
      </c>
      <c r="AY54" s="134">
        <v>33</v>
      </c>
      <c r="AZ54" s="134">
        <v>32</v>
      </c>
      <c r="BA54" s="134">
        <v>1</v>
      </c>
      <c r="BB54" s="134"/>
      <c r="BC54" s="134"/>
      <c r="BD54" s="134">
        <v>208</v>
      </c>
      <c r="BE54" s="134">
        <v>208</v>
      </c>
      <c r="BF54" s="134">
        <v>0</v>
      </c>
      <c r="BG54" s="134">
        <f t="shared" si="13"/>
        <v>0</v>
      </c>
      <c r="BH54" s="134">
        <f t="shared" si="14"/>
        <v>0</v>
      </c>
      <c r="BI54" s="134">
        <f t="shared" si="15"/>
        <v>0</v>
      </c>
      <c r="BJ54" s="134">
        <f t="shared" si="16"/>
        <v>0</v>
      </c>
      <c r="BK54" s="134">
        <f t="shared" si="17"/>
        <v>0</v>
      </c>
      <c r="BL54" s="134">
        <f t="shared" si="18"/>
        <v>0</v>
      </c>
      <c r="BM54" s="135"/>
      <c r="BN54" s="135"/>
      <c r="BO54" s="135"/>
      <c r="BP54" s="135"/>
      <c r="BQ54" s="135"/>
      <c r="BR54" s="135"/>
      <c r="BS54" s="246" t="s">
        <v>294</v>
      </c>
      <c r="BT54" s="120"/>
    </row>
    <row r="55" spans="1:72" ht="23.25" customHeight="1">
      <c r="A55" s="320" t="s">
        <v>12</v>
      </c>
      <c r="B55" s="152" t="s">
        <v>63</v>
      </c>
      <c r="C55" s="130">
        <f t="shared" ref="C55:AC55" si="100">SUM(C56:C69)</f>
        <v>1525</v>
      </c>
      <c r="D55" s="130">
        <f t="shared" si="100"/>
        <v>1525</v>
      </c>
      <c r="E55" s="131">
        <f t="shared" si="100"/>
        <v>0</v>
      </c>
      <c r="F55" s="131">
        <f t="shared" si="100"/>
        <v>0</v>
      </c>
      <c r="G55" s="131">
        <f t="shared" si="100"/>
        <v>0</v>
      </c>
      <c r="H55" s="131">
        <f t="shared" si="100"/>
        <v>0</v>
      </c>
      <c r="I55" s="130">
        <f>SUM(I56:I69)</f>
        <v>1516</v>
      </c>
      <c r="J55" s="130">
        <f t="shared" si="100"/>
        <v>1516</v>
      </c>
      <c r="K55" s="131">
        <f t="shared" si="100"/>
        <v>0</v>
      </c>
      <c r="L55" s="131">
        <f t="shared" si="100"/>
        <v>0</v>
      </c>
      <c r="M55" s="131">
        <f t="shared" si="100"/>
        <v>0</v>
      </c>
      <c r="N55" s="131">
        <f t="shared" si="100"/>
        <v>0</v>
      </c>
      <c r="O55" s="130">
        <f t="shared" si="100"/>
        <v>1496</v>
      </c>
      <c r="P55" s="130">
        <f t="shared" si="100"/>
        <v>1496</v>
      </c>
      <c r="Q55" s="130">
        <f t="shared" si="100"/>
        <v>0</v>
      </c>
      <c r="R55" s="131">
        <f t="shared" si="100"/>
        <v>0</v>
      </c>
      <c r="S55" s="131">
        <f t="shared" si="100"/>
        <v>0</v>
      </c>
      <c r="T55" s="131">
        <f t="shared" si="100"/>
        <v>0</v>
      </c>
      <c r="U55" s="130">
        <f t="shared" si="100"/>
        <v>1452</v>
      </c>
      <c r="V55" s="130">
        <f t="shared" si="100"/>
        <v>1452</v>
      </c>
      <c r="W55" s="130">
        <f t="shared" si="100"/>
        <v>0</v>
      </c>
      <c r="X55" s="131">
        <f t="shared" si="100"/>
        <v>0</v>
      </c>
      <c r="Y55" s="131">
        <f t="shared" si="100"/>
        <v>0</v>
      </c>
      <c r="Z55" s="131">
        <f t="shared" si="100"/>
        <v>0</v>
      </c>
      <c r="AA55" s="130">
        <f t="shared" si="100"/>
        <v>1516</v>
      </c>
      <c r="AB55" s="130">
        <f t="shared" si="100"/>
        <v>1516</v>
      </c>
      <c r="AC55" s="131">
        <f t="shared" si="100"/>
        <v>0</v>
      </c>
      <c r="AD55" s="131">
        <f t="shared" ref="AD55" si="101">SUM(AD56:AD69)</f>
        <v>0</v>
      </c>
      <c r="AE55" s="131">
        <f t="shared" ref="AE55" si="102">SUM(AE56:AE69)</f>
        <v>0</v>
      </c>
      <c r="AF55" s="131">
        <f t="shared" ref="AF55:AH55" si="103">SUM(AF56:AF69)</f>
        <v>0</v>
      </c>
      <c r="AG55" s="131">
        <f t="shared" si="103"/>
        <v>0</v>
      </c>
      <c r="AH55" s="131">
        <f t="shared" si="103"/>
        <v>0</v>
      </c>
      <c r="AI55" s="130">
        <f>SUM(AI56:AI69)</f>
        <v>1516</v>
      </c>
      <c r="AJ55" s="130">
        <f t="shared" ref="AJ55:AK55" si="104">SUM(AJ56:AJ69)</f>
        <v>1516</v>
      </c>
      <c r="AK55" s="131">
        <f t="shared" si="104"/>
        <v>0</v>
      </c>
      <c r="AL55" s="131">
        <f t="shared" ref="AL55:AP55" si="105">SUM(AL56:AL69)</f>
        <v>0</v>
      </c>
      <c r="AM55" s="131">
        <f t="shared" si="105"/>
        <v>0</v>
      </c>
      <c r="AN55" s="131">
        <f t="shared" si="105"/>
        <v>0</v>
      </c>
      <c r="AO55" s="131">
        <f t="shared" si="105"/>
        <v>0</v>
      </c>
      <c r="AP55" s="131">
        <f t="shared" si="105"/>
        <v>0</v>
      </c>
      <c r="AQ55" s="130">
        <f>SUM(AQ56:AQ69)</f>
        <v>1516</v>
      </c>
      <c r="AR55" s="130">
        <f t="shared" ref="AR55:AX55" si="106">SUM(AR56:AR69)</f>
        <v>1516</v>
      </c>
      <c r="AS55" s="131">
        <f t="shared" si="106"/>
        <v>0</v>
      </c>
      <c r="AT55" s="131">
        <f t="shared" si="106"/>
        <v>0</v>
      </c>
      <c r="AU55" s="131">
        <f t="shared" si="106"/>
        <v>0</v>
      </c>
      <c r="AV55" s="131">
        <f t="shared" si="106"/>
        <v>0</v>
      </c>
      <c r="AW55" s="131">
        <f t="shared" si="106"/>
        <v>0</v>
      </c>
      <c r="AX55" s="131">
        <f t="shared" si="106"/>
        <v>0</v>
      </c>
      <c r="AY55" s="130">
        <f>SUM(AY56:AY69)</f>
        <v>1516</v>
      </c>
      <c r="AZ55" s="130">
        <f t="shared" ref="AZ55:BF55" si="107">SUM(AZ56:AZ69)</f>
        <v>1516</v>
      </c>
      <c r="BA55" s="130">
        <f t="shared" si="107"/>
        <v>0</v>
      </c>
      <c r="BB55" s="130">
        <f t="shared" si="107"/>
        <v>0</v>
      </c>
      <c r="BC55" s="130">
        <f t="shared" si="107"/>
        <v>0</v>
      </c>
      <c r="BD55" s="130">
        <f t="shared" si="107"/>
        <v>0</v>
      </c>
      <c r="BE55" s="130">
        <f t="shared" si="107"/>
        <v>0</v>
      </c>
      <c r="BF55" s="130">
        <f t="shared" si="107"/>
        <v>0</v>
      </c>
      <c r="BG55" s="134">
        <f t="shared" si="13"/>
        <v>0</v>
      </c>
      <c r="BH55" s="134">
        <f t="shared" si="14"/>
        <v>0</v>
      </c>
      <c r="BI55" s="134">
        <f t="shared" si="15"/>
        <v>0</v>
      </c>
      <c r="BJ55" s="134">
        <f t="shared" si="16"/>
        <v>0</v>
      </c>
      <c r="BK55" s="134">
        <f t="shared" si="17"/>
        <v>0</v>
      </c>
      <c r="BL55" s="134">
        <f t="shared" si="18"/>
        <v>0</v>
      </c>
      <c r="BM55" s="131">
        <f>AA55-I55</f>
        <v>0</v>
      </c>
      <c r="BN55" s="131">
        <f>(AB55+AD55)-J55</f>
        <v>0</v>
      </c>
      <c r="BO55" s="131">
        <f>(AC55+AE55)-K55</f>
        <v>0</v>
      </c>
      <c r="BP55" s="131">
        <f>AF55-L55</f>
        <v>0</v>
      </c>
      <c r="BQ55" s="131">
        <f t="shared" ref="BQ55" si="108">AG55-M55</f>
        <v>0</v>
      </c>
      <c r="BR55" s="131">
        <f t="shared" ref="BR55" si="109">AH55-N55</f>
        <v>0</v>
      </c>
      <c r="BS55" s="247"/>
    </row>
    <row r="56" spans="1:72" ht="23.25" customHeight="1">
      <c r="A56" s="327" t="s">
        <v>233</v>
      </c>
      <c r="B56" s="133" t="s">
        <v>316</v>
      </c>
      <c r="C56" s="134">
        <v>144</v>
      </c>
      <c r="D56" s="134">
        <v>144</v>
      </c>
      <c r="E56" s="134">
        <v>0</v>
      </c>
      <c r="F56" s="134">
        <v>0</v>
      </c>
      <c r="G56" s="134">
        <v>0</v>
      </c>
      <c r="H56" s="134">
        <v>0</v>
      </c>
      <c r="I56" s="134">
        <v>144</v>
      </c>
      <c r="J56" s="134">
        <v>144</v>
      </c>
      <c r="K56" s="134">
        <v>0</v>
      </c>
      <c r="L56" s="134">
        <v>0</v>
      </c>
      <c r="M56" s="134">
        <v>0</v>
      </c>
      <c r="N56" s="134">
        <v>0</v>
      </c>
      <c r="O56" s="134">
        <v>144</v>
      </c>
      <c r="P56" s="134">
        <v>144</v>
      </c>
      <c r="Q56" s="134">
        <v>0</v>
      </c>
      <c r="R56" s="134">
        <v>0</v>
      </c>
      <c r="S56" s="134">
        <v>0</v>
      </c>
      <c r="T56" s="134">
        <v>0</v>
      </c>
      <c r="U56" s="134">
        <v>144</v>
      </c>
      <c r="V56" s="134">
        <v>144</v>
      </c>
      <c r="W56" s="134">
        <v>0</v>
      </c>
      <c r="X56" s="134">
        <v>0</v>
      </c>
      <c r="Y56" s="134">
        <v>0</v>
      </c>
      <c r="Z56" s="134">
        <v>0</v>
      </c>
      <c r="AA56" s="134">
        <v>144</v>
      </c>
      <c r="AB56" s="134">
        <v>144</v>
      </c>
      <c r="AC56" s="134">
        <v>0</v>
      </c>
      <c r="AD56" s="134"/>
      <c r="AE56" s="134"/>
      <c r="AF56" s="134">
        <v>0</v>
      </c>
      <c r="AG56" s="134">
        <v>0</v>
      </c>
      <c r="AH56" s="134">
        <v>0</v>
      </c>
      <c r="AI56" s="134">
        <v>144</v>
      </c>
      <c r="AJ56" s="134">
        <v>144</v>
      </c>
      <c r="AK56" s="134">
        <v>0</v>
      </c>
      <c r="AL56" s="134"/>
      <c r="AM56" s="134"/>
      <c r="AN56" s="134">
        <v>0</v>
      </c>
      <c r="AO56" s="134">
        <v>0</v>
      </c>
      <c r="AP56" s="134">
        <v>0</v>
      </c>
      <c r="AQ56" s="134">
        <v>144</v>
      </c>
      <c r="AR56" s="134">
        <v>144</v>
      </c>
      <c r="AS56" s="134">
        <v>0</v>
      </c>
      <c r="AT56" s="134"/>
      <c r="AU56" s="134"/>
      <c r="AV56" s="134">
        <v>0</v>
      </c>
      <c r="AW56" s="134">
        <v>0</v>
      </c>
      <c r="AX56" s="134">
        <v>0</v>
      </c>
      <c r="AY56" s="134">
        <v>144</v>
      </c>
      <c r="AZ56" s="134">
        <v>144</v>
      </c>
      <c r="BA56" s="134">
        <v>0</v>
      </c>
      <c r="BB56" s="134"/>
      <c r="BC56" s="134"/>
      <c r="BD56" s="134">
        <v>0</v>
      </c>
      <c r="BE56" s="134">
        <v>0</v>
      </c>
      <c r="BF56" s="134">
        <v>0</v>
      </c>
      <c r="BG56" s="134">
        <f t="shared" si="13"/>
        <v>0</v>
      </c>
      <c r="BH56" s="134">
        <f t="shared" si="14"/>
        <v>0</v>
      </c>
      <c r="BI56" s="134">
        <f t="shared" si="15"/>
        <v>0</v>
      </c>
      <c r="BJ56" s="134">
        <f t="shared" si="16"/>
        <v>0</v>
      </c>
      <c r="BK56" s="134">
        <f t="shared" si="17"/>
        <v>0</v>
      </c>
      <c r="BL56" s="134">
        <f t="shared" si="18"/>
        <v>0</v>
      </c>
      <c r="BM56" s="135"/>
      <c r="BN56" s="135"/>
      <c r="BO56" s="135"/>
      <c r="BP56" s="135"/>
      <c r="BQ56" s="135"/>
      <c r="BR56" s="135"/>
      <c r="BS56" s="246" t="s">
        <v>348</v>
      </c>
    </row>
    <row r="57" spans="1:72" ht="23.25" customHeight="1">
      <c r="A57" s="327" t="s">
        <v>233</v>
      </c>
      <c r="B57" s="133" t="s">
        <v>365</v>
      </c>
      <c r="C57" s="134">
        <v>82</v>
      </c>
      <c r="D57" s="134">
        <v>82</v>
      </c>
      <c r="E57" s="134">
        <v>0</v>
      </c>
      <c r="F57" s="134">
        <v>0</v>
      </c>
      <c r="G57" s="134">
        <v>0</v>
      </c>
      <c r="H57" s="134">
        <v>0</v>
      </c>
      <c r="I57" s="134">
        <v>82</v>
      </c>
      <c r="J57" s="134">
        <v>82</v>
      </c>
      <c r="K57" s="134">
        <v>0</v>
      </c>
      <c r="L57" s="134">
        <v>0</v>
      </c>
      <c r="M57" s="134">
        <v>0</v>
      </c>
      <c r="N57" s="134">
        <v>0</v>
      </c>
      <c r="O57" s="134">
        <v>82</v>
      </c>
      <c r="P57" s="134">
        <v>82</v>
      </c>
      <c r="Q57" s="134">
        <v>0</v>
      </c>
      <c r="R57" s="134">
        <v>0</v>
      </c>
      <c r="S57" s="134">
        <v>0</v>
      </c>
      <c r="T57" s="134">
        <v>0</v>
      </c>
      <c r="U57" s="134">
        <v>82</v>
      </c>
      <c r="V57" s="134">
        <v>82</v>
      </c>
      <c r="W57" s="134">
        <v>0</v>
      </c>
      <c r="X57" s="134">
        <v>0</v>
      </c>
      <c r="Y57" s="134">
        <v>0</v>
      </c>
      <c r="Z57" s="134">
        <v>0</v>
      </c>
      <c r="AA57" s="134">
        <v>82</v>
      </c>
      <c r="AB57" s="134">
        <v>82</v>
      </c>
      <c r="AC57" s="134">
        <v>0</v>
      </c>
      <c r="AD57" s="134"/>
      <c r="AE57" s="134"/>
      <c r="AF57" s="134">
        <v>0</v>
      </c>
      <c r="AG57" s="134">
        <v>0</v>
      </c>
      <c r="AH57" s="134">
        <v>0</v>
      </c>
      <c r="AI57" s="134">
        <v>82</v>
      </c>
      <c r="AJ57" s="134">
        <v>82</v>
      </c>
      <c r="AK57" s="134">
        <v>0</v>
      </c>
      <c r="AL57" s="134"/>
      <c r="AM57" s="134"/>
      <c r="AN57" s="134">
        <v>0</v>
      </c>
      <c r="AO57" s="134">
        <v>0</v>
      </c>
      <c r="AP57" s="134">
        <v>0</v>
      </c>
      <c r="AQ57" s="134">
        <v>82</v>
      </c>
      <c r="AR57" s="134">
        <v>82</v>
      </c>
      <c r="AS57" s="134">
        <v>0</v>
      </c>
      <c r="AT57" s="134"/>
      <c r="AU57" s="134"/>
      <c r="AV57" s="134">
        <v>0</v>
      </c>
      <c r="AW57" s="134">
        <v>0</v>
      </c>
      <c r="AX57" s="134">
        <v>0</v>
      </c>
      <c r="AY57" s="134">
        <v>82</v>
      </c>
      <c r="AZ57" s="134">
        <v>82</v>
      </c>
      <c r="BA57" s="134">
        <v>0</v>
      </c>
      <c r="BB57" s="134"/>
      <c r="BC57" s="134"/>
      <c r="BD57" s="134">
        <v>0</v>
      </c>
      <c r="BE57" s="134">
        <v>0</v>
      </c>
      <c r="BF57" s="134">
        <v>0</v>
      </c>
      <c r="BG57" s="134">
        <f t="shared" si="13"/>
        <v>0</v>
      </c>
      <c r="BH57" s="134">
        <f t="shared" si="14"/>
        <v>0</v>
      </c>
      <c r="BI57" s="134">
        <f t="shared" si="15"/>
        <v>0</v>
      </c>
      <c r="BJ57" s="134">
        <f t="shared" si="16"/>
        <v>0</v>
      </c>
      <c r="BK57" s="134">
        <f t="shared" si="17"/>
        <v>0</v>
      </c>
      <c r="BL57" s="134">
        <f t="shared" si="18"/>
        <v>0</v>
      </c>
      <c r="BM57" s="135"/>
      <c r="BN57" s="135"/>
      <c r="BO57" s="135"/>
      <c r="BP57" s="135"/>
      <c r="BQ57" s="135"/>
      <c r="BR57" s="135"/>
      <c r="BS57" s="246" t="s">
        <v>348</v>
      </c>
    </row>
    <row r="58" spans="1:72" ht="23.25" customHeight="1">
      <c r="A58" s="327" t="s">
        <v>233</v>
      </c>
      <c r="B58" s="133" t="s">
        <v>317</v>
      </c>
      <c r="C58" s="134">
        <v>34</v>
      </c>
      <c r="D58" s="134">
        <v>34</v>
      </c>
      <c r="E58" s="134">
        <v>0</v>
      </c>
      <c r="F58" s="134">
        <v>0</v>
      </c>
      <c r="G58" s="134">
        <v>0</v>
      </c>
      <c r="H58" s="134">
        <v>0</v>
      </c>
      <c r="I58" s="134">
        <v>34</v>
      </c>
      <c r="J58" s="134">
        <v>34</v>
      </c>
      <c r="K58" s="134">
        <v>0</v>
      </c>
      <c r="L58" s="134">
        <v>0</v>
      </c>
      <c r="M58" s="134">
        <v>0</v>
      </c>
      <c r="N58" s="134">
        <v>0</v>
      </c>
      <c r="O58" s="134">
        <v>34</v>
      </c>
      <c r="P58" s="134">
        <v>34</v>
      </c>
      <c r="Q58" s="134">
        <v>0</v>
      </c>
      <c r="R58" s="134">
        <v>0</v>
      </c>
      <c r="S58" s="134">
        <v>0</v>
      </c>
      <c r="T58" s="134">
        <v>0</v>
      </c>
      <c r="U58" s="134">
        <v>34</v>
      </c>
      <c r="V58" s="134">
        <v>34</v>
      </c>
      <c r="W58" s="134">
        <v>0</v>
      </c>
      <c r="X58" s="134">
        <v>0</v>
      </c>
      <c r="Y58" s="134">
        <v>0</v>
      </c>
      <c r="Z58" s="134"/>
      <c r="AA58" s="134">
        <v>34</v>
      </c>
      <c r="AB58" s="134">
        <v>34</v>
      </c>
      <c r="AC58" s="134">
        <v>0</v>
      </c>
      <c r="AD58" s="134"/>
      <c r="AE58" s="134"/>
      <c r="AF58" s="134">
        <v>0</v>
      </c>
      <c r="AG58" s="134">
        <v>0</v>
      </c>
      <c r="AH58" s="134">
        <v>0</v>
      </c>
      <c r="AI58" s="134">
        <v>34</v>
      </c>
      <c r="AJ58" s="134">
        <v>34</v>
      </c>
      <c r="AK58" s="134">
        <v>0</v>
      </c>
      <c r="AL58" s="134"/>
      <c r="AM58" s="134"/>
      <c r="AN58" s="134">
        <v>0</v>
      </c>
      <c r="AO58" s="134">
        <v>0</v>
      </c>
      <c r="AP58" s="134">
        <v>0</v>
      </c>
      <c r="AQ58" s="134">
        <v>34</v>
      </c>
      <c r="AR58" s="134">
        <v>34</v>
      </c>
      <c r="AS58" s="134">
        <v>0</v>
      </c>
      <c r="AT58" s="134"/>
      <c r="AU58" s="134"/>
      <c r="AV58" s="134">
        <v>0</v>
      </c>
      <c r="AW58" s="134">
        <v>0</v>
      </c>
      <c r="AX58" s="134">
        <v>0</v>
      </c>
      <c r="AY58" s="134">
        <v>34</v>
      </c>
      <c r="AZ58" s="134">
        <v>34</v>
      </c>
      <c r="BA58" s="134">
        <v>0</v>
      </c>
      <c r="BB58" s="134"/>
      <c r="BC58" s="134"/>
      <c r="BD58" s="134">
        <v>0</v>
      </c>
      <c r="BE58" s="134">
        <v>0</v>
      </c>
      <c r="BF58" s="134">
        <v>0</v>
      </c>
      <c r="BG58" s="134">
        <f t="shared" si="13"/>
        <v>0</v>
      </c>
      <c r="BH58" s="134">
        <f t="shared" si="14"/>
        <v>0</v>
      </c>
      <c r="BI58" s="134">
        <f t="shared" si="15"/>
        <v>0</v>
      </c>
      <c r="BJ58" s="134">
        <f t="shared" si="16"/>
        <v>0</v>
      </c>
      <c r="BK58" s="134">
        <f t="shared" si="17"/>
        <v>0</v>
      </c>
      <c r="BL58" s="134">
        <f t="shared" si="18"/>
        <v>0</v>
      </c>
      <c r="BM58" s="135"/>
      <c r="BN58" s="135"/>
      <c r="BO58" s="135"/>
      <c r="BP58" s="135"/>
      <c r="BQ58" s="135"/>
      <c r="BR58" s="135"/>
      <c r="BS58" s="246" t="s">
        <v>348</v>
      </c>
    </row>
    <row r="59" spans="1:72" ht="23.25" hidden="1" customHeight="1">
      <c r="A59" s="327" t="s">
        <v>233</v>
      </c>
      <c r="B59" s="133" t="s">
        <v>318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>
        <f t="shared" si="13"/>
        <v>0</v>
      </c>
      <c r="BH59" s="134">
        <f t="shared" si="14"/>
        <v>0</v>
      </c>
      <c r="BI59" s="134">
        <f t="shared" si="15"/>
        <v>0</v>
      </c>
      <c r="BJ59" s="134">
        <f t="shared" si="16"/>
        <v>0</v>
      </c>
      <c r="BK59" s="134">
        <f t="shared" si="17"/>
        <v>0</v>
      </c>
      <c r="BL59" s="134">
        <f t="shared" si="18"/>
        <v>0</v>
      </c>
      <c r="BM59" s="135"/>
      <c r="BN59" s="135"/>
      <c r="BO59" s="135"/>
      <c r="BP59" s="135"/>
      <c r="BQ59" s="135"/>
      <c r="BR59" s="135"/>
      <c r="BS59" s="246" t="s">
        <v>348</v>
      </c>
    </row>
    <row r="60" spans="1:72" ht="23.25" customHeight="1">
      <c r="A60" s="327" t="s">
        <v>233</v>
      </c>
      <c r="B60" s="133" t="s">
        <v>319</v>
      </c>
      <c r="C60" s="134">
        <v>132</v>
      </c>
      <c r="D60" s="134">
        <v>132</v>
      </c>
      <c r="E60" s="134">
        <v>0</v>
      </c>
      <c r="F60" s="134">
        <v>0</v>
      </c>
      <c r="G60" s="134">
        <v>0</v>
      </c>
      <c r="H60" s="134">
        <v>0</v>
      </c>
      <c r="I60" s="134">
        <v>132</v>
      </c>
      <c r="J60" s="134">
        <v>132</v>
      </c>
      <c r="K60" s="134">
        <v>0</v>
      </c>
      <c r="L60" s="134">
        <v>0</v>
      </c>
      <c r="M60" s="134">
        <v>0</v>
      </c>
      <c r="N60" s="134">
        <v>0</v>
      </c>
      <c r="O60" s="134">
        <v>130</v>
      </c>
      <c r="P60" s="134">
        <v>130</v>
      </c>
      <c r="Q60" s="134">
        <v>0</v>
      </c>
      <c r="R60" s="134">
        <v>0</v>
      </c>
      <c r="S60" s="134">
        <v>0</v>
      </c>
      <c r="T60" s="134">
        <v>0</v>
      </c>
      <c r="U60" s="134">
        <v>132</v>
      </c>
      <c r="V60" s="134">
        <v>132</v>
      </c>
      <c r="W60" s="134">
        <v>0</v>
      </c>
      <c r="X60" s="134">
        <v>0</v>
      </c>
      <c r="Y60" s="134">
        <v>0</v>
      </c>
      <c r="Z60" s="134">
        <v>0</v>
      </c>
      <c r="AA60" s="134">
        <v>132</v>
      </c>
      <c r="AB60" s="134">
        <v>132</v>
      </c>
      <c r="AC60" s="134">
        <v>0</v>
      </c>
      <c r="AD60" s="134"/>
      <c r="AE60" s="134"/>
      <c r="AF60" s="134">
        <v>0</v>
      </c>
      <c r="AG60" s="134">
        <v>0</v>
      </c>
      <c r="AH60" s="134">
        <v>0</v>
      </c>
      <c r="AI60" s="134">
        <v>132</v>
      </c>
      <c r="AJ60" s="134">
        <v>132</v>
      </c>
      <c r="AK60" s="134">
        <v>0</v>
      </c>
      <c r="AL60" s="134"/>
      <c r="AM60" s="134"/>
      <c r="AN60" s="134">
        <v>0</v>
      </c>
      <c r="AO60" s="134">
        <v>0</v>
      </c>
      <c r="AP60" s="134">
        <v>0</v>
      </c>
      <c r="AQ60" s="134">
        <v>132</v>
      </c>
      <c r="AR60" s="134">
        <v>132</v>
      </c>
      <c r="AS60" s="134">
        <v>0</v>
      </c>
      <c r="AT60" s="134"/>
      <c r="AU60" s="134"/>
      <c r="AV60" s="134">
        <v>0</v>
      </c>
      <c r="AW60" s="134">
        <v>0</v>
      </c>
      <c r="AX60" s="134">
        <v>0</v>
      </c>
      <c r="AY60" s="134">
        <v>132</v>
      </c>
      <c r="AZ60" s="134">
        <v>132</v>
      </c>
      <c r="BA60" s="134">
        <v>0</v>
      </c>
      <c r="BB60" s="134"/>
      <c r="BC60" s="134"/>
      <c r="BD60" s="134">
        <v>0</v>
      </c>
      <c r="BE60" s="134">
        <v>0</v>
      </c>
      <c r="BF60" s="134">
        <v>0</v>
      </c>
      <c r="BG60" s="134">
        <f t="shared" si="13"/>
        <v>0</v>
      </c>
      <c r="BH60" s="134">
        <f t="shared" si="14"/>
        <v>0</v>
      </c>
      <c r="BI60" s="134">
        <f t="shared" si="15"/>
        <v>0</v>
      </c>
      <c r="BJ60" s="134">
        <f t="shared" si="16"/>
        <v>0</v>
      </c>
      <c r="BK60" s="134">
        <f t="shared" si="17"/>
        <v>0</v>
      </c>
      <c r="BL60" s="134">
        <f t="shared" si="18"/>
        <v>0</v>
      </c>
      <c r="BM60" s="135"/>
      <c r="BN60" s="135"/>
      <c r="BO60" s="135"/>
      <c r="BP60" s="135"/>
      <c r="BQ60" s="135"/>
      <c r="BR60" s="135"/>
      <c r="BS60" s="246" t="s">
        <v>348</v>
      </c>
    </row>
    <row r="61" spans="1:72" ht="24.75" customHeight="1">
      <c r="A61" s="327" t="s">
        <v>233</v>
      </c>
      <c r="B61" s="133" t="s">
        <v>320</v>
      </c>
      <c r="C61" s="134">
        <v>147</v>
      </c>
      <c r="D61" s="134">
        <v>147</v>
      </c>
      <c r="E61" s="134">
        <v>0</v>
      </c>
      <c r="F61" s="134">
        <v>0</v>
      </c>
      <c r="G61" s="134">
        <v>0</v>
      </c>
      <c r="H61" s="134">
        <v>0</v>
      </c>
      <c r="I61" s="134">
        <v>143</v>
      </c>
      <c r="J61" s="134">
        <v>143</v>
      </c>
      <c r="K61" s="134">
        <v>0</v>
      </c>
      <c r="L61" s="134">
        <v>0</v>
      </c>
      <c r="M61" s="134">
        <v>0</v>
      </c>
      <c r="N61" s="134"/>
      <c r="O61" s="134">
        <v>143</v>
      </c>
      <c r="P61" s="134">
        <v>143</v>
      </c>
      <c r="Q61" s="134">
        <v>0</v>
      </c>
      <c r="R61" s="134">
        <v>0</v>
      </c>
      <c r="S61" s="134">
        <v>0</v>
      </c>
      <c r="T61" s="134">
        <v>0</v>
      </c>
      <c r="U61" s="134">
        <v>147</v>
      </c>
      <c r="V61" s="134">
        <v>147</v>
      </c>
      <c r="W61" s="134">
        <v>0</v>
      </c>
      <c r="X61" s="134">
        <v>0</v>
      </c>
      <c r="Y61" s="134">
        <v>0</v>
      </c>
      <c r="Z61" s="134">
        <v>0</v>
      </c>
      <c r="AA61" s="134">
        <v>143</v>
      </c>
      <c r="AB61" s="134">
        <v>143</v>
      </c>
      <c r="AC61" s="134">
        <v>0</v>
      </c>
      <c r="AD61" s="134"/>
      <c r="AE61" s="134"/>
      <c r="AF61" s="134">
        <v>0</v>
      </c>
      <c r="AG61" s="134">
        <v>0</v>
      </c>
      <c r="AH61" s="134"/>
      <c r="AI61" s="134">
        <v>143</v>
      </c>
      <c r="AJ61" s="134">
        <v>143</v>
      </c>
      <c r="AK61" s="134">
        <v>0</v>
      </c>
      <c r="AL61" s="134"/>
      <c r="AM61" s="134"/>
      <c r="AN61" s="134">
        <v>0</v>
      </c>
      <c r="AO61" s="134">
        <v>0</v>
      </c>
      <c r="AP61" s="134"/>
      <c r="AQ61" s="134">
        <v>143</v>
      </c>
      <c r="AR61" s="134">
        <v>143</v>
      </c>
      <c r="AS61" s="134">
        <v>0</v>
      </c>
      <c r="AT61" s="134"/>
      <c r="AU61" s="134"/>
      <c r="AV61" s="134">
        <v>0</v>
      </c>
      <c r="AW61" s="134">
        <v>0</v>
      </c>
      <c r="AX61" s="134"/>
      <c r="AY61" s="134">
        <v>143</v>
      </c>
      <c r="AZ61" s="134">
        <v>143</v>
      </c>
      <c r="BA61" s="134">
        <v>0</v>
      </c>
      <c r="BB61" s="134"/>
      <c r="BC61" s="134"/>
      <c r="BD61" s="134">
        <v>0</v>
      </c>
      <c r="BE61" s="134">
        <v>0</v>
      </c>
      <c r="BF61" s="134"/>
      <c r="BG61" s="134">
        <f t="shared" si="13"/>
        <v>0</v>
      </c>
      <c r="BH61" s="134">
        <f t="shared" si="14"/>
        <v>0</v>
      </c>
      <c r="BI61" s="134">
        <f t="shared" si="15"/>
        <v>0</v>
      </c>
      <c r="BJ61" s="134">
        <f t="shared" si="16"/>
        <v>0</v>
      </c>
      <c r="BK61" s="134">
        <f t="shared" si="17"/>
        <v>0</v>
      </c>
      <c r="BL61" s="134">
        <f t="shared" si="18"/>
        <v>0</v>
      </c>
      <c r="BM61" s="135"/>
      <c r="BN61" s="135"/>
      <c r="BO61" s="135"/>
      <c r="BP61" s="135"/>
      <c r="BQ61" s="135"/>
      <c r="BR61" s="135"/>
      <c r="BS61" s="246" t="s">
        <v>348</v>
      </c>
    </row>
    <row r="62" spans="1:72" ht="24.75" customHeight="1">
      <c r="A62" s="327" t="s">
        <v>233</v>
      </c>
      <c r="B62" s="133" t="s">
        <v>366</v>
      </c>
      <c r="C62" s="134">
        <v>105</v>
      </c>
      <c r="D62" s="134">
        <v>105</v>
      </c>
      <c r="E62" s="134"/>
      <c r="F62" s="134">
        <v>0</v>
      </c>
      <c r="G62" s="134"/>
      <c r="H62" s="134"/>
      <c r="I62" s="134">
        <v>105</v>
      </c>
      <c r="J62" s="134">
        <v>105</v>
      </c>
      <c r="K62" s="134"/>
      <c r="L62" s="134">
        <v>0</v>
      </c>
      <c r="M62" s="134"/>
      <c r="N62" s="134"/>
      <c r="O62" s="134">
        <v>102</v>
      </c>
      <c r="P62" s="134">
        <v>102</v>
      </c>
      <c r="Q62" s="134"/>
      <c r="R62" s="134">
        <v>0</v>
      </c>
      <c r="S62" s="134"/>
      <c r="T62" s="134"/>
      <c r="U62" s="134">
        <v>105</v>
      </c>
      <c r="V62" s="134">
        <v>105</v>
      </c>
      <c r="W62" s="134">
        <v>0</v>
      </c>
      <c r="X62" s="134">
        <v>0</v>
      </c>
      <c r="Y62" s="134">
        <v>0</v>
      </c>
      <c r="Z62" s="134">
        <v>0</v>
      </c>
      <c r="AA62" s="134">
        <v>105</v>
      </c>
      <c r="AB62" s="134">
        <v>105</v>
      </c>
      <c r="AC62" s="134"/>
      <c r="AD62" s="134"/>
      <c r="AE62" s="134"/>
      <c r="AF62" s="134">
        <v>0</v>
      </c>
      <c r="AG62" s="134"/>
      <c r="AH62" s="134"/>
      <c r="AI62" s="134">
        <v>105</v>
      </c>
      <c r="AJ62" s="134">
        <v>105</v>
      </c>
      <c r="AK62" s="134"/>
      <c r="AL62" s="134"/>
      <c r="AM62" s="134"/>
      <c r="AN62" s="134">
        <v>0</v>
      </c>
      <c r="AO62" s="134"/>
      <c r="AP62" s="134"/>
      <c r="AQ62" s="134">
        <v>105</v>
      </c>
      <c r="AR62" s="134">
        <v>105</v>
      </c>
      <c r="AS62" s="134"/>
      <c r="AT62" s="134"/>
      <c r="AU62" s="134"/>
      <c r="AV62" s="134">
        <v>0</v>
      </c>
      <c r="AW62" s="134"/>
      <c r="AX62" s="134"/>
      <c r="AY62" s="134">
        <v>105</v>
      </c>
      <c r="AZ62" s="134">
        <v>105</v>
      </c>
      <c r="BA62" s="134"/>
      <c r="BB62" s="134"/>
      <c r="BC62" s="134"/>
      <c r="BD62" s="134">
        <v>0</v>
      </c>
      <c r="BE62" s="134"/>
      <c r="BF62" s="134"/>
      <c r="BG62" s="134">
        <f t="shared" si="13"/>
        <v>0</v>
      </c>
      <c r="BH62" s="134">
        <f t="shared" si="14"/>
        <v>0</v>
      </c>
      <c r="BI62" s="134">
        <f t="shared" si="15"/>
        <v>0</v>
      </c>
      <c r="BJ62" s="134">
        <f t="shared" si="16"/>
        <v>0</v>
      </c>
      <c r="BK62" s="134">
        <f t="shared" si="17"/>
        <v>0</v>
      </c>
      <c r="BL62" s="134">
        <f t="shared" si="18"/>
        <v>0</v>
      </c>
      <c r="BM62" s="135"/>
      <c r="BN62" s="135"/>
      <c r="BO62" s="135"/>
      <c r="BP62" s="135"/>
      <c r="BQ62" s="135"/>
      <c r="BR62" s="135"/>
      <c r="BS62" s="246" t="s">
        <v>348</v>
      </c>
    </row>
    <row r="63" spans="1:72" ht="24" customHeight="1">
      <c r="A63" s="327" t="s">
        <v>233</v>
      </c>
      <c r="B63" s="133" t="s">
        <v>321</v>
      </c>
      <c r="C63" s="134">
        <v>67</v>
      </c>
      <c r="D63" s="134">
        <v>67</v>
      </c>
      <c r="E63" s="134">
        <v>0</v>
      </c>
      <c r="F63" s="134">
        <v>0</v>
      </c>
      <c r="G63" s="134">
        <v>0</v>
      </c>
      <c r="H63" s="134">
        <v>0</v>
      </c>
      <c r="I63" s="134">
        <v>67</v>
      </c>
      <c r="J63" s="134">
        <v>67</v>
      </c>
      <c r="K63" s="134">
        <v>0</v>
      </c>
      <c r="L63" s="134">
        <v>0</v>
      </c>
      <c r="M63" s="134">
        <v>0</v>
      </c>
      <c r="N63" s="134">
        <v>0</v>
      </c>
      <c r="O63" s="134">
        <v>67</v>
      </c>
      <c r="P63" s="134">
        <v>67</v>
      </c>
      <c r="Q63" s="134">
        <v>0</v>
      </c>
      <c r="R63" s="134">
        <v>0</v>
      </c>
      <c r="S63" s="134">
        <v>0</v>
      </c>
      <c r="T63" s="134">
        <v>0</v>
      </c>
      <c r="U63" s="134">
        <v>67</v>
      </c>
      <c r="V63" s="134">
        <v>67</v>
      </c>
      <c r="W63" s="134">
        <v>0</v>
      </c>
      <c r="X63" s="134">
        <v>0</v>
      </c>
      <c r="Y63" s="134">
        <v>0</v>
      </c>
      <c r="Z63" s="134">
        <v>0</v>
      </c>
      <c r="AA63" s="134">
        <v>67</v>
      </c>
      <c r="AB63" s="134">
        <v>67</v>
      </c>
      <c r="AC63" s="134">
        <v>0</v>
      </c>
      <c r="AD63" s="134"/>
      <c r="AE63" s="134"/>
      <c r="AF63" s="134">
        <v>0</v>
      </c>
      <c r="AG63" s="134">
        <v>0</v>
      </c>
      <c r="AH63" s="134">
        <v>0</v>
      </c>
      <c r="AI63" s="134">
        <v>67</v>
      </c>
      <c r="AJ63" s="134">
        <v>67</v>
      </c>
      <c r="AK63" s="134">
        <v>0</v>
      </c>
      <c r="AL63" s="134"/>
      <c r="AM63" s="134"/>
      <c r="AN63" s="134">
        <v>0</v>
      </c>
      <c r="AO63" s="134">
        <v>0</v>
      </c>
      <c r="AP63" s="134">
        <v>0</v>
      </c>
      <c r="AQ63" s="134">
        <v>67</v>
      </c>
      <c r="AR63" s="134">
        <v>67</v>
      </c>
      <c r="AS63" s="134">
        <v>0</v>
      </c>
      <c r="AT63" s="134"/>
      <c r="AU63" s="134"/>
      <c r="AV63" s="134">
        <v>0</v>
      </c>
      <c r="AW63" s="134">
        <v>0</v>
      </c>
      <c r="AX63" s="134">
        <v>0</v>
      </c>
      <c r="AY63" s="134">
        <v>67</v>
      </c>
      <c r="AZ63" s="134">
        <v>67</v>
      </c>
      <c r="BA63" s="134">
        <v>0</v>
      </c>
      <c r="BB63" s="134"/>
      <c r="BC63" s="134"/>
      <c r="BD63" s="134">
        <v>0</v>
      </c>
      <c r="BE63" s="134">
        <v>0</v>
      </c>
      <c r="BF63" s="134">
        <v>0</v>
      </c>
      <c r="BG63" s="134">
        <f t="shared" si="13"/>
        <v>0</v>
      </c>
      <c r="BH63" s="134">
        <f t="shared" si="14"/>
        <v>0</v>
      </c>
      <c r="BI63" s="134">
        <f t="shared" si="15"/>
        <v>0</v>
      </c>
      <c r="BJ63" s="134">
        <f t="shared" si="16"/>
        <v>0</v>
      </c>
      <c r="BK63" s="134">
        <f t="shared" si="17"/>
        <v>0</v>
      </c>
      <c r="BL63" s="134">
        <f t="shared" si="18"/>
        <v>0</v>
      </c>
      <c r="BM63" s="135"/>
      <c r="BN63" s="135"/>
      <c r="BO63" s="135"/>
      <c r="BP63" s="135"/>
      <c r="BQ63" s="135"/>
      <c r="BR63" s="135"/>
      <c r="BS63" s="246" t="s">
        <v>348</v>
      </c>
    </row>
    <row r="64" spans="1:72" ht="24" customHeight="1">
      <c r="A64" s="327" t="s">
        <v>233</v>
      </c>
      <c r="B64" s="133" t="s">
        <v>322</v>
      </c>
      <c r="C64" s="134">
        <v>133</v>
      </c>
      <c r="D64" s="134">
        <v>133</v>
      </c>
      <c r="E64" s="134">
        <v>0</v>
      </c>
      <c r="F64" s="134">
        <v>0</v>
      </c>
      <c r="G64" s="134">
        <v>0</v>
      </c>
      <c r="H64" s="134">
        <v>0</v>
      </c>
      <c r="I64" s="134">
        <v>152</v>
      </c>
      <c r="J64" s="134">
        <v>152</v>
      </c>
      <c r="K64" s="134">
        <v>0</v>
      </c>
      <c r="L64" s="134">
        <v>0</v>
      </c>
      <c r="M64" s="134">
        <v>0</v>
      </c>
      <c r="N64" s="134">
        <v>0</v>
      </c>
      <c r="O64" s="134">
        <v>130</v>
      </c>
      <c r="P64" s="134">
        <v>130</v>
      </c>
      <c r="Q64" s="134">
        <v>0</v>
      </c>
      <c r="R64" s="134">
        <v>0</v>
      </c>
      <c r="S64" s="134">
        <v>0</v>
      </c>
      <c r="T64" s="134">
        <v>0</v>
      </c>
      <c r="U64" s="134">
        <v>152</v>
      </c>
      <c r="V64" s="134">
        <v>152</v>
      </c>
      <c r="W64" s="134">
        <v>0</v>
      </c>
      <c r="X64" s="134">
        <v>0</v>
      </c>
      <c r="Y64" s="134">
        <v>0</v>
      </c>
      <c r="Z64" s="134">
        <v>0</v>
      </c>
      <c r="AA64" s="134">
        <v>132</v>
      </c>
      <c r="AB64" s="134">
        <v>132</v>
      </c>
      <c r="AC64" s="134">
        <v>0</v>
      </c>
      <c r="AD64" s="134">
        <v>0</v>
      </c>
      <c r="AE64" s="134">
        <v>0</v>
      </c>
      <c r="AF64" s="134">
        <v>0</v>
      </c>
      <c r="AG64" s="134">
        <v>0</v>
      </c>
      <c r="AH64" s="134">
        <v>0</v>
      </c>
      <c r="AI64" s="134">
        <v>132</v>
      </c>
      <c r="AJ64" s="134">
        <v>132</v>
      </c>
      <c r="AK64" s="134">
        <v>0</v>
      </c>
      <c r="AL64" s="134">
        <v>0</v>
      </c>
      <c r="AM64" s="134">
        <v>0</v>
      </c>
      <c r="AN64" s="134">
        <v>0</v>
      </c>
      <c r="AO64" s="134">
        <v>0</v>
      </c>
      <c r="AP64" s="134">
        <v>0</v>
      </c>
      <c r="AQ64" s="134">
        <v>132</v>
      </c>
      <c r="AR64" s="134">
        <v>132</v>
      </c>
      <c r="AS64" s="134">
        <v>0</v>
      </c>
      <c r="AT64" s="134">
        <v>0</v>
      </c>
      <c r="AU64" s="134">
        <v>0</v>
      </c>
      <c r="AV64" s="134">
        <v>0</v>
      </c>
      <c r="AW64" s="134">
        <v>0</v>
      </c>
      <c r="AX64" s="134">
        <v>0</v>
      </c>
      <c r="AY64" s="134">
        <v>132</v>
      </c>
      <c r="AZ64" s="134">
        <v>132</v>
      </c>
      <c r="BA64" s="134">
        <v>0</v>
      </c>
      <c r="BB64" s="134">
        <v>0</v>
      </c>
      <c r="BC64" s="134">
        <v>0</v>
      </c>
      <c r="BD64" s="134">
        <v>0</v>
      </c>
      <c r="BE64" s="134">
        <v>0</v>
      </c>
      <c r="BF64" s="134">
        <v>0</v>
      </c>
      <c r="BG64" s="134">
        <f t="shared" si="13"/>
        <v>0</v>
      </c>
      <c r="BH64" s="134">
        <f t="shared" si="14"/>
        <v>0</v>
      </c>
      <c r="BI64" s="134">
        <f t="shared" si="15"/>
        <v>0</v>
      </c>
      <c r="BJ64" s="134">
        <f t="shared" si="16"/>
        <v>0</v>
      </c>
      <c r="BK64" s="134">
        <f t="shared" si="17"/>
        <v>0</v>
      </c>
      <c r="BL64" s="134">
        <f t="shared" si="18"/>
        <v>0</v>
      </c>
      <c r="BM64" s="135"/>
      <c r="BN64" s="135"/>
      <c r="BO64" s="135"/>
      <c r="BP64" s="135"/>
      <c r="BQ64" s="135"/>
      <c r="BR64" s="135"/>
      <c r="BS64" s="246" t="s">
        <v>348</v>
      </c>
    </row>
    <row r="65" spans="1:74" ht="24" customHeight="1">
      <c r="A65" s="327" t="s">
        <v>233</v>
      </c>
      <c r="B65" s="133" t="s">
        <v>323</v>
      </c>
      <c r="C65" s="134">
        <v>154</v>
      </c>
      <c r="D65" s="134">
        <v>154</v>
      </c>
      <c r="E65" s="134">
        <v>0</v>
      </c>
      <c r="F65" s="134">
        <v>0</v>
      </c>
      <c r="G65" s="134">
        <v>0</v>
      </c>
      <c r="H65" s="134">
        <v>0</v>
      </c>
      <c r="I65" s="134">
        <v>168</v>
      </c>
      <c r="J65" s="134">
        <v>168</v>
      </c>
      <c r="K65" s="134"/>
      <c r="L65" s="134"/>
      <c r="M65" s="134"/>
      <c r="N65" s="134"/>
      <c r="O65" s="134">
        <v>152</v>
      </c>
      <c r="P65" s="134">
        <v>152</v>
      </c>
      <c r="Q65" s="134">
        <v>0</v>
      </c>
      <c r="R65" s="134">
        <v>0</v>
      </c>
      <c r="S65" s="134">
        <v>0</v>
      </c>
      <c r="T65" s="134">
        <v>0</v>
      </c>
      <c r="U65" s="134">
        <v>168</v>
      </c>
      <c r="V65" s="134">
        <v>168</v>
      </c>
      <c r="W65" s="134">
        <v>0</v>
      </c>
      <c r="X65" s="134">
        <v>0</v>
      </c>
      <c r="Y65" s="134">
        <v>0</v>
      </c>
      <c r="Z65" s="134">
        <v>0</v>
      </c>
      <c r="AA65" s="134">
        <v>153</v>
      </c>
      <c r="AB65" s="134">
        <v>153</v>
      </c>
      <c r="AC65" s="134">
        <v>0</v>
      </c>
      <c r="AD65" s="134"/>
      <c r="AE65" s="134"/>
      <c r="AF65" s="134">
        <v>0</v>
      </c>
      <c r="AG65" s="134">
        <v>0</v>
      </c>
      <c r="AH65" s="134">
        <v>0</v>
      </c>
      <c r="AI65" s="134">
        <v>153</v>
      </c>
      <c r="AJ65" s="134">
        <v>153</v>
      </c>
      <c r="AK65" s="134">
        <v>0</v>
      </c>
      <c r="AL65" s="134"/>
      <c r="AM65" s="134"/>
      <c r="AN65" s="134">
        <v>0</v>
      </c>
      <c r="AO65" s="134">
        <v>0</v>
      </c>
      <c r="AP65" s="134">
        <v>0</v>
      </c>
      <c r="AQ65" s="134">
        <v>153</v>
      </c>
      <c r="AR65" s="134">
        <v>153</v>
      </c>
      <c r="AS65" s="134">
        <v>0</v>
      </c>
      <c r="AT65" s="134"/>
      <c r="AU65" s="134"/>
      <c r="AV65" s="134">
        <v>0</v>
      </c>
      <c r="AW65" s="134">
        <v>0</v>
      </c>
      <c r="AX65" s="134">
        <v>0</v>
      </c>
      <c r="AY65" s="134">
        <v>153</v>
      </c>
      <c r="AZ65" s="134">
        <v>153</v>
      </c>
      <c r="BA65" s="134">
        <v>0</v>
      </c>
      <c r="BB65" s="134"/>
      <c r="BC65" s="134"/>
      <c r="BD65" s="134">
        <v>0</v>
      </c>
      <c r="BE65" s="134">
        <v>0</v>
      </c>
      <c r="BF65" s="134">
        <v>0</v>
      </c>
      <c r="BG65" s="134">
        <f t="shared" si="13"/>
        <v>0</v>
      </c>
      <c r="BH65" s="134">
        <f t="shared" si="14"/>
        <v>0</v>
      </c>
      <c r="BI65" s="134">
        <f t="shared" si="15"/>
        <v>0</v>
      </c>
      <c r="BJ65" s="134">
        <f t="shared" si="16"/>
        <v>0</v>
      </c>
      <c r="BK65" s="134">
        <f t="shared" si="17"/>
        <v>0</v>
      </c>
      <c r="BL65" s="134">
        <f t="shared" si="18"/>
        <v>0</v>
      </c>
      <c r="BM65" s="135"/>
      <c r="BN65" s="135"/>
      <c r="BO65" s="135"/>
      <c r="BP65" s="135"/>
      <c r="BQ65" s="135"/>
      <c r="BR65" s="135"/>
      <c r="BS65" s="246" t="s">
        <v>348</v>
      </c>
    </row>
    <row r="66" spans="1:74" ht="24" customHeight="1">
      <c r="A66" s="327" t="s">
        <v>233</v>
      </c>
      <c r="B66" s="133" t="s">
        <v>324</v>
      </c>
      <c r="C66" s="134">
        <v>190</v>
      </c>
      <c r="D66" s="134">
        <v>190</v>
      </c>
      <c r="E66" s="134">
        <v>0</v>
      </c>
      <c r="F66" s="134">
        <v>0</v>
      </c>
      <c r="G66" s="134">
        <v>0</v>
      </c>
      <c r="H66" s="134">
        <v>0</v>
      </c>
      <c r="I66" s="134">
        <v>86</v>
      </c>
      <c r="J66" s="134">
        <v>86</v>
      </c>
      <c r="K66" s="134">
        <v>0</v>
      </c>
      <c r="L66" s="134">
        <v>0</v>
      </c>
      <c r="M66" s="134">
        <v>0</v>
      </c>
      <c r="N66" s="134">
        <v>0</v>
      </c>
      <c r="O66" s="134">
        <v>181</v>
      </c>
      <c r="P66" s="134">
        <v>181</v>
      </c>
      <c r="Q66" s="134">
        <v>0</v>
      </c>
      <c r="R66" s="134">
        <v>0</v>
      </c>
      <c r="S66" s="134">
        <v>0</v>
      </c>
      <c r="T66" s="134">
        <v>0</v>
      </c>
      <c r="U66" s="134">
        <v>86</v>
      </c>
      <c r="V66" s="134">
        <v>86</v>
      </c>
      <c r="W66" s="134">
        <v>0</v>
      </c>
      <c r="X66" s="134">
        <v>0</v>
      </c>
      <c r="Y66" s="134">
        <v>0</v>
      </c>
      <c r="Z66" s="134">
        <v>0</v>
      </c>
      <c r="AA66" s="134">
        <v>189</v>
      </c>
      <c r="AB66" s="134">
        <v>189</v>
      </c>
      <c r="AC66" s="134">
        <v>0</v>
      </c>
      <c r="AD66" s="134"/>
      <c r="AE66" s="134"/>
      <c r="AF66" s="134">
        <v>0</v>
      </c>
      <c r="AG66" s="134">
        <v>0</v>
      </c>
      <c r="AH66" s="134">
        <v>0</v>
      </c>
      <c r="AI66" s="134">
        <v>189</v>
      </c>
      <c r="AJ66" s="134">
        <v>189</v>
      </c>
      <c r="AK66" s="134">
        <v>0</v>
      </c>
      <c r="AL66" s="134"/>
      <c r="AM66" s="134"/>
      <c r="AN66" s="134">
        <v>0</v>
      </c>
      <c r="AO66" s="134">
        <v>0</v>
      </c>
      <c r="AP66" s="134">
        <v>0</v>
      </c>
      <c r="AQ66" s="134">
        <v>189</v>
      </c>
      <c r="AR66" s="134">
        <v>189</v>
      </c>
      <c r="AS66" s="134">
        <v>0</v>
      </c>
      <c r="AT66" s="134"/>
      <c r="AU66" s="134"/>
      <c r="AV66" s="134">
        <v>0</v>
      </c>
      <c r="AW66" s="134">
        <v>0</v>
      </c>
      <c r="AX66" s="134">
        <v>0</v>
      </c>
      <c r="AY66" s="134">
        <v>189</v>
      </c>
      <c r="AZ66" s="134">
        <v>189</v>
      </c>
      <c r="BA66" s="134">
        <v>0</v>
      </c>
      <c r="BB66" s="134"/>
      <c r="BC66" s="134"/>
      <c r="BD66" s="134">
        <v>0</v>
      </c>
      <c r="BE66" s="134">
        <v>0</v>
      </c>
      <c r="BF66" s="134">
        <v>0</v>
      </c>
      <c r="BG66" s="134">
        <f t="shared" si="13"/>
        <v>0</v>
      </c>
      <c r="BH66" s="134">
        <f t="shared" si="14"/>
        <v>0</v>
      </c>
      <c r="BI66" s="134">
        <f t="shared" si="15"/>
        <v>0</v>
      </c>
      <c r="BJ66" s="134">
        <f t="shared" si="16"/>
        <v>0</v>
      </c>
      <c r="BK66" s="134">
        <f t="shared" si="17"/>
        <v>0</v>
      </c>
      <c r="BL66" s="134">
        <f t="shared" si="18"/>
        <v>0</v>
      </c>
      <c r="BM66" s="135"/>
      <c r="BN66" s="135"/>
      <c r="BO66" s="135"/>
      <c r="BP66" s="135"/>
      <c r="BQ66" s="135"/>
      <c r="BR66" s="135"/>
      <c r="BS66" s="246" t="s">
        <v>348</v>
      </c>
    </row>
    <row r="67" spans="1:74" ht="26.25" customHeight="1">
      <c r="A67" s="327" t="s">
        <v>233</v>
      </c>
      <c r="B67" s="133" t="s">
        <v>325</v>
      </c>
      <c r="C67" s="134">
        <v>151</v>
      </c>
      <c r="D67" s="134">
        <v>151</v>
      </c>
      <c r="E67" s="134">
        <v>0</v>
      </c>
      <c r="F67" s="134">
        <v>0</v>
      </c>
      <c r="G67" s="134">
        <v>0</v>
      </c>
      <c r="H67" s="134">
        <v>0</v>
      </c>
      <c r="I67" s="134">
        <v>151</v>
      </c>
      <c r="J67" s="134">
        <v>151</v>
      </c>
      <c r="K67" s="134">
        <v>0</v>
      </c>
      <c r="L67" s="134">
        <v>0</v>
      </c>
      <c r="M67" s="134">
        <v>0</v>
      </c>
      <c r="N67" s="134">
        <v>0</v>
      </c>
      <c r="O67" s="134">
        <v>147</v>
      </c>
      <c r="P67" s="134">
        <v>147</v>
      </c>
      <c r="Q67" s="134">
        <v>0</v>
      </c>
      <c r="R67" s="134">
        <v>0</v>
      </c>
      <c r="S67" s="134">
        <v>0</v>
      </c>
      <c r="T67" s="134">
        <v>0</v>
      </c>
      <c r="U67" s="134">
        <v>151</v>
      </c>
      <c r="V67" s="134">
        <v>151</v>
      </c>
      <c r="W67" s="134">
        <v>0</v>
      </c>
      <c r="X67" s="134">
        <v>0</v>
      </c>
      <c r="Y67" s="134">
        <v>0</v>
      </c>
      <c r="Z67" s="134">
        <v>0</v>
      </c>
      <c r="AA67" s="134">
        <v>151</v>
      </c>
      <c r="AB67" s="134">
        <v>151</v>
      </c>
      <c r="AC67" s="134">
        <v>0</v>
      </c>
      <c r="AD67" s="134"/>
      <c r="AE67" s="134"/>
      <c r="AF67" s="134">
        <v>0</v>
      </c>
      <c r="AG67" s="134">
        <v>0</v>
      </c>
      <c r="AH67" s="134">
        <v>0</v>
      </c>
      <c r="AI67" s="134">
        <v>151</v>
      </c>
      <c r="AJ67" s="134">
        <v>151</v>
      </c>
      <c r="AK67" s="134">
        <v>0</v>
      </c>
      <c r="AL67" s="134"/>
      <c r="AM67" s="134"/>
      <c r="AN67" s="134">
        <v>0</v>
      </c>
      <c r="AO67" s="134">
        <v>0</v>
      </c>
      <c r="AP67" s="134">
        <v>0</v>
      </c>
      <c r="AQ67" s="134">
        <v>151</v>
      </c>
      <c r="AR67" s="134">
        <v>151</v>
      </c>
      <c r="AS67" s="134">
        <v>0</v>
      </c>
      <c r="AT67" s="134"/>
      <c r="AU67" s="134"/>
      <c r="AV67" s="134">
        <v>0</v>
      </c>
      <c r="AW67" s="134">
        <v>0</v>
      </c>
      <c r="AX67" s="134">
        <v>0</v>
      </c>
      <c r="AY67" s="134">
        <v>151</v>
      </c>
      <c r="AZ67" s="134">
        <v>151</v>
      </c>
      <c r="BA67" s="134">
        <v>0</v>
      </c>
      <c r="BB67" s="134"/>
      <c r="BC67" s="134"/>
      <c r="BD67" s="134">
        <v>0</v>
      </c>
      <c r="BE67" s="134">
        <v>0</v>
      </c>
      <c r="BF67" s="134">
        <v>0</v>
      </c>
      <c r="BG67" s="134">
        <f t="shared" si="13"/>
        <v>0</v>
      </c>
      <c r="BH67" s="134">
        <f t="shared" si="14"/>
        <v>0</v>
      </c>
      <c r="BI67" s="134">
        <f t="shared" si="15"/>
        <v>0</v>
      </c>
      <c r="BJ67" s="134">
        <f t="shared" si="16"/>
        <v>0</v>
      </c>
      <c r="BK67" s="134">
        <f t="shared" si="17"/>
        <v>0</v>
      </c>
      <c r="BL67" s="134">
        <f t="shared" si="18"/>
        <v>0</v>
      </c>
      <c r="BM67" s="135"/>
      <c r="BN67" s="135"/>
      <c r="BO67" s="135"/>
      <c r="BP67" s="135"/>
      <c r="BQ67" s="135"/>
      <c r="BR67" s="135"/>
      <c r="BS67" s="246" t="s">
        <v>348</v>
      </c>
    </row>
    <row r="68" spans="1:74" ht="26.25" hidden="1" customHeight="1">
      <c r="A68" s="327"/>
      <c r="B68" s="133" t="s">
        <v>64</v>
      </c>
      <c r="C68" s="134"/>
      <c r="D68" s="134"/>
      <c r="E68" s="134"/>
      <c r="F68" s="134"/>
      <c r="G68" s="134"/>
      <c r="H68" s="134"/>
      <c r="I68" s="134">
        <v>68</v>
      </c>
      <c r="J68" s="134">
        <v>68</v>
      </c>
      <c r="K68" s="134">
        <v>0</v>
      </c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>
        <f t="shared" si="13"/>
        <v>0</v>
      </c>
      <c r="BH68" s="134">
        <f t="shared" si="14"/>
        <v>0</v>
      </c>
      <c r="BI68" s="134">
        <f t="shared" si="15"/>
        <v>0</v>
      </c>
      <c r="BJ68" s="134">
        <f t="shared" si="16"/>
        <v>0</v>
      </c>
      <c r="BK68" s="134">
        <f t="shared" si="17"/>
        <v>0</v>
      </c>
      <c r="BL68" s="134">
        <f t="shared" si="18"/>
        <v>0</v>
      </c>
      <c r="BM68" s="135"/>
      <c r="BN68" s="135"/>
      <c r="BO68" s="135"/>
      <c r="BP68" s="135"/>
      <c r="BQ68" s="135"/>
      <c r="BR68" s="135"/>
      <c r="BS68" s="246" t="s">
        <v>348</v>
      </c>
    </row>
    <row r="69" spans="1:74" ht="29.25" customHeight="1">
      <c r="A69" s="327" t="s">
        <v>233</v>
      </c>
      <c r="B69" s="133" t="s">
        <v>326</v>
      </c>
      <c r="C69" s="134">
        <v>186</v>
      </c>
      <c r="D69" s="134">
        <v>186</v>
      </c>
      <c r="E69" s="134">
        <v>0</v>
      </c>
      <c r="F69" s="134">
        <v>0</v>
      </c>
      <c r="G69" s="134">
        <v>0</v>
      </c>
      <c r="H69" s="134">
        <v>0</v>
      </c>
      <c r="I69" s="134">
        <v>184</v>
      </c>
      <c r="J69" s="134">
        <v>184</v>
      </c>
      <c r="K69" s="134"/>
      <c r="L69" s="134"/>
      <c r="M69" s="134"/>
      <c r="N69" s="134"/>
      <c r="O69" s="134">
        <v>184</v>
      </c>
      <c r="P69" s="134">
        <v>184</v>
      </c>
      <c r="Q69" s="134"/>
      <c r="R69" s="134"/>
      <c r="S69" s="134"/>
      <c r="T69" s="134"/>
      <c r="U69" s="134">
        <v>184</v>
      </c>
      <c r="V69" s="134">
        <v>184</v>
      </c>
      <c r="W69" s="134"/>
      <c r="X69" s="134"/>
      <c r="Y69" s="134"/>
      <c r="Z69" s="134"/>
      <c r="AA69" s="134">
        <v>184</v>
      </c>
      <c r="AB69" s="134">
        <v>184</v>
      </c>
      <c r="AC69" s="134"/>
      <c r="AD69" s="134"/>
      <c r="AE69" s="134"/>
      <c r="AF69" s="134"/>
      <c r="AG69" s="134"/>
      <c r="AH69" s="134"/>
      <c r="AI69" s="134">
        <v>184</v>
      </c>
      <c r="AJ69" s="134">
        <v>184</v>
      </c>
      <c r="AK69" s="134"/>
      <c r="AL69" s="134"/>
      <c r="AM69" s="134"/>
      <c r="AN69" s="134"/>
      <c r="AO69" s="134"/>
      <c r="AP69" s="134"/>
      <c r="AQ69" s="134">
        <v>184</v>
      </c>
      <c r="AR69" s="134">
        <v>184</v>
      </c>
      <c r="AS69" s="134"/>
      <c r="AT69" s="134"/>
      <c r="AU69" s="134"/>
      <c r="AV69" s="134"/>
      <c r="AW69" s="134"/>
      <c r="AX69" s="134"/>
      <c r="AY69" s="134">
        <v>184</v>
      </c>
      <c r="AZ69" s="134">
        <v>184</v>
      </c>
      <c r="BA69" s="134"/>
      <c r="BB69" s="134"/>
      <c r="BC69" s="134"/>
      <c r="BD69" s="134"/>
      <c r="BE69" s="134"/>
      <c r="BF69" s="134"/>
      <c r="BG69" s="134">
        <f t="shared" si="13"/>
        <v>0</v>
      </c>
      <c r="BH69" s="134">
        <f t="shared" si="14"/>
        <v>0</v>
      </c>
      <c r="BI69" s="134">
        <f t="shared" si="15"/>
        <v>0</v>
      </c>
      <c r="BJ69" s="134">
        <f t="shared" si="16"/>
        <v>0</v>
      </c>
      <c r="BK69" s="134">
        <f t="shared" si="17"/>
        <v>0</v>
      </c>
      <c r="BL69" s="134">
        <f t="shared" si="18"/>
        <v>0</v>
      </c>
      <c r="BM69" s="135"/>
      <c r="BN69" s="135"/>
      <c r="BO69" s="135"/>
      <c r="BP69" s="135"/>
      <c r="BQ69" s="135"/>
      <c r="BR69" s="135"/>
      <c r="BS69" s="246" t="s">
        <v>348</v>
      </c>
    </row>
    <row r="70" spans="1:74" ht="30.75" customHeight="1">
      <c r="A70" s="328" t="s">
        <v>65</v>
      </c>
      <c r="B70" s="132" t="s">
        <v>66</v>
      </c>
      <c r="C70" s="131">
        <f t="shared" ref="C70:AH70" si="110">SUM(C71:C92)</f>
        <v>411</v>
      </c>
      <c r="D70" s="131">
        <f t="shared" si="110"/>
        <v>383</v>
      </c>
      <c r="E70" s="131">
        <f t="shared" si="110"/>
        <v>28</v>
      </c>
      <c r="F70" s="131">
        <f t="shared" si="110"/>
        <v>22</v>
      </c>
      <c r="G70" s="131">
        <f t="shared" si="110"/>
        <v>22</v>
      </c>
      <c r="H70" s="131">
        <f t="shared" si="110"/>
        <v>0</v>
      </c>
      <c r="I70" s="131">
        <f t="shared" si="110"/>
        <v>404</v>
      </c>
      <c r="J70" s="131">
        <f t="shared" si="110"/>
        <v>376</v>
      </c>
      <c r="K70" s="131">
        <f t="shared" si="110"/>
        <v>28</v>
      </c>
      <c r="L70" s="131">
        <f t="shared" si="110"/>
        <v>21</v>
      </c>
      <c r="M70" s="131">
        <f t="shared" si="110"/>
        <v>21</v>
      </c>
      <c r="N70" s="131">
        <f t="shared" si="110"/>
        <v>0</v>
      </c>
      <c r="O70" s="131">
        <f t="shared" si="110"/>
        <v>380</v>
      </c>
      <c r="P70" s="131">
        <f t="shared" si="110"/>
        <v>354</v>
      </c>
      <c r="Q70" s="131">
        <f t="shared" si="110"/>
        <v>26</v>
      </c>
      <c r="R70" s="131">
        <f t="shared" si="110"/>
        <v>9</v>
      </c>
      <c r="S70" s="131">
        <f t="shared" si="110"/>
        <v>9</v>
      </c>
      <c r="T70" s="131">
        <f t="shared" si="110"/>
        <v>0</v>
      </c>
      <c r="U70" s="131">
        <f t="shared" si="110"/>
        <v>414</v>
      </c>
      <c r="V70" s="131">
        <f t="shared" si="110"/>
        <v>386</v>
      </c>
      <c r="W70" s="131">
        <f t="shared" si="110"/>
        <v>28</v>
      </c>
      <c r="X70" s="131">
        <f t="shared" si="110"/>
        <v>21</v>
      </c>
      <c r="Y70" s="131">
        <f t="shared" si="110"/>
        <v>21</v>
      </c>
      <c r="Z70" s="131">
        <f t="shared" si="110"/>
        <v>0</v>
      </c>
      <c r="AA70" s="131">
        <f t="shared" si="110"/>
        <v>404</v>
      </c>
      <c r="AB70" s="131">
        <f t="shared" si="110"/>
        <v>364</v>
      </c>
      <c r="AC70" s="131">
        <f t="shared" si="110"/>
        <v>28</v>
      </c>
      <c r="AD70" s="131">
        <f t="shared" si="110"/>
        <v>12</v>
      </c>
      <c r="AE70" s="131">
        <f t="shared" si="110"/>
        <v>0</v>
      </c>
      <c r="AF70" s="131">
        <f t="shared" si="110"/>
        <v>21</v>
      </c>
      <c r="AG70" s="131">
        <f t="shared" si="110"/>
        <v>21</v>
      </c>
      <c r="AH70" s="131">
        <f t="shared" si="110"/>
        <v>0</v>
      </c>
      <c r="AI70" s="131">
        <f t="shared" ref="AI70:AX70" si="111">SUM(AI71:AI92)</f>
        <v>409</v>
      </c>
      <c r="AJ70" s="131">
        <f t="shared" si="111"/>
        <v>369</v>
      </c>
      <c r="AK70" s="131">
        <f t="shared" si="111"/>
        <v>28</v>
      </c>
      <c r="AL70" s="131">
        <f t="shared" si="111"/>
        <v>12</v>
      </c>
      <c r="AM70" s="131">
        <f t="shared" si="111"/>
        <v>0</v>
      </c>
      <c r="AN70" s="131">
        <f t="shared" si="111"/>
        <v>36</v>
      </c>
      <c r="AO70" s="131">
        <f t="shared" si="111"/>
        <v>36</v>
      </c>
      <c r="AP70" s="131">
        <f t="shared" si="111"/>
        <v>0</v>
      </c>
      <c r="AQ70" s="131">
        <f t="shared" si="111"/>
        <v>409</v>
      </c>
      <c r="AR70" s="131">
        <f t="shared" si="111"/>
        <v>369</v>
      </c>
      <c r="AS70" s="131">
        <f t="shared" si="111"/>
        <v>28</v>
      </c>
      <c r="AT70" s="131">
        <f t="shared" si="111"/>
        <v>12</v>
      </c>
      <c r="AU70" s="131">
        <f t="shared" si="111"/>
        <v>0</v>
      </c>
      <c r="AV70" s="131">
        <f t="shared" si="111"/>
        <v>36</v>
      </c>
      <c r="AW70" s="131">
        <f t="shared" si="111"/>
        <v>36</v>
      </c>
      <c r="AX70" s="131">
        <f t="shared" si="111"/>
        <v>0</v>
      </c>
      <c r="AY70" s="131">
        <f>SUM(AY71:AY92)</f>
        <v>408</v>
      </c>
      <c r="AZ70" s="131">
        <f t="shared" ref="AZ70" si="112">SUM(AZ71:AZ92)</f>
        <v>381</v>
      </c>
      <c r="BA70" s="131">
        <f t="shared" ref="BA70" si="113">SUM(BA71:BA92)</f>
        <v>27</v>
      </c>
      <c r="BB70" s="131">
        <f t="shared" ref="BB70" si="114">SUM(BB71:BB92)</f>
        <v>0</v>
      </c>
      <c r="BC70" s="131">
        <f t="shared" ref="BC70" si="115">SUM(BC71:BC92)</f>
        <v>0</v>
      </c>
      <c r="BD70" s="131">
        <f t="shared" ref="BD70" si="116">SUM(BD71:BD92)</f>
        <v>36</v>
      </c>
      <c r="BE70" s="131">
        <f t="shared" ref="BE70" si="117">SUM(BE71:BE92)</f>
        <v>36</v>
      </c>
      <c r="BF70" s="131">
        <f t="shared" ref="BF70" si="118">SUM(BF71:BF92)</f>
        <v>0</v>
      </c>
      <c r="BG70" s="134">
        <f t="shared" si="13"/>
        <v>-1</v>
      </c>
      <c r="BH70" s="134">
        <f t="shared" si="14"/>
        <v>0</v>
      </c>
      <c r="BI70" s="134">
        <f t="shared" si="15"/>
        <v>-1</v>
      </c>
      <c r="BJ70" s="134">
        <f t="shared" si="16"/>
        <v>0</v>
      </c>
      <c r="BK70" s="134">
        <f t="shared" si="17"/>
        <v>0</v>
      </c>
      <c r="BL70" s="134">
        <f t="shared" si="18"/>
        <v>0</v>
      </c>
      <c r="BM70" s="131">
        <f>AA70-I70</f>
        <v>0</v>
      </c>
      <c r="BN70" s="131">
        <f>(AB70+AD70)-J70</f>
        <v>0</v>
      </c>
      <c r="BO70" s="131">
        <f>(AC70+AE70)-K70</f>
        <v>0</v>
      </c>
      <c r="BP70" s="131">
        <f>AF70-L70</f>
        <v>0</v>
      </c>
      <c r="BQ70" s="131">
        <f t="shared" ref="BQ70" si="119">AG70-M70</f>
        <v>0</v>
      </c>
      <c r="BR70" s="131">
        <f t="shared" ref="BR70" si="120">AH70-N70</f>
        <v>0</v>
      </c>
      <c r="BS70" s="246"/>
    </row>
    <row r="71" spans="1:74" ht="39.75" customHeight="1">
      <c r="A71" s="329">
        <v>1</v>
      </c>
      <c r="B71" s="145" t="s">
        <v>274</v>
      </c>
      <c r="C71" s="134">
        <v>32</v>
      </c>
      <c r="D71" s="134">
        <v>28</v>
      </c>
      <c r="E71" s="134">
        <v>4</v>
      </c>
      <c r="F71" s="134">
        <v>3</v>
      </c>
      <c r="G71" s="134">
        <v>3</v>
      </c>
      <c r="H71" s="134">
        <v>0</v>
      </c>
      <c r="I71" s="134">
        <v>32</v>
      </c>
      <c r="J71" s="134">
        <v>28</v>
      </c>
      <c r="K71" s="134">
        <v>4</v>
      </c>
      <c r="L71" s="134">
        <v>3</v>
      </c>
      <c r="M71" s="134">
        <v>3</v>
      </c>
      <c r="N71" s="134">
        <v>0</v>
      </c>
      <c r="O71" s="134">
        <v>31</v>
      </c>
      <c r="P71" s="134">
        <v>27</v>
      </c>
      <c r="Q71" s="134">
        <v>4</v>
      </c>
      <c r="R71" s="134">
        <v>0</v>
      </c>
      <c r="S71" s="134">
        <v>0</v>
      </c>
      <c r="T71" s="134">
        <v>0</v>
      </c>
      <c r="U71" s="134">
        <v>32</v>
      </c>
      <c r="V71" s="134">
        <v>28</v>
      </c>
      <c r="W71" s="134">
        <v>4</v>
      </c>
      <c r="X71" s="134">
        <v>3</v>
      </c>
      <c r="Y71" s="134">
        <v>3</v>
      </c>
      <c r="Z71" s="134">
        <v>0</v>
      </c>
      <c r="AA71" s="134">
        <v>32</v>
      </c>
      <c r="AB71" s="134">
        <v>28</v>
      </c>
      <c r="AC71" s="134">
        <v>4</v>
      </c>
      <c r="AD71" s="134"/>
      <c r="AE71" s="134"/>
      <c r="AF71" s="134">
        <v>3</v>
      </c>
      <c r="AG71" s="134">
        <v>3</v>
      </c>
      <c r="AH71" s="134">
        <v>0</v>
      </c>
      <c r="AI71" s="134">
        <v>36</v>
      </c>
      <c r="AJ71" s="134">
        <v>32</v>
      </c>
      <c r="AK71" s="134">
        <v>4</v>
      </c>
      <c r="AL71" s="134"/>
      <c r="AM71" s="134"/>
      <c r="AN71" s="134">
        <v>3</v>
      </c>
      <c r="AO71" s="134">
        <v>3</v>
      </c>
      <c r="AP71" s="134">
        <v>0</v>
      </c>
      <c r="AQ71" s="134">
        <v>36</v>
      </c>
      <c r="AR71" s="134">
        <v>32</v>
      </c>
      <c r="AS71" s="134">
        <v>4</v>
      </c>
      <c r="AT71" s="134"/>
      <c r="AU71" s="134"/>
      <c r="AV71" s="134">
        <v>3</v>
      </c>
      <c r="AW71" s="134">
        <v>3</v>
      </c>
      <c r="AX71" s="134">
        <v>0</v>
      </c>
      <c r="AY71" s="134">
        <v>36</v>
      </c>
      <c r="AZ71" s="134">
        <v>32</v>
      </c>
      <c r="BA71" s="134">
        <v>4</v>
      </c>
      <c r="BB71" s="134"/>
      <c r="BC71" s="134"/>
      <c r="BD71" s="134">
        <v>3</v>
      </c>
      <c r="BE71" s="134">
        <v>3</v>
      </c>
      <c r="BF71" s="134">
        <v>0</v>
      </c>
      <c r="BG71" s="134">
        <f t="shared" ref="BG71:BG134" si="121">AY71-AQ71</f>
        <v>0</v>
      </c>
      <c r="BH71" s="134">
        <f t="shared" ref="BH71:BH134" si="122">(AZ71+BB71)-(AR71+AT71)</f>
        <v>0</v>
      </c>
      <c r="BI71" s="134">
        <f t="shared" ref="BI71:BI134" si="123">BA71-AS71</f>
        <v>0</v>
      </c>
      <c r="BJ71" s="134">
        <f t="shared" ref="BJ71:BJ134" si="124">BD71-AV71</f>
        <v>0</v>
      </c>
      <c r="BK71" s="134">
        <f t="shared" ref="BK71:BK134" si="125">BE71-AW71</f>
        <v>0</v>
      </c>
      <c r="BL71" s="134">
        <f t="shared" ref="BL71:BL134" si="126">BF71-AX71</f>
        <v>0</v>
      </c>
      <c r="BM71" s="135"/>
      <c r="BN71" s="135"/>
      <c r="BO71" s="135"/>
      <c r="BP71" s="135"/>
      <c r="BQ71" s="135"/>
      <c r="BR71" s="135"/>
      <c r="BS71" s="246"/>
    </row>
    <row r="72" spans="1:74" ht="16.5" customHeight="1">
      <c r="A72" s="329">
        <v>3</v>
      </c>
      <c r="B72" s="145" t="s">
        <v>67</v>
      </c>
      <c r="C72" s="134">
        <v>16</v>
      </c>
      <c r="D72" s="134">
        <v>14</v>
      </c>
      <c r="E72" s="134">
        <v>2</v>
      </c>
      <c r="F72" s="134">
        <v>0</v>
      </c>
      <c r="G72" s="134">
        <v>0</v>
      </c>
      <c r="H72" s="134">
        <v>0</v>
      </c>
      <c r="I72" s="134">
        <v>16</v>
      </c>
      <c r="J72" s="134">
        <v>14</v>
      </c>
      <c r="K72" s="134">
        <v>2</v>
      </c>
      <c r="L72" s="134">
        <v>0</v>
      </c>
      <c r="M72" s="134">
        <v>0</v>
      </c>
      <c r="N72" s="134">
        <v>0</v>
      </c>
      <c r="O72" s="134">
        <v>13</v>
      </c>
      <c r="P72" s="134">
        <v>11</v>
      </c>
      <c r="Q72" s="134">
        <v>2</v>
      </c>
      <c r="R72" s="134">
        <v>0</v>
      </c>
      <c r="S72" s="134">
        <v>0</v>
      </c>
      <c r="T72" s="134">
        <v>0</v>
      </c>
      <c r="U72" s="134">
        <v>16</v>
      </c>
      <c r="V72" s="134">
        <v>14</v>
      </c>
      <c r="W72" s="134">
        <v>2</v>
      </c>
      <c r="X72" s="134">
        <v>0</v>
      </c>
      <c r="Y72" s="134">
        <v>0</v>
      </c>
      <c r="Z72" s="134">
        <v>0</v>
      </c>
      <c r="AA72" s="134">
        <v>16</v>
      </c>
      <c r="AB72" s="134">
        <v>14</v>
      </c>
      <c r="AC72" s="134">
        <v>2</v>
      </c>
      <c r="AD72" s="134"/>
      <c r="AE72" s="134"/>
      <c r="AF72" s="134">
        <v>0</v>
      </c>
      <c r="AG72" s="134">
        <v>0</v>
      </c>
      <c r="AH72" s="134">
        <v>0</v>
      </c>
      <c r="AI72" s="134">
        <v>17</v>
      </c>
      <c r="AJ72" s="134">
        <v>15</v>
      </c>
      <c r="AK72" s="134">
        <v>2</v>
      </c>
      <c r="AL72" s="134"/>
      <c r="AM72" s="134"/>
      <c r="AN72" s="134">
        <v>0</v>
      </c>
      <c r="AO72" s="134">
        <v>0</v>
      </c>
      <c r="AP72" s="134">
        <v>0</v>
      </c>
      <c r="AQ72" s="134">
        <v>17</v>
      </c>
      <c r="AR72" s="134">
        <v>15</v>
      </c>
      <c r="AS72" s="134">
        <v>2</v>
      </c>
      <c r="AT72" s="134"/>
      <c r="AU72" s="134"/>
      <c r="AV72" s="134">
        <v>0</v>
      </c>
      <c r="AW72" s="134">
        <v>0</v>
      </c>
      <c r="AX72" s="134">
        <v>0</v>
      </c>
      <c r="AY72" s="134">
        <v>17</v>
      </c>
      <c r="AZ72" s="134">
        <v>15</v>
      </c>
      <c r="BA72" s="134">
        <v>2</v>
      </c>
      <c r="BB72" s="134"/>
      <c r="BC72" s="134"/>
      <c r="BD72" s="134">
        <v>0</v>
      </c>
      <c r="BE72" s="134">
        <v>0</v>
      </c>
      <c r="BF72" s="134">
        <v>0</v>
      </c>
      <c r="BG72" s="134">
        <f t="shared" si="121"/>
        <v>0</v>
      </c>
      <c r="BH72" s="134">
        <f t="shared" si="122"/>
        <v>0</v>
      </c>
      <c r="BI72" s="134">
        <f t="shared" si="123"/>
        <v>0</v>
      </c>
      <c r="BJ72" s="134">
        <f t="shared" si="124"/>
        <v>0</v>
      </c>
      <c r="BK72" s="134">
        <f t="shared" si="125"/>
        <v>0</v>
      </c>
      <c r="BL72" s="134">
        <f t="shared" si="126"/>
        <v>0</v>
      </c>
      <c r="BM72" s="135"/>
      <c r="BN72" s="135"/>
      <c r="BO72" s="135"/>
      <c r="BP72" s="135"/>
      <c r="BQ72" s="135"/>
      <c r="BR72" s="135"/>
      <c r="BS72" s="246"/>
    </row>
    <row r="73" spans="1:74" ht="24" customHeight="1">
      <c r="A73" s="329">
        <v>4</v>
      </c>
      <c r="B73" s="145" t="s">
        <v>68</v>
      </c>
      <c r="C73" s="134">
        <v>22</v>
      </c>
      <c r="D73" s="134">
        <v>19</v>
      </c>
      <c r="E73" s="134">
        <v>3</v>
      </c>
      <c r="F73" s="134">
        <v>0</v>
      </c>
      <c r="G73" s="134">
        <v>0</v>
      </c>
      <c r="H73" s="134">
        <v>0</v>
      </c>
      <c r="I73" s="134">
        <v>22</v>
      </c>
      <c r="J73" s="134">
        <v>19</v>
      </c>
      <c r="K73" s="134">
        <v>3</v>
      </c>
      <c r="L73" s="134">
        <v>0</v>
      </c>
      <c r="M73" s="134">
        <v>0</v>
      </c>
      <c r="N73" s="134">
        <v>0</v>
      </c>
      <c r="O73" s="134">
        <v>22</v>
      </c>
      <c r="P73" s="134">
        <v>19</v>
      </c>
      <c r="Q73" s="134">
        <v>3</v>
      </c>
      <c r="R73" s="134">
        <v>0</v>
      </c>
      <c r="S73" s="134">
        <v>0</v>
      </c>
      <c r="T73" s="134">
        <v>0</v>
      </c>
      <c r="U73" s="134">
        <v>22</v>
      </c>
      <c r="V73" s="134">
        <v>19</v>
      </c>
      <c r="W73" s="134">
        <v>3</v>
      </c>
      <c r="X73" s="134">
        <v>0</v>
      </c>
      <c r="Y73" s="134">
        <v>0</v>
      </c>
      <c r="Z73" s="134">
        <v>0</v>
      </c>
      <c r="AA73" s="134">
        <v>22</v>
      </c>
      <c r="AB73" s="134">
        <v>19</v>
      </c>
      <c r="AC73" s="134">
        <v>3</v>
      </c>
      <c r="AD73" s="134"/>
      <c r="AE73" s="134"/>
      <c r="AF73" s="134">
        <v>0</v>
      </c>
      <c r="AG73" s="134">
        <v>0</v>
      </c>
      <c r="AH73" s="134">
        <v>0</v>
      </c>
      <c r="AI73" s="134">
        <v>22</v>
      </c>
      <c r="AJ73" s="134">
        <v>19</v>
      </c>
      <c r="AK73" s="134">
        <v>3</v>
      </c>
      <c r="AL73" s="134"/>
      <c r="AM73" s="134"/>
      <c r="AN73" s="134">
        <v>0</v>
      </c>
      <c r="AO73" s="134">
        <v>0</v>
      </c>
      <c r="AP73" s="134">
        <v>0</v>
      </c>
      <c r="AQ73" s="134">
        <v>22</v>
      </c>
      <c r="AR73" s="134">
        <v>19</v>
      </c>
      <c r="AS73" s="134">
        <v>3</v>
      </c>
      <c r="AT73" s="134"/>
      <c r="AU73" s="134"/>
      <c r="AV73" s="134">
        <v>0</v>
      </c>
      <c r="AW73" s="134">
        <v>0</v>
      </c>
      <c r="AX73" s="134">
        <v>0</v>
      </c>
      <c r="AY73" s="134">
        <v>22</v>
      </c>
      <c r="AZ73" s="134">
        <v>19</v>
      </c>
      <c r="BA73" s="134">
        <v>3</v>
      </c>
      <c r="BB73" s="134"/>
      <c r="BC73" s="134"/>
      <c r="BD73" s="134">
        <v>0</v>
      </c>
      <c r="BE73" s="134">
        <v>0</v>
      </c>
      <c r="BF73" s="134">
        <v>0</v>
      </c>
      <c r="BG73" s="134">
        <f t="shared" si="121"/>
        <v>0</v>
      </c>
      <c r="BH73" s="134">
        <f t="shared" si="122"/>
        <v>0</v>
      </c>
      <c r="BI73" s="134">
        <f t="shared" si="123"/>
        <v>0</v>
      </c>
      <c r="BJ73" s="134">
        <f t="shared" si="124"/>
        <v>0</v>
      </c>
      <c r="BK73" s="134">
        <f t="shared" si="125"/>
        <v>0</v>
      </c>
      <c r="BL73" s="134">
        <f t="shared" si="126"/>
        <v>0</v>
      </c>
      <c r="BM73" s="135"/>
      <c r="BN73" s="135"/>
      <c r="BO73" s="135"/>
      <c r="BP73" s="135"/>
      <c r="BQ73" s="135"/>
      <c r="BR73" s="135"/>
      <c r="BS73" s="246"/>
    </row>
    <row r="74" spans="1:74" ht="24" customHeight="1">
      <c r="A74" s="329">
        <v>5</v>
      </c>
      <c r="B74" s="133" t="s">
        <v>209</v>
      </c>
      <c r="C74" s="134">
        <v>39</v>
      </c>
      <c r="D74" s="134">
        <v>37</v>
      </c>
      <c r="E74" s="134">
        <v>2</v>
      </c>
      <c r="F74" s="134">
        <v>0</v>
      </c>
      <c r="G74" s="134">
        <v>0</v>
      </c>
      <c r="H74" s="134">
        <v>0</v>
      </c>
      <c r="I74" s="134">
        <v>39</v>
      </c>
      <c r="J74" s="134">
        <v>37</v>
      </c>
      <c r="K74" s="134">
        <v>2</v>
      </c>
      <c r="L74" s="134">
        <v>0</v>
      </c>
      <c r="M74" s="134">
        <v>0</v>
      </c>
      <c r="N74" s="134">
        <v>0</v>
      </c>
      <c r="O74" s="134">
        <v>37</v>
      </c>
      <c r="P74" s="134">
        <v>35</v>
      </c>
      <c r="Q74" s="134">
        <v>2</v>
      </c>
      <c r="R74" s="134">
        <v>0</v>
      </c>
      <c r="S74" s="134">
        <v>0</v>
      </c>
      <c r="T74" s="134">
        <v>0</v>
      </c>
      <c r="U74" s="134">
        <v>39</v>
      </c>
      <c r="V74" s="134">
        <v>37</v>
      </c>
      <c r="W74" s="134">
        <v>2</v>
      </c>
      <c r="X74" s="134">
        <v>0</v>
      </c>
      <c r="Y74" s="134">
        <v>0</v>
      </c>
      <c r="Z74" s="134">
        <v>0</v>
      </c>
      <c r="AA74" s="134">
        <v>39</v>
      </c>
      <c r="AB74" s="134">
        <v>37</v>
      </c>
      <c r="AC74" s="134">
        <v>2</v>
      </c>
      <c r="AD74" s="134"/>
      <c r="AE74" s="134"/>
      <c r="AF74" s="134">
        <v>0</v>
      </c>
      <c r="AG74" s="134">
        <v>0</v>
      </c>
      <c r="AH74" s="134">
        <v>0</v>
      </c>
      <c r="AI74" s="134">
        <v>39</v>
      </c>
      <c r="AJ74" s="134">
        <v>37</v>
      </c>
      <c r="AK74" s="134">
        <v>2</v>
      </c>
      <c r="AL74" s="134"/>
      <c r="AM74" s="134"/>
      <c r="AN74" s="134">
        <v>0</v>
      </c>
      <c r="AO74" s="134">
        <v>0</v>
      </c>
      <c r="AP74" s="134">
        <v>0</v>
      </c>
      <c r="AQ74" s="134">
        <v>39</v>
      </c>
      <c r="AR74" s="134">
        <v>37</v>
      </c>
      <c r="AS74" s="134">
        <v>2</v>
      </c>
      <c r="AT74" s="134"/>
      <c r="AU74" s="134"/>
      <c r="AV74" s="134">
        <v>0</v>
      </c>
      <c r="AW74" s="134">
        <v>0</v>
      </c>
      <c r="AX74" s="134">
        <v>0</v>
      </c>
      <c r="AY74" s="134">
        <v>39</v>
      </c>
      <c r="AZ74" s="134">
        <v>37</v>
      </c>
      <c r="BA74" s="134">
        <v>2</v>
      </c>
      <c r="BB74" s="134"/>
      <c r="BC74" s="134"/>
      <c r="BD74" s="134">
        <v>0</v>
      </c>
      <c r="BE74" s="134">
        <v>0</v>
      </c>
      <c r="BF74" s="134">
        <v>0</v>
      </c>
      <c r="BG74" s="134">
        <f t="shared" si="121"/>
        <v>0</v>
      </c>
      <c r="BH74" s="134">
        <f t="shared" si="122"/>
        <v>0</v>
      </c>
      <c r="BI74" s="134">
        <f t="shared" si="123"/>
        <v>0</v>
      </c>
      <c r="BJ74" s="134">
        <f t="shared" si="124"/>
        <v>0</v>
      </c>
      <c r="BK74" s="134">
        <f t="shared" si="125"/>
        <v>0</v>
      </c>
      <c r="BL74" s="134">
        <f t="shared" si="126"/>
        <v>0</v>
      </c>
      <c r="BM74" s="135"/>
      <c r="BN74" s="135"/>
      <c r="BO74" s="135"/>
      <c r="BP74" s="135"/>
      <c r="BQ74" s="135"/>
      <c r="BR74" s="135"/>
      <c r="BS74" s="246"/>
    </row>
    <row r="75" spans="1:74" ht="21" customHeight="1">
      <c r="A75" s="329">
        <v>6</v>
      </c>
      <c r="B75" s="133" t="s">
        <v>69</v>
      </c>
      <c r="C75" s="134">
        <v>15</v>
      </c>
      <c r="D75" s="134">
        <v>13</v>
      </c>
      <c r="E75" s="134">
        <v>2</v>
      </c>
      <c r="F75" s="134">
        <v>0</v>
      </c>
      <c r="G75" s="134">
        <v>0</v>
      </c>
      <c r="H75" s="134">
        <v>0</v>
      </c>
      <c r="I75" s="134">
        <v>15</v>
      </c>
      <c r="J75" s="134">
        <v>13</v>
      </c>
      <c r="K75" s="134">
        <v>2</v>
      </c>
      <c r="L75" s="134">
        <v>0</v>
      </c>
      <c r="M75" s="134">
        <v>0</v>
      </c>
      <c r="N75" s="134">
        <v>0</v>
      </c>
      <c r="O75" s="134">
        <v>12</v>
      </c>
      <c r="P75" s="134">
        <v>10</v>
      </c>
      <c r="Q75" s="134">
        <v>2</v>
      </c>
      <c r="R75" s="134">
        <v>0</v>
      </c>
      <c r="S75" s="134">
        <v>0</v>
      </c>
      <c r="T75" s="134">
        <v>0</v>
      </c>
      <c r="U75" s="134">
        <v>15</v>
      </c>
      <c r="V75" s="134">
        <v>13</v>
      </c>
      <c r="W75" s="134">
        <v>2</v>
      </c>
      <c r="X75" s="134">
        <v>0</v>
      </c>
      <c r="Y75" s="134">
        <v>0</v>
      </c>
      <c r="Z75" s="134">
        <v>0</v>
      </c>
      <c r="AA75" s="134">
        <v>15</v>
      </c>
      <c r="AB75" s="134">
        <v>13</v>
      </c>
      <c r="AC75" s="134">
        <v>2</v>
      </c>
      <c r="AD75" s="134"/>
      <c r="AE75" s="134"/>
      <c r="AF75" s="134">
        <v>0</v>
      </c>
      <c r="AG75" s="134">
        <v>0</v>
      </c>
      <c r="AH75" s="134">
        <v>0</v>
      </c>
      <c r="AI75" s="134">
        <v>15</v>
      </c>
      <c r="AJ75" s="134">
        <v>13</v>
      </c>
      <c r="AK75" s="134">
        <v>2</v>
      </c>
      <c r="AL75" s="134"/>
      <c r="AM75" s="134"/>
      <c r="AN75" s="134">
        <v>0</v>
      </c>
      <c r="AO75" s="134">
        <v>0</v>
      </c>
      <c r="AP75" s="134">
        <v>0</v>
      </c>
      <c r="AQ75" s="134">
        <v>15</v>
      </c>
      <c r="AR75" s="134">
        <v>13</v>
      </c>
      <c r="AS75" s="134">
        <v>2</v>
      </c>
      <c r="AT75" s="134"/>
      <c r="AU75" s="134"/>
      <c r="AV75" s="134">
        <v>0</v>
      </c>
      <c r="AW75" s="134">
        <v>0</v>
      </c>
      <c r="AX75" s="134">
        <v>0</v>
      </c>
      <c r="AY75" s="134">
        <v>15</v>
      </c>
      <c r="AZ75" s="134">
        <v>13</v>
      </c>
      <c r="BA75" s="134">
        <v>2</v>
      </c>
      <c r="BB75" s="134"/>
      <c r="BC75" s="134"/>
      <c r="BD75" s="134">
        <v>0</v>
      </c>
      <c r="BE75" s="134">
        <v>0</v>
      </c>
      <c r="BF75" s="134">
        <v>0</v>
      </c>
      <c r="BG75" s="134">
        <f t="shared" si="121"/>
        <v>0</v>
      </c>
      <c r="BH75" s="134">
        <f t="shared" si="122"/>
        <v>0</v>
      </c>
      <c r="BI75" s="134">
        <f t="shared" si="123"/>
        <v>0</v>
      </c>
      <c r="BJ75" s="134">
        <f t="shared" si="124"/>
        <v>0</v>
      </c>
      <c r="BK75" s="134">
        <f t="shared" si="125"/>
        <v>0</v>
      </c>
      <c r="BL75" s="134">
        <f t="shared" si="126"/>
        <v>0</v>
      </c>
      <c r="BM75" s="135"/>
      <c r="BN75" s="135"/>
      <c r="BO75" s="135"/>
      <c r="BP75" s="135"/>
      <c r="BQ75" s="135"/>
      <c r="BR75" s="135"/>
      <c r="BS75" s="246"/>
      <c r="BU75" s="277" t="s">
        <v>288</v>
      </c>
    </row>
    <row r="76" spans="1:74" ht="28.5" customHeight="1">
      <c r="A76" s="329">
        <v>7</v>
      </c>
      <c r="B76" s="145" t="s">
        <v>70</v>
      </c>
      <c r="C76" s="134">
        <v>8</v>
      </c>
      <c r="D76" s="134">
        <v>5</v>
      </c>
      <c r="E76" s="134">
        <v>3</v>
      </c>
      <c r="F76" s="134">
        <v>0</v>
      </c>
      <c r="G76" s="134">
        <v>0</v>
      </c>
      <c r="H76" s="134">
        <v>0</v>
      </c>
      <c r="I76" s="134">
        <v>8</v>
      </c>
      <c r="J76" s="134">
        <v>5</v>
      </c>
      <c r="K76" s="134">
        <v>3</v>
      </c>
      <c r="L76" s="134">
        <v>0</v>
      </c>
      <c r="M76" s="134">
        <v>0</v>
      </c>
      <c r="N76" s="134">
        <v>0</v>
      </c>
      <c r="O76" s="134">
        <v>8</v>
      </c>
      <c r="P76" s="134">
        <v>5</v>
      </c>
      <c r="Q76" s="134">
        <v>3</v>
      </c>
      <c r="R76" s="134">
        <v>0</v>
      </c>
      <c r="S76" s="134">
        <v>0</v>
      </c>
      <c r="T76" s="134">
        <v>0</v>
      </c>
      <c r="U76" s="134">
        <v>8</v>
      </c>
      <c r="V76" s="134">
        <v>5</v>
      </c>
      <c r="W76" s="134">
        <v>3</v>
      </c>
      <c r="X76" s="134">
        <v>0</v>
      </c>
      <c r="Y76" s="134">
        <v>0</v>
      </c>
      <c r="Z76" s="134">
        <v>0</v>
      </c>
      <c r="AA76" s="134">
        <v>8</v>
      </c>
      <c r="AB76" s="134">
        <v>5</v>
      </c>
      <c r="AC76" s="134">
        <v>3</v>
      </c>
      <c r="AD76" s="134"/>
      <c r="AE76" s="134"/>
      <c r="AF76" s="134">
        <v>0</v>
      </c>
      <c r="AG76" s="134">
        <v>0</v>
      </c>
      <c r="AH76" s="134">
        <v>0</v>
      </c>
      <c r="AI76" s="134">
        <v>8</v>
      </c>
      <c r="AJ76" s="134">
        <v>5</v>
      </c>
      <c r="AK76" s="134">
        <v>3</v>
      </c>
      <c r="AL76" s="134"/>
      <c r="AM76" s="134"/>
      <c r="AN76" s="134">
        <v>0</v>
      </c>
      <c r="AO76" s="134">
        <v>0</v>
      </c>
      <c r="AP76" s="134">
        <v>0</v>
      </c>
      <c r="AQ76" s="134">
        <v>8</v>
      </c>
      <c r="AR76" s="134">
        <v>5</v>
      </c>
      <c r="AS76" s="134">
        <v>3</v>
      </c>
      <c r="AT76" s="134"/>
      <c r="AU76" s="134"/>
      <c r="AV76" s="134">
        <v>0</v>
      </c>
      <c r="AW76" s="134">
        <v>0</v>
      </c>
      <c r="AX76" s="134">
        <v>0</v>
      </c>
      <c r="AY76" s="134">
        <v>8</v>
      </c>
      <c r="AZ76" s="134">
        <v>5</v>
      </c>
      <c r="BA76" s="134">
        <v>3</v>
      </c>
      <c r="BB76" s="134"/>
      <c r="BC76" s="134"/>
      <c r="BD76" s="134">
        <v>0</v>
      </c>
      <c r="BE76" s="134">
        <v>0</v>
      </c>
      <c r="BF76" s="134">
        <v>0</v>
      </c>
      <c r="BG76" s="134">
        <f t="shared" si="121"/>
        <v>0</v>
      </c>
      <c r="BH76" s="134">
        <f t="shared" si="122"/>
        <v>0</v>
      </c>
      <c r="BI76" s="134">
        <f t="shared" si="123"/>
        <v>0</v>
      </c>
      <c r="BJ76" s="134">
        <f t="shared" si="124"/>
        <v>0</v>
      </c>
      <c r="BK76" s="134">
        <f t="shared" si="125"/>
        <v>0</v>
      </c>
      <c r="BL76" s="134">
        <f t="shared" si="126"/>
        <v>0</v>
      </c>
      <c r="BM76" s="135"/>
      <c r="BN76" s="135"/>
      <c r="BO76" s="135"/>
      <c r="BP76" s="135"/>
      <c r="BQ76" s="135"/>
      <c r="BR76" s="135"/>
      <c r="BS76" s="54"/>
      <c r="BU76" s="277"/>
    </row>
    <row r="77" spans="1:74" ht="30.75" customHeight="1">
      <c r="A77" s="329">
        <v>8</v>
      </c>
      <c r="B77" s="133" t="s">
        <v>211</v>
      </c>
      <c r="C77" s="134">
        <v>7</v>
      </c>
      <c r="D77" s="134">
        <v>5</v>
      </c>
      <c r="E77" s="134">
        <v>2</v>
      </c>
      <c r="F77" s="134">
        <v>0</v>
      </c>
      <c r="G77" s="134">
        <v>0</v>
      </c>
      <c r="H77" s="134">
        <v>0</v>
      </c>
      <c r="I77" s="134">
        <v>7</v>
      </c>
      <c r="J77" s="134">
        <v>5</v>
      </c>
      <c r="K77" s="134">
        <v>2</v>
      </c>
      <c r="L77" s="134">
        <v>0</v>
      </c>
      <c r="M77" s="134">
        <v>0</v>
      </c>
      <c r="N77" s="134">
        <v>0</v>
      </c>
      <c r="O77" s="134">
        <v>6</v>
      </c>
      <c r="P77" s="134">
        <v>5</v>
      </c>
      <c r="Q77" s="134">
        <v>1</v>
      </c>
      <c r="R77" s="134">
        <v>0</v>
      </c>
      <c r="S77" s="134">
        <v>0</v>
      </c>
      <c r="T77" s="134">
        <v>0</v>
      </c>
      <c r="U77" s="134">
        <v>7</v>
      </c>
      <c r="V77" s="134">
        <v>5</v>
      </c>
      <c r="W77" s="134">
        <v>2</v>
      </c>
      <c r="X77" s="134">
        <v>0</v>
      </c>
      <c r="Y77" s="134">
        <v>0</v>
      </c>
      <c r="Z77" s="134">
        <v>0</v>
      </c>
      <c r="AA77" s="134">
        <v>7</v>
      </c>
      <c r="AB77" s="134">
        <v>5</v>
      </c>
      <c r="AC77" s="134">
        <v>2</v>
      </c>
      <c r="AD77" s="134"/>
      <c r="AE77" s="134"/>
      <c r="AF77" s="134">
        <v>0</v>
      </c>
      <c r="AG77" s="134">
        <v>0</v>
      </c>
      <c r="AH77" s="134">
        <v>0</v>
      </c>
      <c r="AI77" s="134">
        <v>7</v>
      </c>
      <c r="AJ77" s="134">
        <v>5</v>
      </c>
      <c r="AK77" s="134">
        <v>2</v>
      </c>
      <c r="AL77" s="134"/>
      <c r="AM77" s="134"/>
      <c r="AN77" s="134">
        <v>0</v>
      </c>
      <c r="AO77" s="134">
        <v>0</v>
      </c>
      <c r="AP77" s="134">
        <v>0</v>
      </c>
      <c r="AQ77" s="134">
        <v>7</v>
      </c>
      <c r="AR77" s="134">
        <v>5</v>
      </c>
      <c r="AS77" s="134">
        <v>2</v>
      </c>
      <c r="AT77" s="134"/>
      <c r="AU77" s="134"/>
      <c r="AV77" s="134">
        <v>0</v>
      </c>
      <c r="AW77" s="134">
        <v>0</v>
      </c>
      <c r="AX77" s="134">
        <v>0</v>
      </c>
      <c r="AY77" s="134">
        <f>AZ77+BA77</f>
        <v>6</v>
      </c>
      <c r="AZ77" s="134">
        <v>5</v>
      </c>
      <c r="BA77" s="134">
        <v>1</v>
      </c>
      <c r="BB77" s="134"/>
      <c r="BC77" s="134"/>
      <c r="BD77" s="134">
        <v>0</v>
      </c>
      <c r="BE77" s="134">
        <v>0</v>
      </c>
      <c r="BF77" s="134">
        <v>0</v>
      </c>
      <c r="BG77" s="134">
        <f t="shared" si="121"/>
        <v>-1</v>
      </c>
      <c r="BH77" s="134">
        <f t="shared" si="122"/>
        <v>0</v>
      </c>
      <c r="BI77" s="134">
        <f t="shared" si="123"/>
        <v>-1</v>
      </c>
      <c r="BJ77" s="134">
        <f t="shared" si="124"/>
        <v>0</v>
      </c>
      <c r="BK77" s="134">
        <f t="shared" si="125"/>
        <v>0</v>
      </c>
      <c r="BL77" s="134">
        <f t="shared" si="126"/>
        <v>0</v>
      </c>
      <c r="BM77" s="135"/>
      <c r="BN77" s="135"/>
      <c r="BO77" s="135"/>
      <c r="BP77" s="135"/>
      <c r="BQ77" s="135"/>
      <c r="BR77" s="135"/>
      <c r="BS77" s="54" t="s">
        <v>466</v>
      </c>
      <c r="BU77" s="277"/>
    </row>
    <row r="78" spans="1:74" ht="29.25" customHeight="1">
      <c r="A78" s="329">
        <v>9</v>
      </c>
      <c r="B78" s="141" t="s">
        <v>210</v>
      </c>
      <c r="C78" s="134">
        <v>30</v>
      </c>
      <c r="D78" s="134">
        <v>25</v>
      </c>
      <c r="E78" s="134">
        <v>5</v>
      </c>
      <c r="F78" s="134">
        <v>2</v>
      </c>
      <c r="G78" s="134">
        <v>2</v>
      </c>
      <c r="H78" s="134">
        <v>0</v>
      </c>
      <c r="I78" s="134">
        <v>30</v>
      </c>
      <c r="J78" s="134">
        <v>25</v>
      </c>
      <c r="K78" s="134">
        <v>5</v>
      </c>
      <c r="L78" s="134">
        <v>2</v>
      </c>
      <c r="M78" s="134">
        <v>2</v>
      </c>
      <c r="N78" s="134">
        <v>0</v>
      </c>
      <c r="O78" s="134">
        <v>27</v>
      </c>
      <c r="P78" s="134">
        <v>22</v>
      </c>
      <c r="Q78" s="134">
        <v>5</v>
      </c>
      <c r="R78" s="134">
        <v>0</v>
      </c>
      <c r="S78" s="134">
        <v>0</v>
      </c>
      <c r="T78" s="134">
        <v>0</v>
      </c>
      <c r="U78" s="134">
        <v>30</v>
      </c>
      <c r="V78" s="134">
        <v>25</v>
      </c>
      <c r="W78" s="134">
        <v>5</v>
      </c>
      <c r="X78" s="134">
        <v>2</v>
      </c>
      <c r="Y78" s="134">
        <v>2</v>
      </c>
      <c r="Z78" s="134">
        <v>0</v>
      </c>
      <c r="AA78" s="134">
        <v>30</v>
      </c>
      <c r="AB78" s="134">
        <v>25</v>
      </c>
      <c r="AC78" s="134">
        <v>5</v>
      </c>
      <c r="AD78" s="134"/>
      <c r="AE78" s="134"/>
      <c r="AF78" s="134">
        <v>2</v>
      </c>
      <c r="AG78" s="134">
        <v>2</v>
      </c>
      <c r="AH78" s="134">
        <v>0</v>
      </c>
      <c r="AI78" s="134">
        <v>30</v>
      </c>
      <c r="AJ78" s="134">
        <v>25</v>
      </c>
      <c r="AK78" s="134">
        <v>5</v>
      </c>
      <c r="AL78" s="134"/>
      <c r="AM78" s="134"/>
      <c r="AN78" s="134">
        <v>2</v>
      </c>
      <c r="AO78" s="134">
        <v>2</v>
      </c>
      <c r="AP78" s="134">
        <v>0</v>
      </c>
      <c r="AQ78" s="134">
        <v>30</v>
      </c>
      <c r="AR78" s="134">
        <v>25</v>
      </c>
      <c r="AS78" s="134">
        <v>5</v>
      </c>
      <c r="AT78" s="134"/>
      <c r="AU78" s="134"/>
      <c r="AV78" s="134">
        <v>2</v>
      </c>
      <c r="AW78" s="134">
        <v>2</v>
      </c>
      <c r="AX78" s="134">
        <v>0</v>
      </c>
      <c r="AY78" s="134">
        <v>30</v>
      </c>
      <c r="AZ78" s="134">
        <v>25</v>
      </c>
      <c r="BA78" s="134">
        <v>5</v>
      </c>
      <c r="BB78" s="134"/>
      <c r="BC78" s="134"/>
      <c r="BD78" s="134">
        <v>2</v>
      </c>
      <c r="BE78" s="134">
        <v>2</v>
      </c>
      <c r="BF78" s="134">
        <v>0</v>
      </c>
      <c r="BG78" s="134">
        <f t="shared" si="121"/>
        <v>0</v>
      </c>
      <c r="BH78" s="134">
        <f t="shared" si="122"/>
        <v>0</v>
      </c>
      <c r="BI78" s="134">
        <f t="shared" si="123"/>
        <v>0</v>
      </c>
      <c r="BJ78" s="134">
        <f t="shared" si="124"/>
        <v>0</v>
      </c>
      <c r="BK78" s="134">
        <f t="shared" si="125"/>
        <v>0</v>
      </c>
      <c r="BL78" s="134">
        <f t="shared" si="126"/>
        <v>0</v>
      </c>
      <c r="BM78" s="135"/>
      <c r="BN78" s="135"/>
      <c r="BO78" s="135"/>
      <c r="BP78" s="135"/>
      <c r="BQ78" s="135"/>
      <c r="BR78" s="135"/>
      <c r="BS78" s="246"/>
    </row>
    <row r="79" spans="1:74" ht="30" customHeight="1">
      <c r="A79" s="329">
        <v>11</v>
      </c>
      <c r="B79" s="145" t="s">
        <v>71</v>
      </c>
      <c r="C79" s="134">
        <v>4</v>
      </c>
      <c r="D79" s="134">
        <v>4</v>
      </c>
      <c r="E79" s="134"/>
      <c r="F79" s="134">
        <v>3</v>
      </c>
      <c r="G79" s="134">
        <v>3</v>
      </c>
      <c r="H79" s="134"/>
      <c r="I79" s="134">
        <v>4</v>
      </c>
      <c r="J79" s="134">
        <v>4</v>
      </c>
      <c r="K79" s="134"/>
      <c r="L79" s="134">
        <v>3</v>
      </c>
      <c r="M79" s="134">
        <v>3</v>
      </c>
      <c r="N79" s="134"/>
      <c r="O79" s="134">
        <v>4</v>
      </c>
      <c r="P79" s="134">
        <v>4</v>
      </c>
      <c r="Q79" s="134"/>
      <c r="R79" s="134">
        <v>3</v>
      </c>
      <c r="S79" s="134">
        <v>3</v>
      </c>
      <c r="T79" s="134"/>
      <c r="U79" s="134">
        <v>4</v>
      </c>
      <c r="V79" s="134">
        <v>4</v>
      </c>
      <c r="W79" s="134"/>
      <c r="X79" s="134">
        <v>3</v>
      </c>
      <c r="Y79" s="134">
        <v>3</v>
      </c>
      <c r="Z79" s="134"/>
      <c r="AA79" s="134">
        <v>4</v>
      </c>
      <c r="AB79" s="134">
        <v>4</v>
      </c>
      <c r="AC79" s="134"/>
      <c r="AD79" s="134"/>
      <c r="AE79" s="134"/>
      <c r="AF79" s="134">
        <v>3</v>
      </c>
      <c r="AG79" s="134">
        <v>3</v>
      </c>
      <c r="AH79" s="134"/>
      <c r="AI79" s="134">
        <v>4</v>
      </c>
      <c r="AJ79" s="134">
        <v>4</v>
      </c>
      <c r="AK79" s="134"/>
      <c r="AL79" s="134"/>
      <c r="AM79" s="134"/>
      <c r="AN79" s="134">
        <v>3</v>
      </c>
      <c r="AO79" s="134">
        <v>3</v>
      </c>
      <c r="AP79" s="134"/>
      <c r="AQ79" s="134">
        <v>4</v>
      </c>
      <c r="AR79" s="134">
        <v>4</v>
      </c>
      <c r="AS79" s="134"/>
      <c r="AT79" s="134"/>
      <c r="AU79" s="134"/>
      <c r="AV79" s="134">
        <v>3</v>
      </c>
      <c r="AW79" s="134">
        <v>3</v>
      </c>
      <c r="AX79" s="134"/>
      <c r="AY79" s="134">
        <v>4</v>
      </c>
      <c r="AZ79" s="134">
        <v>4</v>
      </c>
      <c r="BA79" s="134"/>
      <c r="BB79" s="134"/>
      <c r="BC79" s="134"/>
      <c r="BD79" s="134">
        <v>3</v>
      </c>
      <c r="BE79" s="134">
        <v>3</v>
      </c>
      <c r="BF79" s="134"/>
      <c r="BG79" s="134">
        <f t="shared" si="121"/>
        <v>0</v>
      </c>
      <c r="BH79" s="134">
        <f t="shared" si="122"/>
        <v>0</v>
      </c>
      <c r="BI79" s="134">
        <f t="shared" si="123"/>
        <v>0</v>
      </c>
      <c r="BJ79" s="134">
        <f t="shared" si="124"/>
        <v>0</v>
      </c>
      <c r="BK79" s="134">
        <f t="shared" si="125"/>
        <v>0</v>
      </c>
      <c r="BL79" s="134">
        <f t="shared" si="126"/>
        <v>0</v>
      </c>
      <c r="BM79" s="135"/>
      <c r="BN79" s="135"/>
      <c r="BO79" s="135"/>
      <c r="BP79" s="135"/>
      <c r="BQ79" s="135"/>
      <c r="BR79" s="135"/>
      <c r="BS79" s="246" t="s">
        <v>349</v>
      </c>
      <c r="BU79" s="32" t="s">
        <v>289</v>
      </c>
      <c r="BV79" s="26" t="s">
        <v>290</v>
      </c>
    </row>
    <row r="80" spans="1:74" ht="28.5" customHeight="1">
      <c r="A80" s="329">
        <v>12</v>
      </c>
      <c r="B80" s="145" t="s">
        <v>351</v>
      </c>
      <c r="C80" s="134">
        <v>14</v>
      </c>
      <c r="D80" s="134">
        <v>14</v>
      </c>
      <c r="E80" s="134"/>
      <c r="F80" s="134"/>
      <c r="G80" s="134"/>
      <c r="H80" s="134"/>
      <c r="I80" s="134">
        <v>14</v>
      </c>
      <c r="J80" s="134">
        <v>14</v>
      </c>
      <c r="K80" s="134"/>
      <c r="L80" s="134"/>
      <c r="M80" s="134"/>
      <c r="N80" s="134"/>
      <c r="O80" s="134">
        <v>10</v>
      </c>
      <c r="P80" s="134">
        <v>10</v>
      </c>
      <c r="Q80" s="134"/>
      <c r="R80" s="134"/>
      <c r="S80" s="134"/>
      <c r="T80" s="134"/>
      <c r="U80" s="134">
        <v>16</v>
      </c>
      <c r="V80" s="134">
        <v>16</v>
      </c>
      <c r="W80" s="134"/>
      <c r="X80" s="134"/>
      <c r="Y80" s="134"/>
      <c r="Z80" s="134"/>
      <c r="AA80" s="134">
        <v>14</v>
      </c>
      <c r="AB80" s="134">
        <v>14</v>
      </c>
      <c r="AC80" s="134"/>
      <c r="AD80" s="134"/>
      <c r="AE80" s="134"/>
      <c r="AF80" s="134"/>
      <c r="AG80" s="134"/>
      <c r="AH80" s="134"/>
      <c r="AI80" s="134">
        <v>14</v>
      </c>
      <c r="AJ80" s="134">
        <v>14</v>
      </c>
      <c r="AK80" s="134"/>
      <c r="AL80" s="134"/>
      <c r="AM80" s="134"/>
      <c r="AN80" s="134"/>
      <c r="AO80" s="134"/>
      <c r="AP80" s="134"/>
      <c r="AQ80" s="134">
        <v>14</v>
      </c>
      <c r="AR80" s="134">
        <v>14</v>
      </c>
      <c r="AS80" s="134"/>
      <c r="AT80" s="134"/>
      <c r="AU80" s="134"/>
      <c r="AV80" s="134"/>
      <c r="AW80" s="134"/>
      <c r="AX80" s="134"/>
      <c r="AY80" s="134">
        <v>14</v>
      </c>
      <c r="AZ80" s="134">
        <v>14</v>
      </c>
      <c r="BA80" s="134"/>
      <c r="BB80" s="134"/>
      <c r="BC80" s="134"/>
      <c r="BD80" s="134"/>
      <c r="BE80" s="134"/>
      <c r="BF80" s="134"/>
      <c r="BG80" s="134">
        <f t="shared" si="121"/>
        <v>0</v>
      </c>
      <c r="BH80" s="134">
        <f t="shared" si="122"/>
        <v>0</v>
      </c>
      <c r="BI80" s="134">
        <f t="shared" si="123"/>
        <v>0</v>
      </c>
      <c r="BJ80" s="134">
        <f t="shared" si="124"/>
        <v>0</v>
      </c>
      <c r="BK80" s="134">
        <f t="shared" si="125"/>
        <v>0</v>
      </c>
      <c r="BL80" s="134">
        <f t="shared" si="126"/>
        <v>0</v>
      </c>
      <c r="BM80" s="135"/>
      <c r="BN80" s="135"/>
      <c r="BO80" s="135"/>
      <c r="BP80" s="135"/>
      <c r="BQ80" s="135"/>
      <c r="BR80" s="135"/>
      <c r="BS80" s="246" t="s">
        <v>338</v>
      </c>
    </row>
    <row r="81" spans="1:73" ht="25.5" customHeight="1">
      <c r="A81" s="329">
        <v>13</v>
      </c>
      <c r="B81" s="145" t="s">
        <v>352</v>
      </c>
      <c r="C81" s="134">
        <v>15</v>
      </c>
      <c r="D81" s="134">
        <v>15</v>
      </c>
      <c r="E81" s="134"/>
      <c r="F81" s="134">
        <v>1</v>
      </c>
      <c r="G81" s="134">
        <v>1</v>
      </c>
      <c r="H81" s="134"/>
      <c r="I81" s="134">
        <v>15</v>
      </c>
      <c r="J81" s="134">
        <v>15</v>
      </c>
      <c r="K81" s="134"/>
      <c r="L81" s="134">
        <v>1</v>
      </c>
      <c r="M81" s="134">
        <v>1</v>
      </c>
      <c r="N81" s="134"/>
      <c r="O81" s="134">
        <v>14</v>
      </c>
      <c r="P81" s="134">
        <v>14</v>
      </c>
      <c r="Q81" s="134"/>
      <c r="R81" s="134"/>
      <c r="S81" s="134"/>
      <c r="T81" s="134"/>
      <c r="U81" s="134">
        <v>15</v>
      </c>
      <c r="V81" s="134">
        <v>15</v>
      </c>
      <c r="W81" s="134"/>
      <c r="X81" s="134">
        <v>1</v>
      </c>
      <c r="Y81" s="134">
        <v>1</v>
      </c>
      <c r="Z81" s="134"/>
      <c r="AA81" s="134">
        <v>15</v>
      </c>
      <c r="AB81" s="134">
        <v>15</v>
      </c>
      <c r="AC81" s="134"/>
      <c r="AD81" s="134"/>
      <c r="AE81" s="134"/>
      <c r="AF81" s="134">
        <v>1</v>
      </c>
      <c r="AG81" s="134">
        <v>1</v>
      </c>
      <c r="AH81" s="134"/>
      <c r="AI81" s="134">
        <v>15</v>
      </c>
      <c r="AJ81" s="134">
        <v>15</v>
      </c>
      <c r="AK81" s="134"/>
      <c r="AL81" s="134"/>
      <c r="AM81" s="134"/>
      <c r="AN81" s="134">
        <v>1</v>
      </c>
      <c r="AO81" s="134">
        <v>1</v>
      </c>
      <c r="AP81" s="134"/>
      <c r="AQ81" s="134">
        <v>15</v>
      </c>
      <c r="AR81" s="134">
        <v>15</v>
      </c>
      <c r="AS81" s="134"/>
      <c r="AT81" s="134"/>
      <c r="AU81" s="134"/>
      <c r="AV81" s="134">
        <v>1</v>
      </c>
      <c r="AW81" s="134">
        <v>1</v>
      </c>
      <c r="AX81" s="134"/>
      <c r="AY81" s="134">
        <v>15</v>
      </c>
      <c r="AZ81" s="134">
        <v>15</v>
      </c>
      <c r="BA81" s="134"/>
      <c r="BB81" s="134"/>
      <c r="BC81" s="134"/>
      <c r="BD81" s="134">
        <v>1</v>
      </c>
      <c r="BE81" s="134">
        <v>1</v>
      </c>
      <c r="BF81" s="134"/>
      <c r="BG81" s="134">
        <f t="shared" si="121"/>
        <v>0</v>
      </c>
      <c r="BH81" s="134">
        <f t="shared" si="122"/>
        <v>0</v>
      </c>
      <c r="BI81" s="134">
        <f t="shared" si="123"/>
        <v>0</v>
      </c>
      <c r="BJ81" s="134">
        <f t="shared" si="124"/>
        <v>0</v>
      </c>
      <c r="BK81" s="134">
        <f t="shared" si="125"/>
        <v>0</v>
      </c>
      <c r="BL81" s="134">
        <f t="shared" si="126"/>
        <v>0</v>
      </c>
      <c r="BM81" s="135"/>
      <c r="BN81" s="135"/>
      <c r="BO81" s="135"/>
      <c r="BP81" s="135"/>
      <c r="BQ81" s="135"/>
      <c r="BR81" s="135"/>
      <c r="BS81" s="246" t="s">
        <v>338</v>
      </c>
    </row>
    <row r="82" spans="1:73" ht="39" customHeight="1">
      <c r="A82" s="329">
        <v>14</v>
      </c>
      <c r="B82" s="168" t="s">
        <v>353</v>
      </c>
      <c r="C82" s="134">
        <v>18</v>
      </c>
      <c r="D82" s="134">
        <v>17</v>
      </c>
      <c r="E82" s="134">
        <v>1</v>
      </c>
      <c r="F82" s="134">
        <v>2</v>
      </c>
      <c r="G82" s="134">
        <v>2</v>
      </c>
      <c r="H82" s="134">
        <v>0</v>
      </c>
      <c r="I82" s="134">
        <v>18</v>
      </c>
      <c r="J82" s="134">
        <v>17</v>
      </c>
      <c r="K82" s="134">
        <v>1</v>
      </c>
      <c r="L82" s="134">
        <v>2</v>
      </c>
      <c r="M82" s="134">
        <v>2</v>
      </c>
      <c r="N82" s="134">
        <v>0</v>
      </c>
      <c r="O82" s="134">
        <v>18</v>
      </c>
      <c r="P82" s="134">
        <v>17</v>
      </c>
      <c r="Q82" s="134">
        <v>1</v>
      </c>
      <c r="R82" s="134">
        <v>2</v>
      </c>
      <c r="S82" s="134">
        <v>2</v>
      </c>
      <c r="T82" s="134">
        <v>0</v>
      </c>
      <c r="U82" s="134">
        <v>18</v>
      </c>
      <c r="V82" s="134">
        <v>17</v>
      </c>
      <c r="W82" s="134">
        <v>1</v>
      </c>
      <c r="X82" s="134">
        <v>2</v>
      </c>
      <c r="Y82" s="134">
        <v>2</v>
      </c>
      <c r="Z82" s="134"/>
      <c r="AA82" s="134">
        <v>18</v>
      </c>
      <c r="AB82" s="134">
        <v>17</v>
      </c>
      <c r="AC82" s="134">
        <v>1</v>
      </c>
      <c r="AD82" s="134"/>
      <c r="AE82" s="134"/>
      <c r="AF82" s="134">
        <v>2</v>
      </c>
      <c r="AG82" s="134">
        <v>2</v>
      </c>
      <c r="AH82" s="134">
        <v>0</v>
      </c>
      <c r="AI82" s="134">
        <v>18</v>
      </c>
      <c r="AJ82" s="134">
        <v>17</v>
      </c>
      <c r="AK82" s="134">
        <v>1</v>
      </c>
      <c r="AL82" s="134"/>
      <c r="AM82" s="134"/>
      <c r="AN82" s="134">
        <v>2</v>
      </c>
      <c r="AO82" s="134">
        <v>2</v>
      </c>
      <c r="AP82" s="134">
        <v>0</v>
      </c>
      <c r="AQ82" s="134">
        <v>18</v>
      </c>
      <c r="AR82" s="134">
        <v>17</v>
      </c>
      <c r="AS82" s="134">
        <v>1</v>
      </c>
      <c r="AT82" s="134"/>
      <c r="AU82" s="134"/>
      <c r="AV82" s="134">
        <v>2</v>
      </c>
      <c r="AW82" s="134">
        <v>2</v>
      </c>
      <c r="AX82" s="134">
        <v>0</v>
      </c>
      <c r="AY82" s="134">
        <v>18</v>
      </c>
      <c r="AZ82" s="134">
        <v>17</v>
      </c>
      <c r="BA82" s="134">
        <v>1</v>
      </c>
      <c r="BB82" s="134"/>
      <c r="BC82" s="134"/>
      <c r="BD82" s="134">
        <v>2</v>
      </c>
      <c r="BE82" s="134">
        <v>2</v>
      </c>
      <c r="BF82" s="134">
        <v>0</v>
      </c>
      <c r="BG82" s="134">
        <f t="shared" si="121"/>
        <v>0</v>
      </c>
      <c r="BH82" s="134">
        <f t="shared" si="122"/>
        <v>0</v>
      </c>
      <c r="BI82" s="134">
        <f t="shared" si="123"/>
        <v>0</v>
      </c>
      <c r="BJ82" s="134">
        <f t="shared" si="124"/>
        <v>0</v>
      </c>
      <c r="BK82" s="134">
        <f t="shared" si="125"/>
        <v>0</v>
      </c>
      <c r="BL82" s="134">
        <f t="shared" si="126"/>
        <v>0</v>
      </c>
      <c r="BM82" s="135"/>
      <c r="BN82" s="135"/>
      <c r="BO82" s="135"/>
      <c r="BP82" s="135"/>
      <c r="BQ82" s="135"/>
      <c r="BR82" s="135"/>
      <c r="BS82" s="246" t="s">
        <v>338</v>
      </c>
      <c r="BU82" s="26" t="s">
        <v>291</v>
      </c>
    </row>
    <row r="83" spans="1:73" ht="27" customHeight="1">
      <c r="A83" s="329">
        <v>15</v>
      </c>
      <c r="B83" s="145" t="s">
        <v>354</v>
      </c>
      <c r="C83" s="134">
        <v>25</v>
      </c>
      <c r="D83" s="134">
        <v>25</v>
      </c>
      <c r="E83" s="134">
        <v>0</v>
      </c>
      <c r="F83" s="134">
        <v>2</v>
      </c>
      <c r="G83" s="134">
        <v>2</v>
      </c>
      <c r="H83" s="134">
        <v>0</v>
      </c>
      <c r="I83" s="134">
        <v>24</v>
      </c>
      <c r="J83" s="134">
        <v>24</v>
      </c>
      <c r="K83" s="134">
        <v>0</v>
      </c>
      <c r="L83" s="134">
        <v>2</v>
      </c>
      <c r="M83" s="134">
        <v>2</v>
      </c>
      <c r="N83" s="134">
        <v>0</v>
      </c>
      <c r="O83" s="134">
        <v>24</v>
      </c>
      <c r="P83" s="134">
        <v>24</v>
      </c>
      <c r="Q83" s="134">
        <v>0</v>
      </c>
      <c r="R83" s="134">
        <v>0</v>
      </c>
      <c r="S83" s="134">
        <v>0</v>
      </c>
      <c r="T83" s="134">
        <v>0</v>
      </c>
      <c r="U83" s="134">
        <v>25</v>
      </c>
      <c r="V83" s="134">
        <v>25</v>
      </c>
      <c r="W83" s="134">
        <v>0</v>
      </c>
      <c r="X83" s="134">
        <v>2</v>
      </c>
      <c r="Y83" s="134">
        <v>2</v>
      </c>
      <c r="Z83" s="134">
        <v>0</v>
      </c>
      <c r="AA83" s="134">
        <v>25</v>
      </c>
      <c r="AB83" s="134">
        <v>25</v>
      </c>
      <c r="AC83" s="134">
        <v>0</v>
      </c>
      <c r="AD83" s="134"/>
      <c r="AE83" s="134"/>
      <c r="AF83" s="134">
        <v>2</v>
      </c>
      <c r="AG83" s="134">
        <v>2</v>
      </c>
      <c r="AH83" s="134">
        <v>0</v>
      </c>
      <c r="AI83" s="134">
        <v>25</v>
      </c>
      <c r="AJ83" s="134">
        <v>25</v>
      </c>
      <c r="AK83" s="134">
        <v>0</v>
      </c>
      <c r="AL83" s="134"/>
      <c r="AM83" s="134"/>
      <c r="AN83" s="134">
        <v>2</v>
      </c>
      <c r="AO83" s="134">
        <v>2</v>
      </c>
      <c r="AP83" s="134">
        <v>0</v>
      </c>
      <c r="AQ83" s="134">
        <v>25</v>
      </c>
      <c r="AR83" s="134">
        <v>25</v>
      </c>
      <c r="AS83" s="134">
        <v>0</v>
      </c>
      <c r="AT83" s="134"/>
      <c r="AU83" s="134"/>
      <c r="AV83" s="134">
        <v>2</v>
      </c>
      <c r="AW83" s="134">
        <v>2</v>
      </c>
      <c r="AX83" s="134">
        <v>0</v>
      </c>
      <c r="AY83" s="134">
        <v>25</v>
      </c>
      <c r="AZ83" s="134">
        <v>25</v>
      </c>
      <c r="BA83" s="134">
        <v>0</v>
      </c>
      <c r="BB83" s="134"/>
      <c r="BC83" s="134"/>
      <c r="BD83" s="134">
        <v>2</v>
      </c>
      <c r="BE83" s="134">
        <v>2</v>
      </c>
      <c r="BF83" s="134">
        <v>0</v>
      </c>
      <c r="BG83" s="134">
        <f t="shared" si="121"/>
        <v>0</v>
      </c>
      <c r="BH83" s="134">
        <f t="shared" si="122"/>
        <v>0</v>
      </c>
      <c r="BI83" s="134">
        <f t="shared" si="123"/>
        <v>0</v>
      </c>
      <c r="BJ83" s="134">
        <f t="shared" si="124"/>
        <v>0</v>
      </c>
      <c r="BK83" s="134">
        <f t="shared" si="125"/>
        <v>0</v>
      </c>
      <c r="BL83" s="134">
        <f t="shared" si="126"/>
        <v>0</v>
      </c>
      <c r="BM83" s="135"/>
      <c r="BN83" s="135"/>
      <c r="BO83" s="135"/>
      <c r="BP83" s="135"/>
      <c r="BQ83" s="135"/>
      <c r="BR83" s="135"/>
      <c r="BS83" s="246" t="s">
        <v>338</v>
      </c>
    </row>
    <row r="84" spans="1:73" ht="38.25" customHeight="1">
      <c r="A84" s="329">
        <v>16</v>
      </c>
      <c r="B84" s="145" t="s">
        <v>355</v>
      </c>
      <c r="C84" s="134">
        <v>20</v>
      </c>
      <c r="D84" s="134">
        <v>20</v>
      </c>
      <c r="E84" s="134">
        <v>0</v>
      </c>
      <c r="F84" s="134">
        <v>2</v>
      </c>
      <c r="G84" s="134">
        <v>2</v>
      </c>
      <c r="H84" s="134">
        <v>0</v>
      </c>
      <c r="I84" s="134">
        <v>20</v>
      </c>
      <c r="J84" s="134">
        <v>20</v>
      </c>
      <c r="K84" s="134">
        <v>0</v>
      </c>
      <c r="L84" s="134">
        <v>0</v>
      </c>
      <c r="M84" s="134">
        <v>0</v>
      </c>
      <c r="N84" s="134">
        <v>0</v>
      </c>
      <c r="O84" s="134">
        <v>20</v>
      </c>
      <c r="P84" s="134">
        <v>20</v>
      </c>
      <c r="Q84" s="134">
        <v>0</v>
      </c>
      <c r="R84" s="134">
        <v>0</v>
      </c>
      <c r="S84" s="134">
        <v>0</v>
      </c>
      <c r="T84" s="134">
        <v>0</v>
      </c>
      <c r="U84" s="134">
        <v>20</v>
      </c>
      <c r="V84" s="134">
        <v>20</v>
      </c>
      <c r="W84" s="134">
        <v>0</v>
      </c>
      <c r="X84" s="134">
        <v>2</v>
      </c>
      <c r="Y84" s="134">
        <v>2</v>
      </c>
      <c r="Z84" s="134">
        <v>0</v>
      </c>
      <c r="AA84" s="134">
        <f>+AB84+AC84+AD84+AE84</f>
        <v>32</v>
      </c>
      <c r="AB84" s="134">
        <v>20</v>
      </c>
      <c r="AC84" s="134">
        <v>0</v>
      </c>
      <c r="AD84" s="134">
        <v>12</v>
      </c>
      <c r="AE84" s="134">
        <v>0</v>
      </c>
      <c r="AF84" s="134">
        <v>0</v>
      </c>
      <c r="AG84" s="134">
        <v>0</v>
      </c>
      <c r="AH84" s="134">
        <v>0</v>
      </c>
      <c r="AI84" s="134">
        <f>+AJ84+AK84+AL84+AM84</f>
        <v>32</v>
      </c>
      <c r="AJ84" s="134">
        <v>20</v>
      </c>
      <c r="AK84" s="134">
        <v>0</v>
      </c>
      <c r="AL84" s="134">
        <v>12</v>
      </c>
      <c r="AM84" s="134">
        <v>0</v>
      </c>
      <c r="AN84" s="134">
        <v>0</v>
      </c>
      <c r="AO84" s="134">
        <v>0</v>
      </c>
      <c r="AP84" s="134">
        <v>0</v>
      </c>
      <c r="AQ84" s="134">
        <f>+AR84+AS84+AT84+AU84</f>
        <v>32</v>
      </c>
      <c r="AR84" s="134">
        <v>20</v>
      </c>
      <c r="AS84" s="134">
        <v>0</v>
      </c>
      <c r="AT84" s="134">
        <v>12</v>
      </c>
      <c r="AU84" s="134">
        <v>0</v>
      </c>
      <c r="AV84" s="134">
        <v>0</v>
      </c>
      <c r="AW84" s="134">
        <v>0</v>
      </c>
      <c r="AX84" s="134">
        <v>0</v>
      </c>
      <c r="AY84" s="134">
        <f>+AZ84+BA84+BB84+BC84</f>
        <v>32</v>
      </c>
      <c r="AZ84" s="134">
        <v>32</v>
      </c>
      <c r="BA84" s="134">
        <v>0</v>
      </c>
      <c r="BB84" s="134">
        <v>0</v>
      </c>
      <c r="BC84" s="134">
        <v>0</v>
      </c>
      <c r="BD84" s="134">
        <v>0</v>
      </c>
      <c r="BE84" s="134">
        <v>0</v>
      </c>
      <c r="BF84" s="134">
        <v>0</v>
      </c>
      <c r="BG84" s="134">
        <f t="shared" si="121"/>
        <v>0</v>
      </c>
      <c r="BH84" s="134">
        <f t="shared" si="122"/>
        <v>0</v>
      </c>
      <c r="BI84" s="134">
        <f t="shared" si="123"/>
        <v>0</v>
      </c>
      <c r="BJ84" s="134">
        <f t="shared" si="124"/>
        <v>0</v>
      </c>
      <c r="BK84" s="134">
        <f t="shared" si="125"/>
        <v>0</v>
      </c>
      <c r="BL84" s="134">
        <f t="shared" si="126"/>
        <v>0</v>
      </c>
      <c r="BM84" s="135"/>
      <c r="BN84" s="135"/>
      <c r="BO84" s="135"/>
      <c r="BP84" s="135"/>
      <c r="BQ84" s="135"/>
      <c r="BR84" s="135"/>
      <c r="BS84" s="246" t="s">
        <v>457</v>
      </c>
    </row>
    <row r="85" spans="1:73" ht="31.5" hidden="1" customHeight="1">
      <c r="A85" s="329">
        <v>17</v>
      </c>
      <c r="B85" s="145" t="s">
        <v>72</v>
      </c>
      <c r="C85" s="134">
        <v>13</v>
      </c>
      <c r="D85" s="134">
        <v>13</v>
      </c>
      <c r="E85" s="134">
        <v>0</v>
      </c>
      <c r="F85" s="134">
        <v>0</v>
      </c>
      <c r="G85" s="134">
        <v>0</v>
      </c>
      <c r="H85" s="134">
        <v>0</v>
      </c>
      <c r="I85" s="134">
        <v>13</v>
      </c>
      <c r="J85" s="134">
        <v>13</v>
      </c>
      <c r="K85" s="134">
        <v>0</v>
      </c>
      <c r="L85" s="134">
        <v>0</v>
      </c>
      <c r="M85" s="134">
        <v>0</v>
      </c>
      <c r="N85" s="134">
        <v>0</v>
      </c>
      <c r="O85" s="134">
        <v>13</v>
      </c>
      <c r="P85" s="134">
        <v>13</v>
      </c>
      <c r="Q85" s="134">
        <v>0</v>
      </c>
      <c r="R85" s="134">
        <v>0</v>
      </c>
      <c r="S85" s="134">
        <v>0</v>
      </c>
      <c r="T85" s="134">
        <v>0</v>
      </c>
      <c r="U85" s="134">
        <v>13</v>
      </c>
      <c r="V85" s="134">
        <v>13</v>
      </c>
      <c r="W85" s="134">
        <v>0</v>
      </c>
      <c r="X85" s="134">
        <v>0</v>
      </c>
      <c r="Y85" s="134">
        <v>0</v>
      </c>
      <c r="Z85" s="134">
        <v>0</v>
      </c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>
        <f t="shared" si="121"/>
        <v>0</v>
      </c>
      <c r="BH85" s="134">
        <f t="shared" si="122"/>
        <v>0</v>
      </c>
      <c r="BI85" s="134">
        <f t="shared" si="123"/>
        <v>0</v>
      </c>
      <c r="BJ85" s="134">
        <f t="shared" si="124"/>
        <v>0</v>
      </c>
      <c r="BK85" s="134">
        <f t="shared" si="125"/>
        <v>0</v>
      </c>
      <c r="BL85" s="134">
        <f t="shared" si="126"/>
        <v>0</v>
      </c>
      <c r="BM85" s="135"/>
      <c r="BN85" s="135"/>
      <c r="BO85" s="135"/>
      <c r="BP85" s="135"/>
      <c r="BQ85" s="135"/>
      <c r="BR85" s="135"/>
      <c r="BS85" s="246"/>
    </row>
    <row r="86" spans="1:73" ht="38.25" customHeight="1">
      <c r="A86" s="329">
        <v>18</v>
      </c>
      <c r="B86" s="145" t="s">
        <v>356</v>
      </c>
      <c r="C86" s="134">
        <v>18</v>
      </c>
      <c r="D86" s="134">
        <v>16</v>
      </c>
      <c r="E86" s="134">
        <v>2</v>
      </c>
      <c r="F86" s="134">
        <v>0</v>
      </c>
      <c r="G86" s="134"/>
      <c r="H86" s="134"/>
      <c r="I86" s="134">
        <v>17</v>
      </c>
      <c r="J86" s="134">
        <v>15</v>
      </c>
      <c r="K86" s="134">
        <v>2</v>
      </c>
      <c r="L86" s="134">
        <v>0</v>
      </c>
      <c r="M86" s="134"/>
      <c r="N86" s="134"/>
      <c r="O86" s="134">
        <v>17</v>
      </c>
      <c r="P86" s="134">
        <v>15</v>
      </c>
      <c r="Q86" s="134">
        <v>2</v>
      </c>
      <c r="R86" s="134">
        <v>0</v>
      </c>
      <c r="S86" s="134"/>
      <c r="T86" s="134"/>
      <c r="U86" s="134">
        <v>18</v>
      </c>
      <c r="V86" s="134">
        <v>16</v>
      </c>
      <c r="W86" s="134">
        <v>2</v>
      </c>
      <c r="X86" s="134">
        <v>0</v>
      </c>
      <c r="Y86" s="134"/>
      <c r="Z86" s="134"/>
      <c r="AA86" s="134">
        <v>17</v>
      </c>
      <c r="AB86" s="134">
        <v>15</v>
      </c>
      <c r="AC86" s="134">
        <v>2</v>
      </c>
      <c r="AD86" s="134"/>
      <c r="AE86" s="134"/>
      <c r="AF86" s="134">
        <v>0</v>
      </c>
      <c r="AG86" s="134"/>
      <c r="AH86" s="134"/>
      <c r="AI86" s="134">
        <v>19</v>
      </c>
      <c r="AJ86" s="134">
        <v>17</v>
      </c>
      <c r="AK86" s="134">
        <v>2</v>
      </c>
      <c r="AL86" s="134"/>
      <c r="AM86" s="134"/>
      <c r="AN86" s="134">
        <v>15</v>
      </c>
      <c r="AO86" s="134">
        <v>15</v>
      </c>
      <c r="AP86" s="134"/>
      <c r="AQ86" s="134">
        <v>19</v>
      </c>
      <c r="AR86" s="134">
        <v>17</v>
      </c>
      <c r="AS86" s="134">
        <v>2</v>
      </c>
      <c r="AT86" s="134"/>
      <c r="AU86" s="134"/>
      <c r="AV86" s="134">
        <v>15</v>
      </c>
      <c r="AW86" s="134">
        <v>15</v>
      </c>
      <c r="AX86" s="134"/>
      <c r="AY86" s="134">
        <v>19</v>
      </c>
      <c r="AZ86" s="134">
        <v>17</v>
      </c>
      <c r="BA86" s="134">
        <v>2</v>
      </c>
      <c r="BB86" s="134"/>
      <c r="BC86" s="134"/>
      <c r="BD86" s="134">
        <v>15</v>
      </c>
      <c r="BE86" s="134">
        <v>15</v>
      </c>
      <c r="BF86" s="134"/>
      <c r="BG86" s="134">
        <f t="shared" si="121"/>
        <v>0</v>
      </c>
      <c r="BH86" s="134">
        <f t="shared" si="122"/>
        <v>0</v>
      </c>
      <c r="BI86" s="134">
        <f t="shared" si="123"/>
        <v>0</v>
      </c>
      <c r="BJ86" s="134">
        <f t="shared" si="124"/>
        <v>0</v>
      </c>
      <c r="BK86" s="134">
        <f t="shared" si="125"/>
        <v>0</v>
      </c>
      <c r="BL86" s="134">
        <f t="shared" si="126"/>
        <v>0</v>
      </c>
      <c r="BM86" s="135"/>
      <c r="BN86" s="135"/>
      <c r="BO86" s="135"/>
      <c r="BP86" s="135"/>
      <c r="BQ86" s="135"/>
      <c r="BR86" s="135"/>
      <c r="BS86" s="246" t="s">
        <v>338</v>
      </c>
    </row>
    <row r="87" spans="1:73" ht="36.75" customHeight="1">
      <c r="A87" s="329">
        <v>19</v>
      </c>
      <c r="B87" s="145" t="s">
        <v>357</v>
      </c>
      <c r="C87" s="134">
        <v>18</v>
      </c>
      <c r="D87" s="134">
        <v>18</v>
      </c>
      <c r="E87" s="134"/>
      <c r="F87" s="134">
        <v>1</v>
      </c>
      <c r="G87" s="134">
        <v>1</v>
      </c>
      <c r="H87" s="134"/>
      <c r="I87" s="134">
        <v>17</v>
      </c>
      <c r="J87" s="134">
        <v>17</v>
      </c>
      <c r="K87" s="134"/>
      <c r="L87" s="134">
        <v>1</v>
      </c>
      <c r="M87" s="134">
        <v>1</v>
      </c>
      <c r="N87" s="134"/>
      <c r="O87" s="134">
        <v>16</v>
      </c>
      <c r="P87" s="134">
        <v>16</v>
      </c>
      <c r="Q87" s="134"/>
      <c r="R87" s="134">
        <v>0</v>
      </c>
      <c r="S87" s="134">
        <v>0</v>
      </c>
      <c r="T87" s="134"/>
      <c r="U87" s="134">
        <v>18</v>
      </c>
      <c r="V87" s="134">
        <v>18</v>
      </c>
      <c r="W87" s="134"/>
      <c r="X87" s="134">
        <v>1</v>
      </c>
      <c r="Y87" s="134">
        <v>1</v>
      </c>
      <c r="Z87" s="134">
        <v>0</v>
      </c>
      <c r="AA87" s="134">
        <v>17</v>
      </c>
      <c r="AB87" s="134">
        <v>17</v>
      </c>
      <c r="AC87" s="134"/>
      <c r="AD87" s="134"/>
      <c r="AE87" s="134"/>
      <c r="AF87" s="134">
        <v>1</v>
      </c>
      <c r="AG87" s="134">
        <v>1</v>
      </c>
      <c r="AH87" s="134"/>
      <c r="AI87" s="134">
        <v>17</v>
      </c>
      <c r="AJ87" s="134">
        <v>17</v>
      </c>
      <c r="AK87" s="134"/>
      <c r="AL87" s="134"/>
      <c r="AM87" s="134"/>
      <c r="AN87" s="134">
        <v>1</v>
      </c>
      <c r="AO87" s="134">
        <v>1</v>
      </c>
      <c r="AP87" s="134"/>
      <c r="AQ87" s="134">
        <v>17</v>
      </c>
      <c r="AR87" s="134">
        <v>17</v>
      </c>
      <c r="AS87" s="134"/>
      <c r="AT87" s="134"/>
      <c r="AU87" s="134"/>
      <c r="AV87" s="134">
        <v>1</v>
      </c>
      <c r="AW87" s="134">
        <v>1</v>
      </c>
      <c r="AX87" s="134"/>
      <c r="AY87" s="134">
        <v>17</v>
      </c>
      <c r="AZ87" s="134">
        <v>17</v>
      </c>
      <c r="BA87" s="134"/>
      <c r="BB87" s="134"/>
      <c r="BC87" s="134"/>
      <c r="BD87" s="134">
        <v>1</v>
      </c>
      <c r="BE87" s="134">
        <v>1</v>
      </c>
      <c r="BF87" s="134"/>
      <c r="BG87" s="134">
        <f t="shared" si="121"/>
        <v>0</v>
      </c>
      <c r="BH87" s="134">
        <f t="shared" si="122"/>
        <v>0</v>
      </c>
      <c r="BI87" s="134">
        <f t="shared" si="123"/>
        <v>0</v>
      </c>
      <c r="BJ87" s="134">
        <f t="shared" si="124"/>
        <v>0</v>
      </c>
      <c r="BK87" s="134">
        <f t="shared" si="125"/>
        <v>0</v>
      </c>
      <c r="BL87" s="134">
        <f t="shared" si="126"/>
        <v>0</v>
      </c>
      <c r="BM87" s="135"/>
      <c r="BN87" s="135"/>
      <c r="BO87" s="135"/>
      <c r="BP87" s="135"/>
      <c r="BQ87" s="135"/>
      <c r="BR87" s="135"/>
      <c r="BS87" s="246" t="s">
        <v>338</v>
      </c>
    </row>
    <row r="88" spans="1:73" ht="27.75" customHeight="1">
      <c r="A88" s="329">
        <v>20</v>
      </c>
      <c r="B88" s="145" t="s">
        <v>358</v>
      </c>
      <c r="C88" s="134">
        <v>22</v>
      </c>
      <c r="D88" s="134">
        <v>20</v>
      </c>
      <c r="E88" s="134">
        <v>2</v>
      </c>
      <c r="F88" s="134"/>
      <c r="G88" s="134"/>
      <c r="H88" s="134"/>
      <c r="I88" s="134">
        <v>21</v>
      </c>
      <c r="J88" s="134">
        <v>19</v>
      </c>
      <c r="K88" s="134">
        <v>2</v>
      </c>
      <c r="L88" s="134"/>
      <c r="M88" s="134"/>
      <c r="N88" s="134"/>
      <c r="O88" s="134">
        <v>18</v>
      </c>
      <c r="P88" s="134">
        <v>17</v>
      </c>
      <c r="Q88" s="134">
        <v>1</v>
      </c>
      <c r="R88" s="134"/>
      <c r="S88" s="134"/>
      <c r="T88" s="134"/>
      <c r="U88" s="134">
        <v>22</v>
      </c>
      <c r="V88" s="134">
        <v>20</v>
      </c>
      <c r="W88" s="134">
        <v>2</v>
      </c>
      <c r="X88" s="134"/>
      <c r="Y88" s="134"/>
      <c r="Z88" s="134"/>
      <c r="AA88" s="134">
        <v>21</v>
      </c>
      <c r="AB88" s="134">
        <v>19</v>
      </c>
      <c r="AC88" s="134">
        <v>2</v>
      </c>
      <c r="AD88" s="134"/>
      <c r="AE88" s="134"/>
      <c r="AF88" s="134"/>
      <c r="AG88" s="134"/>
      <c r="AH88" s="134"/>
      <c r="AI88" s="134">
        <v>21</v>
      </c>
      <c r="AJ88" s="134">
        <v>19</v>
      </c>
      <c r="AK88" s="134">
        <v>2</v>
      </c>
      <c r="AL88" s="134"/>
      <c r="AM88" s="134"/>
      <c r="AN88" s="134"/>
      <c r="AO88" s="134"/>
      <c r="AP88" s="134"/>
      <c r="AQ88" s="134">
        <v>21</v>
      </c>
      <c r="AR88" s="134">
        <v>19</v>
      </c>
      <c r="AS88" s="134">
        <v>2</v>
      </c>
      <c r="AT88" s="134"/>
      <c r="AU88" s="134"/>
      <c r="AV88" s="134"/>
      <c r="AW88" s="134"/>
      <c r="AX88" s="134"/>
      <c r="AY88" s="134">
        <v>21</v>
      </c>
      <c r="AZ88" s="134">
        <v>19</v>
      </c>
      <c r="BA88" s="134">
        <v>2</v>
      </c>
      <c r="BB88" s="134"/>
      <c r="BC88" s="134"/>
      <c r="BD88" s="134"/>
      <c r="BE88" s="134"/>
      <c r="BF88" s="134"/>
      <c r="BG88" s="134">
        <f t="shared" si="121"/>
        <v>0</v>
      </c>
      <c r="BH88" s="134">
        <f t="shared" si="122"/>
        <v>0</v>
      </c>
      <c r="BI88" s="134">
        <f t="shared" si="123"/>
        <v>0</v>
      </c>
      <c r="BJ88" s="134">
        <f t="shared" si="124"/>
        <v>0</v>
      </c>
      <c r="BK88" s="134">
        <f t="shared" si="125"/>
        <v>0</v>
      </c>
      <c r="BL88" s="134">
        <f t="shared" si="126"/>
        <v>0</v>
      </c>
      <c r="BM88" s="135"/>
      <c r="BN88" s="135"/>
      <c r="BO88" s="135"/>
      <c r="BP88" s="135"/>
      <c r="BQ88" s="135"/>
      <c r="BR88" s="135"/>
      <c r="BS88" s="246" t="s">
        <v>338</v>
      </c>
    </row>
    <row r="89" spans="1:73" ht="30.75" customHeight="1">
      <c r="A89" s="329">
        <v>21</v>
      </c>
      <c r="B89" s="145" t="s">
        <v>359</v>
      </c>
      <c r="C89" s="134">
        <v>19</v>
      </c>
      <c r="D89" s="134">
        <v>19</v>
      </c>
      <c r="E89" s="134"/>
      <c r="F89" s="134">
        <v>1</v>
      </c>
      <c r="G89" s="134">
        <v>1</v>
      </c>
      <c r="H89" s="134"/>
      <c r="I89" s="134">
        <v>19</v>
      </c>
      <c r="J89" s="134">
        <v>19</v>
      </c>
      <c r="K89" s="134"/>
      <c r="L89" s="134">
        <v>1</v>
      </c>
      <c r="M89" s="134">
        <v>1</v>
      </c>
      <c r="N89" s="134"/>
      <c r="O89" s="134">
        <v>19</v>
      </c>
      <c r="P89" s="134">
        <v>19</v>
      </c>
      <c r="Q89" s="134"/>
      <c r="R89" s="134">
        <v>1</v>
      </c>
      <c r="S89" s="134">
        <v>1</v>
      </c>
      <c r="T89" s="134"/>
      <c r="U89" s="134">
        <v>19</v>
      </c>
      <c r="V89" s="134">
        <v>19</v>
      </c>
      <c r="W89" s="134"/>
      <c r="X89" s="134">
        <v>1</v>
      </c>
      <c r="Y89" s="134">
        <v>1</v>
      </c>
      <c r="Z89" s="134"/>
      <c r="AA89" s="134">
        <v>19</v>
      </c>
      <c r="AB89" s="134">
        <v>19</v>
      </c>
      <c r="AC89" s="134"/>
      <c r="AD89" s="134"/>
      <c r="AE89" s="134"/>
      <c r="AF89" s="134">
        <v>1</v>
      </c>
      <c r="AG89" s="134">
        <v>1</v>
      </c>
      <c r="AH89" s="134"/>
      <c r="AI89" s="134">
        <v>19</v>
      </c>
      <c r="AJ89" s="134">
        <v>19</v>
      </c>
      <c r="AK89" s="134"/>
      <c r="AL89" s="134"/>
      <c r="AM89" s="134"/>
      <c r="AN89" s="134">
        <v>1</v>
      </c>
      <c r="AO89" s="134">
        <v>1</v>
      </c>
      <c r="AP89" s="134"/>
      <c r="AQ89" s="134">
        <v>19</v>
      </c>
      <c r="AR89" s="134">
        <v>19</v>
      </c>
      <c r="AS89" s="134"/>
      <c r="AT89" s="134"/>
      <c r="AU89" s="134"/>
      <c r="AV89" s="134">
        <v>1</v>
      </c>
      <c r="AW89" s="134">
        <v>1</v>
      </c>
      <c r="AX89" s="134"/>
      <c r="AY89" s="134">
        <v>19</v>
      </c>
      <c r="AZ89" s="134">
        <v>19</v>
      </c>
      <c r="BA89" s="134"/>
      <c r="BB89" s="134"/>
      <c r="BC89" s="134"/>
      <c r="BD89" s="134">
        <v>1</v>
      </c>
      <c r="BE89" s="134">
        <v>1</v>
      </c>
      <c r="BF89" s="134"/>
      <c r="BG89" s="134">
        <f t="shared" si="121"/>
        <v>0</v>
      </c>
      <c r="BH89" s="134">
        <f t="shared" si="122"/>
        <v>0</v>
      </c>
      <c r="BI89" s="134">
        <f t="shared" si="123"/>
        <v>0</v>
      </c>
      <c r="BJ89" s="134">
        <f t="shared" si="124"/>
        <v>0</v>
      </c>
      <c r="BK89" s="134">
        <f t="shared" si="125"/>
        <v>0</v>
      </c>
      <c r="BL89" s="134">
        <f t="shared" si="126"/>
        <v>0</v>
      </c>
      <c r="BM89" s="135"/>
      <c r="BN89" s="135"/>
      <c r="BO89" s="135"/>
      <c r="BP89" s="135"/>
      <c r="BQ89" s="135"/>
      <c r="BR89" s="135"/>
      <c r="BS89" s="246" t="s">
        <v>338</v>
      </c>
    </row>
    <row r="90" spans="1:73" ht="32.25" customHeight="1">
      <c r="A90" s="329">
        <v>22</v>
      </c>
      <c r="B90" s="145" t="s">
        <v>350</v>
      </c>
      <c r="C90" s="134">
        <v>18</v>
      </c>
      <c r="D90" s="134">
        <v>18</v>
      </c>
      <c r="E90" s="134">
        <v>0</v>
      </c>
      <c r="F90" s="134">
        <v>1</v>
      </c>
      <c r="G90" s="134">
        <v>1</v>
      </c>
      <c r="H90" s="134">
        <v>0</v>
      </c>
      <c r="I90" s="134">
        <v>17</v>
      </c>
      <c r="J90" s="134">
        <v>17</v>
      </c>
      <c r="K90" s="134">
        <v>0</v>
      </c>
      <c r="L90" s="134">
        <v>2</v>
      </c>
      <c r="M90" s="134">
        <v>2</v>
      </c>
      <c r="N90" s="134">
        <v>0</v>
      </c>
      <c r="O90" s="134">
        <v>16</v>
      </c>
      <c r="P90" s="134">
        <v>16</v>
      </c>
      <c r="Q90" s="134">
        <v>0</v>
      </c>
      <c r="R90" s="134">
        <v>0</v>
      </c>
      <c r="S90" s="134">
        <v>0</v>
      </c>
      <c r="T90" s="134">
        <v>0</v>
      </c>
      <c r="U90" s="134">
        <v>18</v>
      </c>
      <c r="V90" s="134">
        <v>18</v>
      </c>
      <c r="W90" s="134">
        <v>0</v>
      </c>
      <c r="X90" s="134">
        <v>1</v>
      </c>
      <c r="Y90" s="134">
        <v>1</v>
      </c>
      <c r="Z90" s="134">
        <v>0</v>
      </c>
      <c r="AA90" s="134">
        <v>17</v>
      </c>
      <c r="AB90" s="134">
        <v>17</v>
      </c>
      <c r="AC90" s="134">
        <v>0</v>
      </c>
      <c r="AD90" s="134"/>
      <c r="AE90" s="134"/>
      <c r="AF90" s="134">
        <v>2</v>
      </c>
      <c r="AG90" s="134">
        <v>2</v>
      </c>
      <c r="AH90" s="134">
        <v>0</v>
      </c>
      <c r="AI90" s="134">
        <v>17</v>
      </c>
      <c r="AJ90" s="134">
        <v>17</v>
      </c>
      <c r="AK90" s="134">
        <v>0</v>
      </c>
      <c r="AL90" s="134"/>
      <c r="AM90" s="134"/>
      <c r="AN90" s="134">
        <v>2</v>
      </c>
      <c r="AO90" s="134">
        <v>2</v>
      </c>
      <c r="AP90" s="134">
        <v>0</v>
      </c>
      <c r="AQ90" s="134">
        <v>17</v>
      </c>
      <c r="AR90" s="134">
        <v>17</v>
      </c>
      <c r="AS90" s="134">
        <v>0</v>
      </c>
      <c r="AT90" s="134"/>
      <c r="AU90" s="134"/>
      <c r="AV90" s="134">
        <v>2</v>
      </c>
      <c r="AW90" s="134">
        <v>2</v>
      </c>
      <c r="AX90" s="134">
        <v>0</v>
      </c>
      <c r="AY90" s="134">
        <v>17</v>
      </c>
      <c r="AZ90" s="134">
        <v>17</v>
      </c>
      <c r="BA90" s="134">
        <v>0</v>
      </c>
      <c r="BB90" s="134"/>
      <c r="BC90" s="134"/>
      <c r="BD90" s="134">
        <v>2</v>
      </c>
      <c r="BE90" s="134">
        <v>2</v>
      </c>
      <c r="BF90" s="134">
        <v>0</v>
      </c>
      <c r="BG90" s="134">
        <f t="shared" si="121"/>
        <v>0</v>
      </c>
      <c r="BH90" s="134">
        <f t="shared" si="122"/>
        <v>0</v>
      </c>
      <c r="BI90" s="134">
        <f t="shared" si="123"/>
        <v>0</v>
      </c>
      <c r="BJ90" s="134">
        <f t="shared" si="124"/>
        <v>0</v>
      </c>
      <c r="BK90" s="134">
        <f t="shared" si="125"/>
        <v>0</v>
      </c>
      <c r="BL90" s="134">
        <f t="shared" si="126"/>
        <v>0</v>
      </c>
      <c r="BM90" s="135"/>
      <c r="BN90" s="135"/>
      <c r="BO90" s="135"/>
      <c r="BP90" s="135"/>
      <c r="BQ90" s="135"/>
      <c r="BR90" s="135"/>
      <c r="BS90" s="246" t="s">
        <v>338</v>
      </c>
    </row>
    <row r="91" spans="1:73" ht="41.25" customHeight="1">
      <c r="A91" s="329">
        <v>23</v>
      </c>
      <c r="B91" s="145" t="s">
        <v>360</v>
      </c>
      <c r="C91" s="134">
        <v>18</v>
      </c>
      <c r="D91" s="134">
        <v>18</v>
      </c>
      <c r="E91" s="134"/>
      <c r="F91" s="134">
        <v>3</v>
      </c>
      <c r="G91" s="134">
        <v>3</v>
      </c>
      <c r="H91" s="134"/>
      <c r="I91" s="134">
        <v>17</v>
      </c>
      <c r="J91" s="134">
        <v>17</v>
      </c>
      <c r="K91" s="134"/>
      <c r="L91" s="134">
        <v>3</v>
      </c>
      <c r="M91" s="134">
        <v>3</v>
      </c>
      <c r="N91" s="134"/>
      <c r="O91" s="134">
        <v>16</v>
      </c>
      <c r="P91" s="134">
        <v>16</v>
      </c>
      <c r="Q91" s="134"/>
      <c r="R91" s="134">
        <v>2</v>
      </c>
      <c r="S91" s="134">
        <v>2</v>
      </c>
      <c r="T91" s="134"/>
      <c r="U91" s="134">
        <v>19</v>
      </c>
      <c r="V91" s="134">
        <v>19</v>
      </c>
      <c r="W91" s="134"/>
      <c r="X91" s="134">
        <v>2</v>
      </c>
      <c r="Y91" s="134">
        <v>2</v>
      </c>
      <c r="Z91" s="134"/>
      <c r="AA91" s="134">
        <v>17</v>
      </c>
      <c r="AB91" s="134">
        <v>17</v>
      </c>
      <c r="AC91" s="134"/>
      <c r="AD91" s="134"/>
      <c r="AE91" s="134"/>
      <c r="AF91" s="134">
        <v>3</v>
      </c>
      <c r="AG91" s="134">
        <v>3</v>
      </c>
      <c r="AH91" s="134"/>
      <c r="AI91" s="134">
        <v>15</v>
      </c>
      <c r="AJ91" s="134">
        <v>15</v>
      </c>
      <c r="AK91" s="134">
        <v>0</v>
      </c>
      <c r="AL91" s="134"/>
      <c r="AM91" s="134"/>
      <c r="AN91" s="134">
        <v>3</v>
      </c>
      <c r="AO91" s="134">
        <v>3</v>
      </c>
      <c r="AP91" s="134"/>
      <c r="AQ91" s="134">
        <v>15</v>
      </c>
      <c r="AR91" s="134">
        <v>15</v>
      </c>
      <c r="AS91" s="134">
        <v>0</v>
      </c>
      <c r="AT91" s="134"/>
      <c r="AU91" s="134"/>
      <c r="AV91" s="134">
        <v>3</v>
      </c>
      <c r="AW91" s="134">
        <v>3</v>
      </c>
      <c r="AX91" s="134"/>
      <c r="AY91" s="134">
        <v>15</v>
      </c>
      <c r="AZ91" s="134">
        <v>15</v>
      </c>
      <c r="BA91" s="134">
        <v>0</v>
      </c>
      <c r="BB91" s="134"/>
      <c r="BC91" s="134"/>
      <c r="BD91" s="134">
        <v>3</v>
      </c>
      <c r="BE91" s="134">
        <v>3</v>
      </c>
      <c r="BF91" s="134"/>
      <c r="BG91" s="134">
        <f t="shared" si="121"/>
        <v>0</v>
      </c>
      <c r="BH91" s="134">
        <f t="shared" si="122"/>
        <v>0</v>
      </c>
      <c r="BI91" s="134">
        <f t="shared" si="123"/>
        <v>0</v>
      </c>
      <c r="BJ91" s="134">
        <f t="shared" si="124"/>
        <v>0</v>
      </c>
      <c r="BK91" s="134">
        <f t="shared" si="125"/>
        <v>0</v>
      </c>
      <c r="BL91" s="134">
        <f t="shared" si="126"/>
        <v>0</v>
      </c>
      <c r="BM91" s="135"/>
      <c r="BN91" s="135"/>
      <c r="BO91" s="135"/>
      <c r="BP91" s="135"/>
      <c r="BQ91" s="135"/>
      <c r="BR91" s="135"/>
      <c r="BS91" s="246" t="s">
        <v>338</v>
      </c>
    </row>
    <row r="92" spans="1:73" ht="31.5" customHeight="1">
      <c r="A92" s="329">
        <v>24</v>
      </c>
      <c r="B92" s="169" t="s">
        <v>362</v>
      </c>
      <c r="C92" s="134">
        <v>20</v>
      </c>
      <c r="D92" s="134">
        <v>20</v>
      </c>
      <c r="E92" s="134"/>
      <c r="F92" s="134">
        <v>1</v>
      </c>
      <c r="G92" s="134">
        <v>1</v>
      </c>
      <c r="H92" s="134"/>
      <c r="I92" s="134">
        <v>19</v>
      </c>
      <c r="J92" s="134">
        <v>19</v>
      </c>
      <c r="K92" s="134"/>
      <c r="L92" s="134">
        <v>1</v>
      </c>
      <c r="M92" s="134">
        <v>1</v>
      </c>
      <c r="N92" s="134"/>
      <c r="O92" s="134">
        <v>19</v>
      </c>
      <c r="P92" s="134">
        <v>19</v>
      </c>
      <c r="Q92" s="134"/>
      <c r="R92" s="134">
        <v>1</v>
      </c>
      <c r="S92" s="134">
        <v>1</v>
      </c>
      <c r="T92" s="134"/>
      <c r="U92" s="134">
        <v>20</v>
      </c>
      <c r="V92" s="134">
        <v>20</v>
      </c>
      <c r="W92" s="134"/>
      <c r="X92" s="134">
        <v>1</v>
      </c>
      <c r="Y92" s="134">
        <v>1</v>
      </c>
      <c r="Z92" s="134"/>
      <c r="AA92" s="134">
        <v>19</v>
      </c>
      <c r="AB92" s="134">
        <v>19</v>
      </c>
      <c r="AC92" s="134"/>
      <c r="AD92" s="134"/>
      <c r="AE92" s="134"/>
      <c r="AF92" s="134">
        <v>1</v>
      </c>
      <c r="AG92" s="134">
        <v>1</v>
      </c>
      <c r="AH92" s="134"/>
      <c r="AI92" s="134">
        <v>19</v>
      </c>
      <c r="AJ92" s="134">
        <v>19</v>
      </c>
      <c r="AK92" s="134"/>
      <c r="AL92" s="134"/>
      <c r="AM92" s="134"/>
      <c r="AN92" s="134">
        <v>1</v>
      </c>
      <c r="AO92" s="134">
        <v>1</v>
      </c>
      <c r="AP92" s="134"/>
      <c r="AQ92" s="134">
        <v>19</v>
      </c>
      <c r="AR92" s="134">
        <v>19</v>
      </c>
      <c r="AS92" s="134"/>
      <c r="AT92" s="134"/>
      <c r="AU92" s="134"/>
      <c r="AV92" s="134">
        <v>1</v>
      </c>
      <c r="AW92" s="134">
        <v>1</v>
      </c>
      <c r="AX92" s="134"/>
      <c r="AY92" s="134">
        <v>19</v>
      </c>
      <c r="AZ92" s="134">
        <v>19</v>
      </c>
      <c r="BA92" s="134"/>
      <c r="BB92" s="134"/>
      <c r="BC92" s="134"/>
      <c r="BD92" s="134">
        <v>1</v>
      </c>
      <c r="BE92" s="134">
        <v>1</v>
      </c>
      <c r="BF92" s="134"/>
      <c r="BG92" s="134">
        <f t="shared" si="121"/>
        <v>0</v>
      </c>
      <c r="BH92" s="134">
        <f t="shared" si="122"/>
        <v>0</v>
      </c>
      <c r="BI92" s="134">
        <f t="shared" si="123"/>
        <v>0</v>
      </c>
      <c r="BJ92" s="134">
        <f t="shared" si="124"/>
        <v>0</v>
      </c>
      <c r="BK92" s="134">
        <f t="shared" si="125"/>
        <v>0</v>
      </c>
      <c r="BL92" s="134">
        <f t="shared" si="126"/>
        <v>0</v>
      </c>
      <c r="BM92" s="135"/>
      <c r="BN92" s="135"/>
      <c r="BO92" s="135"/>
      <c r="BP92" s="135"/>
      <c r="BQ92" s="135"/>
      <c r="BR92" s="135"/>
      <c r="BS92" s="246" t="s">
        <v>338</v>
      </c>
    </row>
    <row r="93" spans="1:73" ht="36" customHeight="1">
      <c r="A93" s="330" t="s">
        <v>73</v>
      </c>
      <c r="B93" s="146" t="s">
        <v>74</v>
      </c>
      <c r="C93" s="131">
        <f>C94+C95</f>
        <v>90</v>
      </c>
      <c r="D93" s="131">
        <f t="shared" ref="D93:AH93" si="127">D94+D95</f>
        <v>86</v>
      </c>
      <c r="E93" s="131">
        <f t="shared" si="127"/>
        <v>4</v>
      </c>
      <c r="F93" s="131">
        <f t="shared" si="127"/>
        <v>57</v>
      </c>
      <c r="G93" s="131">
        <f t="shared" si="127"/>
        <v>57</v>
      </c>
      <c r="H93" s="131">
        <f t="shared" si="127"/>
        <v>0</v>
      </c>
      <c r="I93" s="131">
        <f t="shared" ref="I93:N93" si="128">I94+I95</f>
        <v>90</v>
      </c>
      <c r="J93" s="131">
        <f t="shared" si="128"/>
        <v>86</v>
      </c>
      <c r="K93" s="131">
        <f t="shared" si="128"/>
        <v>4</v>
      </c>
      <c r="L93" s="131">
        <f t="shared" si="128"/>
        <v>57</v>
      </c>
      <c r="M93" s="131">
        <f t="shared" si="128"/>
        <v>57</v>
      </c>
      <c r="N93" s="131">
        <f t="shared" si="128"/>
        <v>0</v>
      </c>
      <c r="O93" s="131">
        <f t="shared" si="127"/>
        <v>88</v>
      </c>
      <c r="P93" s="131">
        <f t="shared" si="127"/>
        <v>84</v>
      </c>
      <c r="Q93" s="131">
        <f t="shared" si="127"/>
        <v>4</v>
      </c>
      <c r="R93" s="131">
        <f t="shared" si="127"/>
        <v>49</v>
      </c>
      <c r="S93" s="131">
        <f t="shared" si="127"/>
        <v>49</v>
      </c>
      <c r="T93" s="131">
        <f t="shared" si="127"/>
        <v>0</v>
      </c>
      <c r="U93" s="131">
        <f t="shared" si="127"/>
        <v>101</v>
      </c>
      <c r="V93" s="131">
        <f t="shared" si="127"/>
        <v>97</v>
      </c>
      <c r="W93" s="131">
        <f t="shared" si="127"/>
        <v>4</v>
      </c>
      <c r="X93" s="131">
        <f t="shared" si="127"/>
        <v>49</v>
      </c>
      <c r="Y93" s="131">
        <f t="shared" si="127"/>
        <v>49</v>
      </c>
      <c r="Z93" s="131">
        <f t="shared" si="127"/>
        <v>0</v>
      </c>
      <c r="AA93" s="131">
        <f t="shared" si="127"/>
        <v>90</v>
      </c>
      <c r="AB93" s="131">
        <f t="shared" si="127"/>
        <v>86</v>
      </c>
      <c r="AC93" s="131">
        <f t="shared" si="127"/>
        <v>4</v>
      </c>
      <c r="AD93" s="131">
        <f t="shared" si="127"/>
        <v>0</v>
      </c>
      <c r="AE93" s="131">
        <f t="shared" si="127"/>
        <v>0</v>
      </c>
      <c r="AF93" s="131">
        <f t="shared" si="127"/>
        <v>57</v>
      </c>
      <c r="AG93" s="131">
        <f t="shared" si="127"/>
        <v>57</v>
      </c>
      <c r="AH93" s="131">
        <f t="shared" si="127"/>
        <v>0</v>
      </c>
      <c r="AI93" s="131">
        <f>AI94+AI95</f>
        <v>90</v>
      </c>
      <c r="AJ93" s="131">
        <f t="shared" ref="AJ93:AP93" si="129">AJ94+AJ95</f>
        <v>86</v>
      </c>
      <c r="AK93" s="131">
        <f t="shared" si="129"/>
        <v>4</v>
      </c>
      <c r="AL93" s="131">
        <f t="shared" si="129"/>
        <v>0</v>
      </c>
      <c r="AM93" s="131">
        <f t="shared" si="129"/>
        <v>0</v>
      </c>
      <c r="AN93" s="131">
        <f t="shared" si="129"/>
        <v>57</v>
      </c>
      <c r="AO93" s="131">
        <f t="shared" si="129"/>
        <v>57</v>
      </c>
      <c r="AP93" s="131">
        <f t="shared" si="129"/>
        <v>0</v>
      </c>
      <c r="AQ93" s="131">
        <f>AQ94+AQ95</f>
        <v>10</v>
      </c>
      <c r="AR93" s="131">
        <f t="shared" ref="AR93:AX93" si="130">AR94+AR95</f>
        <v>9</v>
      </c>
      <c r="AS93" s="131">
        <f t="shared" si="130"/>
        <v>1</v>
      </c>
      <c r="AT93" s="131">
        <f t="shared" si="130"/>
        <v>0</v>
      </c>
      <c r="AU93" s="131">
        <f t="shared" si="130"/>
        <v>0</v>
      </c>
      <c r="AV93" s="131">
        <f t="shared" si="130"/>
        <v>8</v>
      </c>
      <c r="AW93" s="131">
        <f t="shared" si="130"/>
        <v>8</v>
      </c>
      <c r="AX93" s="131">
        <f t="shared" si="130"/>
        <v>0</v>
      </c>
      <c r="AY93" s="131">
        <f>AY94+AY95</f>
        <v>10</v>
      </c>
      <c r="AZ93" s="131">
        <f t="shared" ref="AZ93:BF93" si="131">AZ94+AZ95</f>
        <v>9</v>
      </c>
      <c r="BA93" s="131">
        <f t="shared" si="131"/>
        <v>1</v>
      </c>
      <c r="BB93" s="131">
        <f t="shared" si="131"/>
        <v>0</v>
      </c>
      <c r="BC93" s="131">
        <f t="shared" si="131"/>
        <v>0</v>
      </c>
      <c r="BD93" s="131">
        <f t="shared" si="131"/>
        <v>14</v>
      </c>
      <c r="BE93" s="131">
        <f t="shared" si="131"/>
        <v>14</v>
      </c>
      <c r="BF93" s="131">
        <f t="shared" si="131"/>
        <v>0</v>
      </c>
      <c r="BG93" s="134">
        <f t="shared" si="121"/>
        <v>0</v>
      </c>
      <c r="BH93" s="134">
        <f t="shared" si="122"/>
        <v>0</v>
      </c>
      <c r="BI93" s="134">
        <f t="shared" si="123"/>
        <v>0</v>
      </c>
      <c r="BJ93" s="134">
        <f t="shared" si="124"/>
        <v>6</v>
      </c>
      <c r="BK93" s="134">
        <f t="shared" si="125"/>
        <v>6</v>
      </c>
      <c r="BL93" s="134">
        <f t="shared" si="126"/>
        <v>0</v>
      </c>
      <c r="BM93" s="131">
        <f>AA93-I93</f>
        <v>0</v>
      </c>
      <c r="BN93" s="131">
        <f>(AB93+AD93)-J93</f>
        <v>0</v>
      </c>
      <c r="BO93" s="131">
        <f>(AC93+AE93)-K93</f>
        <v>0</v>
      </c>
      <c r="BP93" s="131">
        <f>AF93-L93</f>
        <v>0</v>
      </c>
      <c r="BQ93" s="131">
        <f t="shared" ref="BQ93" si="132">AG93-M93</f>
        <v>0</v>
      </c>
      <c r="BR93" s="131">
        <f t="shared" ref="BR93" si="133">AH93-N93</f>
        <v>0</v>
      </c>
      <c r="BS93" s="246"/>
    </row>
    <row r="94" spans="1:73" ht="33.75" hidden="1" customHeight="1">
      <c r="A94" s="329">
        <v>1</v>
      </c>
      <c r="B94" s="145" t="s">
        <v>75</v>
      </c>
      <c r="C94" s="134">
        <v>80</v>
      </c>
      <c r="D94" s="134">
        <v>77</v>
      </c>
      <c r="E94" s="134">
        <v>3</v>
      </c>
      <c r="F94" s="134">
        <v>49</v>
      </c>
      <c r="G94" s="134">
        <v>49</v>
      </c>
      <c r="H94" s="134"/>
      <c r="I94" s="134">
        <v>80</v>
      </c>
      <c r="J94" s="134">
        <v>77</v>
      </c>
      <c r="K94" s="134">
        <v>3</v>
      </c>
      <c r="L94" s="134">
        <v>49</v>
      </c>
      <c r="M94" s="134">
        <v>49</v>
      </c>
      <c r="N94" s="134"/>
      <c r="O94" s="134">
        <v>80</v>
      </c>
      <c r="P94" s="134">
        <v>77</v>
      </c>
      <c r="Q94" s="134">
        <v>3</v>
      </c>
      <c r="R94" s="134">
        <v>49</v>
      </c>
      <c r="S94" s="134">
        <v>49</v>
      </c>
      <c r="T94" s="134">
        <v>0</v>
      </c>
      <c r="U94" s="134">
        <v>83</v>
      </c>
      <c r="V94" s="134">
        <v>80</v>
      </c>
      <c r="W94" s="134">
        <v>3</v>
      </c>
      <c r="X94" s="134">
        <v>49</v>
      </c>
      <c r="Y94" s="134">
        <v>49</v>
      </c>
      <c r="Z94" s="134">
        <v>0</v>
      </c>
      <c r="AA94" s="134">
        <v>80</v>
      </c>
      <c r="AB94" s="134">
        <v>77</v>
      </c>
      <c r="AC94" s="134">
        <v>3</v>
      </c>
      <c r="AD94" s="134"/>
      <c r="AE94" s="134"/>
      <c r="AF94" s="134">
        <v>49</v>
      </c>
      <c r="AG94" s="134">
        <v>49</v>
      </c>
      <c r="AH94" s="134"/>
      <c r="AI94" s="134">
        <v>80</v>
      </c>
      <c r="AJ94" s="134">
        <v>77</v>
      </c>
      <c r="AK94" s="134">
        <v>3</v>
      </c>
      <c r="AL94" s="134"/>
      <c r="AM94" s="134"/>
      <c r="AN94" s="134">
        <v>49</v>
      </c>
      <c r="AO94" s="134">
        <v>49</v>
      </c>
      <c r="AP94" s="134"/>
      <c r="AQ94" s="134">
        <v>0</v>
      </c>
      <c r="AR94" s="134">
        <v>0</v>
      </c>
      <c r="AS94" s="134">
        <v>0</v>
      </c>
      <c r="AT94" s="134"/>
      <c r="AU94" s="134"/>
      <c r="AV94" s="134">
        <v>0</v>
      </c>
      <c r="AW94" s="134">
        <v>0</v>
      </c>
      <c r="AX94" s="134"/>
      <c r="AY94" s="134">
        <v>0</v>
      </c>
      <c r="AZ94" s="134">
        <v>0</v>
      </c>
      <c r="BA94" s="134">
        <v>0</v>
      </c>
      <c r="BB94" s="134"/>
      <c r="BC94" s="134"/>
      <c r="BD94" s="134">
        <v>0</v>
      </c>
      <c r="BE94" s="134">
        <v>0</v>
      </c>
      <c r="BF94" s="134"/>
      <c r="BG94" s="134">
        <f t="shared" si="121"/>
        <v>0</v>
      </c>
      <c r="BH94" s="134">
        <f t="shared" si="122"/>
        <v>0</v>
      </c>
      <c r="BI94" s="134">
        <f t="shared" si="123"/>
        <v>0</v>
      </c>
      <c r="BJ94" s="134">
        <f t="shared" si="124"/>
        <v>0</v>
      </c>
      <c r="BK94" s="134">
        <f t="shared" si="125"/>
        <v>0</v>
      </c>
      <c r="BL94" s="134">
        <f t="shared" si="126"/>
        <v>0</v>
      </c>
      <c r="BM94" s="135"/>
      <c r="BN94" s="135"/>
      <c r="BO94" s="135"/>
      <c r="BP94" s="135"/>
      <c r="BQ94" s="135"/>
      <c r="BR94" s="135"/>
      <c r="BS94" s="246" t="s">
        <v>286</v>
      </c>
    </row>
    <row r="95" spans="1:73" ht="30" customHeight="1">
      <c r="A95" s="331">
        <v>1</v>
      </c>
      <c r="B95" s="141" t="s">
        <v>76</v>
      </c>
      <c r="C95" s="134">
        <v>10</v>
      </c>
      <c r="D95" s="134">
        <v>9</v>
      </c>
      <c r="E95" s="134">
        <v>1</v>
      </c>
      <c r="F95" s="134">
        <v>8</v>
      </c>
      <c r="G95" s="134">
        <v>8</v>
      </c>
      <c r="H95" s="134"/>
      <c r="I95" s="134">
        <v>10</v>
      </c>
      <c r="J95" s="134">
        <v>9</v>
      </c>
      <c r="K95" s="134">
        <v>1</v>
      </c>
      <c r="L95" s="134">
        <v>8</v>
      </c>
      <c r="M95" s="134">
        <v>8</v>
      </c>
      <c r="N95" s="134"/>
      <c r="O95" s="134">
        <v>8</v>
      </c>
      <c r="P95" s="134">
        <v>7</v>
      </c>
      <c r="Q95" s="134">
        <v>1</v>
      </c>
      <c r="R95" s="134">
        <v>0</v>
      </c>
      <c r="S95" s="134">
        <v>0</v>
      </c>
      <c r="T95" s="134">
        <v>0</v>
      </c>
      <c r="U95" s="134">
        <v>18</v>
      </c>
      <c r="V95" s="134">
        <v>17</v>
      </c>
      <c r="W95" s="134">
        <v>1</v>
      </c>
      <c r="X95" s="134">
        <v>0</v>
      </c>
      <c r="Y95" s="134">
        <v>0</v>
      </c>
      <c r="Z95" s="134">
        <v>0</v>
      </c>
      <c r="AA95" s="134">
        <v>10</v>
      </c>
      <c r="AB95" s="134">
        <v>9</v>
      </c>
      <c r="AC95" s="134">
        <v>1</v>
      </c>
      <c r="AD95" s="134"/>
      <c r="AE95" s="134"/>
      <c r="AF95" s="134">
        <v>8</v>
      </c>
      <c r="AG95" s="134">
        <v>8</v>
      </c>
      <c r="AH95" s="134"/>
      <c r="AI95" s="134">
        <v>10</v>
      </c>
      <c r="AJ95" s="134">
        <v>9</v>
      </c>
      <c r="AK95" s="134">
        <v>1</v>
      </c>
      <c r="AL95" s="134"/>
      <c r="AM95" s="134"/>
      <c r="AN95" s="134">
        <v>8</v>
      </c>
      <c r="AO95" s="134">
        <v>8</v>
      </c>
      <c r="AP95" s="134"/>
      <c r="AQ95" s="134">
        <v>10</v>
      </c>
      <c r="AR95" s="134">
        <v>9</v>
      </c>
      <c r="AS95" s="134">
        <v>1</v>
      </c>
      <c r="AT95" s="134"/>
      <c r="AU95" s="134"/>
      <c r="AV95" s="134">
        <v>8</v>
      </c>
      <c r="AW95" s="134">
        <v>8</v>
      </c>
      <c r="AX95" s="134"/>
      <c r="AY95" s="134">
        <v>10</v>
      </c>
      <c r="AZ95" s="134">
        <v>9</v>
      </c>
      <c r="BA95" s="134">
        <v>1</v>
      </c>
      <c r="BB95" s="134"/>
      <c r="BC95" s="134"/>
      <c r="BD95" s="134">
        <v>14</v>
      </c>
      <c r="BE95" s="134">
        <v>14</v>
      </c>
      <c r="BF95" s="134"/>
      <c r="BG95" s="134">
        <f t="shared" si="121"/>
        <v>0</v>
      </c>
      <c r="BH95" s="134">
        <f t="shared" si="122"/>
        <v>0</v>
      </c>
      <c r="BI95" s="134">
        <f t="shared" si="123"/>
        <v>0</v>
      </c>
      <c r="BJ95" s="134">
        <f t="shared" si="124"/>
        <v>6</v>
      </c>
      <c r="BK95" s="134">
        <f t="shared" si="125"/>
        <v>6</v>
      </c>
      <c r="BL95" s="134">
        <f t="shared" si="126"/>
        <v>0</v>
      </c>
      <c r="BM95" s="135"/>
      <c r="BN95" s="135"/>
      <c r="BO95" s="135"/>
      <c r="BP95" s="135"/>
      <c r="BQ95" s="135"/>
      <c r="BR95" s="135"/>
      <c r="BS95" s="336" t="s">
        <v>333</v>
      </c>
      <c r="BT95" s="26"/>
    </row>
    <row r="96" spans="1:73" ht="36.75" customHeight="1">
      <c r="A96" s="332" t="s">
        <v>77</v>
      </c>
      <c r="B96" s="139" t="s">
        <v>78</v>
      </c>
      <c r="C96" s="131">
        <f>SUM(C97:C109)</f>
        <v>168</v>
      </c>
      <c r="D96" s="131">
        <f t="shared" ref="D96:AH96" si="134">SUM(D97:D109)</f>
        <v>168</v>
      </c>
      <c r="E96" s="131">
        <f t="shared" si="134"/>
        <v>0</v>
      </c>
      <c r="F96" s="131">
        <f t="shared" si="134"/>
        <v>0</v>
      </c>
      <c r="G96" s="131">
        <f t="shared" si="134"/>
        <v>0</v>
      </c>
      <c r="H96" s="131">
        <f t="shared" si="134"/>
        <v>0</v>
      </c>
      <c r="I96" s="131">
        <f t="shared" ref="I96:N96" si="135">SUM(I97:I109)</f>
        <v>167</v>
      </c>
      <c r="J96" s="131">
        <f t="shared" si="135"/>
        <v>167</v>
      </c>
      <c r="K96" s="131">
        <f t="shared" si="135"/>
        <v>0</v>
      </c>
      <c r="L96" s="131">
        <f t="shared" si="135"/>
        <v>0</v>
      </c>
      <c r="M96" s="131">
        <f t="shared" si="135"/>
        <v>0</v>
      </c>
      <c r="N96" s="131">
        <f t="shared" si="135"/>
        <v>0</v>
      </c>
      <c r="O96" s="131">
        <f t="shared" si="134"/>
        <v>155</v>
      </c>
      <c r="P96" s="131">
        <f t="shared" si="134"/>
        <v>155</v>
      </c>
      <c r="Q96" s="131">
        <f t="shared" si="134"/>
        <v>0</v>
      </c>
      <c r="R96" s="131">
        <f t="shared" si="134"/>
        <v>0</v>
      </c>
      <c r="S96" s="131">
        <f t="shared" si="134"/>
        <v>0</v>
      </c>
      <c r="T96" s="131">
        <f t="shared" si="134"/>
        <v>0</v>
      </c>
      <c r="U96" s="131">
        <f t="shared" si="134"/>
        <v>171</v>
      </c>
      <c r="V96" s="131">
        <f t="shared" si="134"/>
        <v>171</v>
      </c>
      <c r="W96" s="131">
        <f t="shared" si="134"/>
        <v>0</v>
      </c>
      <c r="X96" s="131">
        <f t="shared" si="134"/>
        <v>0</v>
      </c>
      <c r="Y96" s="131">
        <f t="shared" si="134"/>
        <v>0</v>
      </c>
      <c r="Z96" s="131">
        <f t="shared" si="134"/>
        <v>0</v>
      </c>
      <c r="AA96" s="131">
        <f>SUM(AA97:AA109)</f>
        <v>167</v>
      </c>
      <c r="AB96" s="131">
        <f t="shared" si="134"/>
        <v>165</v>
      </c>
      <c r="AC96" s="131">
        <f t="shared" si="134"/>
        <v>0</v>
      </c>
      <c r="AD96" s="131">
        <f t="shared" si="134"/>
        <v>2</v>
      </c>
      <c r="AE96" s="131">
        <f t="shared" si="134"/>
        <v>0</v>
      </c>
      <c r="AF96" s="131">
        <f t="shared" si="134"/>
        <v>0</v>
      </c>
      <c r="AG96" s="131">
        <f t="shared" si="134"/>
        <v>0</v>
      </c>
      <c r="AH96" s="131">
        <f t="shared" si="134"/>
        <v>0</v>
      </c>
      <c r="AI96" s="131">
        <f>SUM(AI97:AI109)</f>
        <v>167</v>
      </c>
      <c r="AJ96" s="131">
        <f>SUM(AJ97:AJ109)</f>
        <v>165</v>
      </c>
      <c r="AK96" s="131">
        <f t="shared" ref="AK96:AP96" si="136">SUM(AK97:AK109)</f>
        <v>0</v>
      </c>
      <c r="AL96" s="131">
        <f t="shared" si="136"/>
        <v>2</v>
      </c>
      <c r="AM96" s="131">
        <f t="shared" si="136"/>
        <v>0</v>
      </c>
      <c r="AN96" s="131">
        <f t="shared" si="136"/>
        <v>0</v>
      </c>
      <c r="AO96" s="131">
        <f t="shared" si="136"/>
        <v>0</v>
      </c>
      <c r="AP96" s="131">
        <f t="shared" si="136"/>
        <v>0</v>
      </c>
      <c r="AQ96" s="131">
        <f>SUM(AQ97:AQ109)</f>
        <v>167</v>
      </c>
      <c r="AR96" s="131">
        <f>SUM(AR97:AR109)</f>
        <v>165</v>
      </c>
      <c r="AS96" s="131">
        <f t="shared" ref="AS96:AX96" si="137">SUM(AS97:AS109)</f>
        <v>0</v>
      </c>
      <c r="AT96" s="131">
        <f t="shared" si="137"/>
        <v>2</v>
      </c>
      <c r="AU96" s="131">
        <f t="shared" si="137"/>
        <v>0</v>
      </c>
      <c r="AV96" s="131">
        <f t="shared" si="137"/>
        <v>0</v>
      </c>
      <c r="AW96" s="131">
        <f t="shared" si="137"/>
        <v>0</v>
      </c>
      <c r="AX96" s="131">
        <f t="shared" si="137"/>
        <v>0</v>
      </c>
      <c r="AY96" s="131">
        <f>SUM(AY97:AY109)</f>
        <v>141</v>
      </c>
      <c r="AZ96" s="131">
        <f>SUM(AZ97:AZ109)</f>
        <v>141</v>
      </c>
      <c r="BA96" s="131">
        <f t="shared" ref="BA96:BF96" si="138">SUM(BA97:BA109)</f>
        <v>0</v>
      </c>
      <c r="BB96" s="131">
        <f t="shared" si="138"/>
        <v>0</v>
      </c>
      <c r="BC96" s="131">
        <f t="shared" si="138"/>
        <v>0</v>
      </c>
      <c r="BD96" s="131">
        <f t="shared" si="138"/>
        <v>0</v>
      </c>
      <c r="BE96" s="131">
        <f t="shared" si="138"/>
        <v>0</v>
      </c>
      <c r="BF96" s="131">
        <f t="shared" si="138"/>
        <v>0</v>
      </c>
      <c r="BG96" s="134">
        <f t="shared" si="121"/>
        <v>-26</v>
      </c>
      <c r="BH96" s="134">
        <f t="shared" si="122"/>
        <v>-26</v>
      </c>
      <c r="BI96" s="134">
        <f t="shared" si="123"/>
        <v>0</v>
      </c>
      <c r="BJ96" s="134">
        <f t="shared" si="124"/>
        <v>0</v>
      </c>
      <c r="BK96" s="134">
        <f t="shared" si="125"/>
        <v>0</v>
      </c>
      <c r="BL96" s="134">
        <f t="shared" si="126"/>
        <v>0</v>
      </c>
      <c r="BM96" s="131">
        <f>AA96-I96</f>
        <v>0</v>
      </c>
      <c r="BN96" s="131">
        <f>(AB96+AD96)-J96</f>
        <v>0</v>
      </c>
      <c r="BO96" s="131">
        <f>(AC96+AE96)-K96</f>
        <v>0</v>
      </c>
      <c r="BP96" s="131">
        <f>AF96-L96</f>
        <v>0</v>
      </c>
      <c r="BQ96" s="131">
        <f t="shared" ref="BQ96" si="139">AG96-M96</f>
        <v>0</v>
      </c>
      <c r="BR96" s="131">
        <f t="shared" ref="BR96" si="140">AH96-N96</f>
        <v>0</v>
      </c>
      <c r="BS96" s="246"/>
      <c r="BU96" s="32" t="s">
        <v>292</v>
      </c>
    </row>
    <row r="97" spans="1:71" ht="31.5" customHeight="1">
      <c r="A97" s="256">
        <v>1</v>
      </c>
      <c r="B97" s="133" t="s">
        <v>79</v>
      </c>
      <c r="C97" s="134">
        <v>12</v>
      </c>
      <c r="D97" s="134">
        <v>12</v>
      </c>
      <c r="E97" s="134"/>
      <c r="F97" s="131"/>
      <c r="G97" s="134"/>
      <c r="H97" s="134"/>
      <c r="I97" s="134">
        <v>12</v>
      </c>
      <c r="J97" s="134">
        <v>12</v>
      </c>
      <c r="K97" s="134"/>
      <c r="L97" s="131"/>
      <c r="M97" s="134"/>
      <c r="N97" s="134"/>
      <c r="O97" s="134">
        <v>9</v>
      </c>
      <c r="P97" s="134">
        <v>9</v>
      </c>
      <c r="Q97" s="134"/>
      <c r="R97" s="134"/>
      <c r="S97" s="134"/>
      <c r="T97" s="134"/>
      <c r="U97" s="134">
        <v>12</v>
      </c>
      <c r="V97" s="134">
        <v>12</v>
      </c>
      <c r="W97" s="134"/>
      <c r="X97" s="134"/>
      <c r="Y97" s="134"/>
      <c r="Z97" s="134"/>
      <c r="AA97" s="134">
        <v>12</v>
      </c>
      <c r="AB97" s="134">
        <v>12</v>
      </c>
      <c r="AC97" s="134"/>
      <c r="AD97" s="134"/>
      <c r="AE97" s="134"/>
      <c r="AF97" s="131"/>
      <c r="AG97" s="134"/>
      <c r="AH97" s="134"/>
      <c r="AI97" s="134">
        <v>12</v>
      </c>
      <c r="AJ97" s="134">
        <v>12</v>
      </c>
      <c r="AK97" s="134"/>
      <c r="AL97" s="134"/>
      <c r="AM97" s="134"/>
      <c r="AN97" s="131"/>
      <c r="AO97" s="134"/>
      <c r="AP97" s="134"/>
      <c r="AQ97" s="134">
        <v>12</v>
      </c>
      <c r="AR97" s="134">
        <v>12</v>
      </c>
      <c r="AS97" s="134"/>
      <c r="AT97" s="134"/>
      <c r="AU97" s="134"/>
      <c r="AV97" s="131"/>
      <c r="AW97" s="134"/>
      <c r="AX97" s="134"/>
      <c r="AY97" s="134">
        <v>9</v>
      </c>
      <c r="AZ97" s="134">
        <v>9</v>
      </c>
      <c r="BA97" s="134"/>
      <c r="BB97" s="134"/>
      <c r="BC97" s="134"/>
      <c r="BD97" s="131"/>
      <c r="BE97" s="134"/>
      <c r="BF97" s="134"/>
      <c r="BG97" s="134">
        <f t="shared" si="121"/>
        <v>-3</v>
      </c>
      <c r="BH97" s="134">
        <f t="shared" si="122"/>
        <v>-3</v>
      </c>
      <c r="BI97" s="134">
        <f t="shared" si="123"/>
        <v>0</v>
      </c>
      <c r="BJ97" s="134">
        <f t="shared" si="124"/>
        <v>0</v>
      </c>
      <c r="BK97" s="134">
        <f t="shared" si="125"/>
        <v>0</v>
      </c>
      <c r="BL97" s="134">
        <f t="shared" si="126"/>
        <v>0</v>
      </c>
      <c r="BM97" s="147"/>
      <c r="BN97" s="147"/>
      <c r="BO97" s="147"/>
      <c r="BP97" s="147"/>
      <c r="BQ97" s="147"/>
      <c r="BR97" s="147"/>
      <c r="BS97" s="246" t="s">
        <v>361</v>
      </c>
    </row>
    <row r="98" spans="1:71" ht="31.5" customHeight="1">
      <c r="A98" s="256">
        <v>2</v>
      </c>
      <c r="B98" s="133" t="s">
        <v>80</v>
      </c>
      <c r="C98" s="134">
        <v>10</v>
      </c>
      <c r="D98" s="134">
        <v>10</v>
      </c>
      <c r="E98" s="134"/>
      <c r="F98" s="134"/>
      <c r="G98" s="134"/>
      <c r="H98" s="134"/>
      <c r="I98" s="134">
        <v>10</v>
      </c>
      <c r="J98" s="134">
        <v>10</v>
      </c>
      <c r="K98" s="134"/>
      <c r="L98" s="134"/>
      <c r="M98" s="134"/>
      <c r="N98" s="134"/>
      <c r="O98" s="134">
        <v>10</v>
      </c>
      <c r="P98" s="134">
        <v>10</v>
      </c>
      <c r="Q98" s="134"/>
      <c r="R98" s="134"/>
      <c r="S98" s="134"/>
      <c r="T98" s="134"/>
      <c r="U98" s="134">
        <v>10</v>
      </c>
      <c r="V98" s="134">
        <v>10</v>
      </c>
      <c r="W98" s="134"/>
      <c r="X98" s="134"/>
      <c r="Y98" s="134"/>
      <c r="Z98" s="134"/>
      <c r="AA98" s="134">
        <v>10</v>
      </c>
      <c r="AB98" s="134">
        <v>10</v>
      </c>
      <c r="AC98" s="134"/>
      <c r="AD98" s="134"/>
      <c r="AE98" s="134"/>
      <c r="AF98" s="134"/>
      <c r="AG98" s="134"/>
      <c r="AH98" s="134"/>
      <c r="AI98" s="134">
        <v>10</v>
      </c>
      <c r="AJ98" s="134">
        <v>10</v>
      </c>
      <c r="AK98" s="134"/>
      <c r="AL98" s="134"/>
      <c r="AM98" s="134"/>
      <c r="AN98" s="134"/>
      <c r="AO98" s="134"/>
      <c r="AP98" s="134"/>
      <c r="AQ98" s="134">
        <v>10</v>
      </c>
      <c r="AR98" s="134">
        <v>10</v>
      </c>
      <c r="AS98" s="134"/>
      <c r="AT98" s="134"/>
      <c r="AU98" s="134"/>
      <c r="AV98" s="134"/>
      <c r="AW98" s="134"/>
      <c r="AX98" s="134"/>
      <c r="AY98" s="134">
        <v>8</v>
      </c>
      <c r="AZ98" s="134">
        <v>8</v>
      </c>
      <c r="BA98" s="134"/>
      <c r="BB98" s="134"/>
      <c r="BC98" s="134"/>
      <c r="BD98" s="134"/>
      <c r="BE98" s="134"/>
      <c r="BF98" s="134"/>
      <c r="BG98" s="134">
        <f t="shared" si="121"/>
        <v>-2</v>
      </c>
      <c r="BH98" s="134">
        <f t="shared" si="122"/>
        <v>-2</v>
      </c>
      <c r="BI98" s="134">
        <f t="shared" si="123"/>
        <v>0</v>
      </c>
      <c r="BJ98" s="134">
        <f t="shared" si="124"/>
        <v>0</v>
      </c>
      <c r="BK98" s="134">
        <f t="shared" si="125"/>
        <v>0</v>
      </c>
      <c r="BL98" s="134">
        <f t="shared" si="126"/>
        <v>0</v>
      </c>
      <c r="BM98" s="135"/>
      <c r="BN98" s="135"/>
      <c r="BO98" s="135"/>
      <c r="BP98" s="135"/>
      <c r="BQ98" s="135"/>
      <c r="BR98" s="135"/>
      <c r="BS98" s="246" t="s">
        <v>361</v>
      </c>
    </row>
    <row r="99" spans="1:71" ht="31.5" customHeight="1">
      <c r="A99" s="256">
        <v>3</v>
      </c>
      <c r="B99" s="133" t="s">
        <v>81</v>
      </c>
      <c r="C99" s="134">
        <v>15</v>
      </c>
      <c r="D99" s="134">
        <v>15</v>
      </c>
      <c r="E99" s="134"/>
      <c r="F99" s="134">
        <v>0</v>
      </c>
      <c r="G99" s="134"/>
      <c r="H99" s="134"/>
      <c r="I99" s="134">
        <v>15</v>
      </c>
      <c r="J99" s="134">
        <v>15</v>
      </c>
      <c r="K99" s="134"/>
      <c r="L99" s="134">
        <v>0</v>
      </c>
      <c r="M99" s="134"/>
      <c r="N99" s="134"/>
      <c r="O99" s="134">
        <v>12</v>
      </c>
      <c r="P99" s="134">
        <v>12</v>
      </c>
      <c r="Q99" s="134"/>
      <c r="R99" s="134">
        <v>0</v>
      </c>
      <c r="S99" s="134"/>
      <c r="T99" s="134"/>
      <c r="U99" s="134">
        <v>15</v>
      </c>
      <c r="V99" s="134">
        <v>15</v>
      </c>
      <c r="W99" s="134"/>
      <c r="X99" s="134">
        <v>0</v>
      </c>
      <c r="Y99" s="134"/>
      <c r="Z99" s="134"/>
      <c r="AA99" s="134">
        <v>15</v>
      </c>
      <c r="AB99" s="134">
        <v>15</v>
      </c>
      <c r="AC99" s="134"/>
      <c r="AD99" s="134"/>
      <c r="AE99" s="134"/>
      <c r="AF99" s="134">
        <v>0</v>
      </c>
      <c r="AG99" s="134"/>
      <c r="AH99" s="134"/>
      <c r="AI99" s="134">
        <v>15</v>
      </c>
      <c r="AJ99" s="134">
        <v>15</v>
      </c>
      <c r="AK99" s="134"/>
      <c r="AL99" s="134"/>
      <c r="AM99" s="134"/>
      <c r="AN99" s="134">
        <v>0</v>
      </c>
      <c r="AO99" s="134"/>
      <c r="AP99" s="134"/>
      <c r="AQ99" s="134">
        <v>15</v>
      </c>
      <c r="AR99" s="134">
        <v>15</v>
      </c>
      <c r="AS99" s="134"/>
      <c r="AT99" s="134"/>
      <c r="AU99" s="134"/>
      <c r="AV99" s="134">
        <v>0</v>
      </c>
      <c r="AW99" s="134"/>
      <c r="AX99" s="134"/>
      <c r="AY99" s="134">
        <v>14</v>
      </c>
      <c r="AZ99" s="134">
        <v>14</v>
      </c>
      <c r="BA99" s="134"/>
      <c r="BB99" s="134"/>
      <c r="BC99" s="134"/>
      <c r="BD99" s="134">
        <v>0</v>
      </c>
      <c r="BE99" s="134"/>
      <c r="BF99" s="134"/>
      <c r="BG99" s="134">
        <f t="shared" si="121"/>
        <v>-1</v>
      </c>
      <c r="BH99" s="134">
        <f>(AZ99+BB99)-(AR99+AT99)</f>
        <v>-1</v>
      </c>
      <c r="BI99" s="134">
        <f t="shared" si="123"/>
        <v>0</v>
      </c>
      <c r="BJ99" s="134">
        <f t="shared" si="124"/>
        <v>0</v>
      </c>
      <c r="BK99" s="134">
        <f t="shared" si="125"/>
        <v>0</v>
      </c>
      <c r="BL99" s="134">
        <f t="shared" si="126"/>
        <v>0</v>
      </c>
      <c r="BM99" s="135"/>
      <c r="BN99" s="135"/>
      <c r="BO99" s="135"/>
      <c r="BP99" s="135"/>
      <c r="BQ99" s="135"/>
      <c r="BR99" s="135"/>
      <c r="BS99" s="246" t="s">
        <v>361</v>
      </c>
    </row>
    <row r="100" spans="1:71" ht="31.5" customHeight="1">
      <c r="A100" s="256">
        <v>4</v>
      </c>
      <c r="B100" s="133" t="s">
        <v>82</v>
      </c>
      <c r="C100" s="134">
        <v>13</v>
      </c>
      <c r="D100" s="134">
        <v>13</v>
      </c>
      <c r="E100" s="134">
        <v>0</v>
      </c>
      <c r="F100" s="134">
        <v>0</v>
      </c>
      <c r="G100" s="134">
        <v>0</v>
      </c>
      <c r="H100" s="134">
        <v>0</v>
      </c>
      <c r="I100" s="134">
        <v>13</v>
      </c>
      <c r="J100" s="134">
        <v>13</v>
      </c>
      <c r="K100" s="134">
        <v>0</v>
      </c>
      <c r="L100" s="134">
        <v>0</v>
      </c>
      <c r="M100" s="134">
        <v>0</v>
      </c>
      <c r="N100" s="134">
        <v>0</v>
      </c>
      <c r="O100" s="134">
        <v>13</v>
      </c>
      <c r="P100" s="134">
        <v>13</v>
      </c>
      <c r="Q100" s="134">
        <v>0</v>
      </c>
      <c r="R100" s="134">
        <v>0</v>
      </c>
      <c r="S100" s="134">
        <v>0</v>
      </c>
      <c r="T100" s="134">
        <v>0</v>
      </c>
      <c r="U100" s="134">
        <v>13</v>
      </c>
      <c r="V100" s="134">
        <v>13</v>
      </c>
      <c r="W100" s="134">
        <v>0</v>
      </c>
      <c r="X100" s="134">
        <v>0</v>
      </c>
      <c r="Y100" s="134">
        <v>0</v>
      </c>
      <c r="Z100" s="134">
        <v>0</v>
      </c>
      <c r="AA100" s="134">
        <v>16</v>
      </c>
      <c r="AB100" s="134">
        <v>16</v>
      </c>
      <c r="AC100" s="134">
        <v>0</v>
      </c>
      <c r="AD100" s="134"/>
      <c r="AE100" s="134"/>
      <c r="AF100" s="134">
        <v>0</v>
      </c>
      <c r="AG100" s="134">
        <v>0</v>
      </c>
      <c r="AH100" s="134">
        <v>0</v>
      </c>
      <c r="AI100" s="134">
        <v>16</v>
      </c>
      <c r="AJ100" s="134">
        <v>16</v>
      </c>
      <c r="AK100" s="134">
        <v>0</v>
      </c>
      <c r="AL100" s="134"/>
      <c r="AM100" s="134"/>
      <c r="AN100" s="134">
        <v>0</v>
      </c>
      <c r="AO100" s="134">
        <v>0</v>
      </c>
      <c r="AP100" s="134">
        <v>0</v>
      </c>
      <c r="AQ100" s="134">
        <v>16</v>
      </c>
      <c r="AR100" s="134">
        <v>16</v>
      </c>
      <c r="AS100" s="134">
        <v>0</v>
      </c>
      <c r="AT100" s="134"/>
      <c r="AU100" s="134"/>
      <c r="AV100" s="134">
        <v>0</v>
      </c>
      <c r="AW100" s="134">
        <v>0</v>
      </c>
      <c r="AX100" s="134">
        <v>0</v>
      </c>
      <c r="AY100" s="134">
        <v>16</v>
      </c>
      <c r="AZ100" s="134">
        <v>16</v>
      </c>
      <c r="BA100" s="134">
        <v>0</v>
      </c>
      <c r="BB100" s="134"/>
      <c r="BC100" s="134"/>
      <c r="BD100" s="134">
        <v>0</v>
      </c>
      <c r="BE100" s="134">
        <v>0</v>
      </c>
      <c r="BF100" s="134">
        <v>0</v>
      </c>
      <c r="BG100" s="134">
        <f t="shared" si="121"/>
        <v>0</v>
      </c>
      <c r="BH100" s="134">
        <f t="shared" si="122"/>
        <v>0</v>
      </c>
      <c r="BI100" s="134">
        <f t="shared" si="123"/>
        <v>0</v>
      </c>
      <c r="BJ100" s="134">
        <f t="shared" si="124"/>
        <v>0</v>
      </c>
      <c r="BK100" s="134">
        <f t="shared" si="125"/>
        <v>0</v>
      </c>
      <c r="BL100" s="134">
        <f t="shared" si="126"/>
        <v>0</v>
      </c>
      <c r="BM100" s="135"/>
      <c r="BN100" s="135"/>
      <c r="BO100" s="135"/>
      <c r="BP100" s="135"/>
      <c r="BQ100" s="135"/>
      <c r="BR100" s="135"/>
      <c r="BS100" s="246"/>
    </row>
    <row r="101" spans="1:71" ht="32.25" customHeight="1">
      <c r="A101" s="256">
        <v>5</v>
      </c>
      <c r="B101" s="133" t="s">
        <v>83</v>
      </c>
      <c r="C101" s="134">
        <v>12</v>
      </c>
      <c r="D101" s="134">
        <v>12</v>
      </c>
      <c r="E101" s="134"/>
      <c r="F101" s="134"/>
      <c r="G101" s="134"/>
      <c r="H101" s="134"/>
      <c r="I101" s="134">
        <v>12</v>
      </c>
      <c r="J101" s="134">
        <v>12</v>
      </c>
      <c r="K101" s="134"/>
      <c r="L101" s="134"/>
      <c r="M101" s="134"/>
      <c r="N101" s="134"/>
      <c r="O101" s="134">
        <v>12</v>
      </c>
      <c r="P101" s="134">
        <v>12</v>
      </c>
      <c r="Q101" s="134"/>
      <c r="R101" s="134"/>
      <c r="S101" s="134"/>
      <c r="T101" s="134"/>
      <c r="U101" s="134">
        <v>15</v>
      </c>
      <c r="V101" s="134">
        <v>15</v>
      </c>
      <c r="W101" s="134"/>
      <c r="X101" s="134"/>
      <c r="Y101" s="134"/>
      <c r="Z101" s="134"/>
      <c r="AA101" s="134">
        <v>12</v>
      </c>
      <c r="AB101" s="134">
        <v>12</v>
      </c>
      <c r="AC101" s="134"/>
      <c r="AD101" s="134"/>
      <c r="AE101" s="134"/>
      <c r="AF101" s="134"/>
      <c r="AG101" s="134"/>
      <c r="AH101" s="134"/>
      <c r="AI101" s="134">
        <v>12</v>
      </c>
      <c r="AJ101" s="134">
        <v>12</v>
      </c>
      <c r="AK101" s="134"/>
      <c r="AL101" s="134"/>
      <c r="AM101" s="134"/>
      <c r="AN101" s="134"/>
      <c r="AO101" s="134"/>
      <c r="AP101" s="134"/>
      <c r="AQ101" s="134">
        <v>12</v>
      </c>
      <c r="AR101" s="134">
        <v>12</v>
      </c>
      <c r="AS101" s="134"/>
      <c r="AT101" s="134"/>
      <c r="AU101" s="134"/>
      <c r="AV101" s="134"/>
      <c r="AW101" s="134"/>
      <c r="AX101" s="134"/>
      <c r="AY101" s="134">
        <v>11</v>
      </c>
      <c r="AZ101" s="134">
        <v>11</v>
      </c>
      <c r="BA101" s="134"/>
      <c r="BB101" s="134"/>
      <c r="BC101" s="134"/>
      <c r="BD101" s="134"/>
      <c r="BE101" s="134"/>
      <c r="BF101" s="134"/>
      <c r="BG101" s="134">
        <f t="shared" si="121"/>
        <v>-1</v>
      </c>
      <c r="BH101" s="134">
        <f t="shared" si="122"/>
        <v>-1</v>
      </c>
      <c r="BI101" s="134">
        <f t="shared" si="123"/>
        <v>0</v>
      </c>
      <c r="BJ101" s="134">
        <f t="shared" si="124"/>
        <v>0</v>
      </c>
      <c r="BK101" s="134">
        <f t="shared" si="125"/>
        <v>0</v>
      </c>
      <c r="BL101" s="134">
        <f t="shared" si="126"/>
        <v>0</v>
      </c>
      <c r="BM101" s="135"/>
      <c r="BN101" s="135"/>
      <c r="BO101" s="135"/>
      <c r="BP101" s="135"/>
      <c r="BQ101" s="135"/>
      <c r="BR101" s="135"/>
      <c r="BS101" s="246" t="s">
        <v>361</v>
      </c>
    </row>
    <row r="102" spans="1:71" ht="36" customHeight="1">
      <c r="A102" s="256">
        <v>6</v>
      </c>
      <c r="B102" s="133" t="s">
        <v>84</v>
      </c>
      <c r="C102" s="134">
        <v>11</v>
      </c>
      <c r="D102" s="134">
        <v>11</v>
      </c>
      <c r="E102" s="134">
        <v>0</v>
      </c>
      <c r="F102" s="134"/>
      <c r="G102" s="134"/>
      <c r="H102" s="134"/>
      <c r="I102" s="134">
        <v>10</v>
      </c>
      <c r="J102" s="134">
        <v>10</v>
      </c>
      <c r="K102" s="134">
        <v>0</v>
      </c>
      <c r="L102" s="134"/>
      <c r="M102" s="134"/>
      <c r="N102" s="134"/>
      <c r="O102" s="134">
        <v>10</v>
      </c>
      <c r="P102" s="134">
        <v>10</v>
      </c>
      <c r="Q102" s="134">
        <v>0</v>
      </c>
      <c r="R102" s="134"/>
      <c r="S102" s="134"/>
      <c r="T102" s="134"/>
      <c r="U102" s="134">
        <v>11</v>
      </c>
      <c r="V102" s="134">
        <v>11</v>
      </c>
      <c r="W102" s="134">
        <v>0</v>
      </c>
      <c r="X102" s="134"/>
      <c r="Y102" s="134"/>
      <c r="Z102" s="134"/>
      <c r="AA102" s="134">
        <f>AB102+AC102+AD102+AE102</f>
        <v>17</v>
      </c>
      <c r="AB102" s="134">
        <v>15</v>
      </c>
      <c r="AC102" s="134">
        <v>0</v>
      </c>
      <c r="AD102" s="134">
        <v>2</v>
      </c>
      <c r="AE102" s="134">
        <v>0</v>
      </c>
      <c r="AF102" s="134"/>
      <c r="AG102" s="134"/>
      <c r="AH102" s="134"/>
      <c r="AI102" s="134">
        <f>AJ102+AK102+AL102+AM102</f>
        <v>17</v>
      </c>
      <c r="AJ102" s="134">
        <v>15</v>
      </c>
      <c r="AK102" s="134">
        <v>0</v>
      </c>
      <c r="AL102" s="134">
        <v>2</v>
      </c>
      <c r="AM102" s="134">
        <v>0</v>
      </c>
      <c r="AN102" s="134"/>
      <c r="AO102" s="134"/>
      <c r="AP102" s="134"/>
      <c r="AQ102" s="134">
        <f>AR102+AS102+AT102+AU102</f>
        <v>17</v>
      </c>
      <c r="AR102" s="134">
        <v>15</v>
      </c>
      <c r="AS102" s="134">
        <v>0</v>
      </c>
      <c r="AT102" s="134">
        <v>2</v>
      </c>
      <c r="AU102" s="134">
        <v>0</v>
      </c>
      <c r="AV102" s="134"/>
      <c r="AW102" s="134"/>
      <c r="AX102" s="134"/>
      <c r="AY102" s="134">
        <f>AZ102+BA102+BB102+BC102</f>
        <v>11</v>
      </c>
      <c r="AZ102" s="134">
        <v>11</v>
      </c>
      <c r="BA102" s="134">
        <v>0</v>
      </c>
      <c r="BB102" s="134"/>
      <c r="BC102" s="134">
        <v>0</v>
      </c>
      <c r="BD102" s="134"/>
      <c r="BE102" s="134"/>
      <c r="BF102" s="134"/>
      <c r="BG102" s="134">
        <f t="shared" si="121"/>
        <v>-6</v>
      </c>
      <c r="BH102" s="134">
        <f t="shared" si="122"/>
        <v>-6</v>
      </c>
      <c r="BI102" s="134">
        <f t="shared" si="123"/>
        <v>0</v>
      </c>
      <c r="BJ102" s="134">
        <f t="shared" si="124"/>
        <v>0</v>
      </c>
      <c r="BK102" s="134">
        <f t="shared" si="125"/>
        <v>0</v>
      </c>
      <c r="BL102" s="134">
        <f t="shared" si="126"/>
        <v>0</v>
      </c>
      <c r="BM102" s="135"/>
      <c r="BN102" s="135"/>
      <c r="BO102" s="135"/>
      <c r="BP102" s="135"/>
      <c r="BQ102" s="135"/>
      <c r="BR102" s="135"/>
      <c r="BS102" s="246" t="s">
        <v>361</v>
      </c>
    </row>
    <row r="103" spans="1:71" ht="30" customHeight="1">
      <c r="A103" s="256">
        <v>7</v>
      </c>
      <c r="B103" s="133" t="s">
        <v>85</v>
      </c>
      <c r="C103" s="134">
        <v>16</v>
      </c>
      <c r="D103" s="134">
        <v>16</v>
      </c>
      <c r="E103" s="134"/>
      <c r="F103" s="134">
        <v>0</v>
      </c>
      <c r="G103" s="134"/>
      <c r="H103" s="134"/>
      <c r="I103" s="134">
        <v>16</v>
      </c>
      <c r="J103" s="134">
        <v>16</v>
      </c>
      <c r="K103" s="134"/>
      <c r="L103" s="134">
        <v>0</v>
      </c>
      <c r="M103" s="134"/>
      <c r="N103" s="134"/>
      <c r="O103" s="134">
        <v>16</v>
      </c>
      <c r="P103" s="134">
        <v>16</v>
      </c>
      <c r="Q103" s="134"/>
      <c r="R103" s="134">
        <v>0</v>
      </c>
      <c r="S103" s="134"/>
      <c r="T103" s="134"/>
      <c r="U103" s="134">
        <v>16</v>
      </c>
      <c r="V103" s="134">
        <v>16</v>
      </c>
      <c r="W103" s="134"/>
      <c r="X103" s="134">
        <v>0</v>
      </c>
      <c r="Y103" s="134"/>
      <c r="Z103" s="134"/>
      <c r="AA103" s="134">
        <v>16</v>
      </c>
      <c r="AB103" s="134">
        <v>16</v>
      </c>
      <c r="AC103" s="134"/>
      <c r="AD103" s="134"/>
      <c r="AE103" s="134"/>
      <c r="AF103" s="134">
        <v>0</v>
      </c>
      <c r="AG103" s="134"/>
      <c r="AH103" s="134"/>
      <c r="AI103" s="134">
        <v>16</v>
      </c>
      <c r="AJ103" s="134">
        <v>16</v>
      </c>
      <c r="AK103" s="134"/>
      <c r="AL103" s="134"/>
      <c r="AM103" s="134"/>
      <c r="AN103" s="134">
        <v>0</v>
      </c>
      <c r="AO103" s="134"/>
      <c r="AP103" s="134"/>
      <c r="AQ103" s="134">
        <v>16</v>
      </c>
      <c r="AR103" s="134">
        <v>16</v>
      </c>
      <c r="AS103" s="134"/>
      <c r="AT103" s="134"/>
      <c r="AU103" s="134"/>
      <c r="AV103" s="134">
        <v>0</v>
      </c>
      <c r="AW103" s="134"/>
      <c r="AX103" s="134"/>
      <c r="AY103" s="134">
        <v>14</v>
      </c>
      <c r="AZ103" s="134">
        <v>14</v>
      </c>
      <c r="BA103" s="134"/>
      <c r="BB103" s="134"/>
      <c r="BC103" s="134"/>
      <c r="BD103" s="134">
        <v>0</v>
      </c>
      <c r="BE103" s="134"/>
      <c r="BF103" s="134"/>
      <c r="BG103" s="134">
        <f t="shared" si="121"/>
        <v>-2</v>
      </c>
      <c r="BH103" s="134">
        <f t="shared" si="122"/>
        <v>-2</v>
      </c>
      <c r="BI103" s="134">
        <f t="shared" si="123"/>
        <v>0</v>
      </c>
      <c r="BJ103" s="134">
        <f t="shared" si="124"/>
        <v>0</v>
      </c>
      <c r="BK103" s="134">
        <f t="shared" si="125"/>
        <v>0</v>
      </c>
      <c r="BL103" s="134">
        <f t="shared" si="126"/>
        <v>0</v>
      </c>
      <c r="BM103" s="135"/>
      <c r="BN103" s="135"/>
      <c r="BO103" s="135"/>
      <c r="BP103" s="135"/>
      <c r="BQ103" s="135"/>
      <c r="BR103" s="135"/>
      <c r="BS103" s="246" t="s">
        <v>361</v>
      </c>
    </row>
    <row r="104" spans="1:71" ht="33.75" customHeight="1">
      <c r="A104" s="256">
        <v>8</v>
      </c>
      <c r="B104" s="133" t="s">
        <v>86</v>
      </c>
      <c r="C104" s="134">
        <v>12</v>
      </c>
      <c r="D104" s="134">
        <v>12</v>
      </c>
      <c r="E104" s="134">
        <v>0</v>
      </c>
      <c r="F104" s="134">
        <v>0</v>
      </c>
      <c r="G104" s="134">
        <v>0</v>
      </c>
      <c r="H104" s="134">
        <v>0</v>
      </c>
      <c r="I104" s="134">
        <v>12</v>
      </c>
      <c r="J104" s="134">
        <v>12</v>
      </c>
      <c r="K104" s="134">
        <v>0</v>
      </c>
      <c r="L104" s="134">
        <v>0</v>
      </c>
      <c r="M104" s="134">
        <v>0</v>
      </c>
      <c r="N104" s="134">
        <v>0</v>
      </c>
      <c r="O104" s="134">
        <v>10</v>
      </c>
      <c r="P104" s="134">
        <v>10</v>
      </c>
      <c r="Q104" s="134">
        <v>0</v>
      </c>
      <c r="R104" s="134">
        <v>0</v>
      </c>
      <c r="S104" s="134">
        <v>0</v>
      </c>
      <c r="T104" s="134">
        <v>0</v>
      </c>
      <c r="U104" s="134">
        <v>12</v>
      </c>
      <c r="V104" s="134">
        <v>12</v>
      </c>
      <c r="W104" s="134">
        <v>0</v>
      </c>
      <c r="X104" s="134">
        <v>0</v>
      </c>
      <c r="Y104" s="134">
        <v>0</v>
      </c>
      <c r="Z104" s="134">
        <v>0</v>
      </c>
      <c r="AA104" s="134">
        <v>12</v>
      </c>
      <c r="AB104" s="134">
        <v>12</v>
      </c>
      <c r="AC104" s="134">
        <v>0</v>
      </c>
      <c r="AD104" s="134"/>
      <c r="AE104" s="134"/>
      <c r="AF104" s="134">
        <v>0</v>
      </c>
      <c r="AG104" s="134">
        <v>0</v>
      </c>
      <c r="AH104" s="134">
        <v>0</v>
      </c>
      <c r="AI104" s="134">
        <v>12</v>
      </c>
      <c r="AJ104" s="134">
        <v>12</v>
      </c>
      <c r="AK104" s="134">
        <v>0</v>
      </c>
      <c r="AL104" s="134"/>
      <c r="AM104" s="134"/>
      <c r="AN104" s="134">
        <v>0</v>
      </c>
      <c r="AO104" s="134">
        <v>0</v>
      </c>
      <c r="AP104" s="134">
        <v>0</v>
      </c>
      <c r="AQ104" s="134">
        <v>12</v>
      </c>
      <c r="AR104" s="134">
        <v>12</v>
      </c>
      <c r="AS104" s="134">
        <v>0</v>
      </c>
      <c r="AT104" s="134"/>
      <c r="AU104" s="134"/>
      <c r="AV104" s="134">
        <v>0</v>
      </c>
      <c r="AW104" s="134">
        <v>0</v>
      </c>
      <c r="AX104" s="134">
        <v>0</v>
      </c>
      <c r="AY104" s="134">
        <v>11</v>
      </c>
      <c r="AZ104" s="134">
        <v>11</v>
      </c>
      <c r="BA104" s="134">
        <v>0</v>
      </c>
      <c r="BB104" s="134"/>
      <c r="BC104" s="134"/>
      <c r="BD104" s="134">
        <v>0</v>
      </c>
      <c r="BE104" s="134">
        <v>0</v>
      </c>
      <c r="BF104" s="134">
        <v>0</v>
      </c>
      <c r="BG104" s="134">
        <f t="shared" si="121"/>
        <v>-1</v>
      </c>
      <c r="BH104" s="134">
        <f t="shared" si="122"/>
        <v>-1</v>
      </c>
      <c r="BI104" s="134">
        <f t="shared" si="123"/>
        <v>0</v>
      </c>
      <c r="BJ104" s="134">
        <f t="shared" si="124"/>
        <v>0</v>
      </c>
      <c r="BK104" s="134">
        <f t="shared" si="125"/>
        <v>0</v>
      </c>
      <c r="BL104" s="134">
        <f t="shared" si="126"/>
        <v>0</v>
      </c>
      <c r="BM104" s="135"/>
      <c r="BN104" s="135"/>
      <c r="BO104" s="135"/>
      <c r="BP104" s="135"/>
      <c r="BQ104" s="135"/>
      <c r="BR104" s="135"/>
      <c r="BS104" s="246" t="s">
        <v>361</v>
      </c>
    </row>
    <row r="105" spans="1:71" ht="31.5" customHeight="1">
      <c r="A105" s="256">
        <v>9</v>
      </c>
      <c r="B105" s="133" t="s">
        <v>87</v>
      </c>
      <c r="C105" s="134">
        <v>14</v>
      </c>
      <c r="D105" s="134">
        <v>14</v>
      </c>
      <c r="E105" s="134"/>
      <c r="F105" s="134">
        <v>0</v>
      </c>
      <c r="G105" s="134"/>
      <c r="H105" s="134"/>
      <c r="I105" s="134">
        <v>14</v>
      </c>
      <c r="J105" s="134">
        <v>14</v>
      </c>
      <c r="K105" s="134"/>
      <c r="L105" s="134">
        <v>0</v>
      </c>
      <c r="M105" s="134"/>
      <c r="N105" s="134"/>
      <c r="O105" s="134">
        <v>10</v>
      </c>
      <c r="P105" s="134">
        <v>10</v>
      </c>
      <c r="Q105" s="134"/>
      <c r="R105" s="134">
        <v>0</v>
      </c>
      <c r="S105" s="134"/>
      <c r="T105" s="134"/>
      <c r="U105" s="134">
        <v>14</v>
      </c>
      <c r="V105" s="134">
        <v>14</v>
      </c>
      <c r="W105" s="134">
        <v>0</v>
      </c>
      <c r="X105" s="134">
        <v>0</v>
      </c>
      <c r="Y105" s="134">
        <v>0</v>
      </c>
      <c r="Z105" s="134">
        <v>0</v>
      </c>
      <c r="AA105" s="134">
        <v>14</v>
      </c>
      <c r="AB105" s="134">
        <v>14</v>
      </c>
      <c r="AC105" s="134"/>
      <c r="AD105" s="134"/>
      <c r="AE105" s="134"/>
      <c r="AF105" s="134">
        <v>0</v>
      </c>
      <c r="AG105" s="134"/>
      <c r="AH105" s="134"/>
      <c r="AI105" s="134">
        <v>14</v>
      </c>
      <c r="AJ105" s="134">
        <v>14</v>
      </c>
      <c r="AK105" s="134"/>
      <c r="AL105" s="134"/>
      <c r="AM105" s="134"/>
      <c r="AN105" s="134">
        <v>0</v>
      </c>
      <c r="AO105" s="134"/>
      <c r="AP105" s="134"/>
      <c r="AQ105" s="134">
        <v>14</v>
      </c>
      <c r="AR105" s="134">
        <v>14</v>
      </c>
      <c r="AS105" s="134"/>
      <c r="AT105" s="134"/>
      <c r="AU105" s="134"/>
      <c r="AV105" s="134">
        <v>0</v>
      </c>
      <c r="AW105" s="134"/>
      <c r="AX105" s="134"/>
      <c r="AY105" s="134">
        <v>9</v>
      </c>
      <c r="AZ105" s="134">
        <v>9</v>
      </c>
      <c r="BA105" s="134"/>
      <c r="BB105" s="134"/>
      <c r="BC105" s="134"/>
      <c r="BD105" s="134">
        <v>0</v>
      </c>
      <c r="BE105" s="134"/>
      <c r="BF105" s="134"/>
      <c r="BG105" s="134">
        <f t="shared" si="121"/>
        <v>-5</v>
      </c>
      <c r="BH105" s="134">
        <f t="shared" si="122"/>
        <v>-5</v>
      </c>
      <c r="BI105" s="134">
        <f t="shared" si="123"/>
        <v>0</v>
      </c>
      <c r="BJ105" s="134">
        <f t="shared" si="124"/>
        <v>0</v>
      </c>
      <c r="BK105" s="134">
        <f t="shared" si="125"/>
        <v>0</v>
      </c>
      <c r="BL105" s="134">
        <f t="shared" si="126"/>
        <v>0</v>
      </c>
      <c r="BM105" s="135"/>
      <c r="BN105" s="135"/>
      <c r="BO105" s="135"/>
      <c r="BP105" s="135"/>
      <c r="BQ105" s="135"/>
      <c r="BR105" s="135"/>
      <c r="BS105" s="246" t="s">
        <v>361</v>
      </c>
    </row>
    <row r="106" spans="1:71" ht="27.75" customHeight="1">
      <c r="A106" s="256">
        <v>10</v>
      </c>
      <c r="B106" s="133" t="s">
        <v>88</v>
      </c>
      <c r="C106" s="134">
        <v>16</v>
      </c>
      <c r="D106" s="134">
        <v>16</v>
      </c>
      <c r="E106" s="134"/>
      <c r="F106" s="134">
        <v>0</v>
      </c>
      <c r="G106" s="134"/>
      <c r="H106" s="134"/>
      <c r="I106" s="134">
        <v>16</v>
      </c>
      <c r="J106" s="134">
        <v>16</v>
      </c>
      <c r="K106" s="134"/>
      <c r="L106" s="134">
        <v>0</v>
      </c>
      <c r="M106" s="134"/>
      <c r="N106" s="134"/>
      <c r="O106" s="134">
        <v>16</v>
      </c>
      <c r="P106" s="134">
        <v>16</v>
      </c>
      <c r="Q106" s="134"/>
      <c r="R106" s="134">
        <v>0</v>
      </c>
      <c r="S106" s="134"/>
      <c r="T106" s="134"/>
      <c r="U106" s="134">
        <v>16</v>
      </c>
      <c r="V106" s="134">
        <v>16</v>
      </c>
      <c r="W106" s="134"/>
      <c r="X106" s="134">
        <v>0</v>
      </c>
      <c r="Y106" s="134"/>
      <c r="Z106" s="134"/>
      <c r="AA106" s="134">
        <v>16</v>
      </c>
      <c r="AB106" s="134">
        <v>16</v>
      </c>
      <c r="AC106" s="134"/>
      <c r="AD106" s="134"/>
      <c r="AE106" s="134"/>
      <c r="AF106" s="134">
        <v>0</v>
      </c>
      <c r="AG106" s="134"/>
      <c r="AH106" s="134"/>
      <c r="AI106" s="134">
        <v>16</v>
      </c>
      <c r="AJ106" s="134">
        <v>16</v>
      </c>
      <c r="AK106" s="134"/>
      <c r="AL106" s="134"/>
      <c r="AM106" s="134"/>
      <c r="AN106" s="134">
        <v>0</v>
      </c>
      <c r="AO106" s="134"/>
      <c r="AP106" s="134"/>
      <c r="AQ106" s="134">
        <v>16</v>
      </c>
      <c r="AR106" s="134">
        <v>16</v>
      </c>
      <c r="AS106" s="134"/>
      <c r="AT106" s="134"/>
      <c r="AU106" s="134"/>
      <c r="AV106" s="134">
        <v>0</v>
      </c>
      <c r="AW106" s="134"/>
      <c r="AX106" s="134"/>
      <c r="AY106" s="134">
        <v>14</v>
      </c>
      <c r="AZ106" s="134">
        <v>14</v>
      </c>
      <c r="BA106" s="134"/>
      <c r="BB106" s="134"/>
      <c r="BC106" s="134"/>
      <c r="BD106" s="134">
        <v>0</v>
      </c>
      <c r="BE106" s="134"/>
      <c r="BF106" s="134"/>
      <c r="BG106" s="134">
        <f t="shared" si="121"/>
        <v>-2</v>
      </c>
      <c r="BH106" s="134">
        <f t="shared" si="122"/>
        <v>-2</v>
      </c>
      <c r="BI106" s="134">
        <f t="shared" si="123"/>
        <v>0</v>
      </c>
      <c r="BJ106" s="134">
        <f t="shared" si="124"/>
        <v>0</v>
      </c>
      <c r="BK106" s="134">
        <f t="shared" si="125"/>
        <v>0</v>
      </c>
      <c r="BL106" s="134">
        <f t="shared" si="126"/>
        <v>0</v>
      </c>
      <c r="BM106" s="135"/>
      <c r="BN106" s="135"/>
      <c r="BO106" s="135"/>
      <c r="BP106" s="135"/>
      <c r="BQ106" s="135"/>
      <c r="BR106" s="135"/>
      <c r="BS106" s="246" t="s">
        <v>361</v>
      </c>
    </row>
    <row r="107" spans="1:71" ht="39.75" customHeight="1">
      <c r="A107" s="256">
        <v>11</v>
      </c>
      <c r="B107" s="133" t="s">
        <v>89</v>
      </c>
      <c r="C107" s="134">
        <v>16</v>
      </c>
      <c r="D107" s="134">
        <v>16</v>
      </c>
      <c r="E107" s="134"/>
      <c r="F107" s="134"/>
      <c r="G107" s="134"/>
      <c r="H107" s="134"/>
      <c r="I107" s="134">
        <v>16</v>
      </c>
      <c r="J107" s="134">
        <v>16</v>
      </c>
      <c r="K107" s="134"/>
      <c r="L107" s="134"/>
      <c r="M107" s="134"/>
      <c r="N107" s="134"/>
      <c r="O107" s="134">
        <v>16</v>
      </c>
      <c r="P107" s="134">
        <v>16</v>
      </c>
      <c r="Q107" s="134"/>
      <c r="R107" s="134"/>
      <c r="S107" s="134"/>
      <c r="T107" s="134"/>
      <c r="U107" s="134">
        <v>16</v>
      </c>
      <c r="V107" s="134">
        <v>16</v>
      </c>
      <c r="W107" s="134">
        <v>0</v>
      </c>
      <c r="X107" s="134"/>
      <c r="Y107" s="134"/>
      <c r="Z107" s="134"/>
      <c r="AA107" s="134">
        <v>16</v>
      </c>
      <c r="AB107" s="134">
        <v>16</v>
      </c>
      <c r="AC107" s="134"/>
      <c r="AD107" s="134"/>
      <c r="AE107" s="134"/>
      <c r="AF107" s="134"/>
      <c r="AG107" s="134"/>
      <c r="AH107" s="134"/>
      <c r="AI107" s="134">
        <v>16</v>
      </c>
      <c r="AJ107" s="134">
        <v>16</v>
      </c>
      <c r="AK107" s="134"/>
      <c r="AL107" s="134"/>
      <c r="AM107" s="134"/>
      <c r="AN107" s="134"/>
      <c r="AO107" s="134"/>
      <c r="AP107" s="134"/>
      <c r="AQ107" s="134">
        <v>16</v>
      </c>
      <c r="AR107" s="134">
        <v>16</v>
      </c>
      <c r="AS107" s="134"/>
      <c r="AT107" s="134"/>
      <c r="AU107" s="134"/>
      <c r="AV107" s="134"/>
      <c r="AW107" s="134"/>
      <c r="AX107" s="134"/>
      <c r="AY107" s="134">
        <v>14</v>
      </c>
      <c r="AZ107" s="134">
        <v>14</v>
      </c>
      <c r="BA107" s="134"/>
      <c r="BB107" s="134"/>
      <c r="BC107" s="134"/>
      <c r="BD107" s="134"/>
      <c r="BE107" s="134"/>
      <c r="BF107" s="134"/>
      <c r="BG107" s="134">
        <f t="shared" si="121"/>
        <v>-2</v>
      </c>
      <c r="BH107" s="134">
        <f t="shared" si="122"/>
        <v>-2</v>
      </c>
      <c r="BI107" s="134">
        <f t="shared" si="123"/>
        <v>0</v>
      </c>
      <c r="BJ107" s="134">
        <f t="shared" si="124"/>
        <v>0</v>
      </c>
      <c r="BK107" s="134">
        <f t="shared" si="125"/>
        <v>0</v>
      </c>
      <c r="BL107" s="134">
        <f t="shared" si="126"/>
        <v>0</v>
      </c>
      <c r="BM107" s="135"/>
      <c r="BN107" s="135"/>
      <c r="BO107" s="135"/>
      <c r="BP107" s="135"/>
      <c r="BQ107" s="135"/>
      <c r="BR107" s="135"/>
      <c r="BS107" s="246" t="s">
        <v>361</v>
      </c>
    </row>
    <row r="108" spans="1:71" ht="33.75" customHeight="1">
      <c r="A108" s="256">
        <v>12</v>
      </c>
      <c r="B108" s="133" t="s">
        <v>90</v>
      </c>
      <c r="C108" s="134">
        <v>11</v>
      </c>
      <c r="D108" s="134">
        <v>11</v>
      </c>
      <c r="E108" s="134"/>
      <c r="F108" s="134">
        <v>0</v>
      </c>
      <c r="G108" s="134"/>
      <c r="H108" s="134"/>
      <c r="I108" s="134">
        <v>11</v>
      </c>
      <c r="J108" s="134">
        <v>11</v>
      </c>
      <c r="K108" s="134"/>
      <c r="L108" s="134">
        <v>0</v>
      </c>
      <c r="M108" s="134"/>
      <c r="N108" s="134"/>
      <c r="O108" s="134">
        <v>11</v>
      </c>
      <c r="P108" s="134">
        <v>11</v>
      </c>
      <c r="Q108" s="134"/>
      <c r="R108" s="134">
        <v>0</v>
      </c>
      <c r="S108" s="134">
        <v>0</v>
      </c>
      <c r="T108" s="134"/>
      <c r="U108" s="134">
        <v>11</v>
      </c>
      <c r="V108" s="134">
        <v>11</v>
      </c>
      <c r="W108" s="134"/>
      <c r="X108" s="134">
        <v>0</v>
      </c>
      <c r="Y108" s="134"/>
      <c r="Z108" s="134"/>
      <c r="AA108" s="134">
        <v>11</v>
      </c>
      <c r="AB108" s="134">
        <v>11</v>
      </c>
      <c r="AC108" s="134"/>
      <c r="AD108" s="134"/>
      <c r="AE108" s="134"/>
      <c r="AF108" s="134">
        <v>0</v>
      </c>
      <c r="AG108" s="134"/>
      <c r="AH108" s="134"/>
      <c r="AI108" s="134">
        <v>11</v>
      </c>
      <c r="AJ108" s="134">
        <v>11</v>
      </c>
      <c r="AK108" s="134"/>
      <c r="AL108" s="134"/>
      <c r="AM108" s="134"/>
      <c r="AN108" s="134">
        <v>0</v>
      </c>
      <c r="AO108" s="134"/>
      <c r="AP108" s="134"/>
      <c r="AQ108" s="134">
        <v>11</v>
      </c>
      <c r="AR108" s="134">
        <v>11</v>
      </c>
      <c r="AS108" s="134"/>
      <c r="AT108" s="134"/>
      <c r="AU108" s="134"/>
      <c r="AV108" s="134">
        <v>0</v>
      </c>
      <c r="AW108" s="134"/>
      <c r="AX108" s="134"/>
      <c r="AY108" s="134">
        <v>10</v>
      </c>
      <c r="AZ108" s="134">
        <v>10</v>
      </c>
      <c r="BA108" s="134"/>
      <c r="BB108" s="134"/>
      <c r="BC108" s="134"/>
      <c r="BD108" s="134">
        <v>0</v>
      </c>
      <c r="BE108" s="134"/>
      <c r="BF108" s="134"/>
      <c r="BG108" s="134">
        <f t="shared" si="121"/>
        <v>-1</v>
      </c>
      <c r="BH108" s="134">
        <f t="shared" si="122"/>
        <v>-1</v>
      </c>
      <c r="BI108" s="134">
        <f t="shared" si="123"/>
        <v>0</v>
      </c>
      <c r="BJ108" s="134">
        <f t="shared" si="124"/>
        <v>0</v>
      </c>
      <c r="BK108" s="134">
        <f t="shared" si="125"/>
        <v>0</v>
      </c>
      <c r="BL108" s="134">
        <f t="shared" si="126"/>
        <v>0</v>
      </c>
      <c r="BM108" s="135"/>
      <c r="BN108" s="135"/>
      <c r="BO108" s="135"/>
      <c r="BP108" s="135"/>
      <c r="BQ108" s="135"/>
      <c r="BR108" s="135"/>
      <c r="BS108" s="246" t="s">
        <v>361</v>
      </c>
    </row>
    <row r="109" spans="1:71" ht="37.5" hidden="1" customHeight="1">
      <c r="A109" s="256">
        <v>13</v>
      </c>
      <c r="B109" s="133" t="s">
        <v>91</v>
      </c>
      <c r="C109" s="134">
        <v>10</v>
      </c>
      <c r="D109" s="134">
        <v>10</v>
      </c>
      <c r="E109" s="134">
        <v>0</v>
      </c>
      <c r="F109" s="134">
        <v>0</v>
      </c>
      <c r="G109" s="134">
        <v>0</v>
      </c>
      <c r="H109" s="134">
        <v>0</v>
      </c>
      <c r="I109" s="134">
        <v>10</v>
      </c>
      <c r="J109" s="134">
        <v>10</v>
      </c>
      <c r="K109" s="134">
        <v>0</v>
      </c>
      <c r="L109" s="134">
        <v>0</v>
      </c>
      <c r="M109" s="134">
        <v>0</v>
      </c>
      <c r="N109" s="134">
        <v>0</v>
      </c>
      <c r="O109" s="134">
        <v>10</v>
      </c>
      <c r="P109" s="134">
        <v>10</v>
      </c>
      <c r="Q109" s="134">
        <v>0</v>
      </c>
      <c r="R109" s="134">
        <v>0</v>
      </c>
      <c r="S109" s="134">
        <v>0</v>
      </c>
      <c r="T109" s="134">
        <v>0</v>
      </c>
      <c r="U109" s="134">
        <v>10</v>
      </c>
      <c r="V109" s="134">
        <v>10</v>
      </c>
      <c r="W109" s="134">
        <v>0</v>
      </c>
      <c r="X109" s="134">
        <v>0</v>
      </c>
      <c r="Y109" s="134">
        <v>0</v>
      </c>
      <c r="Z109" s="134">
        <v>0</v>
      </c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>
        <f t="shared" si="121"/>
        <v>0</v>
      </c>
      <c r="BH109" s="134">
        <f t="shared" si="122"/>
        <v>0</v>
      </c>
      <c r="BI109" s="134">
        <f t="shared" si="123"/>
        <v>0</v>
      </c>
      <c r="BJ109" s="134">
        <f t="shared" si="124"/>
        <v>0</v>
      </c>
      <c r="BK109" s="134">
        <f t="shared" si="125"/>
        <v>0</v>
      </c>
      <c r="BL109" s="134">
        <f t="shared" si="126"/>
        <v>0</v>
      </c>
      <c r="BM109" s="135"/>
      <c r="BN109" s="135"/>
      <c r="BO109" s="135"/>
      <c r="BP109" s="135"/>
      <c r="BQ109" s="135"/>
      <c r="BR109" s="135"/>
      <c r="BS109" s="246"/>
    </row>
    <row r="110" spans="1:71" ht="43.5" customHeight="1">
      <c r="A110" s="320" t="s">
        <v>92</v>
      </c>
      <c r="B110" s="132" t="s">
        <v>93</v>
      </c>
      <c r="C110" s="131">
        <f t="shared" ref="C110:AH110" si="141">SUM(C111:C141)</f>
        <v>571</v>
      </c>
      <c r="D110" s="131">
        <f t="shared" si="141"/>
        <v>535</v>
      </c>
      <c r="E110" s="131">
        <f t="shared" si="141"/>
        <v>36</v>
      </c>
      <c r="F110" s="131">
        <f t="shared" si="141"/>
        <v>138</v>
      </c>
      <c r="G110" s="131">
        <f t="shared" si="141"/>
        <v>138</v>
      </c>
      <c r="H110" s="131">
        <f t="shared" si="141"/>
        <v>0</v>
      </c>
      <c r="I110" s="131">
        <f t="shared" si="141"/>
        <v>563</v>
      </c>
      <c r="J110" s="131">
        <f t="shared" si="141"/>
        <v>528</v>
      </c>
      <c r="K110" s="131">
        <f t="shared" si="141"/>
        <v>35</v>
      </c>
      <c r="L110" s="131">
        <f t="shared" si="141"/>
        <v>86</v>
      </c>
      <c r="M110" s="131">
        <f t="shared" si="141"/>
        <v>86</v>
      </c>
      <c r="N110" s="131">
        <f t="shared" si="141"/>
        <v>0</v>
      </c>
      <c r="O110" s="131">
        <f t="shared" si="141"/>
        <v>517</v>
      </c>
      <c r="P110" s="131">
        <f t="shared" si="141"/>
        <v>486</v>
      </c>
      <c r="Q110" s="131">
        <f t="shared" si="141"/>
        <v>31</v>
      </c>
      <c r="R110" s="131">
        <f t="shared" si="141"/>
        <v>60</v>
      </c>
      <c r="S110" s="131">
        <f t="shared" si="141"/>
        <v>60</v>
      </c>
      <c r="T110" s="131">
        <f t="shared" si="141"/>
        <v>0</v>
      </c>
      <c r="U110" s="131">
        <f t="shared" si="141"/>
        <v>618</v>
      </c>
      <c r="V110" s="131">
        <f t="shared" si="141"/>
        <v>583</v>
      </c>
      <c r="W110" s="131">
        <f t="shared" si="141"/>
        <v>35</v>
      </c>
      <c r="X110" s="131">
        <f t="shared" si="141"/>
        <v>158</v>
      </c>
      <c r="Y110" s="131">
        <f t="shared" si="141"/>
        <v>157</v>
      </c>
      <c r="Z110" s="131">
        <f t="shared" si="141"/>
        <v>1</v>
      </c>
      <c r="AA110" s="131">
        <f t="shared" si="141"/>
        <v>568</v>
      </c>
      <c r="AB110" s="131">
        <f t="shared" si="141"/>
        <v>533</v>
      </c>
      <c r="AC110" s="131">
        <f t="shared" si="141"/>
        <v>35</v>
      </c>
      <c r="AD110" s="131">
        <f t="shared" si="141"/>
        <v>0</v>
      </c>
      <c r="AE110" s="131">
        <f t="shared" si="141"/>
        <v>0</v>
      </c>
      <c r="AF110" s="131">
        <f t="shared" si="141"/>
        <v>86</v>
      </c>
      <c r="AG110" s="131">
        <f t="shared" si="141"/>
        <v>86</v>
      </c>
      <c r="AH110" s="131">
        <f t="shared" si="141"/>
        <v>0</v>
      </c>
      <c r="AI110" s="131">
        <f t="shared" ref="AI110:AX110" si="142">SUM(AI111:AI141)</f>
        <v>532</v>
      </c>
      <c r="AJ110" s="131">
        <f t="shared" si="142"/>
        <v>497</v>
      </c>
      <c r="AK110" s="131">
        <f t="shared" si="142"/>
        <v>35</v>
      </c>
      <c r="AL110" s="131">
        <f t="shared" si="142"/>
        <v>0</v>
      </c>
      <c r="AM110" s="131">
        <f t="shared" si="142"/>
        <v>0</v>
      </c>
      <c r="AN110" s="131">
        <f t="shared" si="142"/>
        <v>96</v>
      </c>
      <c r="AO110" s="131">
        <f t="shared" si="142"/>
        <v>96</v>
      </c>
      <c r="AP110" s="131">
        <f t="shared" si="142"/>
        <v>0</v>
      </c>
      <c r="AQ110" s="131">
        <f t="shared" si="142"/>
        <v>532</v>
      </c>
      <c r="AR110" s="131">
        <f t="shared" si="142"/>
        <v>497</v>
      </c>
      <c r="AS110" s="131">
        <f t="shared" si="142"/>
        <v>35</v>
      </c>
      <c r="AT110" s="131">
        <f t="shared" si="142"/>
        <v>0</v>
      </c>
      <c r="AU110" s="131">
        <f t="shared" si="142"/>
        <v>0</v>
      </c>
      <c r="AV110" s="131">
        <f t="shared" si="142"/>
        <v>96</v>
      </c>
      <c r="AW110" s="131">
        <f t="shared" si="142"/>
        <v>96</v>
      </c>
      <c r="AX110" s="131">
        <f t="shared" si="142"/>
        <v>0</v>
      </c>
      <c r="AY110" s="131">
        <f>SUM(AY111:AY141)</f>
        <v>524</v>
      </c>
      <c r="AZ110" s="131">
        <f t="shared" ref="AZ110:BE110" si="143">SUM(AZ111:AZ141)</f>
        <v>492</v>
      </c>
      <c r="BA110" s="131">
        <f t="shared" si="143"/>
        <v>32</v>
      </c>
      <c r="BB110" s="131">
        <f t="shared" si="143"/>
        <v>0</v>
      </c>
      <c r="BC110" s="131">
        <f t="shared" si="143"/>
        <v>0</v>
      </c>
      <c r="BD110" s="131">
        <f t="shared" si="143"/>
        <v>111</v>
      </c>
      <c r="BE110" s="131">
        <f t="shared" si="143"/>
        <v>111</v>
      </c>
      <c r="BF110" s="131">
        <f>SUM(BF111:BF141)</f>
        <v>0</v>
      </c>
      <c r="BG110" s="134">
        <f t="shared" si="121"/>
        <v>-8</v>
      </c>
      <c r="BH110" s="134">
        <f t="shared" si="122"/>
        <v>-5</v>
      </c>
      <c r="BI110" s="134">
        <f t="shared" si="123"/>
        <v>-3</v>
      </c>
      <c r="BJ110" s="134">
        <f t="shared" si="124"/>
        <v>15</v>
      </c>
      <c r="BK110" s="134">
        <f t="shared" si="125"/>
        <v>15</v>
      </c>
      <c r="BL110" s="134">
        <f t="shared" si="126"/>
        <v>0</v>
      </c>
      <c r="BM110" s="131">
        <f>AA110-I110</f>
        <v>5</v>
      </c>
      <c r="BN110" s="131">
        <f>(AB110+AD110)-J110</f>
        <v>5</v>
      </c>
      <c r="BO110" s="131">
        <f>(AC110+AE110)-K110</f>
        <v>0</v>
      </c>
      <c r="BP110" s="131">
        <f>AF110-L110</f>
        <v>0</v>
      </c>
      <c r="BQ110" s="131">
        <f t="shared" ref="BQ110" si="144">AG110-M110</f>
        <v>0</v>
      </c>
      <c r="BR110" s="131">
        <f t="shared" ref="BR110" si="145">AH110-N110</f>
        <v>0</v>
      </c>
      <c r="BS110" s="246"/>
    </row>
    <row r="111" spans="1:71" ht="33" customHeight="1">
      <c r="A111" s="325">
        <v>1</v>
      </c>
      <c r="B111" s="141" t="s">
        <v>94</v>
      </c>
      <c r="C111" s="134">
        <v>15</v>
      </c>
      <c r="D111" s="134">
        <v>12</v>
      </c>
      <c r="E111" s="134">
        <v>3</v>
      </c>
      <c r="F111" s="134">
        <v>5</v>
      </c>
      <c r="G111" s="134">
        <v>5</v>
      </c>
      <c r="H111" s="134">
        <v>0</v>
      </c>
      <c r="I111" s="134">
        <v>15</v>
      </c>
      <c r="J111" s="134">
        <v>12</v>
      </c>
      <c r="K111" s="134">
        <v>3</v>
      </c>
      <c r="L111" s="134">
        <v>5</v>
      </c>
      <c r="M111" s="134">
        <v>5</v>
      </c>
      <c r="N111" s="134">
        <v>0</v>
      </c>
      <c r="O111" s="134">
        <v>15</v>
      </c>
      <c r="P111" s="134">
        <v>12</v>
      </c>
      <c r="Q111" s="134">
        <v>3</v>
      </c>
      <c r="R111" s="134">
        <v>0</v>
      </c>
      <c r="S111" s="134">
        <v>0</v>
      </c>
      <c r="T111" s="134">
        <v>0</v>
      </c>
      <c r="U111" s="134">
        <v>15</v>
      </c>
      <c r="V111" s="134">
        <v>12</v>
      </c>
      <c r="W111" s="134">
        <v>3</v>
      </c>
      <c r="X111" s="134">
        <v>5</v>
      </c>
      <c r="Y111" s="134">
        <v>5</v>
      </c>
      <c r="Z111" s="134">
        <v>0</v>
      </c>
      <c r="AA111" s="134">
        <v>15</v>
      </c>
      <c r="AB111" s="134">
        <v>12</v>
      </c>
      <c r="AC111" s="134">
        <v>3</v>
      </c>
      <c r="AD111" s="134"/>
      <c r="AE111" s="134"/>
      <c r="AF111" s="134">
        <v>5</v>
      </c>
      <c r="AG111" s="134">
        <v>5</v>
      </c>
      <c r="AH111" s="134">
        <v>0</v>
      </c>
      <c r="AI111" s="134">
        <v>15</v>
      </c>
      <c r="AJ111" s="134">
        <v>12</v>
      </c>
      <c r="AK111" s="134">
        <v>3</v>
      </c>
      <c r="AL111" s="134"/>
      <c r="AM111" s="134"/>
      <c r="AN111" s="134">
        <v>5</v>
      </c>
      <c r="AO111" s="134">
        <v>5</v>
      </c>
      <c r="AP111" s="134">
        <v>0</v>
      </c>
      <c r="AQ111" s="134">
        <v>15</v>
      </c>
      <c r="AR111" s="134">
        <v>12</v>
      </c>
      <c r="AS111" s="134">
        <v>3</v>
      </c>
      <c r="AT111" s="134"/>
      <c r="AU111" s="134"/>
      <c r="AV111" s="134">
        <v>5</v>
      </c>
      <c r="AW111" s="134">
        <v>5</v>
      </c>
      <c r="AX111" s="134">
        <v>0</v>
      </c>
      <c r="AY111" s="134">
        <v>15</v>
      </c>
      <c r="AZ111" s="134">
        <v>12</v>
      </c>
      <c r="BA111" s="134">
        <v>3</v>
      </c>
      <c r="BB111" s="134"/>
      <c r="BC111" s="134"/>
      <c r="BD111" s="134">
        <v>5</v>
      </c>
      <c r="BE111" s="134">
        <v>5</v>
      </c>
      <c r="BF111" s="134">
        <v>0</v>
      </c>
      <c r="BG111" s="134">
        <f t="shared" si="121"/>
        <v>0</v>
      </c>
      <c r="BH111" s="134">
        <f t="shared" si="122"/>
        <v>0</v>
      </c>
      <c r="BI111" s="134">
        <f t="shared" si="123"/>
        <v>0</v>
      </c>
      <c r="BJ111" s="134">
        <f t="shared" si="124"/>
        <v>0</v>
      </c>
      <c r="BK111" s="134">
        <f t="shared" si="125"/>
        <v>0</v>
      </c>
      <c r="BL111" s="134">
        <f t="shared" si="126"/>
        <v>0</v>
      </c>
      <c r="BM111" s="135"/>
      <c r="BN111" s="135"/>
      <c r="BO111" s="135"/>
      <c r="BP111" s="135"/>
      <c r="BQ111" s="135"/>
      <c r="BR111" s="135"/>
      <c r="BS111" s="246"/>
    </row>
    <row r="112" spans="1:71" ht="28.5" customHeight="1">
      <c r="A112" s="325">
        <v>2</v>
      </c>
      <c r="B112" s="141" t="s">
        <v>95</v>
      </c>
      <c r="C112" s="134">
        <v>8</v>
      </c>
      <c r="D112" s="134">
        <v>6</v>
      </c>
      <c r="E112" s="134">
        <v>2</v>
      </c>
      <c r="F112" s="134">
        <v>0</v>
      </c>
      <c r="G112" s="134">
        <v>0</v>
      </c>
      <c r="H112" s="134">
        <v>0</v>
      </c>
      <c r="I112" s="134">
        <v>8</v>
      </c>
      <c r="J112" s="134">
        <v>6</v>
      </c>
      <c r="K112" s="134">
        <v>2</v>
      </c>
      <c r="L112" s="134">
        <v>0</v>
      </c>
      <c r="M112" s="134">
        <v>0</v>
      </c>
      <c r="N112" s="134">
        <v>0</v>
      </c>
      <c r="O112" s="134">
        <v>7</v>
      </c>
      <c r="P112" s="134">
        <v>5</v>
      </c>
      <c r="Q112" s="134">
        <v>2</v>
      </c>
      <c r="R112" s="134">
        <v>0</v>
      </c>
      <c r="S112" s="134">
        <v>0</v>
      </c>
      <c r="T112" s="134">
        <v>0</v>
      </c>
      <c r="U112" s="134">
        <v>10</v>
      </c>
      <c r="V112" s="134">
        <v>8</v>
      </c>
      <c r="W112" s="134">
        <v>2</v>
      </c>
      <c r="X112" s="134">
        <v>0</v>
      </c>
      <c r="Y112" s="134">
        <v>0</v>
      </c>
      <c r="Z112" s="134">
        <v>0</v>
      </c>
      <c r="AA112" s="134">
        <v>8</v>
      </c>
      <c r="AB112" s="134">
        <v>6</v>
      </c>
      <c r="AC112" s="134">
        <v>2</v>
      </c>
      <c r="AD112" s="134"/>
      <c r="AE112" s="134"/>
      <c r="AF112" s="134">
        <v>0</v>
      </c>
      <c r="AG112" s="134">
        <v>0</v>
      </c>
      <c r="AH112" s="134">
        <v>0</v>
      </c>
      <c r="AI112" s="134">
        <v>7</v>
      </c>
      <c r="AJ112" s="134">
        <v>5</v>
      </c>
      <c r="AK112" s="134">
        <v>2</v>
      </c>
      <c r="AL112" s="134"/>
      <c r="AM112" s="134"/>
      <c r="AN112" s="134">
        <v>0</v>
      </c>
      <c r="AO112" s="134">
        <v>0</v>
      </c>
      <c r="AP112" s="134">
        <v>0</v>
      </c>
      <c r="AQ112" s="134">
        <v>7</v>
      </c>
      <c r="AR112" s="134">
        <v>5</v>
      </c>
      <c r="AS112" s="134">
        <v>2</v>
      </c>
      <c r="AT112" s="134"/>
      <c r="AU112" s="134"/>
      <c r="AV112" s="134">
        <v>0</v>
      </c>
      <c r="AW112" s="134">
        <v>0</v>
      </c>
      <c r="AX112" s="134">
        <v>0</v>
      </c>
      <c r="AY112" s="134">
        <v>7</v>
      </c>
      <c r="AZ112" s="134">
        <v>5</v>
      </c>
      <c r="BA112" s="134">
        <v>2</v>
      </c>
      <c r="BB112" s="134"/>
      <c r="BC112" s="134"/>
      <c r="BD112" s="134">
        <v>0</v>
      </c>
      <c r="BE112" s="134">
        <v>0</v>
      </c>
      <c r="BF112" s="134">
        <v>0</v>
      </c>
      <c r="BG112" s="134">
        <f t="shared" si="121"/>
        <v>0</v>
      </c>
      <c r="BH112" s="134">
        <f t="shared" si="122"/>
        <v>0</v>
      </c>
      <c r="BI112" s="134">
        <f t="shared" si="123"/>
        <v>0</v>
      </c>
      <c r="BJ112" s="134">
        <f t="shared" si="124"/>
        <v>0</v>
      </c>
      <c r="BK112" s="134">
        <f t="shared" si="125"/>
        <v>0</v>
      </c>
      <c r="BL112" s="134">
        <f t="shared" si="126"/>
        <v>0</v>
      </c>
      <c r="BM112" s="135"/>
      <c r="BN112" s="135"/>
      <c r="BO112" s="135"/>
      <c r="BP112" s="135"/>
      <c r="BQ112" s="135"/>
      <c r="BR112" s="135"/>
      <c r="BS112" s="246"/>
    </row>
    <row r="113" spans="1:71" ht="28.5" customHeight="1">
      <c r="A113" s="325">
        <v>3</v>
      </c>
      <c r="B113" s="141" t="s">
        <v>280</v>
      </c>
      <c r="C113" s="134">
        <v>7</v>
      </c>
      <c r="D113" s="134">
        <v>7</v>
      </c>
      <c r="E113" s="134"/>
      <c r="F113" s="134"/>
      <c r="G113" s="134"/>
      <c r="H113" s="134"/>
      <c r="I113" s="134">
        <v>7</v>
      </c>
      <c r="J113" s="134">
        <v>7</v>
      </c>
      <c r="K113" s="134"/>
      <c r="L113" s="134"/>
      <c r="M113" s="134"/>
      <c r="N113" s="134"/>
      <c r="O113" s="134">
        <v>6</v>
      </c>
      <c r="P113" s="134">
        <v>6</v>
      </c>
      <c r="Q113" s="134"/>
      <c r="R113" s="134"/>
      <c r="S113" s="134"/>
      <c r="T113" s="134"/>
      <c r="U113" s="134">
        <v>7</v>
      </c>
      <c r="V113" s="134">
        <v>7</v>
      </c>
      <c r="W113" s="134"/>
      <c r="X113" s="134"/>
      <c r="Y113" s="134"/>
      <c r="Z113" s="134"/>
      <c r="AA113" s="134">
        <v>7</v>
      </c>
      <c r="AB113" s="134">
        <v>7</v>
      </c>
      <c r="AC113" s="134"/>
      <c r="AD113" s="134"/>
      <c r="AE113" s="134"/>
      <c r="AF113" s="134"/>
      <c r="AG113" s="134"/>
      <c r="AH113" s="134"/>
      <c r="AI113" s="134">
        <v>9</v>
      </c>
      <c r="AJ113" s="134">
        <v>9</v>
      </c>
      <c r="AK113" s="134"/>
      <c r="AL113" s="134"/>
      <c r="AM113" s="134"/>
      <c r="AN113" s="134"/>
      <c r="AO113" s="134"/>
      <c r="AP113" s="134"/>
      <c r="AQ113" s="134">
        <v>9</v>
      </c>
      <c r="AR113" s="134">
        <v>9</v>
      </c>
      <c r="AS113" s="134"/>
      <c r="AT113" s="134"/>
      <c r="AU113" s="134"/>
      <c r="AV113" s="134"/>
      <c r="AW113" s="134"/>
      <c r="AX113" s="134"/>
      <c r="AY113" s="134">
        <v>9</v>
      </c>
      <c r="AZ113" s="134">
        <v>9</v>
      </c>
      <c r="BA113" s="134"/>
      <c r="BB113" s="134"/>
      <c r="BC113" s="134"/>
      <c r="BD113" s="134"/>
      <c r="BE113" s="134"/>
      <c r="BF113" s="134"/>
      <c r="BG113" s="134">
        <f t="shared" si="121"/>
        <v>0</v>
      </c>
      <c r="BH113" s="134">
        <f t="shared" si="122"/>
        <v>0</v>
      </c>
      <c r="BI113" s="134">
        <f t="shared" si="123"/>
        <v>0</v>
      </c>
      <c r="BJ113" s="134">
        <f t="shared" si="124"/>
        <v>0</v>
      </c>
      <c r="BK113" s="134">
        <f t="shared" si="125"/>
        <v>0</v>
      </c>
      <c r="BL113" s="134">
        <f t="shared" si="126"/>
        <v>0</v>
      </c>
      <c r="BM113" s="135"/>
      <c r="BN113" s="135"/>
      <c r="BO113" s="135"/>
      <c r="BP113" s="135"/>
      <c r="BQ113" s="135"/>
      <c r="BR113" s="135"/>
      <c r="BS113" s="246"/>
    </row>
    <row r="114" spans="1:71" ht="25.5" hidden="1" customHeight="1">
      <c r="A114" s="325">
        <v>4</v>
      </c>
      <c r="B114" s="141" t="s">
        <v>242</v>
      </c>
      <c r="C114" s="134">
        <v>4</v>
      </c>
      <c r="D114" s="134">
        <v>4</v>
      </c>
      <c r="E114" s="134"/>
      <c r="F114" s="134"/>
      <c r="G114" s="134"/>
      <c r="H114" s="134"/>
      <c r="I114" s="134">
        <v>4</v>
      </c>
      <c r="J114" s="134">
        <v>4</v>
      </c>
      <c r="K114" s="134"/>
      <c r="L114" s="134"/>
      <c r="M114" s="134"/>
      <c r="N114" s="134"/>
      <c r="O114" s="134">
        <v>4</v>
      </c>
      <c r="P114" s="134">
        <v>4</v>
      </c>
      <c r="Q114" s="134"/>
      <c r="R114" s="134"/>
      <c r="S114" s="134"/>
      <c r="T114" s="134"/>
      <c r="U114" s="134">
        <v>4</v>
      </c>
      <c r="V114" s="134">
        <v>4</v>
      </c>
      <c r="W114" s="134"/>
      <c r="X114" s="134"/>
      <c r="Y114" s="134"/>
      <c r="Z114" s="134"/>
      <c r="AA114" s="134">
        <v>4</v>
      </c>
      <c r="AB114" s="134">
        <v>4</v>
      </c>
      <c r="AC114" s="134"/>
      <c r="AD114" s="134"/>
      <c r="AE114" s="134"/>
      <c r="AF114" s="134"/>
      <c r="AG114" s="134"/>
      <c r="AH114" s="134"/>
      <c r="AI114" s="134">
        <v>0</v>
      </c>
      <c r="AJ114" s="134">
        <v>0</v>
      </c>
      <c r="AK114" s="134"/>
      <c r="AL114" s="134"/>
      <c r="AM114" s="134"/>
      <c r="AN114" s="134"/>
      <c r="AO114" s="134"/>
      <c r="AP114" s="134"/>
      <c r="AQ114" s="134">
        <v>0</v>
      </c>
      <c r="AR114" s="134">
        <v>0</v>
      </c>
      <c r="AS114" s="134"/>
      <c r="AT114" s="134"/>
      <c r="AU114" s="134"/>
      <c r="AV114" s="134"/>
      <c r="AW114" s="134"/>
      <c r="AX114" s="134"/>
      <c r="AY114" s="134">
        <v>0</v>
      </c>
      <c r="AZ114" s="134">
        <v>0</v>
      </c>
      <c r="BA114" s="134"/>
      <c r="BB114" s="134"/>
      <c r="BC114" s="134"/>
      <c r="BD114" s="134"/>
      <c r="BE114" s="134"/>
      <c r="BF114" s="134"/>
      <c r="BG114" s="134">
        <f t="shared" si="121"/>
        <v>0</v>
      </c>
      <c r="BH114" s="134">
        <f t="shared" si="122"/>
        <v>0</v>
      </c>
      <c r="BI114" s="134">
        <f t="shared" si="123"/>
        <v>0</v>
      </c>
      <c r="BJ114" s="134">
        <f t="shared" si="124"/>
        <v>0</v>
      </c>
      <c r="BK114" s="134">
        <f t="shared" si="125"/>
        <v>0</v>
      </c>
      <c r="BL114" s="134">
        <f t="shared" si="126"/>
        <v>0</v>
      </c>
      <c r="BM114" s="135"/>
      <c r="BN114" s="135"/>
      <c r="BO114" s="135"/>
      <c r="BP114" s="135"/>
      <c r="BQ114" s="135"/>
      <c r="BR114" s="135"/>
      <c r="BS114" s="246"/>
    </row>
    <row r="115" spans="1:71" ht="35.25" hidden="1" customHeight="1">
      <c r="A115" s="325">
        <v>5</v>
      </c>
      <c r="B115" s="141" t="s">
        <v>96</v>
      </c>
      <c r="C115" s="134">
        <v>2</v>
      </c>
      <c r="D115" s="134">
        <v>2</v>
      </c>
      <c r="E115" s="134"/>
      <c r="F115" s="134"/>
      <c r="G115" s="134"/>
      <c r="H115" s="134"/>
      <c r="I115" s="134">
        <v>2</v>
      </c>
      <c r="J115" s="134">
        <v>2</v>
      </c>
      <c r="K115" s="134"/>
      <c r="L115" s="134"/>
      <c r="M115" s="134"/>
      <c r="N115" s="134"/>
      <c r="O115" s="134">
        <v>1</v>
      </c>
      <c r="P115" s="134">
        <v>1</v>
      </c>
      <c r="Q115" s="134"/>
      <c r="R115" s="134"/>
      <c r="S115" s="134"/>
      <c r="T115" s="134"/>
      <c r="U115" s="134">
        <v>2</v>
      </c>
      <c r="V115" s="134">
        <v>2</v>
      </c>
      <c r="W115" s="134"/>
      <c r="X115" s="134"/>
      <c r="Y115" s="134"/>
      <c r="Z115" s="134"/>
      <c r="AA115" s="134">
        <v>2</v>
      </c>
      <c r="AB115" s="134">
        <v>2</v>
      </c>
      <c r="AC115" s="134"/>
      <c r="AD115" s="134"/>
      <c r="AE115" s="134"/>
      <c r="AF115" s="134"/>
      <c r="AG115" s="134"/>
      <c r="AH115" s="134"/>
      <c r="AI115" s="134">
        <v>0</v>
      </c>
      <c r="AJ115" s="134">
        <v>0</v>
      </c>
      <c r="AK115" s="134"/>
      <c r="AL115" s="134"/>
      <c r="AM115" s="134"/>
      <c r="AN115" s="134"/>
      <c r="AO115" s="134"/>
      <c r="AP115" s="134"/>
      <c r="AQ115" s="134">
        <v>0</v>
      </c>
      <c r="AR115" s="134">
        <v>0</v>
      </c>
      <c r="AS115" s="134"/>
      <c r="AT115" s="134"/>
      <c r="AU115" s="134"/>
      <c r="AV115" s="134"/>
      <c r="AW115" s="134"/>
      <c r="AX115" s="134"/>
      <c r="AY115" s="134">
        <v>0</v>
      </c>
      <c r="AZ115" s="134">
        <v>0</v>
      </c>
      <c r="BA115" s="134"/>
      <c r="BB115" s="134"/>
      <c r="BC115" s="134"/>
      <c r="BD115" s="134"/>
      <c r="BE115" s="134"/>
      <c r="BF115" s="134"/>
      <c r="BG115" s="134">
        <f t="shared" si="121"/>
        <v>0</v>
      </c>
      <c r="BH115" s="134">
        <f t="shared" si="122"/>
        <v>0</v>
      </c>
      <c r="BI115" s="134">
        <f t="shared" si="123"/>
        <v>0</v>
      </c>
      <c r="BJ115" s="134">
        <f t="shared" si="124"/>
        <v>0</v>
      </c>
      <c r="BK115" s="134">
        <f t="shared" si="125"/>
        <v>0</v>
      </c>
      <c r="BL115" s="134">
        <f t="shared" si="126"/>
        <v>0</v>
      </c>
      <c r="BM115" s="135"/>
      <c r="BN115" s="135"/>
      <c r="BO115" s="135"/>
      <c r="BP115" s="135"/>
      <c r="BQ115" s="135"/>
      <c r="BR115" s="135"/>
      <c r="BS115" s="246"/>
    </row>
    <row r="116" spans="1:71" ht="18.75" customHeight="1">
      <c r="A116" s="325">
        <v>6</v>
      </c>
      <c r="B116" s="141" t="s">
        <v>97</v>
      </c>
      <c r="C116" s="134">
        <v>39</v>
      </c>
      <c r="D116" s="134">
        <v>38</v>
      </c>
      <c r="E116" s="134">
        <v>1</v>
      </c>
      <c r="F116" s="134">
        <v>0</v>
      </c>
      <c r="G116" s="134"/>
      <c r="H116" s="134"/>
      <c r="I116" s="134">
        <v>39</v>
      </c>
      <c r="J116" s="134">
        <v>38</v>
      </c>
      <c r="K116" s="134">
        <v>1</v>
      </c>
      <c r="L116" s="134">
        <v>0</v>
      </c>
      <c r="M116" s="134"/>
      <c r="N116" s="134"/>
      <c r="O116" s="134">
        <v>35</v>
      </c>
      <c r="P116" s="134">
        <v>34</v>
      </c>
      <c r="Q116" s="134">
        <v>1</v>
      </c>
      <c r="R116" s="134"/>
      <c r="S116" s="134"/>
      <c r="T116" s="134"/>
      <c r="U116" s="134">
        <v>39</v>
      </c>
      <c r="V116" s="134">
        <v>38</v>
      </c>
      <c r="W116" s="134">
        <v>1</v>
      </c>
      <c r="X116" s="134"/>
      <c r="Y116" s="134"/>
      <c r="Z116" s="134"/>
      <c r="AA116" s="134">
        <v>39</v>
      </c>
      <c r="AB116" s="134">
        <v>38</v>
      </c>
      <c r="AC116" s="134">
        <v>1</v>
      </c>
      <c r="AD116" s="134"/>
      <c r="AE116" s="134"/>
      <c r="AF116" s="134">
        <v>0</v>
      </c>
      <c r="AG116" s="134"/>
      <c r="AH116" s="134"/>
      <c r="AI116" s="134">
        <v>39</v>
      </c>
      <c r="AJ116" s="134">
        <v>38</v>
      </c>
      <c r="AK116" s="134">
        <v>1</v>
      </c>
      <c r="AL116" s="134"/>
      <c r="AM116" s="134"/>
      <c r="AN116" s="134">
        <v>0</v>
      </c>
      <c r="AO116" s="134"/>
      <c r="AP116" s="134"/>
      <c r="AQ116" s="134">
        <v>39</v>
      </c>
      <c r="AR116" s="134">
        <v>38</v>
      </c>
      <c r="AS116" s="134">
        <v>1</v>
      </c>
      <c r="AT116" s="134"/>
      <c r="AU116" s="134"/>
      <c r="AV116" s="134">
        <v>0</v>
      </c>
      <c r="AW116" s="134"/>
      <c r="AX116" s="134"/>
      <c r="AY116" s="134">
        <v>39</v>
      </c>
      <c r="AZ116" s="134">
        <v>38</v>
      </c>
      <c r="BA116" s="134">
        <v>1</v>
      </c>
      <c r="BB116" s="134"/>
      <c r="BC116" s="134"/>
      <c r="BD116" s="134">
        <v>0</v>
      </c>
      <c r="BE116" s="134"/>
      <c r="BF116" s="134"/>
      <c r="BG116" s="134">
        <f t="shared" si="121"/>
        <v>0</v>
      </c>
      <c r="BH116" s="134">
        <f t="shared" si="122"/>
        <v>0</v>
      </c>
      <c r="BI116" s="134">
        <f t="shared" si="123"/>
        <v>0</v>
      </c>
      <c r="BJ116" s="134">
        <f t="shared" si="124"/>
        <v>0</v>
      </c>
      <c r="BK116" s="134">
        <f t="shared" si="125"/>
        <v>0</v>
      </c>
      <c r="BL116" s="134">
        <f t="shared" si="126"/>
        <v>0</v>
      </c>
      <c r="BM116" s="135"/>
      <c r="BN116" s="135"/>
      <c r="BO116" s="135"/>
      <c r="BP116" s="135"/>
      <c r="BQ116" s="135"/>
      <c r="BR116" s="135"/>
      <c r="BS116" s="246"/>
    </row>
    <row r="117" spans="1:71" ht="26.25" customHeight="1">
      <c r="A117" s="325">
        <v>7</v>
      </c>
      <c r="B117" s="141" t="s">
        <v>281</v>
      </c>
      <c r="C117" s="134">
        <v>17</v>
      </c>
      <c r="D117" s="134">
        <v>17</v>
      </c>
      <c r="E117" s="134"/>
      <c r="F117" s="134">
        <v>7</v>
      </c>
      <c r="G117" s="134">
        <v>7</v>
      </c>
      <c r="H117" s="134"/>
      <c r="I117" s="134">
        <v>17</v>
      </c>
      <c r="J117" s="134">
        <v>17</v>
      </c>
      <c r="K117" s="134"/>
      <c r="L117" s="134">
        <v>7</v>
      </c>
      <c r="M117" s="134">
        <v>7</v>
      </c>
      <c r="N117" s="134"/>
      <c r="O117" s="134">
        <v>16</v>
      </c>
      <c r="P117" s="134">
        <v>16</v>
      </c>
      <c r="Q117" s="134"/>
      <c r="R117" s="134"/>
      <c r="S117" s="134"/>
      <c r="T117" s="134"/>
      <c r="U117" s="134">
        <v>17</v>
      </c>
      <c r="V117" s="134">
        <v>17</v>
      </c>
      <c r="W117" s="134"/>
      <c r="X117" s="134">
        <v>7</v>
      </c>
      <c r="Y117" s="134">
        <v>7</v>
      </c>
      <c r="Z117" s="134"/>
      <c r="AA117" s="134">
        <v>17</v>
      </c>
      <c r="AB117" s="134">
        <v>17</v>
      </c>
      <c r="AC117" s="134"/>
      <c r="AD117" s="134"/>
      <c r="AE117" s="134"/>
      <c r="AF117" s="134">
        <v>7</v>
      </c>
      <c r="AG117" s="134">
        <v>7</v>
      </c>
      <c r="AH117" s="134"/>
      <c r="AI117" s="134">
        <v>17</v>
      </c>
      <c r="AJ117" s="134">
        <v>17</v>
      </c>
      <c r="AK117" s="134"/>
      <c r="AL117" s="134"/>
      <c r="AM117" s="134"/>
      <c r="AN117" s="134">
        <v>18</v>
      </c>
      <c r="AO117" s="134">
        <v>18</v>
      </c>
      <c r="AP117" s="134"/>
      <c r="AQ117" s="134">
        <v>17</v>
      </c>
      <c r="AR117" s="134">
        <v>17</v>
      </c>
      <c r="AS117" s="134"/>
      <c r="AT117" s="134"/>
      <c r="AU117" s="134"/>
      <c r="AV117" s="134">
        <v>18</v>
      </c>
      <c r="AW117" s="134">
        <v>18</v>
      </c>
      <c r="AX117" s="134"/>
      <c r="AY117" s="134">
        <v>17</v>
      </c>
      <c r="AZ117" s="134">
        <v>17</v>
      </c>
      <c r="BA117" s="134"/>
      <c r="BB117" s="134"/>
      <c r="BC117" s="134"/>
      <c r="BD117" s="134">
        <v>18</v>
      </c>
      <c r="BE117" s="134">
        <v>18</v>
      </c>
      <c r="BF117" s="134"/>
      <c r="BG117" s="134">
        <f t="shared" si="121"/>
        <v>0</v>
      </c>
      <c r="BH117" s="134">
        <f t="shared" si="122"/>
        <v>0</v>
      </c>
      <c r="BI117" s="134">
        <f t="shared" si="123"/>
        <v>0</v>
      </c>
      <c r="BJ117" s="134">
        <f t="shared" si="124"/>
        <v>0</v>
      </c>
      <c r="BK117" s="134">
        <f t="shared" si="125"/>
        <v>0</v>
      </c>
      <c r="BL117" s="134">
        <f t="shared" si="126"/>
        <v>0</v>
      </c>
      <c r="BM117" s="135"/>
      <c r="BN117" s="135"/>
      <c r="BO117" s="135"/>
      <c r="BP117" s="135"/>
      <c r="BQ117" s="135"/>
      <c r="BR117" s="135"/>
      <c r="BS117" s="54"/>
    </row>
    <row r="118" spans="1:71" ht="36.75" hidden="1" customHeight="1">
      <c r="A118" s="325">
        <v>8</v>
      </c>
      <c r="B118" s="141" t="s">
        <v>98</v>
      </c>
      <c r="C118" s="134">
        <v>3</v>
      </c>
      <c r="D118" s="134">
        <v>2</v>
      </c>
      <c r="E118" s="134">
        <v>1</v>
      </c>
      <c r="F118" s="134">
        <v>40</v>
      </c>
      <c r="G118" s="134">
        <v>40</v>
      </c>
      <c r="H118" s="134"/>
      <c r="I118" s="134">
        <v>0</v>
      </c>
      <c r="J118" s="134">
        <v>0</v>
      </c>
      <c r="K118" s="134">
        <v>0</v>
      </c>
      <c r="L118" s="134"/>
      <c r="M118" s="134"/>
      <c r="N118" s="134">
        <v>0</v>
      </c>
      <c r="O118" s="134">
        <v>3</v>
      </c>
      <c r="P118" s="134">
        <v>2</v>
      </c>
      <c r="Q118" s="134">
        <v>1</v>
      </c>
      <c r="R118" s="134">
        <v>28</v>
      </c>
      <c r="S118" s="134">
        <v>28</v>
      </c>
      <c r="T118" s="134"/>
      <c r="U118" s="134">
        <v>0</v>
      </c>
      <c r="V118" s="134">
        <v>0</v>
      </c>
      <c r="W118" s="134">
        <v>0</v>
      </c>
      <c r="X118" s="134">
        <v>43</v>
      </c>
      <c r="Y118" s="134">
        <v>42</v>
      </c>
      <c r="Z118" s="134">
        <v>1</v>
      </c>
      <c r="AA118" s="134">
        <v>0</v>
      </c>
      <c r="AB118" s="134">
        <v>0</v>
      </c>
      <c r="AC118" s="134">
        <v>0</v>
      </c>
      <c r="AD118" s="134"/>
      <c r="AE118" s="134"/>
      <c r="AF118" s="134"/>
      <c r="AG118" s="134"/>
      <c r="AH118" s="134">
        <v>0</v>
      </c>
      <c r="AI118" s="134">
        <v>0</v>
      </c>
      <c r="AJ118" s="134">
        <v>0</v>
      </c>
      <c r="AK118" s="134">
        <v>0</v>
      </c>
      <c r="AL118" s="134"/>
      <c r="AM118" s="134"/>
      <c r="AN118" s="134"/>
      <c r="AO118" s="134"/>
      <c r="AP118" s="134">
        <v>0</v>
      </c>
      <c r="AQ118" s="134">
        <v>0</v>
      </c>
      <c r="AR118" s="134">
        <v>0</v>
      </c>
      <c r="AS118" s="134">
        <v>0</v>
      </c>
      <c r="AT118" s="134"/>
      <c r="AU118" s="134"/>
      <c r="AV118" s="134"/>
      <c r="AW118" s="134"/>
      <c r="AX118" s="134">
        <v>0</v>
      </c>
      <c r="AY118" s="134">
        <v>0</v>
      </c>
      <c r="AZ118" s="134">
        <v>0</v>
      </c>
      <c r="BA118" s="134">
        <v>0</v>
      </c>
      <c r="BB118" s="134"/>
      <c r="BC118" s="134"/>
      <c r="BD118" s="134"/>
      <c r="BE118" s="134"/>
      <c r="BF118" s="134">
        <v>0</v>
      </c>
      <c r="BG118" s="134">
        <f t="shared" si="121"/>
        <v>0</v>
      </c>
      <c r="BH118" s="134">
        <f t="shared" si="122"/>
        <v>0</v>
      </c>
      <c r="BI118" s="134">
        <f t="shared" si="123"/>
        <v>0</v>
      </c>
      <c r="BJ118" s="134">
        <f t="shared" si="124"/>
        <v>0</v>
      </c>
      <c r="BK118" s="134">
        <f t="shared" si="125"/>
        <v>0</v>
      </c>
      <c r="BL118" s="134">
        <f t="shared" si="126"/>
        <v>0</v>
      </c>
      <c r="BM118" s="135"/>
      <c r="BN118" s="135"/>
      <c r="BO118" s="135"/>
      <c r="BP118" s="135"/>
      <c r="BQ118" s="135"/>
      <c r="BR118" s="135"/>
      <c r="BS118" s="246"/>
    </row>
    <row r="119" spans="1:71" ht="26.25" customHeight="1">
      <c r="A119" s="325">
        <v>9</v>
      </c>
      <c r="B119" s="141" t="s">
        <v>284</v>
      </c>
      <c r="C119" s="134">
        <v>12</v>
      </c>
      <c r="D119" s="134">
        <v>10</v>
      </c>
      <c r="E119" s="134">
        <v>2</v>
      </c>
      <c r="F119" s="134">
        <v>8</v>
      </c>
      <c r="G119" s="134">
        <v>8</v>
      </c>
      <c r="H119" s="134"/>
      <c r="I119" s="134">
        <v>12</v>
      </c>
      <c r="J119" s="134">
        <v>10</v>
      </c>
      <c r="K119" s="134">
        <v>2</v>
      </c>
      <c r="L119" s="134">
        <v>8</v>
      </c>
      <c r="M119" s="134">
        <v>8</v>
      </c>
      <c r="N119" s="134"/>
      <c r="O119" s="134">
        <v>12</v>
      </c>
      <c r="P119" s="134">
        <v>10</v>
      </c>
      <c r="Q119" s="134">
        <v>2</v>
      </c>
      <c r="R119" s="134">
        <v>1</v>
      </c>
      <c r="S119" s="134">
        <v>1</v>
      </c>
      <c r="T119" s="134"/>
      <c r="U119" s="134">
        <v>12</v>
      </c>
      <c r="V119" s="134">
        <v>10</v>
      </c>
      <c r="W119" s="134">
        <v>2</v>
      </c>
      <c r="X119" s="134">
        <v>8</v>
      </c>
      <c r="Y119" s="134">
        <v>8</v>
      </c>
      <c r="Z119" s="134"/>
      <c r="AA119" s="134">
        <v>17</v>
      </c>
      <c r="AB119" s="134">
        <v>15</v>
      </c>
      <c r="AC119" s="134">
        <v>2</v>
      </c>
      <c r="AD119" s="134"/>
      <c r="AE119" s="134"/>
      <c r="AF119" s="134">
        <v>8</v>
      </c>
      <c r="AG119" s="134">
        <v>8</v>
      </c>
      <c r="AH119" s="134"/>
      <c r="AI119" s="134">
        <v>17</v>
      </c>
      <c r="AJ119" s="134">
        <v>15</v>
      </c>
      <c r="AK119" s="134">
        <v>2</v>
      </c>
      <c r="AL119" s="134"/>
      <c r="AM119" s="134"/>
      <c r="AN119" s="134">
        <v>8</v>
      </c>
      <c r="AO119" s="134">
        <v>8</v>
      </c>
      <c r="AP119" s="134"/>
      <c r="AQ119" s="134">
        <v>17</v>
      </c>
      <c r="AR119" s="134">
        <v>15</v>
      </c>
      <c r="AS119" s="134">
        <v>2</v>
      </c>
      <c r="AT119" s="134"/>
      <c r="AU119" s="134"/>
      <c r="AV119" s="134">
        <v>8</v>
      </c>
      <c r="AW119" s="134">
        <v>8</v>
      </c>
      <c r="AX119" s="134"/>
      <c r="AY119" s="134">
        <v>17</v>
      </c>
      <c r="AZ119" s="134">
        <v>15</v>
      </c>
      <c r="BA119" s="134">
        <v>2</v>
      </c>
      <c r="BB119" s="134"/>
      <c r="BC119" s="134"/>
      <c r="BD119" s="134">
        <v>8</v>
      </c>
      <c r="BE119" s="134">
        <v>8</v>
      </c>
      <c r="BF119" s="134"/>
      <c r="BG119" s="134">
        <f t="shared" si="121"/>
        <v>0</v>
      </c>
      <c r="BH119" s="134">
        <f t="shared" si="122"/>
        <v>0</v>
      </c>
      <c r="BI119" s="134">
        <f t="shared" si="123"/>
        <v>0</v>
      </c>
      <c r="BJ119" s="134">
        <f t="shared" si="124"/>
        <v>0</v>
      </c>
      <c r="BK119" s="134">
        <f t="shared" si="125"/>
        <v>0</v>
      </c>
      <c r="BL119" s="134">
        <f t="shared" si="126"/>
        <v>0</v>
      </c>
      <c r="BM119" s="135"/>
      <c r="BN119" s="135"/>
      <c r="BO119" s="135"/>
      <c r="BP119" s="135"/>
      <c r="BQ119" s="135"/>
      <c r="BR119" s="135"/>
      <c r="BS119" s="246"/>
    </row>
    <row r="120" spans="1:71" ht="17.25" customHeight="1">
      <c r="A120" s="325">
        <v>10</v>
      </c>
      <c r="B120" s="141" t="s">
        <v>99</v>
      </c>
      <c r="C120" s="134">
        <v>73</v>
      </c>
      <c r="D120" s="134">
        <v>68</v>
      </c>
      <c r="E120" s="134">
        <v>5</v>
      </c>
      <c r="F120" s="134"/>
      <c r="G120" s="134"/>
      <c r="H120" s="134"/>
      <c r="I120" s="134">
        <v>73</v>
      </c>
      <c r="J120" s="134">
        <v>68</v>
      </c>
      <c r="K120" s="134">
        <v>5</v>
      </c>
      <c r="L120" s="134"/>
      <c r="M120" s="134"/>
      <c r="N120" s="134"/>
      <c r="O120" s="134">
        <v>63</v>
      </c>
      <c r="P120" s="134">
        <v>58</v>
      </c>
      <c r="Q120" s="134">
        <v>5</v>
      </c>
      <c r="R120" s="134"/>
      <c r="S120" s="134"/>
      <c r="T120" s="134"/>
      <c r="U120" s="134">
        <v>73</v>
      </c>
      <c r="V120" s="134">
        <v>68</v>
      </c>
      <c r="W120" s="134">
        <v>5</v>
      </c>
      <c r="X120" s="134"/>
      <c r="Y120" s="134"/>
      <c r="Z120" s="134"/>
      <c r="AA120" s="134">
        <v>73</v>
      </c>
      <c r="AB120" s="134">
        <v>68</v>
      </c>
      <c r="AC120" s="134">
        <v>5</v>
      </c>
      <c r="AD120" s="134"/>
      <c r="AE120" s="134"/>
      <c r="AF120" s="134"/>
      <c r="AG120" s="134"/>
      <c r="AH120" s="134"/>
      <c r="AI120" s="134">
        <v>73</v>
      </c>
      <c r="AJ120" s="134">
        <v>68</v>
      </c>
      <c r="AK120" s="134">
        <v>5</v>
      </c>
      <c r="AL120" s="134"/>
      <c r="AM120" s="134"/>
      <c r="AN120" s="134"/>
      <c r="AO120" s="134"/>
      <c r="AP120" s="134"/>
      <c r="AQ120" s="134">
        <v>73</v>
      </c>
      <c r="AR120" s="134">
        <v>68</v>
      </c>
      <c r="AS120" s="134">
        <v>5</v>
      </c>
      <c r="AT120" s="134"/>
      <c r="AU120" s="134"/>
      <c r="AV120" s="134"/>
      <c r="AW120" s="134"/>
      <c r="AX120" s="134"/>
      <c r="AY120" s="134">
        <v>73</v>
      </c>
      <c r="AZ120" s="134">
        <v>68</v>
      </c>
      <c r="BA120" s="134">
        <v>5</v>
      </c>
      <c r="BB120" s="134"/>
      <c r="BC120" s="134"/>
      <c r="BD120" s="134"/>
      <c r="BE120" s="134"/>
      <c r="BF120" s="134"/>
      <c r="BG120" s="134">
        <f t="shared" si="121"/>
        <v>0</v>
      </c>
      <c r="BH120" s="134">
        <f t="shared" si="122"/>
        <v>0</v>
      </c>
      <c r="BI120" s="134">
        <f t="shared" si="123"/>
        <v>0</v>
      </c>
      <c r="BJ120" s="134">
        <f t="shared" si="124"/>
        <v>0</v>
      </c>
      <c r="BK120" s="134">
        <f t="shared" si="125"/>
        <v>0</v>
      </c>
      <c r="BL120" s="134">
        <f t="shared" si="126"/>
        <v>0</v>
      </c>
      <c r="BM120" s="135"/>
      <c r="BN120" s="135"/>
      <c r="BO120" s="135"/>
      <c r="BP120" s="135"/>
      <c r="BQ120" s="135"/>
      <c r="BR120" s="135"/>
      <c r="BS120" s="246"/>
    </row>
    <row r="121" spans="1:71" ht="33" customHeight="1">
      <c r="A121" s="325">
        <v>11</v>
      </c>
      <c r="B121" s="141" t="s">
        <v>100</v>
      </c>
      <c r="C121" s="134">
        <v>63</v>
      </c>
      <c r="D121" s="134">
        <v>59</v>
      </c>
      <c r="E121" s="134">
        <v>4</v>
      </c>
      <c r="F121" s="134"/>
      <c r="G121" s="134"/>
      <c r="H121" s="134"/>
      <c r="I121" s="134">
        <v>63</v>
      </c>
      <c r="J121" s="134">
        <v>59</v>
      </c>
      <c r="K121" s="134">
        <v>4</v>
      </c>
      <c r="L121" s="134"/>
      <c r="M121" s="134"/>
      <c r="N121" s="134"/>
      <c r="O121" s="134">
        <v>61</v>
      </c>
      <c r="P121" s="134">
        <v>57</v>
      </c>
      <c r="Q121" s="134">
        <v>4</v>
      </c>
      <c r="R121" s="134"/>
      <c r="S121" s="134"/>
      <c r="T121" s="134"/>
      <c r="U121" s="134">
        <v>63</v>
      </c>
      <c r="V121" s="134">
        <v>59</v>
      </c>
      <c r="W121" s="134">
        <v>4</v>
      </c>
      <c r="X121" s="134"/>
      <c r="Y121" s="134"/>
      <c r="Z121" s="134"/>
      <c r="AA121" s="134">
        <v>63</v>
      </c>
      <c r="AB121" s="134">
        <v>59</v>
      </c>
      <c r="AC121" s="134">
        <v>4</v>
      </c>
      <c r="AD121" s="134"/>
      <c r="AE121" s="134"/>
      <c r="AF121" s="134"/>
      <c r="AG121" s="134"/>
      <c r="AH121" s="134"/>
      <c r="AI121" s="134">
        <v>63</v>
      </c>
      <c r="AJ121" s="134">
        <v>59</v>
      </c>
      <c r="AK121" s="134">
        <v>4</v>
      </c>
      <c r="AL121" s="134"/>
      <c r="AM121" s="134"/>
      <c r="AN121" s="134"/>
      <c r="AO121" s="134"/>
      <c r="AP121" s="134"/>
      <c r="AQ121" s="134">
        <v>63</v>
      </c>
      <c r="AR121" s="134">
        <v>59</v>
      </c>
      <c r="AS121" s="134">
        <v>4</v>
      </c>
      <c r="AT121" s="134"/>
      <c r="AU121" s="134"/>
      <c r="AV121" s="134"/>
      <c r="AW121" s="134"/>
      <c r="AX121" s="134"/>
      <c r="AY121" s="134">
        <v>63</v>
      </c>
      <c r="AZ121" s="134">
        <v>59</v>
      </c>
      <c r="BA121" s="134">
        <v>4</v>
      </c>
      <c r="BB121" s="134"/>
      <c r="BC121" s="134"/>
      <c r="BD121" s="134"/>
      <c r="BE121" s="134"/>
      <c r="BF121" s="134"/>
      <c r="BG121" s="134">
        <f t="shared" si="121"/>
        <v>0</v>
      </c>
      <c r="BH121" s="134">
        <f t="shared" si="122"/>
        <v>0</v>
      </c>
      <c r="BI121" s="134">
        <f t="shared" si="123"/>
        <v>0</v>
      </c>
      <c r="BJ121" s="134">
        <f t="shared" si="124"/>
        <v>0</v>
      </c>
      <c r="BK121" s="134">
        <f t="shared" si="125"/>
        <v>0</v>
      </c>
      <c r="BL121" s="134">
        <f t="shared" si="126"/>
        <v>0</v>
      </c>
      <c r="BM121" s="135"/>
      <c r="BN121" s="135"/>
      <c r="BO121" s="135"/>
      <c r="BP121" s="135"/>
      <c r="BQ121" s="135"/>
      <c r="BR121" s="135"/>
      <c r="BS121" s="249"/>
    </row>
    <row r="122" spans="1:71" ht="30" customHeight="1">
      <c r="A122" s="325">
        <v>12</v>
      </c>
      <c r="B122" s="141" t="s">
        <v>101</v>
      </c>
      <c r="C122" s="134">
        <v>40</v>
      </c>
      <c r="D122" s="134">
        <v>38</v>
      </c>
      <c r="E122" s="134">
        <v>2</v>
      </c>
      <c r="F122" s="134"/>
      <c r="G122" s="134"/>
      <c r="H122" s="134"/>
      <c r="I122" s="134">
        <v>40</v>
      </c>
      <c r="J122" s="134">
        <v>38</v>
      </c>
      <c r="K122" s="134">
        <v>2</v>
      </c>
      <c r="L122" s="134"/>
      <c r="M122" s="134"/>
      <c r="N122" s="134"/>
      <c r="O122" s="134">
        <v>35</v>
      </c>
      <c r="P122" s="134">
        <v>34</v>
      </c>
      <c r="Q122" s="134">
        <v>1</v>
      </c>
      <c r="R122" s="134"/>
      <c r="S122" s="134"/>
      <c r="T122" s="134"/>
      <c r="U122" s="134">
        <v>40</v>
      </c>
      <c r="V122" s="134">
        <v>38</v>
      </c>
      <c r="W122" s="134">
        <v>2</v>
      </c>
      <c r="X122" s="134"/>
      <c r="Y122" s="134"/>
      <c r="Z122" s="134"/>
      <c r="AA122" s="134">
        <v>40</v>
      </c>
      <c r="AB122" s="134">
        <v>38</v>
      </c>
      <c r="AC122" s="134">
        <v>2</v>
      </c>
      <c r="AD122" s="134"/>
      <c r="AE122" s="134"/>
      <c r="AF122" s="134"/>
      <c r="AG122" s="134"/>
      <c r="AH122" s="134"/>
      <c r="AI122" s="134">
        <v>40</v>
      </c>
      <c r="AJ122" s="134">
        <v>38</v>
      </c>
      <c r="AK122" s="134">
        <v>2</v>
      </c>
      <c r="AL122" s="134"/>
      <c r="AM122" s="134"/>
      <c r="AN122" s="134"/>
      <c r="AO122" s="134"/>
      <c r="AP122" s="134"/>
      <c r="AQ122" s="134">
        <v>40</v>
      </c>
      <c r="AR122" s="134">
        <v>38</v>
      </c>
      <c r="AS122" s="134">
        <v>2</v>
      </c>
      <c r="AT122" s="134"/>
      <c r="AU122" s="134"/>
      <c r="AV122" s="134"/>
      <c r="AW122" s="134"/>
      <c r="AX122" s="134"/>
      <c r="AY122" s="134">
        <v>40</v>
      </c>
      <c r="AZ122" s="134">
        <v>38</v>
      </c>
      <c r="BA122" s="134">
        <v>2</v>
      </c>
      <c r="BB122" s="134"/>
      <c r="BC122" s="134"/>
      <c r="BD122" s="134"/>
      <c r="BE122" s="134"/>
      <c r="BF122" s="134"/>
      <c r="BG122" s="134">
        <f t="shared" si="121"/>
        <v>0</v>
      </c>
      <c r="BH122" s="134">
        <f t="shared" si="122"/>
        <v>0</v>
      </c>
      <c r="BI122" s="134">
        <f t="shared" si="123"/>
        <v>0</v>
      </c>
      <c r="BJ122" s="134">
        <f t="shared" si="124"/>
        <v>0</v>
      </c>
      <c r="BK122" s="134">
        <f t="shared" si="125"/>
        <v>0</v>
      </c>
      <c r="BL122" s="134">
        <f t="shared" si="126"/>
        <v>0</v>
      </c>
      <c r="BM122" s="135"/>
      <c r="BN122" s="135"/>
      <c r="BO122" s="135"/>
      <c r="BP122" s="135"/>
      <c r="BQ122" s="135"/>
      <c r="BR122" s="135"/>
      <c r="BS122" s="249"/>
    </row>
    <row r="123" spans="1:71" ht="35.25" customHeight="1">
      <c r="A123" s="325">
        <v>13</v>
      </c>
      <c r="B123" s="141" t="s">
        <v>283</v>
      </c>
      <c r="C123" s="134">
        <v>22</v>
      </c>
      <c r="D123" s="134">
        <v>22</v>
      </c>
      <c r="E123" s="134"/>
      <c r="F123" s="134">
        <v>8</v>
      </c>
      <c r="G123" s="134">
        <v>8</v>
      </c>
      <c r="H123" s="134"/>
      <c r="I123" s="134">
        <v>22</v>
      </c>
      <c r="J123" s="134">
        <v>22</v>
      </c>
      <c r="K123" s="134"/>
      <c r="L123" s="134">
        <v>8</v>
      </c>
      <c r="M123" s="134">
        <v>8</v>
      </c>
      <c r="N123" s="134"/>
      <c r="O123" s="134">
        <v>21</v>
      </c>
      <c r="P123" s="134">
        <v>21</v>
      </c>
      <c r="Q123" s="131"/>
      <c r="R123" s="134"/>
      <c r="S123" s="134"/>
      <c r="T123" s="134"/>
      <c r="U123" s="134">
        <v>22</v>
      </c>
      <c r="V123" s="134">
        <v>22</v>
      </c>
      <c r="W123" s="134"/>
      <c r="X123" s="134">
        <v>8</v>
      </c>
      <c r="Y123" s="134">
        <v>8</v>
      </c>
      <c r="Z123" s="134"/>
      <c r="AA123" s="134">
        <v>22</v>
      </c>
      <c r="AB123" s="134">
        <v>22</v>
      </c>
      <c r="AC123" s="134"/>
      <c r="AD123" s="134"/>
      <c r="AE123" s="134"/>
      <c r="AF123" s="134">
        <v>8</v>
      </c>
      <c r="AG123" s="134">
        <v>8</v>
      </c>
      <c r="AH123" s="134"/>
      <c r="AI123" s="134">
        <v>22</v>
      </c>
      <c r="AJ123" s="134">
        <v>22</v>
      </c>
      <c r="AK123" s="134"/>
      <c r="AL123" s="134"/>
      <c r="AM123" s="134"/>
      <c r="AN123" s="134">
        <v>8</v>
      </c>
      <c r="AO123" s="134">
        <v>8</v>
      </c>
      <c r="AP123" s="134"/>
      <c r="AQ123" s="134">
        <v>22</v>
      </c>
      <c r="AR123" s="134">
        <v>22</v>
      </c>
      <c r="AS123" s="134"/>
      <c r="AT123" s="134"/>
      <c r="AU123" s="134"/>
      <c r="AV123" s="134">
        <v>8</v>
      </c>
      <c r="AW123" s="134">
        <v>8</v>
      </c>
      <c r="AX123" s="134"/>
      <c r="AY123" s="134">
        <v>22</v>
      </c>
      <c r="AZ123" s="134">
        <v>22</v>
      </c>
      <c r="BA123" s="134"/>
      <c r="BB123" s="134"/>
      <c r="BC123" s="134"/>
      <c r="BD123" s="134">
        <v>8</v>
      </c>
      <c r="BE123" s="134">
        <v>8</v>
      </c>
      <c r="BF123" s="134"/>
      <c r="BG123" s="134">
        <f t="shared" si="121"/>
        <v>0</v>
      </c>
      <c r="BH123" s="134">
        <f t="shared" si="122"/>
        <v>0</v>
      </c>
      <c r="BI123" s="134">
        <f t="shared" si="123"/>
        <v>0</v>
      </c>
      <c r="BJ123" s="134">
        <f t="shared" si="124"/>
        <v>0</v>
      </c>
      <c r="BK123" s="134">
        <f t="shared" si="125"/>
        <v>0</v>
      </c>
      <c r="BL123" s="134">
        <f t="shared" si="126"/>
        <v>0</v>
      </c>
      <c r="BM123" s="135"/>
      <c r="BN123" s="135"/>
      <c r="BO123" s="135"/>
      <c r="BP123" s="135"/>
      <c r="BQ123" s="135"/>
      <c r="BR123" s="135"/>
      <c r="BS123" s="246"/>
    </row>
    <row r="124" spans="1:71" ht="27.75" customHeight="1">
      <c r="A124" s="325">
        <v>14</v>
      </c>
      <c r="B124" s="141" t="s">
        <v>102</v>
      </c>
      <c r="C124" s="134">
        <v>26</v>
      </c>
      <c r="D124" s="134">
        <v>26</v>
      </c>
      <c r="E124" s="134"/>
      <c r="F124" s="134"/>
      <c r="G124" s="134"/>
      <c r="H124" s="134"/>
      <c r="I124" s="134">
        <v>26</v>
      </c>
      <c r="J124" s="134">
        <v>26</v>
      </c>
      <c r="K124" s="134"/>
      <c r="L124" s="134"/>
      <c r="M124" s="134"/>
      <c r="N124" s="134"/>
      <c r="O124" s="134">
        <v>23</v>
      </c>
      <c r="P124" s="134">
        <v>23</v>
      </c>
      <c r="Q124" s="134"/>
      <c r="R124" s="134"/>
      <c r="S124" s="134"/>
      <c r="T124" s="134"/>
      <c r="U124" s="134">
        <v>26</v>
      </c>
      <c r="V124" s="134">
        <v>26</v>
      </c>
      <c r="W124" s="134"/>
      <c r="X124" s="134"/>
      <c r="Y124" s="134"/>
      <c r="Z124" s="134"/>
      <c r="AA124" s="134">
        <v>26</v>
      </c>
      <c r="AB124" s="134">
        <v>26</v>
      </c>
      <c r="AC124" s="134"/>
      <c r="AD124" s="134"/>
      <c r="AE124" s="134"/>
      <c r="AF124" s="134"/>
      <c r="AG124" s="134"/>
      <c r="AH124" s="134"/>
      <c r="AI124" s="134">
        <v>26</v>
      </c>
      <c r="AJ124" s="134">
        <v>26</v>
      </c>
      <c r="AK124" s="134"/>
      <c r="AL124" s="134"/>
      <c r="AM124" s="134"/>
      <c r="AN124" s="134"/>
      <c r="AO124" s="134"/>
      <c r="AP124" s="134"/>
      <c r="AQ124" s="134">
        <v>26</v>
      </c>
      <c r="AR124" s="134">
        <v>26</v>
      </c>
      <c r="AS124" s="134"/>
      <c r="AT124" s="134"/>
      <c r="AU124" s="134"/>
      <c r="AV124" s="134"/>
      <c r="AW124" s="134"/>
      <c r="AX124" s="134"/>
      <c r="AY124" s="134">
        <v>26</v>
      </c>
      <c r="AZ124" s="134">
        <v>26</v>
      </c>
      <c r="BA124" s="134"/>
      <c r="BB124" s="134"/>
      <c r="BC124" s="134"/>
      <c r="BD124" s="134"/>
      <c r="BE124" s="134"/>
      <c r="BF124" s="134"/>
      <c r="BG124" s="134">
        <f t="shared" si="121"/>
        <v>0</v>
      </c>
      <c r="BH124" s="134">
        <f t="shared" si="122"/>
        <v>0</v>
      </c>
      <c r="BI124" s="134">
        <f t="shared" si="123"/>
        <v>0</v>
      </c>
      <c r="BJ124" s="134">
        <f t="shared" si="124"/>
        <v>0</v>
      </c>
      <c r="BK124" s="134">
        <f t="shared" si="125"/>
        <v>0</v>
      </c>
      <c r="BL124" s="134">
        <f t="shared" si="126"/>
        <v>0</v>
      </c>
      <c r="BM124" s="135"/>
      <c r="BN124" s="135"/>
      <c r="BO124" s="135"/>
      <c r="BP124" s="135"/>
      <c r="BQ124" s="135"/>
      <c r="BR124" s="135"/>
      <c r="BS124" s="246"/>
    </row>
    <row r="125" spans="1:71" ht="27.75" customHeight="1">
      <c r="A125" s="325">
        <v>15</v>
      </c>
      <c r="B125" s="141" t="s">
        <v>103</v>
      </c>
      <c r="C125" s="134">
        <v>12</v>
      </c>
      <c r="D125" s="134">
        <v>12</v>
      </c>
      <c r="E125" s="134"/>
      <c r="F125" s="134">
        <v>3</v>
      </c>
      <c r="G125" s="134">
        <v>3</v>
      </c>
      <c r="H125" s="134"/>
      <c r="I125" s="134">
        <v>12</v>
      </c>
      <c r="J125" s="134">
        <v>12</v>
      </c>
      <c r="K125" s="134"/>
      <c r="L125" s="134">
        <v>3</v>
      </c>
      <c r="M125" s="134">
        <v>3</v>
      </c>
      <c r="N125" s="134"/>
      <c r="O125" s="134">
        <v>12</v>
      </c>
      <c r="P125" s="134">
        <v>12</v>
      </c>
      <c r="Q125" s="134"/>
      <c r="R125" s="134">
        <v>2</v>
      </c>
      <c r="S125" s="134">
        <v>2</v>
      </c>
      <c r="T125" s="134"/>
      <c r="U125" s="134">
        <v>12</v>
      </c>
      <c r="V125" s="134">
        <v>12</v>
      </c>
      <c r="W125" s="134"/>
      <c r="X125" s="134">
        <v>3</v>
      </c>
      <c r="Y125" s="134">
        <v>3</v>
      </c>
      <c r="Z125" s="134"/>
      <c r="AA125" s="134">
        <v>12</v>
      </c>
      <c r="AB125" s="134">
        <v>12</v>
      </c>
      <c r="AC125" s="134"/>
      <c r="AD125" s="134"/>
      <c r="AE125" s="134"/>
      <c r="AF125" s="134">
        <v>3</v>
      </c>
      <c r="AG125" s="134">
        <v>3</v>
      </c>
      <c r="AH125" s="134"/>
      <c r="AI125" s="134">
        <v>12</v>
      </c>
      <c r="AJ125" s="134">
        <v>12</v>
      </c>
      <c r="AK125" s="134"/>
      <c r="AL125" s="134"/>
      <c r="AM125" s="134"/>
      <c r="AN125" s="134">
        <v>3</v>
      </c>
      <c r="AO125" s="134">
        <v>3</v>
      </c>
      <c r="AP125" s="134"/>
      <c r="AQ125" s="134">
        <v>12</v>
      </c>
      <c r="AR125" s="134">
        <v>12</v>
      </c>
      <c r="AS125" s="134"/>
      <c r="AT125" s="134"/>
      <c r="AU125" s="134"/>
      <c r="AV125" s="134">
        <v>3</v>
      </c>
      <c r="AW125" s="134">
        <v>3</v>
      </c>
      <c r="AX125" s="134"/>
      <c r="AY125" s="134">
        <v>12</v>
      </c>
      <c r="AZ125" s="134">
        <v>12</v>
      </c>
      <c r="BA125" s="134"/>
      <c r="BB125" s="134"/>
      <c r="BC125" s="134"/>
      <c r="BD125" s="134">
        <v>3</v>
      </c>
      <c r="BE125" s="134">
        <v>3</v>
      </c>
      <c r="BF125" s="134"/>
      <c r="BG125" s="134">
        <f t="shared" si="121"/>
        <v>0</v>
      </c>
      <c r="BH125" s="134">
        <f t="shared" si="122"/>
        <v>0</v>
      </c>
      <c r="BI125" s="134">
        <f t="shared" si="123"/>
        <v>0</v>
      </c>
      <c r="BJ125" s="134">
        <f t="shared" si="124"/>
        <v>0</v>
      </c>
      <c r="BK125" s="134">
        <f t="shared" si="125"/>
        <v>0</v>
      </c>
      <c r="BL125" s="134">
        <f t="shared" si="126"/>
        <v>0</v>
      </c>
      <c r="BM125" s="135"/>
      <c r="BN125" s="135"/>
      <c r="BO125" s="135"/>
      <c r="BP125" s="135"/>
      <c r="BQ125" s="135"/>
      <c r="BR125" s="135"/>
      <c r="BS125" s="246"/>
    </row>
    <row r="126" spans="1:71" ht="33" hidden="1" customHeight="1">
      <c r="A126" s="325">
        <v>17</v>
      </c>
      <c r="B126" s="133" t="s">
        <v>104</v>
      </c>
      <c r="C126" s="134">
        <v>2</v>
      </c>
      <c r="D126" s="134">
        <v>2</v>
      </c>
      <c r="E126" s="134">
        <v>0</v>
      </c>
      <c r="F126" s="134">
        <v>4</v>
      </c>
      <c r="G126" s="134">
        <v>4</v>
      </c>
      <c r="H126" s="134">
        <v>0</v>
      </c>
      <c r="I126" s="134"/>
      <c r="J126" s="134"/>
      <c r="K126" s="134"/>
      <c r="L126" s="134"/>
      <c r="M126" s="134"/>
      <c r="N126" s="134"/>
      <c r="O126" s="134">
        <v>2</v>
      </c>
      <c r="P126" s="134">
        <v>2</v>
      </c>
      <c r="Q126" s="134">
        <v>0</v>
      </c>
      <c r="R126" s="134">
        <v>3</v>
      </c>
      <c r="S126" s="134">
        <v>3</v>
      </c>
      <c r="T126" s="134">
        <v>0</v>
      </c>
      <c r="U126" s="134">
        <v>1</v>
      </c>
      <c r="V126" s="134">
        <v>1</v>
      </c>
      <c r="W126" s="134">
        <v>0</v>
      </c>
      <c r="X126" s="134">
        <v>5</v>
      </c>
      <c r="Y126" s="134">
        <v>5</v>
      </c>
      <c r="Z126" s="134">
        <v>0</v>
      </c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>
        <f t="shared" si="121"/>
        <v>0</v>
      </c>
      <c r="BH126" s="134">
        <f t="shared" si="122"/>
        <v>0</v>
      </c>
      <c r="BI126" s="134">
        <f t="shared" si="123"/>
        <v>0</v>
      </c>
      <c r="BJ126" s="134">
        <f t="shared" si="124"/>
        <v>0</v>
      </c>
      <c r="BK126" s="134">
        <f t="shared" si="125"/>
        <v>0</v>
      </c>
      <c r="BL126" s="134">
        <f t="shared" si="126"/>
        <v>0</v>
      </c>
      <c r="BM126" s="135"/>
      <c r="BN126" s="135"/>
      <c r="BO126" s="135"/>
      <c r="BP126" s="135"/>
      <c r="BQ126" s="135"/>
      <c r="BR126" s="135"/>
      <c r="BS126" s="246"/>
    </row>
    <row r="127" spans="1:71" ht="32.25" hidden="1" customHeight="1">
      <c r="A127" s="325">
        <v>18</v>
      </c>
      <c r="B127" s="141" t="s">
        <v>105</v>
      </c>
      <c r="C127" s="134">
        <v>1</v>
      </c>
      <c r="D127" s="134">
        <v>1</v>
      </c>
      <c r="E127" s="134">
        <v>0</v>
      </c>
      <c r="F127" s="134">
        <v>4</v>
      </c>
      <c r="G127" s="134">
        <v>4</v>
      </c>
      <c r="H127" s="134">
        <v>0</v>
      </c>
      <c r="I127" s="134"/>
      <c r="J127" s="134"/>
      <c r="K127" s="134"/>
      <c r="L127" s="134"/>
      <c r="M127" s="134"/>
      <c r="N127" s="134"/>
      <c r="O127" s="134">
        <v>1</v>
      </c>
      <c r="P127" s="134">
        <v>1</v>
      </c>
      <c r="Q127" s="134">
        <v>0</v>
      </c>
      <c r="R127" s="134">
        <v>4</v>
      </c>
      <c r="S127" s="134">
        <v>4</v>
      </c>
      <c r="T127" s="134">
        <v>0</v>
      </c>
      <c r="U127" s="134">
        <v>0</v>
      </c>
      <c r="V127" s="134">
        <v>0</v>
      </c>
      <c r="W127" s="134">
        <v>0</v>
      </c>
      <c r="X127" s="134">
        <v>5</v>
      </c>
      <c r="Y127" s="134">
        <v>5</v>
      </c>
      <c r="Z127" s="134">
        <v>0</v>
      </c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>
        <f t="shared" si="121"/>
        <v>0</v>
      </c>
      <c r="BH127" s="134">
        <f t="shared" si="122"/>
        <v>0</v>
      </c>
      <c r="BI127" s="134">
        <f t="shared" si="123"/>
        <v>0</v>
      </c>
      <c r="BJ127" s="134">
        <f t="shared" si="124"/>
        <v>0</v>
      </c>
      <c r="BK127" s="134">
        <f t="shared" si="125"/>
        <v>0</v>
      </c>
      <c r="BL127" s="134">
        <f t="shared" si="126"/>
        <v>0</v>
      </c>
      <c r="BM127" s="135"/>
      <c r="BN127" s="135"/>
      <c r="BO127" s="135"/>
      <c r="BP127" s="135"/>
      <c r="BQ127" s="135"/>
      <c r="BR127" s="135"/>
      <c r="BS127" s="246"/>
    </row>
    <row r="128" spans="1:71" ht="26.25" customHeight="1">
      <c r="A128" s="325">
        <v>19</v>
      </c>
      <c r="B128" s="141" t="s">
        <v>212</v>
      </c>
      <c r="C128" s="134">
        <v>16</v>
      </c>
      <c r="D128" s="134">
        <v>16</v>
      </c>
      <c r="E128" s="134">
        <v>0</v>
      </c>
      <c r="F128" s="134">
        <v>0</v>
      </c>
      <c r="G128" s="134">
        <v>0</v>
      </c>
      <c r="H128" s="134">
        <v>0</v>
      </c>
      <c r="I128" s="134">
        <v>17</v>
      </c>
      <c r="J128" s="134">
        <v>17</v>
      </c>
      <c r="K128" s="134">
        <v>0</v>
      </c>
      <c r="L128" s="134">
        <v>0</v>
      </c>
      <c r="M128" s="134">
        <v>0</v>
      </c>
      <c r="N128" s="134">
        <v>0</v>
      </c>
      <c r="O128" s="134">
        <v>16</v>
      </c>
      <c r="P128" s="134">
        <v>16</v>
      </c>
      <c r="Q128" s="134">
        <v>0</v>
      </c>
      <c r="R128" s="134">
        <v>0</v>
      </c>
      <c r="S128" s="134">
        <v>0</v>
      </c>
      <c r="T128" s="134">
        <v>0</v>
      </c>
      <c r="U128" s="134">
        <v>17</v>
      </c>
      <c r="V128" s="134">
        <v>17</v>
      </c>
      <c r="W128" s="134">
        <v>0</v>
      </c>
      <c r="X128" s="134">
        <v>0</v>
      </c>
      <c r="Y128" s="134">
        <v>0</v>
      </c>
      <c r="Z128" s="134">
        <v>0</v>
      </c>
      <c r="AA128" s="134">
        <v>17</v>
      </c>
      <c r="AB128" s="134">
        <v>17</v>
      </c>
      <c r="AC128" s="134">
        <v>0</v>
      </c>
      <c r="AD128" s="134"/>
      <c r="AE128" s="134"/>
      <c r="AF128" s="134">
        <v>0</v>
      </c>
      <c r="AG128" s="134">
        <v>0</v>
      </c>
      <c r="AH128" s="134">
        <v>0</v>
      </c>
      <c r="AI128" s="134">
        <v>17</v>
      </c>
      <c r="AJ128" s="134">
        <v>17</v>
      </c>
      <c r="AK128" s="134">
        <v>0</v>
      </c>
      <c r="AL128" s="134"/>
      <c r="AM128" s="134"/>
      <c r="AN128" s="134">
        <v>0</v>
      </c>
      <c r="AO128" s="134">
        <v>0</v>
      </c>
      <c r="AP128" s="134">
        <v>0</v>
      </c>
      <c r="AQ128" s="134">
        <v>17</v>
      </c>
      <c r="AR128" s="134">
        <v>17</v>
      </c>
      <c r="AS128" s="134">
        <v>0</v>
      </c>
      <c r="AT128" s="134"/>
      <c r="AU128" s="134"/>
      <c r="AV128" s="134">
        <v>0</v>
      </c>
      <c r="AW128" s="134">
        <v>0</v>
      </c>
      <c r="AX128" s="134">
        <v>0</v>
      </c>
      <c r="AY128" s="134">
        <v>17</v>
      </c>
      <c r="AZ128" s="134">
        <v>17</v>
      </c>
      <c r="BA128" s="134">
        <v>0</v>
      </c>
      <c r="BB128" s="134"/>
      <c r="BC128" s="134"/>
      <c r="BD128" s="134">
        <v>0</v>
      </c>
      <c r="BE128" s="134">
        <v>0</v>
      </c>
      <c r="BF128" s="134">
        <v>0</v>
      </c>
      <c r="BG128" s="134">
        <f t="shared" si="121"/>
        <v>0</v>
      </c>
      <c r="BH128" s="134">
        <f t="shared" si="122"/>
        <v>0</v>
      </c>
      <c r="BI128" s="134">
        <f t="shared" si="123"/>
        <v>0</v>
      </c>
      <c r="BJ128" s="134">
        <f t="shared" si="124"/>
        <v>0</v>
      </c>
      <c r="BK128" s="134">
        <f t="shared" si="125"/>
        <v>0</v>
      </c>
      <c r="BL128" s="134">
        <f t="shared" si="126"/>
        <v>0</v>
      </c>
      <c r="BM128" s="135"/>
      <c r="BN128" s="135"/>
      <c r="BO128" s="135"/>
      <c r="BP128" s="135"/>
      <c r="BQ128" s="135"/>
      <c r="BR128" s="135"/>
      <c r="BS128" s="246"/>
    </row>
    <row r="129" spans="1:72" ht="26.25" customHeight="1">
      <c r="A129" s="325">
        <v>20</v>
      </c>
      <c r="B129" s="141" t="s">
        <v>106</v>
      </c>
      <c r="C129" s="134">
        <v>3</v>
      </c>
      <c r="D129" s="134">
        <v>3</v>
      </c>
      <c r="E129" s="134">
        <v>0</v>
      </c>
      <c r="F129" s="134">
        <v>6</v>
      </c>
      <c r="G129" s="134">
        <v>6</v>
      </c>
      <c r="H129" s="134">
        <v>0</v>
      </c>
      <c r="I129" s="134">
        <v>2</v>
      </c>
      <c r="J129" s="134">
        <v>2</v>
      </c>
      <c r="K129" s="134">
        <v>0</v>
      </c>
      <c r="L129" s="134">
        <v>7</v>
      </c>
      <c r="M129" s="134">
        <v>7</v>
      </c>
      <c r="N129" s="134">
        <v>0</v>
      </c>
      <c r="O129" s="134">
        <v>3</v>
      </c>
      <c r="P129" s="134">
        <v>3</v>
      </c>
      <c r="Q129" s="134">
        <v>0</v>
      </c>
      <c r="R129" s="134">
        <v>4</v>
      </c>
      <c r="S129" s="134">
        <v>4</v>
      </c>
      <c r="T129" s="134">
        <v>0</v>
      </c>
      <c r="U129" s="134">
        <v>2</v>
      </c>
      <c r="V129" s="134">
        <v>2</v>
      </c>
      <c r="W129" s="134">
        <v>0</v>
      </c>
      <c r="X129" s="134">
        <v>7</v>
      </c>
      <c r="Y129" s="134">
        <v>7</v>
      </c>
      <c r="Z129" s="134">
        <v>0</v>
      </c>
      <c r="AA129" s="134">
        <v>2</v>
      </c>
      <c r="AB129" s="134">
        <v>2</v>
      </c>
      <c r="AC129" s="134">
        <v>0</v>
      </c>
      <c r="AD129" s="134"/>
      <c r="AE129" s="134"/>
      <c r="AF129" s="134">
        <v>7</v>
      </c>
      <c r="AG129" s="134">
        <v>7</v>
      </c>
      <c r="AH129" s="134">
        <v>0</v>
      </c>
      <c r="AI129" s="134">
        <v>2</v>
      </c>
      <c r="AJ129" s="134">
        <v>2</v>
      </c>
      <c r="AK129" s="134">
        <v>0</v>
      </c>
      <c r="AL129" s="134"/>
      <c r="AM129" s="134"/>
      <c r="AN129" s="134">
        <v>7</v>
      </c>
      <c r="AO129" s="134">
        <v>7</v>
      </c>
      <c r="AP129" s="134">
        <v>0</v>
      </c>
      <c r="AQ129" s="134">
        <v>2</v>
      </c>
      <c r="AR129" s="134">
        <v>2</v>
      </c>
      <c r="AS129" s="134">
        <v>0</v>
      </c>
      <c r="AT129" s="134"/>
      <c r="AU129" s="134"/>
      <c r="AV129" s="134">
        <v>7</v>
      </c>
      <c r="AW129" s="134">
        <v>7</v>
      </c>
      <c r="AX129" s="134">
        <v>0</v>
      </c>
      <c r="AY129" s="134">
        <v>2</v>
      </c>
      <c r="AZ129" s="134">
        <v>2</v>
      </c>
      <c r="BA129" s="134">
        <v>0</v>
      </c>
      <c r="BB129" s="134"/>
      <c r="BC129" s="134"/>
      <c r="BD129" s="134">
        <v>7</v>
      </c>
      <c r="BE129" s="134">
        <v>7</v>
      </c>
      <c r="BF129" s="134">
        <v>0</v>
      </c>
      <c r="BG129" s="134">
        <f t="shared" si="121"/>
        <v>0</v>
      </c>
      <c r="BH129" s="134">
        <f t="shared" si="122"/>
        <v>0</v>
      </c>
      <c r="BI129" s="134">
        <f t="shared" si="123"/>
        <v>0</v>
      </c>
      <c r="BJ129" s="134">
        <f t="shared" si="124"/>
        <v>0</v>
      </c>
      <c r="BK129" s="134">
        <f t="shared" si="125"/>
        <v>0</v>
      </c>
      <c r="BL129" s="134">
        <f t="shared" si="126"/>
        <v>0</v>
      </c>
      <c r="BM129" s="135"/>
      <c r="BN129" s="135"/>
      <c r="BO129" s="135"/>
      <c r="BP129" s="135"/>
      <c r="BQ129" s="135"/>
      <c r="BR129" s="135"/>
      <c r="BS129" s="246"/>
    </row>
    <row r="130" spans="1:72" ht="39.75" hidden="1" customHeight="1">
      <c r="A130" s="325">
        <v>21</v>
      </c>
      <c r="B130" s="141" t="s">
        <v>107</v>
      </c>
      <c r="C130" s="148">
        <v>37</v>
      </c>
      <c r="D130" s="148">
        <v>35</v>
      </c>
      <c r="E130" s="148">
        <v>2</v>
      </c>
      <c r="F130" s="148">
        <v>0</v>
      </c>
      <c r="G130" s="148">
        <v>0</v>
      </c>
      <c r="H130" s="148">
        <v>0</v>
      </c>
      <c r="I130" s="148">
        <v>37</v>
      </c>
      <c r="J130" s="148">
        <v>35</v>
      </c>
      <c r="K130" s="148">
        <v>2</v>
      </c>
      <c r="L130" s="148">
        <v>0</v>
      </c>
      <c r="M130" s="148">
        <v>0</v>
      </c>
      <c r="N130" s="148">
        <v>0</v>
      </c>
      <c r="O130" s="149">
        <v>30</v>
      </c>
      <c r="P130" s="149">
        <v>29</v>
      </c>
      <c r="Q130" s="149">
        <v>1</v>
      </c>
      <c r="R130" s="148">
        <v>0</v>
      </c>
      <c r="S130" s="148">
        <v>0</v>
      </c>
      <c r="T130" s="148">
        <v>0</v>
      </c>
      <c r="U130" s="148">
        <v>84</v>
      </c>
      <c r="V130" s="148">
        <v>82</v>
      </c>
      <c r="W130" s="148">
        <v>2</v>
      </c>
      <c r="X130" s="148">
        <v>0</v>
      </c>
      <c r="Y130" s="148">
        <v>0</v>
      </c>
      <c r="Z130" s="148">
        <v>0</v>
      </c>
      <c r="AA130" s="148">
        <v>37</v>
      </c>
      <c r="AB130" s="148">
        <v>35</v>
      </c>
      <c r="AC130" s="148">
        <v>2</v>
      </c>
      <c r="AD130" s="148"/>
      <c r="AE130" s="148"/>
      <c r="AF130" s="148">
        <v>0</v>
      </c>
      <c r="AG130" s="148">
        <v>0</v>
      </c>
      <c r="AH130" s="148">
        <v>0</v>
      </c>
      <c r="AI130" s="148">
        <v>0</v>
      </c>
      <c r="AJ130" s="148">
        <v>0</v>
      </c>
      <c r="AK130" s="148">
        <v>0</v>
      </c>
      <c r="AL130" s="148"/>
      <c r="AM130" s="148"/>
      <c r="AN130" s="148">
        <v>0</v>
      </c>
      <c r="AO130" s="148">
        <v>0</v>
      </c>
      <c r="AP130" s="148">
        <v>0</v>
      </c>
      <c r="AQ130" s="148">
        <v>0</v>
      </c>
      <c r="AR130" s="148">
        <v>0</v>
      </c>
      <c r="AS130" s="148">
        <v>0</v>
      </c>
      <c r="AT130" s="148"/>
      <c r="AU130" s="148"/>
      <c r="AV130" s="148">
        <v>0</v>
      </c>
      <c r="AW130" s="148">
        <v>0</v>
      </c>
      <c r="AX130" s="148">
        <v>0</v>
      </c>
      <c r="AY130" s="148">
        <v>0</v>
      </c>
      <c r="AZ130" s="148">
        <v>0</v>
      </c>
      <c r="BA130" s="148">
        <v>0</v>
      </c>
      <c r="BB130" s="148"/>
      <c r="BC130" s="148"/>
      <c r="BD130" s="148">
        <v>0</v>
      </c>
      <c r="BE130" s="148">
        <v>0</v>
      </c>
      <c r="BF130" s="148">
        <v>0</v>
      </c>
      <c r="BG130" s="134">
        <f t="shared" si="121"/>
        <v>0</v>
      </c>
      <c r="BH130" s="134">
        <f t="shared" si="122"/>
        <v>0</v>
      </c>
      <c r="BI130" s="134">
        <f t="shared" si="123"/>
        <v>0</v>
      </c>
      <c r="BJ130" s="134">
        <f t="shared" si="124"/>
        <v>0</v>
      </c>
      <c r="BK130" s="134">
        <f t="shared" si="125"/>
        <v>0</v>
      </c>
      <c r="BL130" s="134">
        <f t="shared" si="126"/>
        <v>0</v>
      </c>
      <c r="BM130" s="135"/>
      <c r="BN130" s="135"/>
      <c r="BO130" s="135"/>
      <c r="BP130" s="135"/>
      <c r="BQ130" s="135"/>
      <c r="BR130" s="135"/>
      <c r="BS130" s="54"/>
    </row>
    <row r="131" spans="1:72" ht="27.75" customHeight="1">
      <c r="A131" s="325">
        <v>22</v>
      </c>
      <c r="B131" s="141" t="s">
        <v>234</v>
      </c>
      <c r="C131" s="134">
        <v>37</v>
      </c>
      <c r="D131" s="134">
        <v>32</v>
      </c>
      <c r="E131" s="134">
        <v>5</v>
      </c>
      <c r="F131" s="134">
        <v>0</v>
      </c>
      <c r="G131" s="134">
        <v>0</v>
      </c>
      <c r="H131" s="134">
        <v>0</v>
      </c>
      <c r="I131" s="134">
        <v>37</v>
      </c>
      <c r="J131" s="134">
        <v>32</v>
      </c>
      <c r="K131" s="134">
        <v>5</v>
      </c>
      <c r="L131" s="134">
        <v>0</v>
      </c>
      <c r="M131" s="134">
        <v>0</v>
      </c>
      <c r="N131" s="134">
        <v>0</v>
      </c>
      <c r="O131" s="134">
        <v>35</v>
      </c>
      <c r="P131" s="134">
        <v>30</v>
      </c>
      <c r="Q131" s="134">
        <v>5</v>
      </c>
      <c r="R131" s="134">
        <v>0</v>
      </c>
      <c r="S131" s="134">
        <v>0</v>
      </c>
      <c r="T131" s="134">
        <v>0</v>
      </c>
      <c r="U131" s="134">
        <v>37</v>
      </c>
      <c r="V131" s="134">
        <v>32</v>
      </c>
      <c r="W131" s="134">
        <v>5</v>
      </c>
      <c r="X131" s="134">
        <v>0</v>
      </c>
      <c r="Y131" s="134">
        <v>0</v>
      </c>
      <c r="Z131" s="134">
        <v>0</v>
      </c>
      <c r="AA131" s="134">
        <v>37</v>
      </c>
      <c r="AB131" s="134">
        <v>32</v>
      </c>
      <c r="AC131" s="134">
        <v>5</v>
      </c>
      <c r="AD131" s="134"/>
      <c r="AE131" s="134"/>
      <c r="AF131" s="134">
        <v>0</v>
      </c>
      <c r="AG131" s="134">
        <v>0</v>
      </c>
      <c r="AH131" s="134">
        <v>0</v>
      </c>
      <c r="AI131" s="134">
        <v>37</v>
      </c>
      <c r="AJ131" s="134">
        <v>32</v>
      </c>
      <c r="AK131" s="134">
        <v>5</v>
      </c>
      <c r="AL131" s="134"/>
      <c r="AM131" s="134"/>
      <c r="AN131" s="134">
        <v>0</v>
      </c>
      <c r="AO131" s="134">
        <v>0</v>
      </c>
      <c r="AP131" s="134">
        <v>0</v>
      </c>
      <c r="AQ131" s="134">
        <v>37</v>
      </c>
      <c r="AR131" s="134">
        <v>32</v>
      </c>
      <c r="AS131" s="134">
        <v>5</v>
      </c>
      <c r="AT131" s="134"/>
      <c r="AU131" s="134"/>
      <c r="AV131" s="134">
        <v>0</v>
      </c>
      <c r="AW131" s="134">
        <v>0</v>
      </c>
      <c r="AX131" s="134">
        <v>0</v>
      </c>
      <c r="AY131" s="134">
        <f>AZ131+BA131</f>
        <v>36</v>
      </c>
      <c r="AZ131" s="134">
        <v>32</v>
      </c>
      <c r="BA131" s="134">
        <v>4</v>
      </c>
      <c r="BB131" s="134"/>
      <c r="BC131" s="134"/>
      <c r="BD131" s="134">
        <v>0</v>
      </c>
      <c r="BE131" s="134">
        <v>0</v>
      </c>
      <c r="BF131" s="134">
        <v>0</v>
      </c>
      <c r="BG131" s="134">
        <f t="shared" si="121"/>
        <v>-1</v>
      </c>
      <c r="BH131" s="134">
        <f t="shared" si="122"/>
        <v>0</v>
      </c>
      <c r="BI131" s="134">
        <f t="shared" si="123"/>
        <v>-1</v>
      </c>
      <c r="BJ131" s="134">
        <f t="shared" si="124"/>
        <v>0</v>
      </c>
      <c r="BK131" s="134">
        <f t="shared" si="125"/>
        <v>0</v>
      </c>
      <c r="BL131" s="134">
        <f t="shared" si="126"/>
        <v>0</v>
      </c>
      <c r="BM131" s="135"/>
      <c r="BN131" s="135"/>
      <c r="BO131" s="135"/>
      <c r="BP131" s="135"/>
      <c r="BQ131" s="135"/>
      <c r="BR131" s="135"/>
      <c r="BS131" s="246" t="s">
        <v>466</v>
      </c>
    </row>
    <row r="132" spans="1:72" ht="21.75" customHeight="1">
      <c r="A132" s="325">
        <v>23</v>
      </c>
      <c r="B132" s="141" t="s">
        <v>108</v>
      </c>
      <c r="C132" s="134">
        <v>22</v>
      </c>
      <c r="D132" s="134">
        <v>21</v>
      </c>
      <c r="E132" s="134">
        <v>1</v>
      </c>
      <c r="F132" s="134">
        <v>0</v>
      </c>
      <c r="G132" s="134">
        <v>0</v>
      </c>
      <c r="H132" s="134">
        <v>0</v>
      </c>
      <c r="I132" s="134">
        <v>22</v>
      </c>
      <c r="J132" s="134">
        <v>21</v>
      </c>
      <c r="K132" s="134">
        <v>1</v>
      </c>
      <c r="L132" s="134">
        <v>0</v>
      </c>
      <c r="M132" s="134">
        <v>0</v>
      </c>
      <c r="N132" s="134">
        <v>0</v>
      </c>
      <c r="O132" s="134">
        <v>19</v>
      </c>
      <c r="P132" s="134">
        <v>18</v>
      </c>
      <c r="Q132" s="134">
        <v>1</v>
      </c>
      <c r="R132" s="134">
        <v>0</v>
      </c>
      <c r="S132" s="134">
        <v>0</v>
      </c>
      <c r="T132" s="134">
        <v>0</v>
      </c>
      <c r="U132" s="134">
        <v>22</v>
      </c>
      <c r="V132" s="134">
        <v>21</v>
      </c>
      <c r="W132" s="134">
        <v>1</v>
      </c>
      <c r="X132" s="134">
        <v>0</v>
      </c>
      <c r="Y132" s="134">
        <v>0</v>
      </c>
      <c r="Z132" s="134">
        <v>0</v>
      </c>
      <c r="AA132" s="134">
        <v>22</v>
      </c>
      <c r="AB132" s="134">
        <v>21</v>
      </c>
      <c r="AC132" s="134">
        <v>1</v>
      </c>
      <c r="AD132" s="134"/>
      <c r="AE132" s="134"/>
      <c r="AF132" s="134">
        <v>0</v>
      </c>
      <c r="AG132" s="134">
        <v>0</v>
      </c>
      <c r="AH132" s="134">
        <v>0</v>
      </c>
      <c r="AI132" s="134">
        <v>22</v>
      </c>
      <c r="AJ132" s="134">
        <v>21</v>
      </c>
      <c r="AK132" s="134">
        <v>1</v>
      </c>
      <c r="AL132" s="134"/>
      <c r="AM132" s="134"/>
      <c r="AN132" s="134">
        <v>0</v>
      </c>
      <c r="AO132" s="134">
        <v>0</v>
      </c>
      <c r="AP132" s="134">
        <v>0</v>
      </c>
      <c r="AQ132" s="134">
        <v>22</v>
      </c>
      <c r="AR132" s="134">
        <v>21</v>
      </c>
      <c r="AS132" s="134">
        <v>1</v>
      </c>
      <c r="AT132" s="134"/>
      <c r="AU132" s="134"/>
      <c r="AV132" s="134">
        <v>0</v>
      </c>
      <c r="AW132" s="134">
        <v>0</v>
      </c>
      <c r="AX132" s="134">
        <v>0</v>
      </c>
      <c r="AY132" s="134">
        <v>22</v>
      </c>
      <c r="AZ132" s="134">
        <v>21</v>
      </c>
      <c r="BA132" s="134">
        <v>1</v>
      </c>
      <c r="BB132" s="134"/>
      <c r="BC132" s="134"/>
      <c r="BD132" s="134">
        <v>0</v>
      </c>
      <c r="BE132" s="134">
        <v>0</v>
      </c>
      <c r="BF132" s="134">
        <v>0</v>
      </c>
      <c r="BG132" s="134">
        <f t="shared" si="121"/>
        <v>0</v>
      </c>
      <c r="BH132" s="134">
        <f t="shared" si="122"/>
        <v>0</v>
      </c>
      <c r="BI132" s="134">
        <f t="shared" si="123"/>
        <v>0</v>
      </c>
      <c r="BJ132" s="134">
        <f t="shared" si="124"/>
        <v>0</v>
      </c>
      <c r="BK132" s="134">
        <f t="shared" si="125"/>
        <v>0</v>
      </c>
      <c r="BL132" s="134">
        <f t="shared" si="126"/>
        <v>0</v>
      </c>
      <c r="BM132" s="135"/>
      <c r="BN132" s="135"/>
      <c r="BO132" s="135"/>
      <c r="BP132" s="135"/>
      <c r="BQ132" s="135"/>
      <c r="BR132" s="135"/>
      <c r="BS132" s="246"/>
    </row>
    <row r="133" spans="1:72" s="98" customFormat="1" ht="21.75" customHeight="1">
      <c r="A133" s="325">
        <v>24</v>
      </c>
      <c r="B133" s="141" t="s">
        <v>109</v>
      </c>
      <c r="C133" s="134">
        <v>34</v>
      </c>
      <c r="D133" s="134">
        <v>31</v>
      </c>
      <c r="E133" s="134">
        <v>3</v>
      </c>
      <c r="F133" s="134">
        <v>10</v>
      </c>
      <c r="G133" s="134">
        <v>10</v>
      </c>
      <c r="H133" s="134">
        <v>0</v>
      </c>
      <c r="I133" s="134">
        <v>34</v>
      </c>
      <c r="J133" s="134">
        <v>31</v>
      </c>
      <c r="K133" s="134">
        <v>3</v>
      </c>
      <c r="L133" s="134">
        <v>10</v>
      </c>
      <c r="M133" s="134">
        <v>10</v>
      </c>
      <c r="N133" s="134">
        <v>0</v>
      </c>
      <c r="O133" s="134">
        <v>32</v>
      </c>
      <c r="P133" s="134">
        <v>29</v>
      </c>
      <c r="Q133" s="134">
        <v>3</v>
      </c>
      <c r="R133" s="134">
        <v>0</v>
      </c>
      <c r="S133" s="134">
        <v>0</v>
      </c>
      <c r="T133" s="134">
        <v>0</v>
      </c>
      <c r="U133" s="134">
        <v>39</v>
      </c>
      <c r="V133" s="134">
        <v>36</v>
      </c>
      <c r="W133" s="134">
        <v>3</v>
      </c>
      <c r="X133" s="134">
        <v>20</v>
      </c>
      <c r="Y133" s="134">
        <v>20</v>
      </c>
      <c r="Z133" s="134">
        <v>0</v>
      </c>
      <c r="AA133" s="134">
        <v>34</v>
      </c>
      <c r="AB133" s="134">
        <v>31</v>
      </c>
      <c r="AC133" s="134">
        <v>3</v>
      </c>
      <c r="AD133" s="134"/>
      <c r="AE133" s="134"/>
      <c r="AF133" s="134">
        <v>10</v>
      </c>
      <c r="AG133" s="134">
        <v>10</v>
      </c>
      <c r="AH133" s="134">
        <v>0</v>
      </c>
      <c r="AI133" s="134">
        <v>34</v>
      </c>
      <c r="AJ133" s="134">
        <v>31</v>
      </c>
      <c r="AK133" s="134">
        <v>3</v>
      </c>
      <c r="AL133" s="134"/>
      <c r="AM133" s="134"/>
      <c r="AN133" s="134">
        <v>10</v>
      </c>
      <c r="AO133" s="134">
        <v>10</v>
      </c>
      <c r="AP133" s="134">
        <v>0</v>
      </c>
      <c r="AQ133" s="134">
        <v>34</v>
      </c>
      <c r="AR133" s="134">
        <v>31</v>
      </c>
      <c r="AS133" s="134">
        <v>3</v>
      </c>
      <c r="AT133" s="134"/>
      <c r="AU133" s="134"/>
      <c r="AV133" s="134">
        <v>10</v>
      </c>
      <c r="AW133" s="134">
        <v>10</v>
      </c>
      <c r="AX133" s="134">
        <v>0</v>
      </c>
      <c r="AY133" s="134">
        <v>34</v>
      </c>
      <c r="AZ133" s="134">
        <v>31</v>
      </c>
      <c r="BA133" s="134">
        <v>3</v>
      </c>
      <c r="BB133" s="134"/>
      <c r="BC133" s="134"/>
      <c r="BD133" s="134">
        <v>10</v>
      </c>
      <c r="BE133" s="134">
        <v>10</v>
      </c>
      <c r="BF133" s="134">
        <v>0</v>
      </c>
      <c r="BG133" s="134">
        <f t="shared" si="121"/>
        <v>0</v>
      </c>
      <c r="BH133" s="134">
        <f t="shared" si="122"/>
        <v>0</v>
      </c>
      <c r="BI133" s="134">
        <f t="shared" si="123"/>
        <v>0</v>
      </c>
      <c r="BJ133" s="134">
        <f t="shared" si="124"/>
        <v>0</v>
      </c>
      <c r="BK133" s="134">
        <f t="shared" si="125"/>
        <v>0</v>
      </c>
      <c r="BL133" s="134">
        <f t="shared" si="126"/>
        <v>0</v>
      </c>
      <c r="BM133" s="135"/>
      <c r="BN133" s="135"/>
      <c r="BO133" s="135"/>
      <c r="BP133" s="135"/>
      <c r="BQ133" s="135"/>
      <c r="BR133" s="135"/>
      <c r="BS133" s="246"/>
      <c r="BT133" s="115"/>
    </row>
    <row r="134" spans="1:72" ht="33" customHeight="1">
      <c r="A134" s="333">
        <v>25</v>
      </c>
      <c r="B134" s="150" t="s">
        <v>110</v>
      </c>
      <c r="C134" s="134">
        <v>20</v>
      </c>
      <c r="D134" s="134">
        <v>17</v>
      </c>
      <c r="E134" s="134">
        <v>3</v>
      </c>
      <c r="F134" s="134">
        <v>5</v>
      </c>
      <c r="G134" s="134">
        <v>5</v>
      </c>
      <c r="H134" s="134">
        <v>0</v>
      </c>
      <c r="I134" s="134">
        <v>20</v>
      </c>
      <c r="J134" s="134">
        <v>17</v>
      </c>
      <c r="K134" s="134">
        <v>3</v>
      </c>
      <c r="L134" s="134">
        <v>5</v>
      </c>
      <c r="M134" s="134">
        <v>5</v>
      </c>
      <c r="N134" s="134"/>
      <c r="O134" s="134">
        <v>16</v>
      </c>
      <c r="P134" s="134">
        <v>15</v>
      </c>
      <c r="Q134" s="134">
        <v>1</v>
      </c>
      <c r="R134" s="134">
        <v>1</v>
      </c>
      <c r="S134" s="134">
        <v>1</v>
      </c>
      <c r="T134" s="134">
        <v>0</v>
      </c>
      <c r="U134" s="134">
        <v>20</v>
      </c>
      <c r="V134" s="134">
        <v>17</v>
      </c>
      <c r="W134" s="134">
        <v>3</v>
      </c>
      <c r="X134" s="134">
        <v>5</v>
      </c>
      <c r="Y134" s="134">
        <v>5</v>
      </c>
      <c r="Z134" s="134">
        <v>0</v>
      </c>
      <c r="AA134" s="134">
        <v>20</v>
      </c>
      <c r="AB134" s="134">
        <v>17</v>
      </c>
      <c r="AC134" s="134">
        <v>3</v>
      </c>
      <c r="AD134" s="134"/>
      <c r="AE134" s="134"/>
      <c r="AF134" s="134">
        <v>5</v>
      </c>
      <c r="AG134" s="134">
        <v>5</v>
      </c>
      <c r="AH134" s="134"/>
      <c r="AI134" s="134">
        <v>20</v>
      </c>
      <c r="AJ134" s="134">
        <v>17</v>
      </c>
      <c r="AK134" s="134">
        <v>3</v>
      </c>
      <c r="AL134" s="134"/>
      <c r="AM134" s="134"/>
      <c r="AN134" s="134">
        <v>5</v>
      </c>
      <c r="AO134" s="134">
        <v>5</v>
      </c>
      <c r="AP134" s="134"/>
      <c r="AQ134" s="134">
        <v>20</v>
      </c>
      <c r="AR134" s="134">
        <v>17</v>
      </c>
      <c r="AS134" s="134">
        <v>3</v>
      </c>
      <c r="AT134" s="134"/>
      <c r="AU134" s="134"/>
      <c r="AV134" s="134">
        <v>5</v>
      </c>
      <c r="AW134" s="134">
        <v>5</v>
      </c>
      <c r="AX134" s="134"/>
      <c r="AY134" s="134">
        <f>AZ134+BA134</f>
        <v>18</v>
      </c>
      <c r="AZ134" s="134">
        <v>17</v>
      </c>
      <c r="BA134" s="134">
        <v>1</v>
      </c>
      <c r="BB134" s="134"/>
      <c r="BC134" s="134"/>
      <c r="BD134" s="134">
        <v>5</v>
      </c>
      <c r="BE134" s="134">
        <v>5</v>
      </c>
      <c r="BF134" s="134"/>
      <c r="BG134" s="134">
        <f t="shared" si="121"/>
        <v>-2</v>
      </c>
      <c r="BH134" s="134">
        <f t="shared" si="122"/>
        <v>0</v>
      </c>
      <c r="BI134" s="134">
        <f t="shared" si="123"/>
        <v>-2</v>
      </c>
      <c r="BJ134" s="134">
        <f t="shared" si="124"/>
        <v>0</v>
      </c>
      <c r="BK134" s="134">
        <f t="shared" si="125"/>
        <v>0</v>
      </c>
      <c r="BL134" s="134">
        <f t="shared" si="126"/>
        <v>0</v>
      </c>
      <c r="BM134" s="135"/>
      <c r="BN134" s="135"/>
      <c r="BO134" s="135"/>
      <c r="BP134" s="135"/>
      <c r="BQ134" s="135"/>
      <c r="BR134" s="135"/>
      <c r="BS134" s="246" t="s">
        <v>467</v>
      </c>
    </row>
    <row r="135" spans="1:72" ht="25.5" customHeight="1">
      <c r="A135" s="325">
        <v>27</v>
      </c>
      <c r="B135" s="141" t="s">
        <v>282</v>
      </c>
      <c r="C135" s="134">
        <v>14</v>
      </c>
      <c r="D135" s="134">
        <v>14</v>
      </c>
      <c r="E135" s="134">
        <v>0</v>
      </c>
      <c r="F135" s="134">
        <v>10</v>
      </c>
      <c r="G135" s="134">
        <v>10</v>
      </c>
      <c r="H135" s="134">
        <v>0</v>
      </c>
      <c r="I135" s="134">
        <v>14</v>
      </c>
      <c r="J135" s="134">
        <v>14</v>
      </c>
      <c r="K135" s="134">
        <v>0</v>
      </c>
      <c r="L135" s="134">
        <v>10</v>
      </c>
      <c r="M135" s="134">
        <v>10</v>
      </c>
      <c r="N135" s="134">
        <v>0</v>
      </c>
      <c r="O135" s="134">
        <v>14</v>
      </c>
      <c r="P135" s="134">
        <v>14</v>
      </c>
      <c r="Q135" s="134">
        <v>0</v>
      </c>
      <c r="R135" s="134">
        <v>9</v>
      </c>
      <c r="S135" s="134">
        <v>9</v>
      </c>
      <c r="T135" s="134">
        <v>0</v>
      </c>
      <c r="U135" s="134">
        <v>14</v>
      </c>
      <c r="V135" s="134">
        <v>14</v>
      </c>
      <c r="W135" s="134">
        <v>0</v>
      </c>
      <c r="X135" s="134">
        <v>10</v>
      </c>
      <c r="Y135" s="134">
        <v>10</v>
      </c>
      <c r="Z135" s="134">
        <v>0</v>
      </c>
      <c r="AA135" s="134">
        <v>14</v>
      </c>
      <c r="AB135" s="134">
        <v>14</v>
      </c>
      <c r="AC135" s="134">
        <v>0</v>
      </c>
      <c r="AD135" s="134"/>
      <c r="AE135" s="134"/>
      <c r="AF135" s="134">
        <v>10</v>
      </c>
      <c r="AG135" s="134">
        <v>10</v>
      </c>
      <c r="AH135" s="134">
        <v>0</v>
      </c>
      <c r="AI135" s="134">
        <v>26</v>
      </c>
      <c r="AJ135" s="134">
        <v>24</v>
      </c>
      <c r="AK135" s="134">
        <v>2</v>
      </c>
      <c r="AL135" s="134"/>
      <c r="AM135" s="134"/>
      <c r="AN135" s="134">
        <v>9</v>
      </c>
      <c r="AO135" s="134">
        <v>9</v>
      </c>
      <c r="AP135" s="134">
        <v>0</v>
      </c>
      <c r="AQ135" s="134">
        <v>26</v>
      </c>
      <c r="AR135" s="134">
        <v>24</v>
      </c>
      <c r="AS135" s="134">
        <v>2</v>
      </c>
      <c r="AT135" s="134"/>
      <c r="AU135" s="134"/>
      <c r="AV135" s="134">
        <v>9</v>
      </c>
      <c r="AW135" s="134">
        <v>9</v>
      </c>
      <c r="AX135" s="134">
        <v>0</v>
      </c>
      <c r="AY135" s="134">
        <v>26</v>
      </c>
      <c r="AZ135" s="134">
        <v>24</v>
      </c>
      <c r="BA135" s="134">
        <v>2</v>
      </c>
      <c r="BB135" s="134"/>
      <c r="BC135" s="134"/>
      <c r="BD135" s="134">
        <v>9</v>
      </c>
      <c r="BE135" s="134">
        <v>9</v>
      </c>
      <c r="BF135" s="134">
        <v>0</v>
      </c>
      <c r="BG135" s="134">
        <f t="shared" ref="BG135:BG141" si="146">AY135-AQ135</f>
        <v>0</v>
      </c>
      <c r="BH135" s="134">
        <f t="shared" ref="BH135:BH141" si="147">(AZ135+BB135)-(AR135+AT135)</f>
        <v>0</v>
      </c>
      <c r="BI135" s="134">
        <f t="shared" ref="BI135:BI141" si="148">BA135-AS135</f>
        <v>0</v>
      </c>
      <c r="BJ135" s="134">
        <f t="shared" ref="BJ135:BJ141" si="149">BD135-AV135</f>
        <v>0</v>
      </c>
      <c r="BK135" s="134">
        <f t="shared" ref="BK135:BK141" si="150">BE135-AW135</f>
        <v>0</v>
      </c>
      <c r="BL135" s="134">
        <f t="shared" ref="BL135:BL141" si="151">BF135-AX135</f>
        <v>0</v>
      </c>
      <c r="BM135" s="135"/>
      <c r="BN135" s="135"/>
      <c r="BO135" s="135"/>
      <c r="BP135" s="135"/>
      <c r="BQ135" s="135"/>
      <c r="BR135" s="135"/>
      <c r="BS135" s="246"/>
    </row>
    <row r="136" spans="1:72" ht="31.5" hidden="1" customHeight="1">
      <c r="A136" s="325">
        <v>28</v>
      </c>
      <c r="B136" s="133" t="s">
        <v>208</v>
      </c>
      <c r="C136" s="134">
        <v>2</v>
      </c>
      <c r="D136" s="134">
        <v>2</v>
      </c>
      <c r="E136" s="134">
        <v>0</v>
      </c>
      <c r="F136" s="134">
        <v>5</v>
      </c>
      <c r="G136" s="134">
        <v>5</v>
      </c>
      <c r="H136" s="134">
        <v>0</v>
      </c>
      <c r="I136" s="134">
        <v>0</v>
      </c>
      <c r="J136" s="134">
        <v>0</v>
      </c>
      <c r="K136" s="134">
        <v>0</v>
      </c>
      <c r="L136" s="134"/>
      <c r="M136" s="134"/>
      <c r="N136" s="134"/>
      <c r="O136" s="134">
        <v>2</v>
      </c>
      <c r="P136" s="134">
        <v>2</v>
      </c>
      <c r="Q136" s="134">
        <v>0</v>
      </c>
      <c r="R136" s="134">
        <v>3</v>
      </c>
      <c r="S136" s="134">
        <v>3</v>
      </c>
      <c r="T136" s="134">
        <v>0</v>
      </c>
      <c r="U136" s="134">
        <v>0</v>
      </c>
      <c r="V136" s="134">
        <v>0</v>
      </c>
      <c r="W136" s="134">
        <v>0</v>
      </c>
      <c r="X136" s="134">
        <v>9</v>
      </c>
      <c r="Y136" s="134">
        <v>9</v>
      </c>
      <c r="Z136" s="134">
        <v>0</v>
      </c>
      <c r="AA136" s="134">
        <v>0</v>
      </c>
      <c r="AB136" s="134">
        <v>0</v>
      </c>
      <c r="AC136" s="134">
        <v>0</v>
      </c>
      <c r="AD136" s="134"/>
      <c r="AE136" s="134"/>
      <c r="AF136" s="134"/>
      <c r="AG136" s="134"/>
      <c r="AH136" s="134"/>
      <c r="AI136" s="134">
        <v>0</v>
      </c>
      <c r="AJ136" s="134">
        <v>0</v>
      </c>
      <c r="AK136" s="134">
        <v>0</v>
      </c>
      <c r="AL136" s="134"/>
      <c r="AM136" s="134"/>
      <c r="AN136" s="134"/>
      <c r="AO136" s="134"/>
      <c r="AP136" s="134"/>
      <c r="AQ136" s="134">
        <v>0</v>
      </c>
      <c r="AR136" s="134">
        <v>0</v>
      </c>
      <c r="AS136" s="134">
        <v>0</v>
      </c>
      <c r="AT136" s="134"/>
      <c r="AU136" s="134"/>
      <c r="AV136" s="134"/>
      <c r="AW136" s="134"/>
      <c r="AX136" s="134"/>
      <c r="AY136" s="134">
        <v>0</v>
      </c>
      <c r="AZ136" s="134">
        <v>0</v>
      </c>
      <c r="BA136" s="134">
        <v>0</v>
      </c>
      <c r="BB136" s="134"/>
      <c r="BC136" s="134"/>
      <c r="BD136" s="134"/>
      <c r="BE136" s="134"/>
      <c r="BF136" s="134"/>
      <c r="BG136" s="134">
        <f t="shared" si="146"/>
        <v>0</v>
      </c>
      <c r="BH136" s="134">
        <f t="shared" si="147"/>
        <v>0</v>
      </c>
      <c r="BI136" s="134">
        <f t="shared" si="148"/>
        <v>0</v>
      </c>
      <c r="BJ136" s="134">
        <f t="shared" si="149"/>
        <v>0</v>
      </c>
      <c r="BK136" s="134">
        <f t="shared" si="150"/>
        <v>0</v>
      </c>
      <c r="BL136" s="134">
        <f t="shared" si="151"/>
        <v>0</v>
      </c>
      <c r="BM136" s="135"/>
      <c r="BN136" s="135"/>
      <c r="BO136" s="135"/>
      <c r="BP136" s="135"/>
      <c r="BQ136" s="135"/>
      <c r="BR136" s="135"/>
      <c r="BS136" s="246"/>
    </row>
    <row r="137" spans="1:72" ht="29.25" customHeight="1">
      <c r="A137" s="325">
        <v>29</v>
      </c>
      <c r="B137" s="133" t="s">
        <v>111</v>
      </c>
      <c r="C137" s="134">
        <v>14</v>
      </c>
      <c r="D137" s="134">
        <v>12</v>
      </c>
      <c r="E137" s="134">
        <v>2</v>
      </c>
      <c r="F137" s="134">
        <v>3</v>
      </c>
      <c r="G137" s="134">
        <v>3</v>
      </c>
      <c r="H137" s="134">
        <v>0</v>
      </c>
      <c r="I137" s="134">
        <v>14</v>
      </c>
      <c r="J137" s="134">
        <v>12</v>
      </c>
      <c r="K137" s="134">
        <v>2</v>
      </c>
      <c r="L137" s="134">
        <v>3</v>
      </c>
      <c r="M137" s="134">
        <v>3</v>
      </c>
      <c r="N137" s="134">
        <v>0</v>
      </c>
      <c r="O137" s="134">
        <v>13</v>
      </c>
      <c r="P137" s="134">
        <v>12</v>
      </c>
      <c r="Q137" s="134">
        <v>1</v>
      </c>
      <c r="R137" s="134">
        <v>0</v>
      </c>
      <c r="S137" s="134">
        <v>0</v>
      </c>
      <c r="T137" s="134">
        <v>0</v>
      </c>
      <c r="U137" s="134">
        <v>14</v>
      </c>
      <c r="V137" s="134">
        <v>12</v>
      </c>
      <c r="W137" s="134">
        <v>2</v>
      </c>
      <c r="X137" s="134">
        <v>3</v>
      </c>
      <c r="Y137" s="134">
        <v>3</v>
      </c>
      <c r="Z137" s="134">
        <v>0</v>
      </c>
      <c r="AA137" s="134">
        <v>14</v>
      </c>
      <c r="AB137" s="134">
        <v>12</v>
      </c>
      <c r="AC137" s="134">
        <v>2</v>
      </c>
      <c r="AD137" s="134"/>
      <c r="AE137" s="134"/>
      <c r="AF137" s="134">
        <v>3</v>
      </c>
      <c r="AG137" s="134">
        <v>3</v>
      </c>
      <c r="AH137" s="134">
        <v>0</v>
      </c>
      <c r="AI137" s="134">
        <v>14</v>
      </c>
      <c r="AJ137" s="134">
        <v>12</v>
      </c>
      <c r="AK137" s="134">
        <v>2</v>
      </c>
      <c r="AL137" s="134"/>
      <c r="AM137" s="134"/>
      <c r="AN137" s="134">
        <v>3</v>
      </c>
      <c r="AO137" s="134">
        <v>3</v>
      </c>
      <c r="AP137" s="134">
        <v>0</v>
      </c>
      <c r="AQ137" s="134">
        <v>14</v>
      </c>
      <c r="AR137" s="134">
        <v>12</v>
      </c>
      <c r="AS137" s="134">
        <v>2</v>
      </c>
      <c r="AT137" s="134"/>
      <c r="AU137" s="134"/>
      <c r="AV137" s="134">
        <v>3</v>
      </c>
      <c r="AW137" s="134">
        <v>3</v>
      </c>
      <c r="AX137" s="134">
        <v>0</v>
      </c>
      <c r="AY137" s="134">
        <v>14</v>
      </c>
      <c r="AZ137" s="134">
        <v>12</v>
      </c>
      <c r="BA137" s="134">
        <v>2</v>
      </c>
      <c r="BB137" s="134"/>
      <c r="BC137" s="134"/>
      <c r="BD137" s="134">
        <v>3</v>
      </c>
      <c r="BE137" s="134">
        <v>3</v>
      </c>
      <c r="BF137" s="134">
        <v>0</v>
      </c>
      <c r="BG137" s="134">
        <f t="shared" si="146"/>
        <v>0</v>
      </c>
      <c r="BH137" s="134">
        <f t="shared" si="147"/>
        <v>0</v>
      </c>
      <c r="BI137" s="134">
        <f t="shared" si="148"/>
        <v>0</v>
      </c>
      <c r="BJ137" s="134">
        <f t="shared" si="149"/>
        <v>0</v>
      </c>
      <c r="BK137" s="134">
        <f t="shared" si="150"/>
        <v>0</v>
      </c>
      <c r="BL137" s="134">
        <f t="shared" si="151"/>
        <v>0</v>
      </c>
      <c r="BM137" s="135"/>
      <c r="BN137" s="135"/>
      <c r="BO137" s="135"/>
      <c r="BP137" s="135"/>
      <c r="BQ137" s="135"/>
      <c r="BR137" s="135"/>
      <c r="BS137" s="246"/>
    </row>
    <row r="138" spans="1:72" ht="43.5" customHeight="1">
      <c r="A138" s="325">
        <v>32</v>
      </c>
      <c r="B138" s="140" t="s">
        <v>342</v>
      </c>
      <c r="C138" s="134">
        <v>10</v>
      </c>
      <c r="D138" s="134">
        <v>10</v>
      </c>
      <c r="E138" s="134">
        <v>0</v>
      </c>
      <c r="F138" s="134">
        <v>15</v>
      </c>
      <c r="G138" s="134">
        <v>15</v>
      </c>
      <c r="H138" s="134">
        <v>0</v>
      </c>
      <c r="I138" s="134">
        <v>10</v>
      </c>
      <c r="J138" s="134">
        <v>10</v>
      </c>
      <c r="K138" s="134">
        <v>0</v>
      </c>
      <c r="L138" s="134">
        <v>15</v>
      </c>
      <c r="M138" s="134">
        <v>15</v>
      </c>
      <c r="N138" s="134">
        <v>0</v>
      </c>
      <c r="O138" s="134">
        <v>10</v>
      </c>
      <c r="P138" s="134">
        <v>10</v>
      </c>
      <c r="Q138" s="134">
        <v>0</v>
      </c>
      <c r="R138" s="134">
        <v>5</v>
      </c>
      <c r="S138" s="134">
        <v>5</v>
      </c>
      <c r="T138" s="134">
        <v>0</v>
      </c>
      <c r="U138" s="134">
        <v>10</v>
      </c>
      <c r="V138" s="134">
        <v>10</v>
      </c>
      <c r="W138" s="134">
        <v>0</v>
      </c>
      <c r="X138" s="134">
        <v>15</v>
      </c>
      <c r="Y138" s="134">
        <v>15</v>
      </c>
      <c r="Z138" s="134"/>
      <c r="AA138" s="134">
        <v>10</v>
      </c>
      <c r="AB138" s="134">
        <v>10</v>
      </c>
      <c r="AC138" s="134">
        <v>0</v>
      </c>
      <c r="AD138" s="134"/>
      <c r="AE138" s="134"/>
      <c r="AF138" s="134">
        <v>15</v>
      </c>
      <c r="AG138" s="134">
        <v>15</v>
      </c>
      <c r="AH138" s="134">
        <v>0</v>
      </c>
      <c r="AI138" s="134">
        <v>10</v>
      </c>
      <c r="AJ138" s="134">
        <v>10</v>
      </c>
      <c r="AK138" s="134">
        <v>0</v>
      </c>
      <c r="AL138" s="134"/>
      <c r="AM138" s="134"/>
      <c r="AN138" s="134">
        <v>15</v>
      </c>
      <c r="AO138" s="134">
        <v>15</v>
      </c>
      <c r="AP138" s="134">
        <v>0</v>
      </c>
      <c r="AQ138" s="134">
        <v>10</v>
      </c>
      <c r="AR138" s="134">
        <v>10</v>
      </c>
      <c r="AS138" s="134">
        <v>0</v>
      </c>
      <c r="AT138" s="134"/>
      <c r="AU138" s="134"/>
      <c r="AV138" s="134">
        <v>15</v>
      </c>
      <c r="AW138" s="134">
        <v>15</v>
      </c>
      <c r="AX138" s="134">
        <v>0</v>
      </c>
      <c r="AY138" s="134">
        <v>10</v>
      </c>
      <c r="AZ138" s="134">
        <v>10</v>
      </c>
      <c r="BA138" s="134">
        <v>0</v>
      </c>
      <c r="BB138" s="134"/>
      <c r="BC138" s="134"/>
      <c r="BD138" s="134">
        <v>15</v>
      </c>
      <c r="BE138" s="134">
        <v>15</v>
      </c>
      <c r="BF138" s="134">
        <v>0</v>
      </c>
      <c r="BG138" s="134">
        <f t="shared" si="146"/>
        <v>0</v>
      </c>
      <c r="BH138" s="134">
        <f t="shared" si="147"/>
        <v>0</v>
      </c>
      <c r="BI138" s="134">
        <f t="shared" si="148"/>
        <v>0</v>
      </c>
      <c r="BJ138" s="134">
        <f t="shared" si="149"/>
        <v>0</v>
      </c>
      <c r="BK138" s="134">
        <f t="shared" si="150"/>
        <v>0</v>
      </c>
      <c r="BL138" s="134">
        <f t="shared" si="151"/>
        <v>0</v>
      </c>
      <c r="BM138" s="135"/>
      <c r="BN138" s="135"/>
      <c r="BO138" s="135"/>
      <c r="BP138" s="135"/>
      <c r="BQ138" s="135"/>
      <c r="BR138" s="135"/>
      <c r="BS138" s="246" t="s">
        <v>337</v>
      </c>
    </row>
    <row r="139" spans="1:72" ht="35.25" customHeight="1">
      <c r="A139" s="325">
        <v>33</v>
      </c>
      <c r="B139" s="151" t="s">
        <v>339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>
        <v>0</v>
      </c>
      <c r="AJ139" s="134">
        <v>0</v>
      </c>
      <c r="AK139" s="134"/>
      <c r="AL139" s="134"/>
      <c r="AM139" s="134"/>
      <c r="AN139" s="134">
        <v>0</v>
      </c>
      <c r="AO139" s="134">
        <v>0</v>
      </c>
      <c r="AP139" s="134">
        <v>0</v>
      </c>
      <c r="AQ139" s="134">
        <v>0</v>
      </c>
      <c r="AR139" s="134">
        <v>0</v>
      </c>
      <c r="AS139" s="134"/>
      <c r="AT139" s="134"/>
      <c r="AU139" s="134"/>
      <c r="AV139" s="134">
        <v>0</v>
      </c>
      <c r="AW139" s="134">
        <v>0</v>
      </c>
      <c r="AX139" s="134">
        <v>0</v>
      </c>
      <c r="AY139" s="134">
        <v>5</v>
      </c>
      <c r="AZ139" s="134">
        <v>5</v>
      </c>
      <c r="BA139" s="134"/>
      <c r="BB139" s="134"/>
      <c r="BC139" s="134"/>
      <c r="BD139" s="134">
        <v>20</v>
      </c>
      <c r="BE139" s="134">
        <v>20</v>
      </c>
      <c r="BF139" s="134">
        <v>0</v>
      </c>
      <c r="BG139" s="134">
        <f t="shared" si="146"/>
        <v>5</v>
      </c>
      <c r="BH139" s="134">
        <f>(AZ139+BB139)-(AR139+AT139)</f>
        <v>5</v>
      </c>
      <c r="BI139" s="134">
        <f t="shared" si="148"/>
        <v>0</v>
      </c>
      <c r="BJ139" s="134">
        <f>BD139-AV139</f>
        <v>20</v>
      </c>
      <c r="BK139" s="134">
        <f t="shared" si="150"/>
        <v>20</v>
      </c>
      <c r="BL139" s="134">
        <f t="shared" si="151"/>
        <v>0</v>
      </c>
      <c r="BM139" s="135"/>
      <c r="BN139" s="135"/>
      <c r="BO139" s="135"/>
      <c r="BP139" s="135"/>
      <c r="BQ139" s="135"/>
      <c r="BR139" s="135"/>
      <c r="BS139" s="250" t="s">
        <v>341</v>
      </c>
    </row>
    <row r="140" spans="1:72" ht="51" customHeight="1">
      <c r="A140" s="325">
        <v>33</v>
      </c>
      <c r="B140" s="133" t="s">
        <v>114</v>
      </c>
      <c r="C140" s="134">
        <v>6</v>
      </c>
      <c r="D140" s="134">
        <v>6</v>
      </c>
      <c r="E140" s="134">
        <v>0</v>
      </c>
      <c r="F140" s="134">
        <v>0</v>
      </c>
      <c r="G140" s="134">
        <v>0</v>
      </c>
      <c r="H140" s="134">
        <v>0</v>
      </c>
      <c r="I140" s="134">
        <v>6</v>
      </c>
      <c r="J140" s="134">
        <v>6</v>
      </c>
      <c r="K140" s="134">
        <v>0</v>
      </c>
      <c r="L140" s="134">
        <v>0</v>
      </c>
      <c r="M140" s="134">
        <v>0</v>
      </c>
      <c r="N140" s="134"/>
      <c r="O140" s="134">
        <v>4</v>
      </c>
      <c r="P140" s="134">
        <v>4</v>
      </c>
      <c r="Q140" s="134">
        <v>0</v>
      </c>
      <c r="R140" s="134">
        <v>0</v>
      </c>
      <c r="S140" s="134">
        <v>0</v>
      </c>
      <c r="T140" s="134">
        <v>0</v>
      </c>
      <c r="U140" s="134">
        <v>6</v>
      </c>
      <c r="V140" s="134">
        <v>6</v>
      </c>
      <c r="W140" s="134">
        <v>0</v>
      </c>
      <c r="X140" s="134">
        <v>0</v>
      </c>
      <c r="Y140" s="134">
        <v>0</v>
      </c>
      <c r="Z140" s="134">
        <v>0</v>
      </c>
      <c r="AA140" s="134">
        <v>6</v>
      </c>
      <c r="AB140" s="134">
        <v>6</v>
      </c>
      <c r="AC140" s="134">
        <v>0</v>
      </c>
      <c r="AD140" s="134"/>
      <c r="AE140" s="134"/>
      <c r="AF140" s="134">
        <v>0</v>
      </c>
      <c r="AG140" s="134">
        <v>0</v>
      </c>
      <c r="AH140" s="134"/>
      <c r="AI140" s="134">
        <v>4</v>
      </c>
      <c r="AJ140" s="134">
        <v>4</v>
      </c>
      <c r="AK140" s="134">
        <v>0</v>
      </c>
      <c r="AL140" s="134"/>
      <c r="AM140" s="134"/>
      <c r="AN140" s="134">
        <v>0</v>
      </c>
      <c r="AO140" s="134">
        <v>0</v>
      </c>
      <c r="AP140" s="134"/>
      <c r="AQ140" s="134">
        <v>4</v>
      </c>
      <c r="AR140" s="134">
        <v>4</v>
      </c>
      <c r="AS140" s="134">
        <v>0</v>
      </c>
      <c r="AT140" s="134"/>
      <c r="AU140" s="134"/>
      <c r="AV140" s="134">
        <v>0</v>
      </c>
      <c r="AW140" s="134">
        <v>0</v>
      </c>
      <c r="AX140" s="134"/>
      <c r="AY140" s="134">
        <v>0</v>
      </c>
      <c r="AZ140" s="134">
        <v>0</v>
      </c>
      <c r="BA140" s="134">
        <v>0</v>
      </c>
      <c r="BB140" s="134"/>
      <c r="BC140" s="134"/>
      <c r="BD140" s="134">
        <v>0</v>
      </c>
      <c r="BE140" s="134">
        <v>0</v>
      </c>
      <c r="BF140" s="134"/>
      <c r="BG140" s="134">
        <f t="shared" si="146"/>
        <v>-4</v>
      </c>
      <c r="BH140" s="134">
        <f>(AZ140+BB140)-(AR140+AT140)</f>
        <v>-4</v>
      </c>
      <c r="BI140" s="134">
        <f t="shared" si="148"/>
        <v>0</v>
      </c>
      <c r="BJ140" s="134">
        <f t="shared" si="149"/>
        <v>0</v>
      </c>
      <c r="BK140" s="134">
        <f t="shared" si="150"/>
        <v>0</v>
      </c>
      <c r="BL140" s="134">
        <f t="shared" si="151"/>
        <v>0</v>
      </c>
      <c r="BM140" s="135"/>
      <c r="BN140" s="135"/>
      <c r="BO140" s="135"/>
      <c r="BP140" s="135"/>
      <c r="BQ140" s="135"/>
      <c r="BR140" s="135"/>
      <c r="BS140" s="246" t="s">
        <v>343</v>
      </c>
    </row>
    <row r="141" spans="1:72" ht="33.75" customHeight="1">
      <c r="A141" s="325">
        <v>34</v>
      </c>
      <c r="B141" s="133" t="s">
        <v>115</v>
      </c>
      <c r="C141" s="134">
        <v>10</v>
      </c>
      <c r="D141" s="134">
        <v>10</v>
      </c>
      <c r="E141" s="134"/>
      <c r="F141" s="134">
        <v>5</v>
      </c>
      <c r="G141" s="134">
        <v>5</v>
      </c>
      <c r="H141" s="134"/>
      <c r="I141" s="134">
        <v>10</v>
      </c>
      <c r="J141" s="134">
        <v>10</v>
      </c>
      <c r="K141" s="134"/>
      <c r="L141" s="134">
        <v>5</v>
      </c>
      <c r="M141" s="134">
        <v>5</v>
      </c>
      <c r="N141" s="134"/>
      <c r="O141" s="134">
        <v>6</v>
      </c>
      <c r="P141" s="134">
        <v>6</v>
      </c>
      <c r="Q141" s="134"/>
      <c r="R141" s="134"/>
      <c r="S141" s="134"/>
      <c r="T141" s="134"/>
      <c r="U141" s="134">
        <v>10</v>
      </c>
      <c r="V141" s="134">
        <v>10</v>
      </c>
      <c r="W141" s="134"/>
      <c r="X141" s="134">
        <v>5</v>
      </c>
      <c r="Y141" s="134">
        <v>5</v>
      </c>
      <c r="Z141" s="134"/>
      <c r="AA141" s="134">
        <v>10</v>
      </c>
      <c r="AB141" s="134">
        <v>10</v>
      </c>
      <c r="AC141" s="134"/>
      <c r="AD141" s="134"/>
      <c r="AE141" s="134"/>
      <c r="AF141" s="134">
        <v>5</v>
      </c>
      <c r="AG141" s="134">
        <v>5</v>
      </c>
      <c r="AH141" s="134"/>
      <c r="AI141" s="134">
        <v>6</v>
      </c>
      <c r="AJ141" s="134">
        <v>6</v>
      </c>
      <c r="AK141" s="134"/>
      <c r="AL141" s="134"/>
      <c r="AM141" s="134"/>
      <c r="AN141" s="134">
        <v>5</v>
      </c>
      <c r="AO141" s="134">
        <v>5</v>
      </c>
      <c r="AP141" s="134"/>
      <c r="AQ141" s="134">
        <v>6</v>
      </c>
      <c r="AR141" s="134">
        <v>6</v>
      </c>
      <c r="AS141" s="134"/>
      <c r="AT141" s="134"/>
      <c r="AU141" s="134"/>
      <c r="AV141" s="134">
        <v>5</v>
      </c>
      <c r="AW141" s="134">
        <v>5</v>
      </c>
      <c r="AX141" s="134"/>
      <c r="AY141" s="134">
        <v>0</v>
      </c>
      <c r="AZ141" s="134">
        <v>0</v>
      </c>
      <c r="BA141" s="134"/>
      <c r="BB141" s="134"/>
      <c r="BC141" s="134"/>
      <c r="BD141" s="134">
        <v>0</v>
      </c>
      <c r="BE141" s="134">
        <v>0</v>
      </c>
      <c r="BF141" s="134"/>
      <c r="BG141" s="134">
        <f t="shared" si="146"/>
        <v>-6</v>
      </c>
      <c r="BH141" s="134">
        <f t="shared" si="147"/>
        <v>-6</v>
      </c>
      <c r="BI141" s="134">
        <f t="shared" si="148"/>
        <v>0</v>
      </c>
      <c r="BJ141" s="134">
        <f t="shared" si="149"/>
        <v>-5</v>
      </c>
      <c r="BK141" s="134">
        <f t="shared" si="150"/>
        <v>-5</v>
      </c>
      <c r="BL141" s="134">
        <f t="shared" si="151"/>
        <v>0</v>
      </c>
      <c r="BM141" s="135"/>
      <c r="BN141" s="135"/>
      <c r="BO141" s="135"/>
      <c r="BP141" s="135"/>
      <c r="BQ141" s="135"/>
      <c r="BR141" s="135"/>
      <c r="BS141" s="251" t="s">
        <v>293</v>
      </c>
      <c r="BT141" s="26"/>
    </row>
    <row r="142" spans="1:72">
      <c r="A142" s="334"/>
    </row>
    <row r="143" spans="1:72">
      <c r="O143" s="29"/>
    </row>
    <row r="144" spans="1:72">
      <c r="O144" s="29"/>
    </row>
    <row r="145" spans="15:15">
      <c r="O145" s="29"/>
    </row>
    <row r="146" spans="15:15">
      <c r="O146" s="29"/>
    </row>
    <row r="147" spans="15:15">
      <c r="O147" s="29"/>
    </row>
    <row r="148" spans="15:15">
      <c r="O148" s="29"/>
    </row>
    <row r="149" spans="15:15">
      <c r="O149" s="29"/>
    </row>
    <row r="150" spans="15:15">
      <c r="O150" s="29"/>
    </row>
    <row r="151" spans="15:15">
      <c r="O151" s="29"/>
    </row>
    <row r="152" spans="15:15">
      <c r="O152" s="29"/>
    </row>
    <row r="153" spans="15:15">
      <c r="O153" s="29"/>
    </row>
    <row r="154" spans="15:15">
      <c r="O154" s="29"/>
    </row>
    <row r="155" spans="15:15">
      <c r="O155" s="29"/>
    </row>
    <row r="156" spans="15:15">
      <c r="O156" s="29"/>
    </row>
    <row r="157" spans="15:15">
      <c r="O157" s="29"/>
    </row>
    <row r="158" spans="15:15">
      <c r="O158" s="29"/>
    </row>
    <row r="159" spans="15:15">
      <c r="O159" s="29"/>
    </row>
    <row r="160" spans="15:15">
      <c r="O160" s="29"/>
    </row>
    <row r="161" spans="15:15">
      <c r="O161" s="29"/>
    </row>
    <row r="162" spans="15:15">
      <c r="O162" s="29"/>
    </row>
    <row r="163" spans="15:15">
      <c r="O163" s="29"/>
    </row>
    <row r="164" spans="15:15">
      <c r="O164" s="29"/>
    </row>
    <row r="165" spans="15:15">
      <c r="O165" s="29"/>
    </row>
    <row r="166" spans="15:15">
      <c r="O166" s="29"/>
    </row>
    <row r="167" spans="15:15">
      <c r="O167" s="29"/>
    </row>
    <row r="168" spans="15:15">
      <c r="O168" s="29"/>
    </row>
    <row r="169" spans="15:15">
      <c r="O169" s="29"/>
    </row>
    <row r="170" spans="15:15">
      <c r="O170" s="29"/>
    </row>
    <row r="171" spans="15:15">
      <c r="O171" s="29"/>
    </row>
    <row r="172" spans="15:15">
      <c r="O172" s="29"/>
    </row>
    <row r="173" spans="15:15">
      <c r="O173" s="29"/>
    </row>
    <row r="174" spans="15:15">
      <c r="O174" s="29"/>
    </row>
    <row r="175" spans="15:15">
      <c r="O175" s="29"/>
    </row>
    <row r="176" spans="15:15">
      <c r="O176" s="29"/>
    </row>
    <row r="177" spans="15:15">
      <c r="O177" s="29"/>
    </row>
    <row r="178" spans="15:15">
      <c r="O178" s="29"/>
    </row>
    <row r="179" spans="15:15">
      <c r="O179" s="29"/>
    </row>
    <row r="180" spans="15:15">
      <c r="O180" s="29"/>
    </row>
    <row r="181" spans="15:15">
      <c r="O181" s="29"/>
    </row>
    <row r="182" spans="15:15">
      <c r="O182" s="29"/>
    </row>
    <row r="183" spans="15:15">
      <c r="O183" s="29"/>
    </row>
    <row r="184" spans="15:15">
      <c r="O184" s="29"/>
    </row>
    <row r="185" spans="15:15">
      <c r="O185" s="29"/>
    </row>
    <row r="186" spans="15:15">
      <c r="O186" s="29"/>
    </row>
    <row r="187" spans="15:15">
      <c r="O187" s="29"/>
    </row>
    <row r="188" spans="15:15">
      <c r="O188" s="29"/>
    </row>
    <row r="189" spans="15:15">
      <c r="O189" s="29"/>
    </row>
    <row r="190" spans="15:15">
      <c r="O190" s="29"/>
    </row>
    <row r="191" spans="15:15">
      <c r="O191" s="29"/>
    </row>
    <row r="192" spans="15:15">
      <c r="O192" s="29"/>
    </row>
    <row r="193" spans="15:15">
      <c r="O193" s="29"/>
    </row>
    <row r="194" spans="15:15">
      <c r="O194" s="29"/>
    </row>
    <row r="195" spans="15:15">
      <c r="O195" s="29"/>
    </row>
    <row r="196" spans="15:15">
      <c r="O196" s="29"/>
    </row>
    <row r="197" spans="15:15">
      <c r="O197" s="29"/>
    </row>
    <row r="198" spans="15:15">
      <c r="O198" s="29"/>
    </row>
    <row r="199" spans="15:15">
      <c r="O199" s="29"/>
    </row>
    <row r="200" spans="15:15">
      <c r="O200" s="29"/>
    </row>
    <row r="201" spans="15:15">
      <c r="O201" s="29"/>
    </row>
    <row r="202" spans="15:15">
      <c r="O202" s="29"/>
    </row>
    <row r="203" spans="15:15">
      <c r="O203" s="29"/>
    </row>
    <row r="204" spans="15:15">
      <c r="O204" s="29"/>
    </row>
    <row r="205" spans="15:15">
      <c r="O205" s="29"/>
    </row>
    <row r="206" spans="15:15">
      <c r="O206" s="29"/>
    </row>
    <row r="207" spans="15:15">
      <c r="O207" s="29"/>
    </row>
    <row r="208" spans="15:15">
      <c r="O208" s="29"/>
    </row>
    <row r="209" spans="15:15">
      <c r="O209" s="29"/>
    </row>
    <row r="210" spans="15:15">
      <c r="O210" s="29"/>
    </row>
    <row r="211" spans="15:15">
      <c r="O211" s="29"/>
    </row>
    <row r="212" spans="15:15">
      <c r="O212" s="29"/>
    </row>
    <row r="213" spans="15:15">
      <c r="O213" s="29"/>
    </row>
    <row r="214" spans="15:15">
      <c r="O214" s="29"/>
    </row>
    <row r="215" spans="15:15">
      <c r="O215" s="29"/>
    </row>
    <row r="216" spans="15:15">
      <c r="O216" s="29"/>
    </row>
    <row r="217" spans="15:15">
      <c r="O217" s="29"/>
    </row>
    <row r="218" spans="15:15">
      <c r="O218" s="29"/>
    </row>
    <row r="219" spans="15:15">
      <c r="O219" s="29"/>
    </row>
    <row r="220" spans="15:15">
      <c r="O220" s="29"/>
    </row>
    <row r="221" spans="15:15">
      <c r="O221" s="29"/>
    </row>
    <row r="222" spans="15:15">
      <c r="O222" s="29"/>
    </row>
    <row r="223" spans="15:15">
      <c r="O223" s="29"/>
    </row>
    <row r="224" spans="15:15">
      <c r="O224" s="29"/>
    </row>
    <row r="225" spans="15:15">
      <c r="O225" s="29"/>
    </row>
    <row r="226" spans="15:15">
      <c r="O226" s="29"/>
    </row>
    <row r="227" spans="15:15">
      <c r="O227" s="29"/>
    </row>
    <row r="228" spans="15:15">
      <c r="O228" s="29"/>
    </row>
    <row r="229" spans="15:15">
      <c r="O229" s="29"/>
    </row>
    <row r="230" spans="15:15">
      <c r="O230" s="29"/>
    </row>
    <row r="231" spans="15:15">
      <c r="O231" s="29"/>
    </row>
    <row r="232" spans="15:15">
      <c r="O232" s="29"/>
    </row>
    <row r="233" spans="15:15">
      <c r="O233" s="29"/>
    </row>
    <row r="234" spans="15:15">
      <c r="O234" s="29"/>
    </row>
    <row r="235" spans="15:15">
      <c r="O235" s="29"/>
    </row>
    <row r="236" spans="15:15">
      <c r="O236" s="29"/>
    </row>
    <row r="237" spans="15:15">
      <c r="O237" s="29"/>
    </row>
    <row r="238" spans="15:15">
      <c r="O238" s="29"/>
    </row>
    <row r="239" spans="15:15">
      <c r="O239" s="29"/>
    </row>
    <row r="240" spans="15:15">
      <c r="O240" s="29"/>
    </row>
    <row r="241" spans="15:15">
      <c r="O241" s="29"/>
    </row>
    <row r="242" spans="15:15">
      <c r="O242" s="29"/>
    </row>
    <row r="243" spans="15:15">
      <c r="O243" s="29"/>
    </row>
    <row r="244" spans="15:15">
      <c r="O244" s="29"/>
    </row>
    <row r="245" spans="15:15">
      <c r="O245" s="29"/>
    </row>
    <row r="246" spans="15:15">
      <c r="O246" s="29"/>
    </row>
    <row r="247" spans="15:15">
      <c r="O247" s="29"/>
    </row>
    <row r="248" spans="15:15">
      <c r="O248" s="29"/>
    </row>
    <row r="249" spans="15:15">
      <c r="O249" s="29"/>
    </row>
    <row r="250" spans="15:15">
      <c r="O250" s="29"/>
    </row>
    <row r="251" spans="15:15">
      <c r="O251" s="29"/>
    </row>
    <row r="252" spans="15:15">
      <c r="O252" s="29"/>
    </row>
    <row r="253" spans="15:15">
      <c r="O253" s="29"/>
    </row>
    <row r="254" spans="15:15">
      <c r="O254" s="29"/>
    </row>
    <row r="255" spans="15:15">
      <c r="O255" s="29"/>
    </row>
    <row r="256" spans="15:15">
      <c r="O256" s="29"/>
    </row>
    <row r="257" spans="15:15">
      <c r="O257" s="29"/>
    </row>
    <row r="258" spans="15:15">
      <c r="O258" s="29"/>
    </row>
    <row r="259" spans="15:15">
      <c r="O259" s="29"/>
    </row>
    <row r="260" spans="15:15">
      <c r="O260" s="29"/>
    </row>
    <row r="261" spans="15:15">
      <c r="O261" s="29"/>
    </row>
    <row r="262" spans="15:15">
      <c r="O262" s="29"/>
    </row>
    <row r="263" spans="15:15">
      <c r="O263" s="29"/>
    </row>
    <row r="264" spans="15:15">
      <c r="O264" s="29"/>
    </row>
    <row r="265" spans="15:15">
      <c r="O265" s="29"/>
    </row>
    <row r="266" spans="15:15">
      <c r="O266" s="29"/>
    </row>
    <row r="267" spans="15:15">
      <c r="O267" s="29"/>
    </row>
    <row r="268" spans="15:15">
      <c r="O268" s="29"/>
    </row>
    <row r="269" spans="15:15">
      <c r="O269" s="29"/>
    </row>
    <row r="270" spans="15:15">
      <c r="O270" s="29"/>
    </row>
    <row r="271" spans="15:15">
      <c r="O271" s="29"/>
    </row>
    <row r="272" spans="15:15">
      <c r="O272" s="29"/>
    </row>
    <row r="273" spans="15:15">
      <c r="O273" s="29"/>
    </row>
  </sheetData>
  <mergeCells count="36">
    <mergeCell ref="A1:BS1"/>
    <mergeCell ref="A2:BS2"/>
    <mergeCell ref="A3:A5"/>
    <mergeCell ref="B3:B5"/>
    <mergeCell ref="C3:H3"/>
    <mergeCell ref="O3:T3"/>
    <mergeCell ref="U3:Z3"/>
    <mergeCell ref="AA3:AH3"/>
    <mergeCell ref="BG3:BL3"/>
    <mergeCell ref="BS3:BS5"/>
    <mergeCell ref="C4:E4"/>
    <mergeCell ref="F4:H4"/>
    <mergeCell ref="I3:N3"/>
    <mergeCell ref="X4:Z4"/>
    <mergeCell ref="AF4:AH4"/>
    <mergeCell ref="I4:K4"/>
    <mergeCell ref="BM3:BR3"/>
    <mergeCell ref="BM4:BO4"/>
    <mergeCell ref="BP4:BR4"/>
    <mergeCell ref="R4:T4"/>
    <mergeCell ref="U4:W4"/>
    <mergeCell ref="AI3:AP3"/>
    <mergeCell ref="AI4:AM4"/>
    <mergeCell ref="AN4:AP4"/>
    <mergeCell ref="AY3:BF3"/>
    <mergeCell ref="AQ3:AX3"/>
    <mergeCell ref="AQ4:AU4"/>
    <mergeCell ref="AV4:AX4"/>
    <mergeCell ref="BJ4:BL4"/>
    <mergeCell ref="BG4:BI4"/>
    <mergeCell ref="O4:Q4"/>
    <mergeCell ref="AY4:BC4"/>
    <mergeCell ref="BD4:BF4"/>
    <mergeCell ref="BU75:BU77"/>
    <mergeCell ref="L4:N4"/>
    <mergeCell ref="AA4:AE4"/>
  </mergeCells>
  <pageMargins left="0.24" right="0" top="0.5" bottom="0.5" header="0.27" footer="0.2"/>
  <pageSetup paperSize="8" orientation="landscape" r:id="rId1"/>
  <headerFooter alignWithMargins="0"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65"/>
  <sheetViews>
    <sheetView topLeftCell="A7" zoomScale="77" zoomScaleNormal="77" workbookViewId="0">
      <selection activeCell="AK13" sqref="AK13"/>
    </sheetView>
  </sheetViews>
  <sheetFormatPr defaultColWidth="9" defaultRowHeight="14.5"/>
  <cols>
    <col min="1" max="1" width="4.54296875" style="10" customWidth="1"/>
    <col min="2" max="2" width="26.26953125" style="11" customWidth="1"/>
    <col min="3" max="23" width="6" style="12" hidden="1" customWidth="1"/>
    <col min="24" max="36" width="9.54296875" style="12" customWidth="1"/>
    <col min="37" max="37" width="34.81640625" style="37" customWidth="1"/>
  </cols>
  <sheetData>
    <row r="1" spans="1:42" ht="12" customHeight="1">
      <c r="A1" s="13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42" ht="15.75" customHeight="1">
      <c r="A2" s="298" t="s">
        <v>476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</row>
    <row r="3" spans="1:42" ht="20.149999999999999" customHeight="1">
      <c r="A3" s="299" t="s">
        <v>264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</row>
    <row r="4" spans="1:42" s="9" customFormat="1" ht="16.5" customHeight="1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21"/>
      <c r="AM4" s="21"/>
      <c r="AN4" s="21"/>
      <c r="AO4" s="21"/>
      <c r="AP4" s="21"/>
    </row>
    <row r="5" spans="1:42" s="9" customFormat="1" ht="13" customHeigh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65"/>
      <c r="AL5" s="21"/>
      <c r="AM5" s="21"/>
      <c r="AN5" s="21"/>
      <c r="AO5" s="21"/>
      <c r="AP5" s="21"/>
    </row>
    <row r="6" spans="1:42" s="38" customFormat="1" ht="42" customHeight="1">
      <c r="A6" s="302" t="s">
        <v>116</v>
      </c>
      <c r="B6" s="302" t="s">
        <v>117</v>
      </c>
      <c r="C6" s="292" t="s">
        <v>245</v>
      </c>
      <c r="D6" s="293"/>
      <c r="E6" s="293"/>
      <c r="F6" s="294"/>
      <c r="G6" s="292" t="s">
        <v>246</v>
      </c>
      <c r="H6" s="293"/>
      <c r="I6" s="293"/>
      <c r="J6" s="294"/>
      <c r="K6" s="292" t="s">
        <v>247</v>
      </c>
      <c r="L6" s="293"/>
      <c r="M6" s="293"/>
      <c r="N6" s="294"/>
      <c r="O6" s="292" t="s">
        <v>253</v>
      </c>
      <c r="P6" s="293"/>
      <c r="Q6" s="293"/>
      <c r="R6" s="294"/>
      <c r="S6" s="292" t="s">
        <v>285</v>
      </c>
      <c r="T6" s="293"/>
      <c r="U6" s="293"/>
      <c r="V6" s="293"/>
      <c r="W6" s="294"/>
      <c r="X6" s="292" t="s">
        <v>368</v>
      </c>
      <c r="Y6" s="293"/>
      <c r="Z6" s="293"/>
      <c r="AA6" s="293"/>
      <c r="AB6" s="294"/>
      <c r="AC6" s="292" t="s">
        <v>258</v>
      </c>
      <c r="AD6" s="293"/>
      <c r="AE6" s="293"/>
      <c r="AF6" s="293"/>
      <c r="AG6" s="292" t="s">
        <v>265</v>
      </c>
      <c r="AH6" s="293"/>
      <c r="AI6" s="293"/>
      <c r="AJ6" s="293"/>
      <c r="AK6" s="301" t="s">
        <v>1</v>
      </c>
    </row>
    <row r="7" spans="1:42" s="38" customFormat="1" ht="19.5" customHeight="1">
      <c r="A7" s="302"/>
      <c r="B7" s="302"/>
      <c r="C7" s="295"/>
      <c r="D7" s="296"/>
      <c r="E7" s="296"/>
      <c r="F7" s="297"/>
      <c r="G7" s="295"/>
      <c r="H7" s="296"/>
      <c r="I7" s="296"/>
      <c r="J7" s="297"/>
      <c r="K7" s="295"/>
      <c r="L7" s="296"/>
      <c r="M7" s="296"/>
      <c r="N7" s="297"/>
      <c r="O7" s="295"/>
      <c r="P7" s="296"/>
      <c r="Q7" s="296"/>
      <c r="R7" s="297"/>
      <c r="S7" s="295"/>
      <c r="T7" s="296"/>
      <c r="U7" s="296"/>
      <c r="V7" s="296"/>
      <c r="W7" s="297"/>
      <c r="X7" s="295"/>
      <c r="Y7" s="296"/>
      <c r="Z7" s="296"/>
      <c r="AA7" s="296"/>
      <c r="AB7" s="297"/>
      <c r="AC7" s="295"/>
      <c r="AD7" s="296"/>
      <c r="AE7" s="296"/>
      <c r="AF7" s="296"/>
      <c r="AG7" s="295"/>
      <c r="AH7" s="296"/>
      <c r="AI7" s="296"/>
      <c r="AJ7" s="296"/>
      <c r="AK7" s="301"/>
    </row>
    <row r="8" spans="1:42" s="38" customFormat="1" ht="69" customHeight="1">
      <c r="A8" s="302"/>
      <c r="B8" s="302"/>
      <c r="C8" s="64" t="s">
        <v>2</v>
      </c>
      <c r="D8" s="64" t="s">
        <v>37</v>
      </c>
      <c r="E8" s="64" t="s">
        <v>118</v>
      </c>
      <c r="F8" s="64" t="s">
        <v>230</v>
      </c>
      <c r="G8" s="64" t="s">
        <v>2</v>
      </c>
      <c r="H8" s="64" t="s">
        <v>37</v>
      </c>
      <c r="I8" s="64" t="s">
        <v>118</v>
      </c>
      <c r="J8" s="64" t="s">
        <v>230</v>
      </c>
      <c r="K8" s="64" t="s">
        <v>2</v>
      </c>
      <c r="L8" s="64" t="s">
        <v>37</v>
      </c>
      <c r="M8" s="64" t="s">
        <v>118</v>
      </c>
      <c r="N8" s="64" t="s">
        <v>230</v>
      </c>
      <c r="O8" s="64" t="s">
        <v>2</v>
      </c>
      <c r="P8" s="64" t="s">
        <v>37</v>
      </c>
      <c r="Q8" s="64" t="s">
        <v>118</v>
      </c>
      <c r="R8" s="64" t="s">
        <v>230</v>
      </c>
      <c r="S8" s="64" t="s">
        <v>2</v>
      </c>
      <c r="T8" s="64" t="s">
        <v>37</v>
      </c>
      <c r="U8" s="64" t="s">
        <v>118</v>
      </c>
      <c r="V8" s="64" t="s">
        <v>230</v>
      </c>
      <c r="W8" s="64" t="s">
        <v>259</v>
      </c>
      <c r="X8" s="64" t="s">
        <v>2</v>
      </c>
      <c r="Y8" s="64" t="s">
        <v>37</v>
      </c>
      <c r="Z8" s="64" t="s">
        <v>118</v>
      </c>
      <c r="AA8" s="64" t="s">
        <v>230</v>
      </c>
      <c r="AB8" s="64" t="s">
        <v>259</v>
      </c>
      <c r="AC8" s="64" t="s">
        <v>2</v>
      </c>
      <c r="AD8" s="64" t="s">
        <v>37</v>
      </c>
      <c r="AE8" s="64" t="s">
        <v>118</v>
      </c>
      <c r="AF8" s="64" t="s">
        <v>230</v>
      </c>
      <c r="AG8" s="64" t="s">
        <v>2</v>
      </c>
      <c r="AH8" s="64" t="s">
        <v>37</v>
      </c>
      <c r="AI8" s="64" t="s">
        <v>118</v>
      </c>
      <c r="AJ8" s="64" t="s">
        <v>230</v>
      </c>
      <c r="AK8" s="301"/>
    </row>
    <row r="9" spans="1:42" s="38" customFormat="1" ht="13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10</v>
      </c>
      <c r="H9" s="39">
        <v>11</v>
      </c>
      <c r="I9" s="39">
        <v>12</v>
      </c>
      <c r="J9" s="39">
        <v>13</v>
      </c>
      <c r="K9" s="39">
        <v>17</v>
      </c>
      <c r="L9" s="39">
        <v>18</v>
      </c>
      <c r="M9" s="39">
        <v>19</v>
      </c>
      <c r="N9" s="39">
        <v>20</v>
      </c>
      <c r="O9" s="39">
        <v>24</v>
      </c>
      <c r="P9" s="39">
        <v>25</v>
      </c>
      <c r="Q9" s="39">
        <v>26</v>
      </c>
      <c r="R9" s="39">
        <v>27</v>
      </c>
      <c r="S9" s="39">
        <v>24</v>
      </c>
      <c r="T9" s="39">
        <v>25</v>
      </c>
      <c r="U9" s="39">
        <v>26</v>
      </c>
      <c r="V9" s="39">
        <v>27</v>
      </c>
      <c r="W9" s="39"/>
      <c r="X9" s="39">
        <v>24</v>
      </c>
      <c r="Y9" s="39">
        <v>25</v>
      </c>
      <c r="Z9" s="39">
        <v>26</v>
      </c>
      <c r="AA9" s="39">
        <v>27</v>
      </c>
      <c r="AB9" s="39"/>
      <c r="AC9" s="39">
        <v>24</v>
      </c>
      <c r="AD9" s="39">
        <v>25</v>
      </c>
      <c r="AE9" s="39">
        <v>26</v>
      </c>
      <c r="AF9" s="39">
        <v>27</v>
      </c>
      <c r="AG9" s="39">
        <v>28</v>
      </c>
      <c r="AH9" s="39">
        <v>29</v>
      </c>
      <c r="AI9" s="39">
        <v>30</v>
      </c>
      <c r="AJ9" s="39">
        <v>31</v>
      </c>
      <c r="AK9" s="39">
        <v>32</v>
      </c>
    </row>
    <row r="10" spans="1:42" s="33" customFormat="1" ht="27" customHeight="1">
      <c r="A10" s="17"/>
      <c r="B10" s="18" t="s">
        <v>119</v>
      </c>
      <c r="C10" s="41">
        <f t="shared" ref="C10:AF10" si="0">C11+C28</f>
        <v>150</v>
      </c>
      <c r="D10" s="41">
        <f t="shared" si="0"/>
        <v>99</v>
      </c>
      <c r="E10" s="41">
        <f t="shared" si="0"/>
        <v>42</v>
      </c>
      <c r="F10" s="41">
        <f t="shared" si="0"/>
        <v>9</v>
      </c>
      <c r="G10" s="41">
        <f t="shared" si="0"/>
        <v>138</v>
      </c>
      <c r="H10" s="41">
        <f t="shared" si="0"/>
        <v>94</v>
      </c>
      <c r="I10" s="41">
        <f t="shared" si="0"/>
        <v>35</v>
      </c>
      <c r="J10" s="41">
        <f t="shared" si="0"/>
        <v>9</v>
      </c>
      <c r="K10" s="41">
        <f t="shared" si="0"/>
        <v>157</v>
      </c>
      <c r="L10" s="41">
        <f t="shared" si="0"/>
        <v>107</v>
      </c>
      <c r="M10" s="41">
        <f t="shared" si="0"/>
        <v>41</v>
      </c>
      <c r="N10" s="41">
        <f t="shared" si="0"/>
        <v>9</v>
      </c>
      <c r="O10" s="41">
        <f t="shared" si="0"/>
        <v>147</v>
      </c>
      <c r="P10" s="41">
        <f t="shared" si="0"/>
        <v>95</v>
      </c>
      <c r="Q10" s="41">
        <f t="shared" si="0"/>
        <v>43</v>
      </c>
      <c r="R10" s="41">
        <f t="shared" si="0"/>
        <v>9</v>
      </c>
      <c r="S10" s="41">
        <f t="shared" si="0"/>
        <v>147</v>
      </c>
      <c r="T10" s="41">
        <f t="shared" si="0"/>
        <v>93</v>
      </c>
      <c r="U10" s="41">
        <f t="shared" si="0"/>
        <v>43</v>
      </c>
      <c r="V10" s="41">
        <f t="shared" si="0"/>
        <v>9</v>
      </c>
      <c r="W10" s="41">
        <f t="shared" si="0"/>
        <v>2</v>
      </c>
      <c r="X10" s="179">
        <f t="shared" si="0"/>
        <v>147</v>
      </c>
      <c r="Y10" s="179">
        <f t="shared" si="0"/>
        <v>93</v>
      </c>
      <c r="Z10" s="179">
        <f t="shared" si="0"/>
        <v>43</v>
      </c>
      <c r="AA10" s="179">
        <f t="shared" si="0"/>
        <v>9</v>
      </c>
      <c r="AB10" s="179">
        <f t="shared" si="0"/>
        <v>2</v>
      </c>
      <c r="AC10" s="179">
        <f t="shared" si="0"/>
        <v>153</v>
      </c>
      <c r="AD10" s="179">
        <f t="shared" si="0"/>
        <v>88</v>
      </c>
      <c r="AE10" s="179">
        <f t="shared" si="0"/>
        <v>56</v>
      </c>
      <c r="AF10" s="179">
        <f t="shared" si="0"/>
        <v>9</v>
      </c>
      <c r="AG10" s="179">
        <f>AC10-X10</f>
        <v>6</v>
      </c>
      <c r="AH10" s="179">
        <f>AD10-(Y10+AB10)</f>
        <v>-7</v>
      </c>
      <c r="AI10" s="179">
        <f t="shared" ref="AI10:AJ12" si="1">AE10-Z10</f>
        <v>13</v>
      </c>
      <c r="AJ10" s="179">
        <f t="shared" si="1"/>
        <v>0</v>
      </c>
      <c r="AK10" s="54"/>
      <c r="AL10" s="175"/>
    </row>
    <row r="11" spans="1:42" ht="27" customHeight="1">
      <c r="A11" s="17" t="s">
        <v>38</v>
      </c>
      <c r="B11" s="18" t="s">
        <v>5</v>
      </c>
      <c r="C11" s="41">
        <v>91</v>
      </c>
      <c r="D11" s="41">
        <v>64</v>
      </c>
      <c r="E11" s="41">
        <v>18</v>
      </c>
      <c r="F11" s="41">
        <v>9</v>
      </c>
      <c r="G11" s="41">
        <v>88</v>
      </c>
      <c r="H11" s="41">
        <v>62</v>
      </c>
      <c r="I11" s="41">
        <v>17</v>
      </c>
      <c r="J11" s="41">
        <v>9</v>
      </c>
      <c r="K11" s="41">
        <v>98</v>
      </c>
      <c r="L11" s="41">
        <v>71</v>
      </c>
      <c r="M11" s="41">
        <v>18</v>
      </c>
      <c r="N11" s="41">
        <v>9</v>
      </c>
      <c r="O11" s="41">
        <v>90</v>
      </c>
      <c r="P11" s="41">
        <v>63</v>
      </c>
      <c r="Q11" s="41">
        <v>18</v>
      </c>
      <c r="R11" s="41">
        <v>9</v>
      </c>
      <c r="S11" s="41">
        <v>90</v>
      </c>
      <c r="T11" s="41">
        <v>63</v>
      </c>
      <c r="U11" s="41">
        <v>18</v>
      </c>
      <c r="V11" s="41">
        <v>9</v>
      </c>
      <c r="W11" s="41">
        <v>0</v>
      </c>
      <c r="X11" s="179">
        <f>SUM(X12:X27)</f>
        <v>90</v>
      </c>
      <c r="Y11" s="179">
        <f t="shared" ref="Y11:AF11" si="2">SUM(Y12:Y27)</f>
        <v>63</v>
      </c>
      <c r="Z11" s="179">
        <f t="shared" si="2"/>
        <v>18</v>
      </c>
      <c r="AA11" s="179">
        <f t="shared" si="2"/>
        <v>9</v>
      </c>
      <c r="AB11" s="179">
        <f t="shared" si="2"/>
        <v>0</v>
      </c>
      <c r="AC11" s="179">
        <f>SUM(AC12:AC27)</f>
        <v>153</v>
      </c>
      <c r="AD11" s="179">
        <f>SUM(AD12:AD27)</f>
        <v>88</v>
      </c>
      <c r="AE11" s="179">
        <f t="shared" si="2"/>
        <v>56</v>
      </c>
      <c r="AF11" s="179">
        <f t="shared" si="2"/>
        <v>9</v>
      </c>
      <c r="AG11" s="179">
        <f>AC11-X11</f>
        <v>63</v>
      </c>
      <c r="AH11" s="179">
        <f>AD11-(Y11+AB11)</f>
        <v>25</v>
      </c>
      <c r="AI11" s="179">
        <f t="shared" si="1"/>
        <v>38</v>
      </c>
      <c r="AJ11" s="179">
        <f t="shared" si="1"/>
        <v>0</v>
      </c>
      <c r="AK11" s="54"/>
    </row>
    <row r="12" spans="1:42" s="2" customFormat="1" ht="36.75" customHeight="1">
      <c r="A12" s="70">
        <v>1</v>
      </c>
      <c r="B12" s="19" t="s">
        <v>120</v>
      </c>
      <c r="C12" s="42">
        <v>1</v>
      </c>
      <c r="D12" s="42">
        <v>1</v>
      </c>
      <c r="E12" s="42">
        <v>0</v>
      </c>
      <c r="F12" s="42">
        <v>0</v>
      </c>
      <c r="G12" s="42">
        <v>1</v>
      </c>
      <c r="H12" s="42">
        <v>1</v>
      </c>
      <c r="I12" s="42">
        <v>0</v>
      </c>
      <c r="J12" s="42">
        <v>0</v>
      </c>
      <c r="K12" s="42">
        <v>1</v>
      </c>
      <c r="L12" s="42">
        <v>1</v>
      </c>
      <c r="M12" s="42">
        <v>0</v>
      </c>
      <c r="N12" s="42">
        <v>0</v>
      </c>
      <c r="O12" s="42">
        <v>1</v>
      </c>
      <c r="P12" s="42">
        <v>1</v>
      </c>
      <c r="Q12" s="42">
        <v>0</v>
      </c>
      <c r="R12" s="42">
        <v>0</v>
      </c>
      <c r="S12" s="42">
        <v>1</v>
      </c>
      <c r="T12" s="42">
        <v>1</v>
      </c>
      <c r="U12" s="42">
        <v>0</v>
      </c>
      <c r="V12" s="42">
        <v>0</v>
      </c>
      <c r="W12" s="42"/>
      <c r="X12" s="64">
        <v>1</v>
      </c>
      <c r="Y12" s="64">
        <v>1</v>
      </c>
      <c r="Z12" s="64">
        <v>0</v>
      </c>
      <c r="AA12" s="64">
        <v>0</v>
      </c>
      <c r="AB12" s="64"/>
      <c r="AC12" s="64">
        <v>1</v>
      </c>
      <c r="AD12" s="64">
        <v>1</v>
      </c>
      <c r="AE12" s="64">
        <v>0</v>
      </c>
      <c r="AF12" s="64">
        <v>0</v>
      </c>
      <c r="AG12" s="64">
        <f>AC12-X12</f>
        <v>0</v>
      </c>
      <c r="AH12" s="64">
        <f>AD12-(Y12+AB12)</f>
        <v>0</v>
      </c>
      <c r="AI12" s="64">
        <f t="shared" si="1"/>
        <v>0</v>
      </c>
      <c r="AJ12" s="64">
        <f t="shared" si="1"/>
        <v>0</v>
      </c>
      <c r="AK12" s="64"/>
      <c r="AN12"/>
    </row>
    <row r="13" spans="1:42" s="2" customFormat="1" ht="27.75" customHeight="1">
      <c r="A13" s="70">
        <v>2</v>
      </c>
      <c r="B13" s="19" t="s">
        <v>121</v>
      </c>
      <c r="C13" s="42">
        <v>2</v>
      </c>
      <c r="D13" s="42">
        <v>1</v>
      </c>
      <c r="E13" s="42">
        <v>1</v>
      </c>
      <c r="F13" s="42">
        <v>0</v>
      </c>
      <c r="G13" s="42">
        <v>2</v>
      </c>
      <c r="H13" s="42">
        <v>1</v>
      </c>
      <c r="I13" s="42">
        <v>1</v>
      </c>
      <c r="J13" s="42">
        <v>0</v>
      </c>
      <c r="K13" s="42">
        <v>2</v>
      </c>
      <c r="L13" s="42">
        <v>1</v>
      </c>
      <c r="M13" s="42">
        <v>1</v>
      </c>
      <c r="N13" s="42">
        <v>0</v>
      </c>
      <c r="O13" s="42">
        <v>2</v>
      </c>
      <c r="P13" s="42">
        <v>1</v>
      </c>
      <c r="Q13" s="42">
        <v>1</v>
      </c>
      <c r="R13" s="42">
        <v>0</v>
      </c>
      <c r="S13" s="42">
        <v>2</v>
      </c>
      <c r="T13" s="42">
        <v>1</v>
      </c>
      <c r="U13" s="42">
        <v>1</v>
      </c>
      <c r="V13" s="42">
        <v>0</v>
      </c>
      <c r="W13" s="42"/>
      <c r="X13" s="64">
        <v>2</v>
      </c>
      <c r="Y13" s="64">
        <v>1</v>
      </c>
      <c r="Z13" s="64">
        <v>1</v>
      </c>
      <c r="AA13" s="64">
        <v>0</v>
      </c>
      <c r="AB13" s="64"/>
      <c r="AC13" s="64">
        <v>2</v>
      </c>
      <c r="AD13" s="64">
        <v>1</v>
      </c>
      <c r="AE13" s="64">
        <v>1</v>
      </c>
      <c r="AF13" s="64">
        <v>0</v>
      </c>
      <c r="AG13" s="64">
        <f t="shared" ref="AG13:AG65" si="3">AC13-X13</f>
        <v>0</v>
      </c>
      <c r="AH13" s="64">
        <f t="shared" ref="AH13:AH27" si="4">AD13-(Y13+AB13)</f>
        <v>0</v>
      </c>
      <c r="AI13" s="64">
        <f t="shared" ref="AI13:AI65" si="5">AE13-Z13</f>
        <v>0</v>
      </c>
      <c r="AJ13" s="64">
        <f t="shared" ref="AJ13:AJ65" si="6">AF13-AA13</f>
        <v>0</v>
      </c>
      <c r="AK13" s="64"/>
      <c r="AN13"/>
    </row>
    <row r="14" spans="1:42" s="1" customFormat="1" ht="50.25" customHeight="1">
      <c r="A14" s="70">
        <v>3</v>
      </c>
      <c r="B14" s="19" t="s">
        <v>122</v>
      </c>
      <c r="C14" s="42">
        <v>11</v>
      </c>
      <c r="D14" s="42">
        <v>8</v>
      </c>
      <c r="E14" s="42">
        <v>1</v>
      </c>
      <c r="F14" s="42">
        <v>2</v>
      </c>
      <c r="G14" s="42">
        <v>11</v>
      </c>
      <c r="H14" s="42">
        <v>8</v>
      </c>
      <c r="I14" s="42">
        <v>1</v>
      </c>
      <c r="J14" s="42">
        <v>2</v>
      </c>
      <c r="K14" s="42">
        <v>11</v>
      </c>
      <c r="L14" s="42">
        <v>8</v>
      </c>
      <c r="M14" s="42">
        <v>1</v>
      </c>
      <c r="N14" s="42">
        <v>2</v>
      </c>
      <c r="O14" s="42">
        <v>11</v>
      </c>
      <c r="P14" s="42">
        <v>8</v>
      </c>
      <c r="Q14" s="42">
        <v>1</v>
      </c>
      <c r="R14" s="42">
        <v>2</v>
      </c>
      <c r="S14" s="42">
        <v>11</v>
      </c>
      <c r="T14" s="42">
        <v>8</v>
      </c>
      <c r="U14" s="42">
        <v>1</v>
      </c>
      <c r="V14" s="42">
        <v>2</v>
      </c>
      <c r="W14" s="42"/>
      <c r="X14" s="64">
        <v>11</v>
      </c>
      <c r="Y14" s="64">
        <v>8</v>
      </c>
      <c r="Z14" s="64">
        <v>1</v>
      </c>
      <c r="AA14" s="64">
        <v>2</v>
      </c>
      <c r="AB14" s="64"/>
      <c r="AC14" s="64">
        <f>AD14+AE14+AF14</f>
        <v>32</v>
      </c>
      <c r="AD14" s="64">
        <f>Y14+17</f>
        <v>25</v>
      </c>
      <c r="AE14" s="64">
        <f>Z14+4</f>
        <v>5</v>
      </c>
      <c r="AF14" s="64">
        <v>2</v>
      </c>
      <c r="AG14" s="64">
        <f>AC14-X14</f>
        <v>21</v>
      </c>
      <c r="AH14" s="64">
        <f>AD14-(Y14+AB14)</f>
        <v>17</v>
      </c>
      <c r="AI14" s="64">
        <f t="shared" si="5"/>
        <v>4</v>
      </c>
      <c r="AJ14" s="64">
        <f>AF14-AA14</f>
        <v>0</v>
      </c>
      <c r="AK14" s="54" t="s">
        <v>480</v>
      </c>
      <c r="AN14"/>
    </row>
    <row r="15" spans="1:42" s="1" customFormat="1" ht="123.75" customHeight="1">
      <c r="A15" s="70">
        <v>4</v>
      </c>
      <c r="B15" s="19" t="s">
        <v>123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64">
        <v>9</v>
      </c>
      <c r="Y15" s="64">
        <v>5</v>
      </c>
      <c r="Z15" s="64">
        <v>1</v>
      </c>
      <c r="AA15" s="64">
        <v>3</v>
      </c>
      <c r="AB15" s="64"/>
      <c r="AC15" s="183">
        <f>AD15+AE15+AF15</f>
        <v>44</v>
      </c>
      <c r="AD15" s="183">
        <f>Y15+6</f>
        <v>11</v>
      </c>
      <c r="AE15" s="183">
        <f>Z15+11+18</f>
        <v>30</v>
      </c>
      <c r="AF15" s="183">
        <v>3</v>
      </c>
      <c r="AG15" s="64">
        <f>AC15-X15</f>
        <v>35</v>
      </c>
      <c r="AH15" s="64">
        <f t="shared" ref="AH15" si="7">AD15-(Y15+AB15)</f>
        <v>6</v>
      </c>
      <c r="AI15" s="64">
        <f>AE15-Z15</f>
        <v>29</v>
      </c>
      <c r="AJ15" s="64">
        <f t="shared" ref="AJ15" si="8">AF15-AA15</f>
        <v>0</v>
      </c>
      <c r="AK15" s="54" t="s">
        <v>481</v>
      </c>
      <c r="AN15"/>
    </row>
    <row r="16" spans="1:42" s="1" customFormat="1" ht="31.5" customHeight="1">
      <c r="A16" s="42">
        <v>5</v>
      </c>
      <c r="B16" s="23" t="s">
        <v>124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64">
        <v>14</v>
      </c>
      <c r="Y16" s="64">
        <v>14</v>
      </c>
      <c r="Z16" s="64">
        <v>0</v>
      </c>
      <c r="AA16" s="64">
        <v>0</v>
      </c>
      <c r="AB16" s="64"/>
      <c r="AC16" s="64">
        <v>14</v>
      </c>
      <c r="AD16" s="64">
        <v>14</v>
      </c>
      <c r="AE16" s="64">
        <v>0</v>
      </c>
      <c r="AF16" s="64">
        <v>0</v>
      </c>
      <c r="AG16" s="64">
        <f>AC16-X16</f>
        <v>0</v>
      </c>
      <c r="AH16" s="64">
        <f t="shared" si="4"/>
        <v>0</v>
      </c>
      <c r="AI16" s="64">
        <f t="shared" si="5"/>
        <v>0</v>
      </c>
      <c r="AJ16" s="64">
        <f t="shared" si="6"/>
        <v>0</v>
      </c>
      <c r="AK16" s="54"/>
      <c r="AN16"/>
    </row>
    <row r="17" spans="1:40" s="1" customFormat="1" ht="27.75" customHeight="1">
      <c r="A17" s="42">
        <v>6</v>
      </c>
      <c r="B17" s="23" t="s">
        <v>125</v>
      </c>
      <c r="C17" s="42">
        <v>9</v>
      </c>
      <c r="D17" s="42">
        <v>5</v>
      </c>
      <c r="E17" s="42">
        <v>1</v>
      </c>
      <c r="F17" s="42">
        <v>3</v>
      </c>
      <c r="G17" s="42">
        <v>9</v>
      </c>
      <c r="H17" s="42">
        <v>5</v>
      </c>
      <c r="I17" s="42">
        <v>1</v>
      </c>
      <c r="J17" s="42">
        <v>3</v>
      </c>
      <c r="K17" s="42">
        <v>9</v>
      </c>
      <c r="L17" s="42">
        <v>5</v>
      </c>
      <c r="M17" s="42">
        <v>1</v>
      </c>
      <c r="N17" s="42">
        <v>3</v>
      </c>
      <c r="O17" s="42">
        <v>9</v>
      </c>
      <c r="P17" s="42">
        <v>5</v>
      </c>
      <c r="Q17" s="42">
        <v>1</v>
      </c>
      <c r="R17" s="42">
        <v>3</v>
      </c>
      <c r="S17" s="42">
        <v>9</v>
      </c>
      <c r="T17" s="42">
        <v>5</v>
      </c>
      <c r="U17" s="42">
        <v>1</v>
      </c>
      <c r="V17" s="42">
        <v>3</v>
      </c>
      <c r="W17" s="42"/>
      <c r="X17" s="64">
        <v>9</v>
      </c>
      <c r="Y17" s="64">
        <v>7</v>
      </c>
      <c r="Z17" s="64">
        <v>1</v>
      </c>
      <c r="AA17" s="64">
        <v>1</v>
      </c>
      <c r="AB17" s="64"/>
      <c r="AC17" s="64">
        <v>9</v>
      </c>
      <c r="AD17" s="64">
        <v>7</v>
      </c>
      <c r="AE17" s="64">
        <v>1</v>
      </c>
      <c r="AF17" s="64">
        <v>1</v>
      </c>
      <c r="AG17" s="64">
        <f>AC17-X17</f>
        <v>0</v>
      </c>
      <c r="AH17" s="64">
        <f t="shared" si="4"/>
        <v>0</v>
      </c>
      <c r="AI17" s="64">
        <f t="shared" si="5"/>
        <v>0</v>
      </c>
      <c r="AJ17" s="64">
        <f t="shared" si="6"/>
        <v>0</v>
      </c>
      <c r="AK17" s="54"/>
      <c r="AN17"/>
    </row>
    <row r="18" spans="1:40" s="1" customFormat="1" ht="27.75" customHeight="1">
      <c r="A18" s="42">
        <v>7</v>
      </c>
      <c r="B18" s="23" t="s">
        <v>126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64">
        <v>2</v>
      </c>
      <c r="Y18" s="64">
        <v>2</v>
      </c>
      <c r="Z18" s="64">
        <v>0</v>
      </c>
      <c r="AA18" s="64">
        <v>0</v>
      </c>
      <c r="AB18" s="64"/>
      <c r="AC18" s="64">
        <v>2</v>
      </c>
      <c r="AD18" s="64">
        <v>2</v>
      </c>
      <c r="AE18" s="64">
        <v>0</v>
      </c>
      <c r="AF18" s="64">
        <v>0</v>
      </c>
      <c r="AG18" s="64">
        <f t="shared" si="3"/>
        <v>0</v>
      </c>
      <c r="AH18" s="64">
        <f t="shared" si="4"/>
        <v>0</v>
      </c>
      <c r="AI18" s="64">
        <f t="shared" si="5"/>
        <v>0</v>
      </c>
      <c r="AJ18" s="64">
        <f t="shared" si="6"/>
        <v>0</v>
      </c>
      <c r="AK18" s="54"/>
      <c r="AN18"/>
    </row>
    <row r="19" spans="1:40" s="1" customFormat="1" ht="27.75" customHeight="1">
      <c r="A19" s="42">
        <v>8</v>
      </c>
      <c r="B19" s="23" t="s">
        <v>127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64">
        <v>6</v>
      </c>
      <c r="Y19" s="64">
        <v>2</v>
      </c>
      <c r="Z19" s="64">
        <v>4</v>
      </c>
      <c r="AA19" s="64">
        <v>0</v>
      </c>
      <c r="AB19" s="64"/>
      <c r="AC19" s="64">
        <v>6</v>
      </c>
      <c r="AD19" s="64">
        <v>2</v>
      </c>
      <c r="AE19" s="64">
        <v>4</v>
      </c>
      <c r="AF19" s="64">
        <v>0</v>
      </c>
      <c r="AG19" s="64">
        <f t="shared" si="3"/>
        <v>0</v>
      </c>
      <c r="AH19" s="64">
        <f t="shared" si="4"/>
        <v>0</v>
      </c>
      <c r="AI19" s="64">
        <f t="shared" si="5"/>
        <v>0</v>
      </c>
      <c r="AJ19" s="64">
        <f t="shared" si="6"/>
        <v>0</v>
      </c>
      <c r="AK19" s="54"/>
      <c r="AN19"/>
    </row>
    <row r="20" spans="1:40" s="33" customFormat="1" ht="33.75" customHeight="1">
      <c r="A20" s="42">
        <v>9</v>
      </c>
      <c r="B20" s="23" t="s">
        <v>128</v>
      </c>
      <c r="C20" s="42">
        <v>13</v>
      </c>
      <c r="D20" s="42">
        <v>13</v>
      </c>
      <c r="E20" s="42">
        <v>0</v>
      </c>
      <c r="F20" s="42">
        <v>0</v>
      </c>
      <c r="G20" s="42">
        <v>12</v>
      </c>
      <c r="H20" s="42">
        <v>12</v>
      </c>
      <c r="I20" s="42">
        <v>0</v>
      </c>
      <c r="J20" s="42">
        <v>0</v>
      </c>
      <c r="K20" s="42">
        <v>13</v>
      </c>
      <c r="L20" s="42">
        <v>13</v>
      </c>
      <c r="M20" s="42">
        <v>0</v>
      </c>
      <c r="N20" s="42">
        <v>0</v>
      </c>
      <c r="O20" s="42">
        <v>13</v>
      </c>
      <c r="P20" s="42">
        <v>13</v>
      </c>
      <c r="Q20" s="42">
        <v>0</v>
      </c>
      <c r="R20" s="42">
        <v>0</v>
      </c>
      <c r="S20" s="42">
        <v>13</v>
      </c>
      <c r="T20" s="42">
        <v>13</v>
      </c>
      <c r="U20" s="42">
        <v>0</v>
      </c>
      <c r="V20" s="42">
        <v>0</v>
      </c>
      <c r="W20" s="42"/>
      <c r="X20" s="64">
        <v>5</v>
      </c>
      <c r="Y20" s="64">
        <v>4</v>
      </c>
      <c r="Z20" s="64">
        <v>0</v>
      </c>
      <c r="AA20" s="64">
        <v>1</v>
      </c>
      <c r="AB20" s="64"/>
      <c r="AC20" s="64">
        <v>5</v>
      </c>
      <c r="AD20" s="64">
        <v>4</v>
      </c>
      <c r="AE20" s="64">
        <v>0</v>
      </c>
      <c r="AF20" s="64">
        <v>1</v>
      </c>
      <c r="AG20" s="64">
        <f t="shared" si="3"/>
        <v>0</v>
      </c>
      <c r="AH20" s="64">
        <f t="shared" si="4"/>
        <v>0</v>
      </c>
      <c r="AI20" s="64">
        <f t="shared" si="5"/>
        <v>0</v>
      </c>
      <c r="AJ20" s="64">
        <f t="shared" si="6"/>
        <v>0</v>
      </c>
      <c r="AK20" s="54"/>
    </row>
    <row r="21" spans="1:40" s="33" customFormat="1" ht="27.75" customHeight="1">
      <c r="A21" s="42">
        <v>10</v>
      </c>
      <c r="B21" s="23" t="s">
        <v>129</v>
      </c>
      <c r="C21" s="42">
        <v>9</v>
      </c>
      <c r="D21" s="42">
        <v>7</v>
      </c>
      <c r="E21" s="42">
        <v>1</v>
      </c>
      <c r="F21" s="42">
        <v>1</v>
      </c>
      <c r="G21" s="42">
        <v>9</v>
      </c>
      <c r="H21" s="42">
        <v>7</v>
      </c>
      <c r="I21" s="42">
        <v>1</v>
      </c>
      <c r="J21" s="42">
        <v>1</v>
      </c>
      <c r="K21" s="42">
        <v>9</v>
      </c>
      <c r="L21" s="42">
        <v>7</v>
      </c>
      <c r="M21" s="42">
        <v>1</v>
      </c>
      <c r="N21" s="42">
        <v>1</v>
      </c>
      <c r="O21" s="42">
        <v>9</v>
      </c>
      <c r="P21" s="42">
        <v>7</v>
      </c>
      <c r="Q21" s="42">
        <v>1</v>
      </c>
      <c r="R21" s="42">
        <v>1</v>
      </c>
      <c r="S21" s="42">
        <v>9</v>
      </c>
      <c r="T21" s="42">
        <v>7</v>
      </c>
      <c r="U21" s="42">
        <v>1</v>
      </c>
      <c r="V21" s="42">
        <v>1</v>
      </c>
      <c r="W21" s="42"/>
      <c r="X21" s="64">
        <v>2</v>
      </c>
      <c r="Y21" s="64">
        <v>2</v>
      </c>
      <c r="Z21" s="64">
        <v>0</v>
      </c>
      <c r="AA21" s="64">
        <v>0</v>
      </c>
      <c r="AB21" s="64"/>
      <c r="AC21" s="64">
        <v>2</v>
      </c>
      <c r="AD21" s="64">
        <v>2</v>
      </c>
      <c r="AE21" s="64">
        <v>0</v>
      </c>
      <c r="AF21" s="64">
        <v>0</v>
      </c>
      <c r="AG21" s="64">
        <f t="shared" si="3"/>
        <v>0</v>
      </c>
      <c r="AH21" s="64">
        <f t="shared" si="4"/>
        <v>0</v>
      </c>
      <c r="AI21" s="64">
        <f t="shared" si="5"/>
        <v>0</v>
      </c>
      <c r="AJ21" s="64">
        <f t="shared" si="6"/>
        <v>0</v>
      </c>
      <c r="AK21" s="64"/>
      <c r="AL21" s="22"/>
    </row>
    <row r="22" spans="1:40" s="33" customFormat="1" ht="27.75" customHeight="1">
      <c r="A22" s="42">
        <v>11</v>
      </c>
      <c r="B22" s="23" t="s">
        <v>130</v>
      </c>
      <c r="C22" s="42">
        <v>2</v>
      </c>
      <c r="D22" s="42">
        <v>2</v>
      </c>
      <c r="E22" s="42">
        <v>0</v>
      </c>
      <c r="F22" s="42">
        <v>0</v>
      </c>
      <c r="G22" s="42">
        <v>2</v>
      </c>
      <c r="H22" s="42">
        <v>2</v>
      </c>
      <c r="I22" s="42">
        <v>0</v>
      </c>
      <c r="J22" s="42">
        <v>0</v>
      </c>
      <c r="K22" s="42">
        <v>4</v>
      </c>
      <c r="L22" s="42">
        <v>4</v>
      </c>
      <c r="M22" s="42">
        <v>0</v>
      </c>
      <c r="N22" s="42">
        <v>0</v>
      </c>
      <c r="O22" s="42">
        <v>2</v>
      </c>
      <c r="P22" s="42">
        <v>2</v>
      </c>
      <c r="Q22" s="42">
        <v>0</v>
      </c>
      <c r="R22" s="42">
        <v>0</v>
      </c>
      <c r="S22" s="42">
        <v>2</v>
      </c>
      <c r="T22" s="42">
        <v>2</v>
      </c>
      <c r="U22" s="42">
        <v>0</v>
      </c>
      <c r="V22" s="42">
        <v>0</v>
      </c>
      <c r="W22" s="42"/>
      <c r="X22" s="64">
        <v>18</v>
      </c>
      <c r="Y22" s="64">
        <v>16</v>
      </c>
      <c r="Z22" s="64">
        <v>0</v>
      </c>
      <c r="AA22" s="64">
        <v>2</v>
      </c>
      <c r="AB22" s="64"/>
      <c r="AC22" s="64">
        <v>18</v>
      </c>
      <c r="AD22" s="64">
        <v>16</v>
      </c>
      <c r="AE22" s="64">
        <v>0</v>
      </c>
      <c r="AF22" s="64">
        <v>2</v>
      </c>
      <c r="AG22" s="64">
        <f t="shared" si="3"/>
        <v>0</v>
      </c>
      <c r="AH22" s="64">
        <f t="shared" si="4"/>
        <v>0</v>
      </c>
      <c r="AI22" s="64">
        <f t="shared" si="5"/>
        <v>0</v>
      </c>
      <c r="AJ22" s="64">
        <f t="shared" si="6"/>
        <v>0</v>
      </c>
      <c r="AK22" s="64"/>
    </row>
    <row r="23" spans="1:40" s="33" customFormat="1" ht="27.75" customHeight="1">
      <c r="A23" s="42">
        <v>12</v>
      </c>
      <c r="B23" s="23" t="s">
        <v>131</v>
      </c>
      <c r="C23" s="42">
        <v>6</v>
      </c>
      <c r="D23" s="42">
        <v>2</v>
      </c>
      <c r="E23" s="42">
        <v>4</v>
      </c>
      <c r="F23" s="42">
        <v>0</v>
      </c>
      <c r="G23" s="42">
        <v>6</v>
      </c>
      <c r="H23" s="42">
        <v>2</v>
      </c>
      <c r="I23" s="42">
        <v>4</v>
      </c>
      <c r="J23" s="42">
        <v>0</v>
      </c>
      <c r="K23" s="42">
        <v>6</v>
      </c>
      <c r="L23" s="42">
        <v>2</v>
      </c>
      <c r="M23" s="42">
        <v>4</v>
      </c>
      <c r="N23" s="42">
        <v>0</v>
      </c>
      <c r="O23" s="42">
        <v>6</v>
      </c>
      <c r="P23" s="42">
        <v>2</v>
      </c>
      <c r="Q23" s="42">
        <v>4</v>
      </c>
      <c r="R23" s="42">
        <v>0</v>
      </c>
      <c r="S23" s="42">
        <v>6</v>
      </c>
      <c r="T23" s="42">
        <v>2</v>
      </c>
      <c r="U23" s="42">
        <v>4</v>
      </c>
      <c r="V23" s="42">
        <v>0</v>
      </c>
      <c r="W23" s="42"/>
      <c r="X23" s="64">
        <v>2</v>
      </c>
      <c r="Y23" s="64">
        <v>1</v>
      </c>
      <c r="Z23" s="64">
        <v>1</v>
      </c>
      <c r="AA23" s="64">
        <v>0</v>
      </c>
      <c r="AB23" s="64"/>
      <c r="AC23" s="64">
        <v>2</v>
      </c>
      <c r="AD23" s="64">
        <v>1</v>
      </c>
      <c r="AE23" s="64">
        <v>1</v>
      </c>
      <c r="AF23" s="64">
        <v>0</v>
      </c>
      <c r="AG23" s="64">
        <f t="shared" si="3"/>
        <v>0</v>
      </c>
      <c r="AH23" s="64">
        <f t="shared" si="4"/>
        <v>0</v>
      </c>
      <c r="AI23" s="64">
        <f t="shared" si="5"/>
        <v>0</v>
      </c>
      <c r="AJ23" s="64">
        <f t="shared" si="6"/>
        <v>0</v>
      </c>
      <c r="AK23" s="54"/>
    </row>
    <row r="24" spans="1:40" s="33" customFormat="1" ht="48" customHeight="1">
      <c r="A24" s="42">
        <v>13</v>
      </c>
      <c r="B24" s="23" t="s">
        <v>132</v>
      </c>
      <c r="C24" s="42">
        <v>5</v>
      </c>
      <c r="D24" s="42">
        <v>4</v>
      </c>
      <c r="E24" s="42">
        <v>0</v>
      </c>
      <c r="F24" s="42">
        <v>1</v>
      </c>
      <c r="G24" s="42">
        <v>5</v>
      </c>
      <c r="H24" s="42">
        <v>4</v>
      </c>
      <c r="I24" s="42">
        <v>0</v>
      </c>
      <c r="J24" s="42">
        <v>1</v>
      </c>
      <c r="K24" s="42">
        <v>5</v>
      </c>
      <c r="L24" s="42">
        <v>4</v>
      </c>
      <c r="M24" s="42">
        <v>0</v>
      </c>
      <c r="N24" s="42">
        <v>1</v>
      </c>
      <c r="O24" s="42">
        <v>5</v>
      </c>
      <c r="P24" s="42">
        <v>4</v>
      </c>
      <c r="Q24" s="42">
        <v>0</v>
      </c>
      <c r="R24" s="42">
        <v>1</v>
      </c>
      <c r="S24" s="42">
        <v>5</v>
      </c>
      <c r="T24" s="42">
        <v>4</v>
      </c>
      <c r="U24" s="42">
        <v>0</v>
      </c>
      <c r="V24" s="42">
        <v>1</v>
      </c>
      <c r="W24" s="42"/>
      <c r="X24" s="64">
        <v>2</v>
      </c>
      <c r="Y24" s="64">
        <v>0</v>
      </c>
      <c r="Z24" s="64">
        <v>2</v>
      </c>
      <c r="AA24" s="64">
        <v>0</v>
      </c>
      <c r="AB24" s="64"/>
      <c r="AC24" s="183">
        <f>AD24+AE24+AF24</f>
        <v>9</v>
      </c>
      <c r="AD24" s="64">
        <f>Y24+2</f>
        <v>2</v>
      </c>
      <c r="AE24" s="64">
        <f>Z24+5</f>
        <v>7</v>
      </c>
      <c r="AF24" s="64">
        <v>0</v>
      </c>
      <c r="AG24" s="64">
        <f>AC24-X24</f>
        <v>7</v>
      </c>
      <c r="AH24" s="64">
        <f>AD24-(Y24+AB24)</f>
        <v>2</v>
      </c>
      <c r="AI24" s="64">
        <f t="shared" si="5"/>
        <v>5</v>
      </c>
      <c r="AJ24" s="64">
        <f t="shared" si="6"/>
        <v>0</v>
      </c>
      <c r="AK24" s="54" t="s">
        <v>479</v>
      </c>
    </row>
    <row r="25" spans="1:40" s="33" customFormat="1" ht="27.75" customHeight="1">
      <c r="A25" s="42">
        <v>14</v>
      </c>
      <c r="B25" s="23" t="s">
        <v>133</v>
      </c>
      <c r="C25" s="42">
        <v>2</v>
      </c>
      <c r="D25" s="42">
        <v>2</v>
      </c>
      <c r="E25" s="42">
        <v>0</v>
      </c>
      <c r="F25" s="42">
        <v>0</v>
      </c>
      <c r="G25" s="42">
        <v>2</v>
      </c>
      <c r="H25" s="42">
        <v>2</v>
      </c>
      <c r="I25" s="42">
        <v>0</v>
      </c>
      <c r="J25" s="42">
        <v>0</v>
      </c>
      <c r="K25" s="42">
        <v>2</v>
      </c>
      <c r="L25" s="42">
        <v>2</v>
      </c>
      <c r="M25" s="42">
        <v>0</v>
      </c>
      <c r="N25" s="42">
        <v>0</v>
      </c>
      <c r="O25" s="42">
        <v>2</v>
      </c>
      <c r="P25" s="42">
        <v>2</v>
      </c>
      <c r="Q25" s="42">
        <v>0</v>
      </c>
      <c r="R25" s="42">
        <v>0</v>
      </c>
      <c r="S25" s="42">
        <v>2</v>
      </c>
      <c r="T25" s="42">
        <v>2</v>
      </c>
      <c r="U25" s="42">
        <v>0</v>
      </c>
      <c r="V25" s="42">
        <v>0</v>
      </c>
      <c r="W25" s="42"/>
      <c r="X25" s="64">
        <v>2</v>
      </c>
      <c r="Y25" s="64">
        <v>0</v>
      </c>
      <c r="Z25" s="64">
        <v>2</v>
      </c>
      <c r="AA25" s="64">
        <v>0</v>
      </c>
      <c r="AB25" s="64"/>
      <c r="AC25" s="64">
        <v>2</v>
      </c>
      <c r="AD25" s="64">
        <v>0</v>
      </c>
      <c r="AE25" s="64">
        <v>2</v>
      </c>
      <c r="AF25" s="64">
        <v>0</v>
      </c>
      <c r="AG25" s="64">
        <f t="shared" si="3"/>
        <v>0</v>
      </c>
      <c r="AH25" s="64">
        <f t="shared" si="4"/>
        <v>0</v>
      </c>
      <c r="AI25" s="64">
        <f t="shared" si="5"/>
        <v>0</v>
      </c>
      <c r="AJ25" s="64">
        <f t="shared" si="6"/>
        <v>0</v>
      </c>
      <c r="AK25" s="64"/>
    </row>
    <row r="26" spans="1:40" s="33" customFormat="1" ht="38.25" customHeight="1">
      <c r="A26" s="70">
        <v>15</v>
      </c>
      <c r="B26" s="19" t="s">
        <v>134</v>
      </c>
      <c r="C26" s="42">
        <v>20</v>
      </c>
      <c r="D26" s="42">
        <v>17</v>
      </c>
      <c r="E26" s="42">
        <v>1</v>
      </c>
      <c r="F26" s="42">
        <v>2</v>
      </c>
      <c r="G26" s="42">
        <v>18</v>
      </c>
      <c r="H26" s="42">
        <v>16</v>
      </c>
      <c r="I26" s="42">
        <v>0</v>
      </c>
      <c r="J26" s="42">
        <v>2</v>
      </c>
      <c r="K26" s="42">
        <v>25</v>
      </c>
      <c r="L26" s="42">
        <v>22</v>
      </c>
      <c r="M26" s="42">
        <v>1</v>
      </c>
      <c r="N26" s="42">
        <v>2</v>
      </c>
      <c r="O26" s="42">
        <v>19</v>
      </c>
      <c r="P26" s="42">
        <v>16</v>
      </c>
      <c r="Q26" s="42">
        <v>1</v>
      </c>
      <c r="R26" s="42">
        <v>2</v>
      </c>
      <c r="S26" s="42">
        <v>19</v>
      </c>
      <c r="T26" s="42">
        <v>16</v>
      </c>
      <c r="U26" s="42">
        <v>1</v>
      </c>
      <c r="V26" s="42">
        <v>2</v>
      </c>
      <c r="W26" s="42"/>
      <c r="X26" s="64">
        <v>2</v>
      </c>
      <c r="Y26" s="64">
        <v>0</v>
      </c>
      <c r="Z26" s="64">
        <v>2</v>
      </c>
      <c r="AA26" s="64">
        <v>0</v>
      </c>
      <c r="AB26" s="64"/>
      <c r="AC26" s="64">
        <v>2</v>
      </c>
      <c r="AD26" s="64">
        <v>0</v>
      </c>
      <c r="AE26" s="64">
        <v>2</v>
      </c>
      <c r="AF26" s="64">
        <v>0</v>
      </c>
      <c r="AG26" s="64">
        <f t="shared" si="3"/>
        <v>0</v>
      </c>
      <c r="AH26" s="64">
        <f t="shared" si="4"/>
        <v>0</v>
      </c>
      <c r="AI26" s="64">
        <f t="shared" si="5"/>
        <v>0</v>
      </c>
      <c r="AJ26" s="64">
        <f t="shared" si="6"/>
        <v>0</v>
      </c>
      <c r="AK26" s="64"/>
    </row>
    <row r="27" spans="1:40" s="33" customFormat="1" ht="27.75" customHeight="1">
      <c r="A27" s="70">
        <v>16</v>
      </c>
      <c r="B27" s="19" t="s">
        <v>135</v>
      </c>
      <c r="C27" s="42">
        <v>2</v>
      </c>
      <c r="D27" s="42">
        <v>1</v>
      </c>
      <c r="E27" s="42">
        <v>1</v>
      </c>
      <c r="F27" s="42">
        <v>0</v>
      </c>
      <c r="G27" s="42">
        <v>2</v>
      </c>
      <c r="H27" s="42">
        <v>1</v>
      </c>
      <c r="I27" s="42">
        <v>1</v>
      </c>
      <c r="J27" s="42">
        <v>0</v>
      </c>
      <c r="K27" s="42">
        <v>2</v>
      </c>
      <c r="L27" s="42">
        <v>1</v>
      </c>
      <c r="M27" s="42">
        <v>1</v>
      </c>
      <c r="N27" s="42">
        <v>0</v>
      </c>
      <c r="O27" s="42">
        <v>2</v>
      </c>
      <c r="P27" s="42">
        <v>1</v>
      </c>
      <c r="Q27" s="42">
        <v>1</v>
      </c>
      <c r="R27" s="42">
        <v>0</v>
      </c>
      <c r="S27" s="42">
        <v>2</v>
      </c>
      <c r="T27" s="42">
        <v>1</v>
      </c>
      <c r="U27" s="42">
        <v>1</v>
      </c>
      <c r="V27" s="42">
        <v>0</v>
      </c>
      <c r="W27" s="42"/>
      <c r="X27" s="64">
        <v>3</v>
      </c>
      <c r="Y27" s="64">
        <v>0</v>
      </c>
      <c r="Z27" s="64">
        <v>3</v>
      </c>
      <c r="AA27" s="64">
        <v>0</v>
      </c>
      <c r="AB27" s="64"/>
      <c r="AC27" s="64">
        <v>3</v>
      </c>
      <c r="AD27" s="64">
        <v>0</v>
      </c>
      <c r="AE27" s="64">
        <v>3</v>
      </c>
      <c r="AF27" s="64">
        <v>0</v>
      </c>
      <c r="AG27" s="64">
        <f t="shared" si="3"/>
        <v>0</v>
      </c>
      <c r="AH27" s="64">
        <f t="shared" si="4"/>
        <v>0</v>
      </c>
      <c r="AI27" s="64">
        <f t="shared" si="5"/>
        <v>0</v>
      </c>
      <c r="AJ27" s="64">
        <f t="shared" si="6"/>
        <v>0</v>
      </c>
      <c r="AK27" s="54"/>
    </row>
    <row r="28" spans="1:40" s="181" customFormat="1" ht="27.75" customHeight="1">
      <c r="A28" s="71" t="s">
        <v>51</v>
      </c>
      <c r="B28" s="20" t="s">
        <v>33</v>
      </c>
      <c r="C28" s="41">
        <v>59</v>
      </c>
      <c r="D28" s="41">
        <v>35</v>
      </c>
      <c r="E28" s="41">
        <v>24</v>
      </c>
      <c r="F28" s="41">
        <v>0</v>
      </c>
      <c r="G28" s="41">
        <v>50</v>
      </c>
      <c r="H28" s="41">
        <v>32</v>
      </c>
      <c r="I28" s="41">
        <v>18</v>
      </c>
      <c r="J28" s="41">
        <v>0</v>
      </c>
      <c r="K28" s="41">
        <v>59</v>
      </c>
      <c r="L28" s="41">
        <v>36</v>
      </c>
      <c r="M28" s="41">
        <v>23</v>
      </c>
      <c r="N28" s="41">
        <v>0</v>
      </c>
      <c r="O28" s="41">
        <v>57</v>
      </c>
      <c r="P28" s="41">
        <v>32</v>
      </c>
      <c r="Q28" s="41">
        <v>25</v>
      </c>
      <c r="R28" s="41">
        <v>0</v>
      </c>
      <c r="S28" s="41">
        <v>57</v>
      </c>
      <c r="T28" s="41">
        <v>30</v>
      </c>
      <c r="U28" s="41">
        <v>25</v>
      </c>
      <c r="V28" s="41">
        <v>0</v>
      </c>
      <c r="W28" s="41">
        <v>2</v>
      </c>
      <c r="X28" s="179">
        <f>SUM(X29:X65)</f>
        <v>57</v>
      </c>
      <c r="Y28" s="179">
        <f t="shared" ref="Y28:AJ28" si="9">SUM(Y29:Y65)</f>
        <v>30</v>
      </c>
      <c r="Z28" s="179">
        <f t="shared" si="9"/>
        <v>25</v>
      </c>
      <c r="AA28" s="179">
        <f t="shared" si="9"/>
        <v>0</v>
      </c>
      <c r="AB28" s="179">
        <f t="shared" si="9"/>
        <v>2</v>
      </c>
      <c r="AC28" s="179">
        <f t="shared" si="9"/>
        <v>0</v>
      </c>
      <c r="AD28" s="179">
        <f t="shared" si="9"/>
        <v>0</v>
      </c>
      <c r="AE28" s="179">
        <f t="shared" si="9"/>
        <v>0</v>
      </c>
      <c r="AF28" s="179">
        <f t="shared" si="9"/>
        <v>0</v>
      </c>
      <c r="AG28" s="179">
        <f t="shared" si="9"/>
        <v>-57</v>
      </c>
      <c r="AH28" s="179">
        <f t="shared" si="9"/>
        <v>-32</v>
      </c>
      <c r="AI28" s="179">
        <f t="shared" si="9"/>
        <v>-25</v>
      </c>
      <c r="AJ28" s="179">
        <f t="shared" si="9"/>
        <v>0</v>
      </c>
      <c r="AK28" s="180"/>
      <c r="AN28" s="182"/>
    </row>
    <row r="29" spans="1:40" s="1" customFormat="1" ht="27.75" customHeight="1">
      <c r="A29" s="70">
        <v>1</v>
      </c>
      <c r="B29" s="19" t="s">
        <v>136</v>
      </c>
      <c r="C29" s="42">
        <v>2</v>
      </c>
      <c r="D29" s="42">
        <v>2</v>
      </c>
      <c r="E29" s="42">
        <v>0</v>
      </c>
      <c r="F29" s="42">
        <v>0</v>
      </c>
      <c r="G29" s="42">
        <v>2</v>
      </c>
      <c r="H29" s="42">
        <v>2</v>
      </c>
      <c r="I29" s="42"/>
      <c r="J29" s="42"/>
      <c r="K29" s="42">
        <v>2</v>
      </c>
      <c r="L29" s="42">
        <v>2</v>
      </c>
      <c r="M29" s="42"/>
      <c r="N29" s="42"/>
      <c r="O29" s="42">
        <v>2</v>
      </c>
      <c r="P29" s="42">
        <v>2</v>
      </c>
      <c r="Q29" s="42">
        <v>0</v>
      </c>
      <c r="R29" s="42">
        <v>0</v>
      </c>
      <c r="S29" s="42">
        <v>2</v>
      </c>
      <c r="T29" s="42">
        <v>2</v>
      </c>
      <c r="U29" s="42">
        <v>0</v>
      </c>
      <c r="V29" s="42">
        <v>0</v>
      </c>
      <c r="W29" s="42"/>
      <c r="X29" s="64">
        <v>2</v>
      </c>
      <c r="Y29" s="64">
        <v>2</v>
      </c>
      <c r="Z29" s="64">
        <v>0</v>
      </c>
      <c r="AA29" s="64">
        <v>0</v>
      </c>
      <c r="AB29" s="64"/>
      <c r="AC29" s="64">
        <v>0</v>
      </c>
      <c r="AD29" s="64">
        <v>0</v>
      </c>
      <c r="AE29" s="64">
        <v>0</v>
      </c>
      <c r="AF29" s="64">
        <v>0</v>
      </c>
      <c r="AG29" s="64">
        <f t="shared" si="3"/>
        <v>-2</v>
      </c>
      <c r="AH29" s="64">
        <f t="shared" ref="AH29:AH65" si="10">AD29-(Y29+AB29)</f>
        <v>-2</v>
      </c>
      <c r="AI29" s="64">
        <f t="shared" si="5"/>
        <v>0</v>
      </c>
      <c r="AJ29" s="64">
        <f t="shared" si="6"/>
        <v>0</v>
      </c>
      <c r="AK29" s="54"/>
      <c r="AN29"/>
    </row>
    <row r="30" spans="1:40" s="1" customFormat="1" ht="27.75" customHeight="1">
      <c r="A30" s="70">
        <v>2</v>
      </c>
      <c r="B30" s="19" t="s">
        <v>137</v>
      </c>
      <c r="C30" s="42">
        <v>2</v>
      </c>
      <c r="D30" s="42">
        <v>1</v>
      </c>
      <c r="E30" s="42">
        <v>1</v>
      </c>
      <c r="F30" s="42">
        <v>0</v>
      </c>
      <c r="G30" s="42">
        <v>2</v>
      </c>
      <c r="H30" s="42">
        <v>1</v>
      </c>
      <c r="I30" s="42">
        <v>1</v>
      </c>
      <c r="J30" s="42">
        <v>0</v>
      </c>
      <c r="K30" s="42">
        <v>2</v>
      </c>
      <c r="L30" s="42">
        <v>1</v>
      </c>
      <c r="M30" s="42">
        <v>1</v>
      </c>
      <c r="N30" s="42">
        <v>0</v>
      </c>
      <c r="O30" s="42">
        <v>2</v>
      </c>
      <c r="P30" s="42">
        <v>1</v>
      </c>
      <c r="Q30" s="42">
        <v>1</v>
      </c>
      <c r="R30" s="42">
        <v>0</v>
      </c>
      <c r="S30" s="42">
        <v>2</v>
      </c>
      <c r="T30" s="42">
        <v>1</v>
      </c>
      <c r="U30" s="42">
        <v>1</v>
      </c>
      <c r="V30" s="42">
        <v>0</v>
      </c>
      <c r="W30" s="42"/>
      <c r="X30" s="64">
        <v>2</v>
      </c>
      <c r="Y30" s="64">
        <v>1</v>
      </c>
      <c r="Z30" s="64">
        <v>1</v>
      </c>
      <c r="AA30" s="64">
        <v>0</v>
      </c>
      <c r="AB30" s="64"/>
      <c r="AC30" s="64">
        <v>0</v>
      </c>
      <c r="AD30" s="64">
        <v>0</v>
      </c>
      <c r="AE30" s="64">
        <v>0</v>
      </c>
      <c r="AF30" s="64">
        <v>0</v>
      </c>
      <c r="AG30" s="64">
        <f t="shared" si="3"/>
        <v>-2</v>
      </c>
      <c r="AH30" s="64">
        <f t="shared" si="10"/>
        <v>-1</v>
      </c>
      <c r="AI30" s="64">
        <f t="shared" si="5"/>
        <v>-1</v>
      </c>
      <c r="AJ30" s="64">
        <f t="shared" si="6"/>
        <v>0</v>
      </c>
      <c r="AK30" s="54"/>
      <c r="AN30"/>
    </row>
    <row r="31" spans="1:40" s="1" customFormat="1" ht="27.75" customHeight="1">
      <c r="A31" s="70">
        <v>3</v>
      </c>
      <c r="B31" s="19" t="s">
        <v>138</v>
      </c>
      <c r="C31" s="42">
        <v>2</v>
      </c>
      <c r="D31" s="42">
        <v>1</v>
      </c>
      <c r="E31" s="42">
        <v>1</v>
      </c>
      <c r="F31" s="42">
        <v>0</v>
      </c>
      <c r="G31" s="42">
        <v>1</v>
      </c>
      <c r="H31" s="42">
        <v>1</v>
      </c>
      <c r="I31" s="42"/>
      <c r="J31" s="42"/>
      <c r="K31" s="42">
        <v>2</v>
      </c>
      <c r="L31" s="42">
        <v>1</v>
      </c>
      <c r="M31" s="42">
        <v>1</v>
      </c>
      <c r="N31" s="42"/>
      <c r="O31" s="42">
        <v>2</v>
      </c>
      <c r="P31" s="42">
        <v>1</v>
      </c>
      <c r="Q31" s="42">
        <v>1</v>
      </c>
      <c r="R31" s="42">
        <v>0</v>
      </c>
      <c r="S31" s="42">
        <v>2</v>
      </c>
      <c r="T31" s="42">
        <v>1</v>
      </c>
      <c r="U31" s="42">
        <v>1</v>
      </c>
      <c r="V31" s="42">
        <v>0</v>
      </c>
      <c r="W31" s="42"/>
      <c r="X31" s="64">
        <v>2</v>
      </c>
      <c r="Y31" s="64">
        <v>1</v>
      </c>
      <c r="Z31" s="64">
        <v>1</v>
      </c>
      <c r="AA31" s="64">
        <v>0</v>
      </c>
      <c r="AB31" s="64"/>
      <c r="AC31" s="64">
        <v>0</v>
      </c>
      <c r="AD31" s="64">
        <v>0</v>
      </c>
      <c r="AE31" s="64">
        <v>0</v>
      </c>
      <c r="AF31" s="64">
        <v>0</v>
      </c>
      <c r="AG31" s="64">
        <f t="shared" si="3"/>
        <v>-2</v>
      </c>
      <c r="AH31" s="64">
        <f t="shared" si="10"/>
        <v>-1</v>
      </c>
      <c r="AI31" s="64">
        <f t="shared" si="5"/>
        <v>-1</v>
      </c>
      <c r="AJ31" s="64">
        <f t="shared" si="6"/>
        <v>0</v>
      </c>
      <c r="AK31" s="54"/>
      <c r="AN31"/>
    </row>
    <row r="32" spans="1:40" s="1" customFormat="1" ht="27.75" customHeight="1">
      <c r="A32" s="70">
        <v>4</v>
      </c>
      <c r="B32" s="19" t="s">
        <v>139</v>
      </c>
      <c r="C32" s="42">
        <v>2</v>
      </c>
      <c r="D32" s="42">
        <v>2</v>
      </c>
      <c r="E32" s="42">
        <v>0</v>
      </c>
      <c r="F32" s="42">
        <v>0</v>
      </c>
      <c r="G32" s="72">
        <v>2</v>
      </c>
      <c r="H32" s="72">
        <v>2</v>
      </c>
      <c r="I32" s="72">
        <v>0</v>
      </c>
      <c r="J32" s="72">
        <v>0</v>
      </c>
      <c r="K32" s="72">
        <v>2</v>
      </c>
      <c r="L32" s="72">
        <v>2</v>
      </c>
      <c r="M32" s="72">
        <v>0</v>
      </c>
      <c r="N32" s="72">
        <v>0</v>
      </c>
      <c r="O32" s="42">
        <v>2</v>
      </c>
      <c r="P32" s="42">
        <v>2</v>
      </c>
      <c r="Q32" s="42">
        <v>0</v>
      </c>
      <c r="R32" s="42">
        <v>0</v>
      </c>
      <c r="S32" s="42">
        <v>2</v>
      </c>
      <c r="T32" s="42">
        <v>2</v>
      </c>
      <c r="U32" s="42">
        <v>0</v>
      </c>
      <c r="V32" s="42">
        <v>0</v>
      </c>
      <c r="W32" s="42"/>
      <c r="X32" s="64">
        <v>2</v>
      </c>
      <c r="Y32" s="64">
        <v>2</v>
      </c>
      <c r="Z32" s="64">
        <v>0</v>
      </c>
      <c r="AA32" s="64">
        <v>0</v>
      </c>
      <c r="AB32" s="64"/>
      <c r="AC32" s="64">
        <v>0</v>
      </c>
      <c r="AD32" s="64">
        <v>0</v>
      </c>
      <c r="AE32" s="64">
        <v>0</v>
      </c>
      <c r="AF32" s="64">
        <v>0</v>
      </c>
      <c r="AG32" s="64">
        <f t="shared" si="3"/>
        <v>-2</v>
      </c>
      <c r="AH32" s="64">
        <f t="shared" si="10"/>
        <v>-2</v>
      </c>
      <c r="AI32" s="64">
        <f t="shared" si="5"/>
        <v>0</v>
      </c>
      <c r="AJ32" s="64">
        <f t="shared" si="6"/>
        <v>0</v>
      </c>
      <c r="AK32" s="54"/>
      <c r="AN32"/>
    </row>
    <row r="33" spans="1:40" s="1" customFormat="1" ht="27.75" customHeight="1">
      <c r="A33" s="70">
        <v>5</v>
      </c>
      <c r="B33" s="19" t="s">
        <v>140</v>
      </c>
      <c r="C33" s="42">
        <v>2</v>
      </c>
      <c r="D33" s="42">
        <v>2</v>
      </c>
      <c r="E33" s="42">
        <v>0</v>
      </c>
      <c r="F33" s="42">
        <v>0</v>
      </c>
      <c r="G33" s="73">
        <v>2</v>
      </c>
      <c r="H33" s="73">
        <v>2</v>
      </c>
      <c r="I33" s="73"/>
      <c r="J33" s="73"/>
      <c r="K33" s="73">
        <v>2</v>
      </c>
      <c r="L33" s="73">
        <v>2</v>
      </c>
      <c r="M33" s="73"/>
      <c r="N33" s="73"/>
      <c r="O33" s="42">
        <v>2</v>
      </c>
      <c r="P33" s="42">
        <v>2</v>
      </c>
      <c r="Q33" s="42">
        <v>0</v>
      </c>
      <c r="R33" s="42">
        <v>0</v>
      </c>
      <c r="S33" s="42">
        <v>2</v>
      </c>
      <c r="T33" s="42">
        <v>2</v>
      </c>
      <c r="U33" s="42">
        <v>0</v>
      </c>
      <c r="V33" s="42">
        <v>0</v>
      </c>
      <c r="W33" s="42"/>
      <c r="X33" s="64">
        <v>2</v>
      </c>
      <c r="Y33" s="64">
        <v>2</v>
      </c>
      <c r="Z33" s="64">
        <v>0</v>
      </c>
      <c r="AA33" s="64">
        <v>0</v>
      </c>
      <c r="AB33" s="64"/>
      <c r="AC33" s="64">
        <v>0</v>
      </c>
      <c r="AD33" s="64">
        <v>0</v>
      </c>
      <c r="AE33" s="64">
        <v>0</v>
      </c>
      <c r="AF33" s="64">
        <v>0</v>
      </c>
      <c r="AG33" s="64">
        <f t="shared" si="3"/>
        <v>-2</v>
      </c>
      <c r="AH33" s="64">
        <f t="shared" si="10"/>
        <v>-2</v>
      </c>
      <c r="AI33" s="64">
        <f t="shared" si="5"/>
        <v>0</v>
      </c>
      <c r="AJ33" s="64">
        <f t="shared" si="6"/>
        <v>0</v>
      </c>
      <c r="AK33" s="54"/>
      <c r="AN33"/>
    </row>
    <row r="34" spans="1:40" s="1" customFormat="1" ht="36.75" customHeight="1">
      <c r="A34" s="70">
        <v>6</v>
      </c>
      <c r="B34" s="19" t="s">
        <v>141</v>
      </c>
      <c r="C34" s="42">
        <v>2</v>
      </c>
      <c r="D34" s="42">
        <v>2</v>
      </c>
      <c r="E34" s="42">
        <v>0</v>
      </c>
      <c r="F34" s="42">
        <v>0</v>
      </c>
      <c r="G34" s="42">
        <v>2</v>
      </c>
      <c r="H34" s="42">
        <v>2</v>
      </c>
      <c r="I34" s="42">
        <v>0</v>
      </c>
      <c r="J34" s="42">
        <v>0</v>
      </c>
      <c r="K34" s="42">
        <v>2</v>
      </c>
      <c r="L34" s="42">
        <v>2</v>
      </c>
      <c r="M34" s="42">
        <v>0</v>
      </c>
      <c r="N34" s="42">
        <v>0</v>
      </c>
      <c r="O34" s="42">
        <v>2</v>
      </c>
      <c r="P34" s="42">
        <v>2</v>
      </c>
      <c r="Q34" s="42">
        <v>0</v>
      </c>
      <c r="R34" s="42">
        <v>0</v>
      </c>
      <c r="S34" s="42">
        <v>4</v>
      </c>
      <c r="T34" s="42">
        <v>2</v>
      </c>
      <c r="U34" s="42">
        <v>0</v>
      </c>
      <c r="V34" s="42">
        <v>0</v>
      </c>
      <c r="W34" s="42">
        <v>2</v>
      </c>
      <c r="X34" s="64">
        <f>Y34+Z34+AA34+AB34</f>
        <v>4</v>
      </c>
      <c r="Y34" s="64">
        <v>2</v>
      </c>
      <c r="Z34" s="64">
        <v>0</v>
      </c>
      <c r="AA34" s="64">
        <v>0</v>
      </c>
      <c r="AB34" s="64">
        <v>2</v>
      </c>
      <c r="AC34" s="64">
        <v>0</v>
      </c>
      <c r="AD34" s="64">
        <v>0</v>
      </c>
      <c r="AE34" s="64">
        <v>0</v>
      </c>
      <c r="AF34" s="64">
        <v>0</v>
      </c>
      <c r="AG34" s="64">
        <f>AC34-X34</f>
        <v>-4</v>
      </c>
      <c r="AH34" s="64">
        <f t="shared" si="10"/>
        <v>-4</v>
      </c>
      <c r="AI34" s="64">
        <f t="shared" si="5"/>
        <v>0</v>
      </c>
      <c r="AJ34" s="64">
        <f t="shared" si="6"/>
        <v>0</v>
      </c>
      <c r="AK34" s="54"/>
      <c r="AN34"/>
    </row>
    <row r="35" spans="1:40" s="1" customFormat="1" ht="27.75" customHeight="1">
      <c r="A35" s="70">
        <v>7</v>
      </c>
      <c r="B35" s="19" t="s">
        <v>142</v>
      </c>
      <c r="C35" s="42">
        <v>3</v>
      </c>
      <c r="D35" s="42">
        <v>2</v>
      </c>
      <c r="E35" s="42">
        <v>1</v>
      </c>
      <c r="F35" s="42">
        <v>0</v>
      </c>
      <c r="G35" s="42">
        <v>3</v>
      </c>
      <c r="H35" s="74">
        <v>2</v>
      </c>
      <c r="I35" s="74">
        <v>1</v>
      </c>
      <c r="J35" s="42"/>
      <c r="K35" s="42">
        <v>3</v>
      </c>
      <c r="L35" s="74">
        <v>2</v>
      </c>
      <c r="M35" s="74">
        <v>1</v>
      </c>
      <c r="N35" s="42">
        <v>0</v>
      </c>
      <c r="O35" s="42">
        <v>3</v>
      </c>
      <c r="P35" s="42">
        <v>2</v>
      </c>
      <c r="Q35" s="42">
        <v>1</v>
      </c>
      <c r="R35" s="42">
        <v>0</v>
      </c>
      <c r="S35" s="42">
        <v>3</v>
      </c>
      <c r="T35" s="42">
        <v>2</v>
      </c>
      <c r="U35" s="42">
        <v>1</v>
      </c>
      <c r="V35" s="42">
        <v>0</v>
      </c>
      <c r="W35" s="42"/>
      <c r="X35" s="64">
        <v>3</v>
      </c>
      <c r="Y35" s="64">
        <v>2</v>
      </c>
      <c r="Z35" s="64">
        <v>1</v>
      </c>
      <c r="AA35" s="64">
        <v>0</v>
      </c>
      <c r="AB35" s="64"/>
      <c r="AC35" s="64">
        <v>0</v>
      </c>
      <c r="AD35" s="64">
        <v>0</v>
      </c>
      <c r="AE35" s="64">
        <v>0</v>
      </c>
      <c r="AF35" s="64">
        <v>0</v>
      </c>
      <c r="AG35" s="64">
        <f t="shared" si="3"/>
        <v>-3</v>
      </c>
      <c r="AH35" s="64">
        <f t="shared" si="10"/>
        <v>-2</v>
      </c>
      <c r="AI35" s="64">
        <f t="shared" si="5"/>
        <v>-1</v>
      </c>
      <c r="AJ35" s="64">
        <f t="shared" si="6"/>
        <v>0</v>
      </c>
      <c r="AK35" s="54"/>
      <c r="AN35"/>
    </row>
    <row r="36" spans="1:40" s="2" customFormat="1" ht="27.75" customHeight="1">
      <c r="A36" s="70">
        <v>8</v>
      </c>
      <c r="B36" s="19" t="s">
        <v>143</v>
      </c>
      <c r="C36" s="42">
        <v>2</v>
      </c>
      <c r="D36" s="42">
        <v>2</v>
      </c>
      <c r="E36" s="42">
        <v>0</v>
      </c>
      <c r="F36" s="42">
        <v>0</v>
      </c>
      <c r="G36" s="42">
        <v>1</v>
      </c>
      <c r="H36" s="42">
        <v>1</v>
      </c>
      <c r="I36" s="42">
        <v>0</v>
      </c>
      <c r="J36" s="42"/>
      <c r="K36" s="42">
        <v>2</v>
      </c>
      <c r="L36" s="42">
        <v>2</v>
      </c>
      <c r="M36" s="42">
        <v>0</v>
      </c>
      <c r="N36" s="42">
        <v>0</v>
      </c>
      <c r="O36" s="42">
        <v>2</v>
      </c>
      <c r="P36" s="42">
        <v>1</v>
      </c>
      <c r="Q36" s="42">
        <v>1</v>
      </c>
      <c r="R36" s="42">
        <v>0</v>
      </c>
      <c r="S36" s="42">
        <v>2</v>
      </c>
      <c r="T36" s="42">
        <v>1</v>
      </c>
      <c r="U36" s="42">
        <v>1</v>
      </c>
      <c r="V36" s="42">
        <v>0</v>
      </c>
      <c r="W36" s="42"/>
      <c r="X36" s="64">
        <v>2</v>
      </c>
      <c r="Y36" s="64">
        <v>1</v>
      </c>
      <c r="Z36" s="64">
        <v>1</v>
      </c>
      <c r="AA36" s="64">
        <v>0</v>
      </c>
      <c r="AB36" s="64"/>
      <c r="AC36" s="64">
        <v>0</v>
      </c>
      <c r="AD36" s="64">
        <v>0</v>
      </c>
      <c r="AE36" s="64">
        <v>0</v>
      </c>
      <c r="AF36" s="64">
        <v>0</v>
      </c>
      <c r="AG36" s="64">
        <f t="shared" si="3"/>
        <v>-2</v>
      </c>
      <c r="AH36" s="64">
        <f t="shared" si="10"/>
        <v>-1</v>
      </c>
      <c r="AI36" s="64">
        <f t="shared" si="5"/>
        <v>-1</v>
      </c>
      <c r="AJ36" s="64">
        <f t="shared" si="6"/>
        <v>0</v>
      </c>
      <c r="AK36" s="64"/>
      <c r="AN36"/>
    </row>
    <row r="37" spans="1:40" s="1" customFormat="1" ht="27.75" customHeight="1">
      <c r="A37" s="70">
        <v>9</v>
      </c>
      <c r="B37" s="19" t="s">
        <v>144</v>
      </c>
      <c r="C37" s="42">
        <v>2</v>
      </c>
      <c r="D37" s="42">
        <v>2</v>
      </c>
      <c r="E37" s="42">
        <v>0</v>
      </c>
      <c r="F37" s="42">
        <v>0</v>
      </c>
      <c r="G37" s="75">
        <v>2</v>
      </c>
      <c r="H37" s="75">
        <v>2</v>
      </c>
      <c r="I37" s="75"/>
      <c r="J37" s="75"/>
      <c r="K37" s="75">
        <v>2</v>
      </c>
      <c r="L37" s="75">
        <v>2</v>
      </c>
      <c r="M37" s="75"/>
      <c r="N37" s="75"/>
      <c r="O37" s="42">
        <v>2</v>
      </c>
      <c r="P37" s="42">
        <v>2</v>
      </c>
      <c r="Q37" s="42">
        <v>0</v>
      </c>
      <c r="R37" s="42">
        <v>0</v>
      </c>
      <c r="S37" s="42">
        <v>2</v>
      </c>
      <c r="T37" s="42">
        <v>2</v>
      </c>
      <c r="U37" s="42">
        <v>0</v>
      </c>
      <c r="V37" s="42">
        <v>0</v>
      </c>
      <c r="W37" s="42"/>
      <c r="X37" s="64">
        <v>2</v>
      </c>
      <c r="Y37" s="64">
        <v>2</v>
      </c>
      <c r="Z37" s="64">
        <v>0</v>
      </c>
      <c r="AA37" s="64">
        <v>0</v>
      </c>
      <c r="AB37" s="64"/>
      <c r="AC37" s="64">
        <v>0</v>
      </c>
      <c r="AD37" s="64">
        <v>0</v>
      </c>
      <c r="AE37" s="64">
        <v>0</v>
      </c>
      <c r="AF37" s="64">
        <v>0</v>
      </c>
      <c r="AG37" s="64">
        <f t="shared" si="3"/>
        <v>-2</v>
      </c>
      <c r="AH37" s="64">
        <f t="shared" si="10"/>
        <v>-2</v>
      </c>
      <c r="AI37" s="64">
        <f t="shared" si="5"/>
        <v>0</v>
      </c>
      <c r="AJ37" s="64">
        <f t="shared" si="6"/>
        <v>0</v>
      </c>
      <c r="AK37" s="54"/>
      <c r="AN37"/>
    </row>
    <row r="38" spans="1:40" s="1" customFormat="1" ht="27.75" customHeight="1">
      <c r="A38" s="70">
        <v>10</v>
      </c>
      <c r="B38" s="19" t="s">
        <v>145</v>
      </c>
      <c r="C38" s="42">
        <v>2</v>
      </c>
      <c r="D38" s="42">
        <v>1</v>
      </c>
      <c r="E38" s="42">
        <v>1</v>
      </c>
      <c r="F38" s="42">
        <v>0</v>
      </c>
      <c r="G38" s="76">
        <v>2</v>
      </c>
      <c r="H38" s="76">
        <v>1</v>
      </c>
      <c r="I38" s="76">
        <v>1</v>
      </c>
      <c r="J38" s="76"/>
      <c r="K38" s="76">
        <v>2</v>
      </c>
      <c r="L38" s="76">
        <v>1</v>
      </c>
      <c r="M38" s="76">
        <v>1</v>
      </c>
      <c r="N38" s="76"/>
      <c r="O38" s="42">
        <v>2</v>
      </c>
      <c r="P38" s="42">
        <v>1</v>
      </c>
      <c r="Q38" s="42">
        <v>1</v>
      </c>
      <c r="R38" s="42">
        <v>0</v>
      </c>
      <c r="S38" s="42">
        <v>2</v>
      </c>
      <c r="T38" s="42">
        <v>1</v>
      </c>
      <c r="U38" s="42">
        <v>1</v>
      </c>
      <c r="V38" s="42">
        <v>0</v>
      </c>
      <c r="W38" s="42"/>
      <c r="X38" s="64">
        <v>2</v>
      </c>
      <c r="Y38" s="64">
        <v>1</v>
      </c>
      <c r="Z38" s="64">
        <v>1</v>
      </c>
      <c r="AA38" s="64">
        <v>0</v>
      </c>
      <c r="AB38" s="64"/>
      <c r="AC38" s="64">
        <v>0</v>
      </c>
      <c r="AD38" s="64">
        <v>0</v>
      </c>
      <c r="AE38" s="64">
        <v>0</v>
      </c>
      <c r="AF38" s="64">
        <v>0</v>
      </c>
      <c r="AG38" s="64">
        <f t="shared" si="3"/>
        <v>-2</v>
      </c>
      <c r="AH38" s="64">
        <f t="shared" si="10"/>
        <v>-1</v>
      </c>
      <c r="AI38" s="64">
        <f t="shared" si="5"/>
        <v>-1</v>
      </c>
      <c r="AJ38" s="64">
        <f t="shared" si="6"/>
        <v>0</v>
      </c>
      <c r="AK38" s="54"/>
      <c r="AN38"/>
    </row>
    <row r="39" spans="1:40" s="1" customFormat="1" ht="27.75" customHeight="1">
      <c r="A39" s="70">
        <v>11</v>
      </c>
      <c r="B39" s="19" t="s">
        <v>146</v>
      </c>
      <c r="C39" s="42">
        <v>2</v>
      </c>
      <c r="D39" s="42">
        <v>1</v>
      </c>
      <c r="E39" s="42">
        <v>1</v>
      </c>
      <c r="F39" s="42">
        <v>0</v>
      </c>
      <c r="G39" s="42">
        <v>2</v>
      </c>
      <c r="H39" s="42">
        <v>1</v>
      </c>
      <c r="I39" s="42">
        <v>1</v>
      </c>
      <c r="J39" s="42"/>
      <c r="K39" s="42">
        <v>2</v>
      </c>
      <c r="L39" s="42">
        <v>1</v>
      </c>
      <c r="M39" s="42">
        <v>1</v>
      </c>
      <c r="N39" s="42"/>
      <c r="O39" s="42">
        <v>2</v>
      </c>
      <c r="P39" s="42">
        <v>1</v>
      </c>
      <c r="Q39" s="42">
        <v>1</v>
      </c>
      <c r="R39" s="42">
        <v>0</v>
      </c>
      <c r="S39" s="42">
        <v>2</v>
      </c>
      <c r="T39" s="42">
        <v>1</v>
      </c>
      <c r="U39" s="42">
        <v>1</v>
      </c>
      <c r="V39" s="42">
        <v>0</v>
      </c>
      <c r="W39" s="42"/>
      <c r="X39" s="64">
        <v>2</v>
      </c>
      <c r="Y39" s="64">
        <v>1</v>
      </c>
      <c r="Z39" s="64">
        <v>1</v>
      </c>
      <c r="AA39" s="64">
        <v>0</v>
      </c>
      <c r="AB39" s="64"/>
      <c r="AC39" s="64">
        <v>0</v>
      </c>
      <c r="AD39" s="64">
        <v>0</v>
      </c>
      <c r="AE39" s="64">
        <v>0</v>
      </c>
      <c r="AF39" s="64">
        <v>0</v>
      </c>
      <c r="AG39" s="64">
        <f t="shared" si="3"/>
        <v>-2</v>
      </c>
      <c r="AH39" s="64">
        <f t="shared" si="10"/>
        <v>-1</v>
      </c>
      <c r="AI39" s="64">
        <f t="shared" si="5"/>
        <v>-1</v>
      </c>
      <c r="AJ39" s="64">
        <f t="shared" si="6"/>
        <v>0</v>
      </c>
      <c r="AK39" s="54"/>
      <c r="AN39"/>
    </row>
    <row r="40" spans="1:40" s="1" customFormat="1" ht="27.75" customHeight="1">
      <c r="A40" s="70">
        <v>12</v>
      </c>
      <c r="B40" s="19" t="s">
        <v>147</v>
      </c>
      <c r="C40" s="42">
        <v>2</v>
      </c>
      <c r="D40" s="42">
        <v>2</v>
      </c>
      <c r="E40" s="42">
        <v>0</v>
      </c>
      <c r="F40" s="42">
        <v>0</v>
      </c>
      <c r="G40" s="42">
        <v>2</v>
      </c>
      <c r="H40" s="42">
        <v>2</v>
      </c>
      <c r="I40" s="42"/>
      <c r="J40" s="42"/>
      <c r="K40" s="42">
        <v>2</v>
      </c>
      <c r="L40" s="42">
        <v>2</v>
      </c>
      <c r="M40" s="42"/>
      <c r="N40" s="42"/>
      <c r="O40" s="42">
        <v>2</v>
      </c>
      <c r="P40" s="42">
        <v>2</v>
      </c>
      <c r="Q40" s="42">
        <v>0</v>
      </c>
      <c r="R40" s="42">
        <v>0</v>
      </c>
      <c r="S40" s="42">
        <v>2</v>
      </c>
      <c r="T40" s="42">
        <v>2</v>
      </c>
      <c r="U40" s="42">
        <v>0</v>
      </c>
      <c r="V40" s="42">
        <v>0</v>
      </c>
      <c r="W40" s="42"/>
      <c r="X40" s="64">
        <v>2</v>
      </c>
      <c r="Y40" s="64">
        <v>2</v>
      </c>
      <c r="Z40" s="64">
        <v>0</v>
      </c>
      <c r="AA40" s="64">
        <v>0</v>
      </c>
      <c r="AB40" s="64"/>
      <c r="AC40" s="64">
        <v>0</v>
      </c>
      <c r="AD40" s="64">
        <v>0</v>
      </c>
      <c r="AE40" s="64">
        <v>0</v>
      </c>
      <c r="AF40" s="64">
        <v>0</v>
      </c>
      <c r="AG40" s="64">
        <f t="shared" si="3"/>
        <v>-2</v>
      </c>
      <c r="AH40" s="64">
        <f t="shared" si="10"/>
        <v>-2</v>
      </c>
      <c r="AI40" s="64">
        <f t="shared" si="5"/>
        <v>0</v>
      </c>
      <c r="AJ40" s="64">
        <f t="shared" si="6"/>
        <v>0</v>
      </c>
      <c r="AK40" s="54"/>
      <c r="AN40"/>
    </row>
    <row r="41" spans="1:40" s="177" customFormat="1" ht="27.75" customHeight="1">
      <c r="A41" s="70">
        <v>13</v>
      </c>
      <c r="B41" s="19" t="s">
        <v>148</v>
      </c>
      <c r="C41" s="84">
        <v>2</v>
      </c>
      <c r="D41" s="84">
        <v>2</v>
      </c>
      <c r="E41" s="84">
        <v>0</v>
      </c>
      <c r="F41" s="84">
        <v>0</v>
      </c>
      <c r="G41" s="84">
        <v>2</v>
      </c>
      <c r="H41" s="84">
        <v>2</v>
      </c>
      <c r="I41" s="84">
        <v>0</v>
      </c>
      <c r="J41" s="84">
        <v>0</v>
      </c>
      <c r="K41" s="84">
        <v>2</v>
      </c>
      <c r="L41" s="84">
        <v>2</v>
      </c>
      <c r="M41" s="84">
        <v>0</v>
      </c>
      <c r="N41" s="84">
        <v>0</v>
      </c>
      <c r="O41" s="84">
        <v>2</v>
      </c>
      <c r="P41" s="84">
        <v>2</v>
      </c>
      <c r="Q41" s="84">
        <v>0</v>
      </c>
      <c r="R41" s="84">
        <v>0</v>
      </c>
      <c r="S41" s="84"/>
      <c r="T41" s="84"/>
      <c r="U41" s="84"/>
      <c r="V41" s="84"/>
      <c r="W41" s="84"/>
      <c r="X41" s="64"/>
      <c r="Y41" s="64"/>
      <c r="Z41" s="64"/>
      <c r="AA41" s="64"/>
      <c r="AB41" s="64"/>
      <c r="AC41" s="64">
        <v>0</v>
      </c>
      <c r="AD41" s="64">
        <v>0</v>
      </c>
      <c r="AE41" s="64">
        <v>0</v>
      </c>
      <c r="AF41" s="64">
        <v>0</v>
      </c>
      <c r="AG41" s="64">
        <f t="shared" si="3"/>
        <v>0</v>
      </c>
      <c r="AH41" s="64">
        <f t="shared" si="10"/>
        <v>0</v>
      </c>
      <c r="AI41" s="64">
        <f t="shared" si="5"/>
        <v>0</v>
      </c>
      <c r="AJ41" s="64">
        <f t="shared" si="6"/>
        <v>0</v>
      </c>
      <c r="AK41" s="176"/>
      <c r="AN41" s="178"/>
    </row>
    <row r="42" spans="1:40" s="33" customFormat="1" ht="27.75" customHeight="1">
      <c r="A42" s="42">
        <v>14</v>
      </c>
      <c r="B42" s="23" t="s">
        <v>149</v>
      </c>
      <c r="C42" s="42">
        <v>2</v>
      </c>
      <c r="D42" s="42">
        <v>0</v>
      </c>
      <c r="E42" s="42">
        <v>2</v>
      </c>
      <c r="F42" s="42">
        <v>0</v>
      </c>
      <c r="G42" s="42">
        <v>2</v>
      </c>
      <c r="H42" s="42"/>
      <c r="I42" s="42">
        <v>2</v>
      </c>
      <c r="J42" s="42"/>
      <c r="K42" s="42">
        <v>2</v>
      </c>
      <c r="L42" s="42"/>
      <c r="M42" s="42">
        <v>2</v>
      </c>
      <c r="N42" s="42"/>
      <c r="O42" s="42">
        <v>2</v>
      </c>
      <c r="P42" s="42">
        <v>0</v>
      </c>
      <c r="Q42" s="42">
        <v>2</v>
      </c>
      <c r="R42" s="42">
        <v>0</v>
      </c>
      <c r="S42" s="42">
        <v>2</v>
      </c>
      <c r="T42" s="42">
        <v>0</v>
      </c>
      <c r="U42" s="42">
        <v>2</v>
      </c>
      <c r="V42" s="42">
        <v>0</v>
      </c>
      <c r="W42" s="42"/>
      <c r="X42" s="64">
        <v>2</v>
      </c>
      <c r="Y42" s="64">
        <v>0</v>
      </c>
      <c r="Z42" s="64">
        <v>2</v>
      </c>
      <c r="AA42" s="64">
        <v>0</v>
      </c>
      <c r="AB42" s="64"/>
      <c r="AC42" s="64">
        <v>0</v>
      </c>
      <c r="AD42" s="64">
        <v>0</v>
      </c>
      <c r="AE42" s="64">
        <v>0</v>
      </c>
      <c r="AF42" s="64">
        <v>0</v>
      </c>
      <c r="AG42" s="64">
        <f t="shared" si="3"/>
        <v>-2</v>
      </c>
      <c r="AH42" s="64">
        <f t="shared" si="10"/>
        <v>0</v>
      </c>
      <c r="AI42" s="64">
        <f t="shared" si="5"/>
        <v>-2</v>
      </c>
      <c r="AJ42" s="64">
        <f t="shared" si="6"/>
        <v>0</v>
      </c>
      <c r="AK42" s="54"/>
      <c r="AN42"/>
    </row>
    <row r="43" spans="1:40" s="1" customFormat="1" ht="27.75" customHeight="1">
      <c r="A43" s="70">
        <v>15</v>
      </c>
      <c r="B43" s="19" t="s">
        <v>150</v>
      </c>
      <c r="C43" s="42">
        <v>2</v>
      </c>
      <c r="D43" s="42">
        <v>1</v>
      </c>
      <c r="E43" s="42">
        <v>1</v>
      </c>
      <c r="F43" s="42">
        <v>0</v>
      </c>
      <c r="G43" s="42">
        <v>1</v>
      </c>
      <c r="H43" s="42">
        <v>1</v>
      </c>
      <c r="I43" s="42"/>
      <c r="J43" s="42">
        <v>0</v>
      </c>
      <c r="K43" s="42">
        <v>2</v>
      </c>
      <c r="L43" s="42">
        <v>1</v>
      </c>
      <c r="M43" s="42">
        <v>1</v>
      </c>
      <c r="N43" s="42">
        <v>0</v>
      </c>
      <c r="O43" s="42">
        <v>2</v>
      </c>
      <c r="P43" s="42">
        <v>1</v>
      </c>
      <c r="Q43" s="42">
        <v>1</v>
      </c>
      <c r="R43" s="42">
        <v>0</v>
      </c>
      <c r="S43" s="42">
        <v>2</v>
      </c>
      <c r="T43" s="42">
        <v>1</v>
      </c>
      <c r="U43" s="42">
        <v>1</v>
      </c>
      <c r="V43" s="42">
        <v>0</v>
      </c>
      <c r="W43" s="42"/>
      <c r="X43" s="64">
        <v>2</v>
      </c>
      <c r="Y43" s="64">
        <v>1</v>
      </c>
      <c r="Z43" s="64">
        <v>1</v>
      </c>
      <c r="AA43" s="64">
        <v>0</v>
      </c>
      <c r="AB43" s="64"/>
      <c r="AC43" s="64">
        <v>0</v>
      </c>
      <c r="AD43" s="64">
        <v>0</v>
      </c>
      <c r="AE43" s="64">
        <v>0</v>
      </c>
      <c r="AF43" s="64">
        <v>0</v>
      </c>
      <c r="AG43" s="64">
        <f t="shared" si="3"/>
        <v>-2</v>
      </c>
      <c r="AH43" s="64">
        <f t="shared" si="10"/>
        <v>-1</v>
      </c>
      <c r="AI43" s="64">
        <f t="shared" si="5"/>
        <v>-1</v>
      </c>
      <c r="AJ43" s="64">
        <f t="shared" si="6"/>
        <v>0</v>
      </c>
      <c r="AK43" s="54"/>
      <c r="AN43"/>
    </row>
    <row r="44" spans="1:40" s="1" customFormat="1" ht="34.5" customHeight="1">
      <c r="A44" s="70">
        <v>16</v>
      </c>
      <c r="B44" s="19" t="s">
        <v>151</v>
      </c>
      <c r="C44" s="42">
        <v>1</v>
      </c>
      <c r="D44" s="42">
        <v>1</v>
      </c>
      <c r="E44" s="42">
        <v>0</v>
      </c>
      <c r="F44" s="42">
        <v>0</v>
      </c>
      <c r="G44" s="42">
        <v>0</v>
      </c>
      <c r="H44" s="42"/>
      <c r="I44" s="42"/>
      <c r="J44" s="42"/>
      <c r="K44" s="42">
        <v>1</v>
      </c>
      <c r="L44" s="42"/>
      <c r="M44" s="42">
        <v>1</v>
      </c>
      <c r="N44" s="42"/>
      <c r="O44" s="42">
        <v>1</v>
      </c>
      <c r="P44" s="42"/>
      <c r="Q44" s="42">
        <v>1</v>
      </c>
      <c r="R44" s="42"/>
      <c r="S44" s="42">
        <v>1</v>
      </c>
      <c r="T44" s="42"/>
      <c r="U44" s="42">
        <v>1</v>
      </c>
      <c r="V44" s="42"/>
      <c r="W44" s="42"/>
      <c r="X44" s="64">
        <f t="shared" ref="X44" si="11">Y44+Z44+AA44</f>
        <v>1</v>
      </c>
      <c r="Y44" s="64"/>
      <c r="Z44" s="64">
        <v>1</v>
      </c>
      <c r="AA44" s="64"/>
      <c r="AB44" s="64"/>
      <c r="AC44" s="64">
        <v>0</v>
      </c>
      <c r="AD44" s="64">
        <v>0</v>
      </c>
      <c r="AE44" s="64">
        <v>0</v>
      </c>
      <c r="AF44" s="64">
        <v>0</v>
      </c>
      <c r="AG44" s="64">
        <f t="shared" si="3"/>
        <v>-1</v>
      </c>
      <c r="AH44" s="64">
        <f t="shared" si="10"/>
        <v>0</v>
      </c>
      <c r="AI44" s="64">
        <f t="shared" si="5"/>
        <v>-1</v>
      </c>
      <c r="AJ44" s="64">
        <f t="shared" si="6"/>
        <v>0</v>
      </c>
      <c r="AK44" s="54"/>
      <c r="AN44"/>
    </row>
    <row r="45" spans="1:40" s="1" customFormat="1" ht="27.75" customHeight="1">
      <c r="A45" s="70">
        <v>17</v>
      </c>
      <c r="B45" s="19" t="s">
        <v>152</v>
      </c>
      <c r="C45" s="42">
        <v>2</v>
      </c>
      <c r="D45" s="42">
        <v>0</v>
      </c>
      <c r="E45" s="42">
        <v>2</v>
      </c>
      <c r="F45" s="42">
        <v>0</v>
      </c>
      <c r="G45" s="72">
        <v>1</v>
      </c>
      <c r="H45" s="72">
        <v>0</v>
      </c>
      <c r="I45" s="72">
        <v>1</v>
      </c>
      <c r="J45" s="72">
        <v>0</v>
      </c>
      <c r="K45" s="72">
        <v>2</v>
      </c>
      <c r="L45" s="72">
        <v>0</v>
      </c>
      <c r="M45" s="72">
        <v>2</v>
      </c>
      <c r="N45" s="72">
        <v>0</v>
      </c>
      <c r="O45" s="42">
        <v>2</v>
      </c>
      <c r="P45" s="42">
        <v>0</v>
      </c>
      <c r="Q45" s="42">
        <v>2</v>
      </c>
      <c r="R45" s="42">
        <v>0</v>
      </c>
      <c r="S45" s="42">
        <v>2</v>
      </c>
      <c r="T45" s="42">
        <v>0</v>
      </c>
      <c r="U45" s="42">
        <v>2</v>
      </c>
      <c r="V45" s="42">
        <v>0</v>
      </c>
      <c r="W45" s="42"/>
      <c r="X45" s="64">
        <v>2</v>
      </c>
      <c r="Y45" s="64">
        <v>0</v>
      </c>
      <c r="Z45" s="64">
        <v>2</v>
      </c>
      <c r="AA45" s="64">
        <v>0</v>
      </c>
      <c r="AB45" s="64"/>
      <c r="AC45" s="64">
        <v>0</v>
      </c>
      <c r="AD45" s="64">
        <v>0</v>
      </c>
      <c r="AE45" s="64">
        <v>0</v>
      </c>
      <c r="AF45" s="64">
        <v>0</v>
      </c>
      <c r="AG45" s="64">
        <f t="shared" si="3"/>
        <v>-2</v>
      </c>
      <c r="AH45" s="64">
        <f t="shared" si="10"/>
        <v>0</v>
      </c>
      <c r="AI45" s="64">
        <f t="shared" si="5"/>
        <v>-2</v>
      </c>
      <c r="AJ45" s="64">
        <f t="shared" si="6"/>
        <v>0</v>
      </c>
      <c r="AK45" s="54"/>
      <c r="AN45"/>
    </row>
    <row r="46" spans="1:40" s="1" customFormat="1" ht="27.75" customHeight="1">
      <c r="A46" s="70">
        <v>18</v>
      </c>
      <c r="B46" s="19" t="s">
        <v>153</v>
      </c>
      <c r="C46" s="42">
        <v>1</v>
      </c>
      <c r="D46" s="42">
        <v>1</v>
      </c>
      <c r="E46" s="42">
        <v>0</v>
      </c>
      <c r="F46" s="42">
        <v>0</v>
      </c>
      <c r="G46" s="73">
        <v>1</v>
      </c>
      <c r="H46" s="73">
        <v>1</v>
      </c>
      <c r="I46" s="73"/>
      <c r="J46" s="73"/>
      <c r="K46" s="73">
        <v>1</v>
      </c>
      <c r="L46" s="73">
        <v>1</v>
      </c>
      <c r="M46" s="73"/>
      <c r="N46" s="73"/>
      <c r="O46" s="42">
        <v>1</v>
      </c>
      <c r="P46" s="42">
        <v>1</v>
      </c>
      <c r="Q46" s="42">
        <v>0</v>
      </c>
      <c r="R46" s="42">
        <v>0</v>
      </c>
      <c r="S46" s="42">
        <v>1</v>
      </c>
      <c r="T46" s="42">
        <v>1</v>
      </c>
      <c r="U46" s="42">
        <v>0</v>
      </c>
      <c r="V46" s="42">
        <v>0</v>
      </c>
      <c r="W46" s="42"/>
      <c r="X46" s="64">
        <v>1</v>
      </c>
      <c r="Y46" s="64">
        <v>1</v>
      </c>
      <c r="Z46" s="64">
        <v>0</v>
      </c>
      <c r="AA46" s="64">
        <v>0</v>
      </c>
      <c r="AB46" s="64"/>
      <c r="AC46" s="64">
        <v>0</v>
      </c>
      <c r="AD46" s="64">
        <v>0</v>
      </c>
      <c r="AE46" s="64">
        <v>0</v>
      </c>
      <c r="AF46" s="64">
        <v>0</v>
      </c>
      <c r="AG46" s="64">
        <f t="shared" si="3"/>
        <v>-1</v>
      </c>
      <c r="AH46" s="64">
        <f t="shared" si="10"/>
        <v>-1</v>
      </c>
      <c r="AI46" s="64">
        <f t="shared" si="5"/>
        <v>0</v>
      </c>
      <c r="AJ46" s="64">
        <f t="shared" si="6"/>
        <v>0</v>
      </c>
      <c r="AK46" s="54"/>
      <c r="AN46"/>
    </row>
    <row r="47" spans="1:40" s="1" customFormat="1" ht="27.75" customHeight="1">
      <c r="A47" s="70">
        <v>19</v>
      </c>
      <c r="B47" s="19" t="s">
        <v>154</v>
      </c>
      <c r="C47" s="42">
        <v>2</v>
      </c>
      <c r="D47" s="42">
        <v>0</v>
      </c>
      <c r="E47" s="42">
        <v>2</v>
      </c>
      <c r="F47" s="42">
        <v>0</v>
      </c>
      <c r="G47" s="42">
        <v>2</v>
      </c>
      <c r="H47" s="42">
        <v>0</v>
      </c>
      <c r="I47" s="42">
        <v>2</v>
      </c>
      <c r="J47" s="42">
        <v>0</v>
      </c>
      <c r="K47" s="42">
        <v>2</v>
      </c>
      <c r="L47" s="42">
        <v>0</v>
      </c>
      <c r="M47" s="42">
        <v>2</v>
      </c>
      <c r="N47" s="42">
        <v>0</v>
      </c>
      <c r="O47" s="42">
        <v>2</v>
      </c>
      <c r="P47" s="42">
        <v>0</v>
      </c>
      <c r="Q47" s="42">
        <v>2</v>
      </c>
      <c r="R47" s="42">
        <v>0</v>
      </c>
      <c r="S47" s="42">
        <v>2</v>
      </c>
      <c r="T47" s="42">
        <v>0</v>
      </c>
      <c r="U47" s="42">
        <v>2</v>
      </c>
      <c r="V47" s="42">
        <v>0</v>
      </c>
      <c r="W47" s="42"/>
      <c r="X47" s="64">
        <v>2</v>
      </c>
      <c r="Y47" s="64">
        <v>0</v>
      </c>
      <c r="Z47" s="64">
        <v>2</v>
      </c>
      <c r="AA47" s="64">
        <v>0</v>
      </c>
      <c r="AB47" s="64"/>
      <c r="AC47" s="64">
        <v>0</v>
      </c>
      <c r="AD47" s="64">
        <v>0</v>
      </c>
      <c r="AE47" s="64">
        <v>0</v>
      </c>
      <c r="AF47" s="64">
        <v>0</v>
      </c>
      <c r="AG47" s="64">
        <f t="shared" si="3"/>
        <v>-2</v>
      </c>
      <c r="AH47" s="64">
        <f t="shared" si="10"/>
        <v>0</v>
      </c>
      <c r="AI47" s="64">
        <f t="shared" si="5"/>
        <v>-2</v>
      </c>
      <c r="AJ47" s="64">
        <f t="shared" si="6"/>
        <v>0</v>
      </c>
      <c r="AK47" s="54"/>
      <c r="AN47"/>
    </row>
    <row r="48" spans="1:40" s="1" customFormat="1" ht="27.75" customHeight="1">
      <c r="A48" s="70">
        <v>20</v>
      </c>
      <c r="B48" s="19" t="s">
        <v>155</v>
      </c>
      <c r="C48" s="42">
        <v>2</v>
      </c>
      <c r="D48" s="42">
        <v>2</v>
      </c>
      <c r="E48" s="42">
        <v>0</v>
      </c>
      <c r="F48" s="42">
        <v>0</v>
      </c>
      <c r="G48" s="42">
        <v>2</v>
      </c>
      <c r="H48" s="74">
        <v>2</v>
      </c>
      <c r="I48" s="74">
        <v>0</v>
      </c>
      <c r="J48" s="42"/>
      <c r="K48" s="42">
        <v>2</v>
      </c>
      <c r="L48" s="74">
        <v>2</v>
      </c>
      <c r="M48" s="74">
        <v>0</v>
      </c>
      <c r="N48" s="42"/>
      <c r="O48" s="42">
        <v>2</v>
      </c>
      <c r="P48" s="42">
        <v>2</v>
      </c>
      <c r="Q48" s="42">
        <v>0</v>
      </c>
      <c r="R48" s="42">
        <v>0</v>
      </c>
      <c r="S48" s="42">
        <v>2</v>
      </c>
      <c r="T48" s="42">
        <v>2</v>
      </c>
      <c r="U48" s="42">
        <v>0</v>
      </c>
      <c r="V48" s="42">
        <v>0</v>
      </c>
      <c r="W48" s="42"/>
      <c r="X48" s="64">
        <v>2</v>
      </c>
      <c r="Y48" s="64">
        <v>2</v>
      </c>
      <c r="Z48" s="64">
        <v>0</v>
      </c>
      <c r="AA48" s="64">
        <v>0</v>
      </c>
      <c r="AB48" s="64"/>
      <c r="AC48" s="64">
        <v>0</v>
      </c>
      <c r="AD48" s="64">
        <v>0</v>
      </c>
      <c r="AE48" s="64">
        <v>0</v>
      </c>
      <c r="AF48" s="64">
        <v>0</v>
      </c>
      <c r="AG48" s="64">
        <f t="shared" si="3"/>
        <v>-2</v>
      </c>
      <c r="AH48" s="64">
        <f t="shared" si="10"/>
        <v>-2</v>
      </c>
      <c r="AI48" s="64">
        <f t="shared" si="5"/>
        <v>0</v>
      </c>
      <c r="AJ48" s="64">
        <f t="shared" si="6"/>
        <v>0</v>
      </c>
      <c r="AK48" s="54"/>
      <c r="AN48"/>
    </row>
    <row r="49" spans="1:40" s="1" customFormat="1" ht="27.75" customHeight="1">
      <c r="A49" s="70">
        <v>21</v>
      </c>
      <c r="B49" s="19" t="s">
        <v>156</v>
      </c>
      <c r="C49" s="42">
        <v>1</v>
      </c>
      <c r="D49" s="42">
        <v>1</v>
      </c>
      <c r="E49" s="42">
        <v>0</v>
      </c>
      <c r="F49" s="42">
        <v>0</v>
      </c>
      <c r="G49" s="42">
        <v>1</v>
      </c>
      <c r="H49" s="42">
        <v>1</v>
      </c>
      <c r="I49" s="42">
        <v>0</v>
      </c>
      <c r="J49" s="42">
        <v>0</v>
      </c>
      <c r="K49" s="42">
        <v>1</v>
      </c>
      <c r="L49" s="42">
        <v>1</v>
      </c>
      <c r="M49" s="42">
        <v>0</v>
      </c>
      <c r="N49" s="42">
        <v>0</v>
      </c>
      <c r="O49" s="42">
        <v>1</v>
      </c>
      <c r="P49" s="42">
        <v>1</v>
      </c>
      <c r="Q49" s="42">
        <v>0</v>
      </c>
      <c r="R49" s="42">
        <v>0</v>
      </c>
      <c r="S49" s="42">
        <v>1</v>
      </c>
      <c r="T49" s="42">
        <v>1</v>
      </c>
      <c r="U49" s="42">
        <v>0</v>
      </c>
      <c r="V49" s="42">
        <v>0</v>
      </c>
      <c r="W49" s="42"/>
      <c r="X49" s="64">
        <v>1</v>
      </c>
      <c r="Y49" s="64">
        <v>1</v>
      </c>
      <c r="Z49" s="64">
        <v>0</v>
      </c>
      <c r="AA49" s="64">
        <v>0</v>
      </c>
      <c r="AB49" s="64"/>
      <c r="AC49" s="64">
        <v>0</v>
      </c>
      <c r="AD49" s="64">
        <v>0</v>
      </c>
      <c r="AE49" s="64">
        <v>0</v>
      </c>
      <c r="AF49" s="64">
        <v>0</v>
      </c>
      <c r="AG49" s="64">
        <f t="shared" si="3"/>
        <v>-1</v>
      </c>
      <c r="AH49" s="64">
        <f t="shared" si="10"/>
        <v>-1</v>
      </c>
      <c r="AI49" s="64">
        <f t="shared" si="5"/>
        <v>0</v>
      </c>
      <c r="AJ49" s="64">
        <f t="shared" si="6"/>
        <v>0</v>
      </c>
      <c r="AK49" s="54"/>
      <c r="AN49"/>
    </row>
    <row r="50" spans="1:40" s="1" customFormat="1" ht="27.75" customHeight="1">
      <c r="A50" s="70">
        <v>22</v>
      </c>
      <c r="B50" s="19" t="s">
        <v>157</v>
      </c>
      <c r="C50" s="42">
        <v>2</v>
      </c>
      <c r="D50" s="42">
        <v>1</v>
      </c>
      <c r="E50" s="42">
        <v>1</v>
      </c>
      <c r="F50" s="42">
        <v>0</v>
      </c>
      <c r="G50" s="75">
        <v>2</v>
      </c>
      <c r="H50" s="75">
        <v>1</v>
      </c>
      <c r="I50" s="75">
        <v>1</v>
      </c>
      <c r="J50" s="75"/>
      <c r="K50" s="75">
        <v>2</v>
      </c>
      <c r="L50" s="75">
        <v>1</v>
      </c>
      <c r="M50" s="75">
        <v>1</v>
      </c>
      <c r="N50" s="75"/>
      <c r="O50" s="42">
        <v>2</v>
      </c>
      <c r="P50" s="42">
        <v>1</v>
      </c>
      <c r="Q50" s="42">
        <v>1</v>
      </c>
      <c r="R50" s="42">
        <v>0</v>
      </c>
      <c r="S50" s="42">
        <v>2</v>
      </c>
      <c r="T50" s="42">
        <v>1</v>
      </c>
      <c r="U50" s="42">
        <v>1</v>
      </c>
      <c r="V50" s="42">
        <v>0</v>
      </c>
      <c r="W50" s="42"/>
      <c r="X50" s="64">
        <v>2</v>
      </c>
      <c r="Y50" s="64">
        <v>1</v>
      </c>
      <c r="Z50" s="64">
        <v>1</v>
      </c>
      <c r="AA50" s="64">
        <v>0</v>
      </c>
      <c r="AB50" s="64"/>
      <c r="AC50" s="64">
        <v>0</v>
      </c>
      <c r="AD50" s="64">
        <v>0</v>
      </c>
      <c r="AE50" s="64">
        <v>0</v>
      </c>
      <c r="AF50" s="64">
        <v>0</v>
      </c>
      <c r="AG50" s="64">
        <f t="shared" si="3"/>
        <v>-2</v>
      </c>
      <c r="AH50" s="64">
        <f t="shared" si="10"/>
        <v>-1</v>
      </c>
      <c r="AI50" s="64">
        <f t="shared" si="5"/>
        <v>-1</v>
      </c>
      <c r="AJ50" s="64">
        <f t="shared" si="6"/>
        <v>0</v>
      </c>
      <c r="AK50" s="54"/>
      <c r="AN50"/>
    </row>
    <row r="51" spans="1:40" s="1" customFormat="1" ht="27.75" customHeight="1">
      <c r="A51" s="70">
        <v>23</v>
      </c>
      <c r="B51" s="19" t="s">
        <v>158</v>
      </c>
      <c r="C51" s="42">
        <v>2</v>
      </c>
      <c r="D51" s="42">
        <v>2</v>
      </c>
      <c r="E51" s="42">
        <v>0</v>
      </c>
      <c r="F51" s="42">
        <v>0</v>
      </c>
      <c r="G51" s="76">
        <v>2</v>
      </c>
      <c r="H51" s="76">
        <v>2</v>
      </c>
      <c r="I51" s="76"/>
      <c r="J51" s="76"/>
      <c r="K51" s="76">
        <v>2</v>
      </c>
      <c r="L51" s="76">
        <v>2</v>
      </c>
      <c r="M51" s="76"/>
      <c r="N51" s="76"/>
      <c r="O51" s="42">
        <v>2</v>
      </c>
      <c r="P51" s="42">
        <v>2</v>
      </c>
      <c r="Q51" s="42">
        <v>0</v>
      </c>
      <c r="R51" s="42">
        <v>0</v>
      </c>
      <c r="S51" s="42">
        <v>2</v>
      </c>
      <c r="T51" s="42">
        <v>2</v>
      </c>
      <c r="U51" s="42">
        <v>0</v>
      </c>
      <c r="V51" s="42">
        <v>0</v>
      </c>
      <c r="W51" s="42"/>
      <c r="X51" s="64">
        <v>2</v>
      </c>
      <c r="Y51" s="64">
        <v>2</v>
      </c>
      <c r="Z51" s="64">
        <v>0</v>
      </c>
      <c r="AA51" s="64">
        <v>0</v>
      </c>
      <c r="AB51" s="64"/>
      <c r="AC51" s="64">
        <v>0</v>
      </c>
      <c r="AD51" s="64">
        <v>0</v>
      </c>
      <c r="AE51" s="64">
        <v>0</v>
      </c>
      <c r="AF51" s="64">
        <v>0</v>
      </c>
      <c r="AG51" s="64">
        <f t="shared" si="3"/>
        <v>-2</v>
      </c>
      <c r="AH51" s="64">
        <f t="shared" si="10"/>
        <v>-2</v>
      </c>
      <c r="AI51" s="64">
        <f t="shared" si="5"/>
        <v>0</v>
      </c>
      <c r="AJ51" s="64">
        <f t="shared" si="6"/>
        <v>0</v>
      </c>
      <c r="AK51" s="54"/>
      <c r="AN51"/>
    </row>
    <row r="52" spans="1:40" s="1" customFormat="1" ht="27.75" customHeight="1">
      <c r="A52" s="70">
        <v>24</v>
      </c>
      <c r="B52" s="19" t="s">
        <v>159</v>
      </c>
      <c r="C52" s="42">
        <v>2</v>
      </c>
      <c r="D52" s="42">
        <v>0</v>
      </c>
      <c r="E52" s="42">
        <v>2</v>
      </c>
      <c r="F52" s="42">
        <v>0</v>
      </c>
      <c r="G52" s="42">
        <v>2</v>
      </c>
      <c r="H52" s="42"/>
      <c r="I52" s="42">
        <v>2</v>
      </c>
      <c r="J52" s="42"/>
      <c r="K52" s="42">
        <v>2</v>
      </c>
      <c r="L52" s="42"/>
      <c r="M52" s="42">
        <v>2</v>
      </c>
      <c r="N52" s="42"/>
      <c r="O52" s="42">
        <v>2</v>
      </c>
      <c r="P52" s="42">
        <v>0</v>
      </c>
      <c r="Q52" s="42">
        <v>2</v>
      </c>
      <c r="R52" s="42">
        <v>0</v>
      </c>
      <c r="S52" s="42">
        <v>2</v>
      </c>
      <c r="T52" s="42">
        <v>0</v>
      </c>
      <c r="U52" s="42">
        <v>2</v>
      </c>
      <c r="V52" s="42">
        <v>0</v>
      </c>
      <c r="W52" s="42"/>
      <c r="X52" s="64">
        <v>2</v>
      </c>
      <c r="Y52" s="64">
        <v>0</v>
      </c>
      <c r="Z52" s="64">
        <v>2</v>
      </c>
      <c r="AA52" s="64">
        <v>0</v>
      </c>
      <c r="AB52" s="64"/>
      <c r="AC52" s="64">
        <v>0</v>
      </c>
      <c r="AD52" s="64">
        <v>0</v>
      </c>
      <c r="AE52" s="64">
        <v>0</v>
      </c>
      <c r="AF52" s="64">
        <v>0</v>
      </c>
      <c r="AG52" s="64">
        <f t="shared" si="3"/>
        <v>-2</v>
      </c>
      <c r="AH52" s="64">
        <f t="shared" si="10"/>
        <v>0</v>
      </c>
      <c r="AI52" s="64">
        <f t="shared" si="5"/>
        <v>-2</v>
      </c>
      <c r="AJ52" s="64">
        <f t="shared" si="6"/>
        <v>0</v>
      </c>
      <c r="AK52" s="54"/>
      <c r="AN52"/>
    </row>
    <row r="53" spans="1:40" s="1" customFormat="1" ht="27.75" customHeight="1">
      <c r="A53" s="70">
        <v>25</v>
      </c>
      <c r="B53" s="19" t="s">
        <v>160</v>
      </c>
      <c r="C53" s="42">
        <v>2</v>
      </c>
      <c r="D53" s="42">
        <v>1</v>
      </c>
      <c r="E53" s="42">
        <v>1</v>
      </c>
      <c r="F53" s="42">
        <v>0</v>
      </c>
      <c r="G53" s="42">
        <v>1</v>
      </c>
      <c r="H53" s="42">
        <v>1</v>
      </c>
      <c r="I53" s="42"/>
      <c r="J53" s="42"/>
      <c r="K53" s="42">
        <v>1</v>
      </c>
      <c r="L53" s="42">
        <v>1</v>
      </c>
      <c r="M53" s="42"/>
      <c r="N53" s="42"/>
      <c r="O53" s="42">
        <v>1</v>
      </c>
      <c r="P53" s="42">
        <v>1</v>
      </c>
      <c r="Q53" s="42"/>
      <c r="R53" s="42"/>
      <c r="S53" s="42">
        <v>1</v>
      </c>
      <c r="T53" s="42">
        <v>1</v>
      </c>
      <c r="U53" s="42"/>
      <c r="V53" s="42"/>
      <c r="W53" s="42"/>
      <c r="X53" s="64">
        <v>1</v>
      </c>
      <c r="Y53" s="64">
        <v>1</v>
      </c>
      <c r="Z53" s="64"/>
      <c r="AA53" s="64"/>
      <c r="AB53" s="64"/>
      <c r="AC53" s="64">
        <v>0</v>
      </c>
      <c r="AD53" s="64">
        <v>0</v>
      </c>
      <c r="AE53" s="64">
        <v>0</v>
      </c>
      <c r="AF53" s="64">
        <v>0</v>
      </c>
      <c r="AG53" s="64">
        <f t="shared" si="3"/>
        <v>-1</v>
      </c>
      <c r="AH53" s="64">
        <f t="shared" si="10"/>
        <v>-1</v>
      </c>
      <c r="AI53" s="64">
        <f t="shared" si="5"/>
        <v>0</v>
      </c>
      <c r="AJ53" s="64">
        <f t="shared" si="6"/>
        <v>0</v>
      </c>
      <c r="AK53" s="54"/>
      <c r="AN53"/>
    </row>
    <row r="54" spans="1:40" s="177" customFormat="1" ht="27.75" customHeight="1">
      <c r="A54" s="42">
        <v>27</v>
      </c>
      <c r="B54" s="23" t="s">
        <v>161</v>
      </c>
      <c r="C54" s="84">
        <v>1</v>
      </c>
      <c r="D54" s="84">
        <v>0</v>
      </c>
      <c r="E54" s="84">
        <v>1</v>
      </c>
      <c r="F54" s="84">
        <v>0</v>
      </c>
      <c r="G54" s="84">
        <v>1</v>
      </c>
      <c r="H54" s="84"/>
      <c r="I54" s="84">
        <v>1</v>
      </c>
      <c r="J54" s="84"/>
      <c r="K54" s="84">
        <v>1</v>
      </c>
      <c r="L54" s="84"/>
      <c r="M54" s="84">
        <v>1</v>
      </c>
      <c r="N54" s="84"/>
      <c r="O54" s="84">
        <v>1</v>
      </c>
      <c r="P54" s="84">
        <v>0</v>
      </c>
      <c r="Q54" s="84">
        <v>1</v>
      </c>
      <c r="R54" s="84">
        <v>0</v>
      </c>
      <c r="S54" s="84">
        <v>1</v>
      </c>
      <c r="T54" s="84">
        <v>0</v>
      </c>
      <c r="U54" s="84">
        <v>1</v>
      </c>
      <c r="V54" s="84">
        <v>0</v>
      </c>
      <c r="W54" s="84"/>
      <c r="X54" s="64">
        <v>1</v>
      </c>
      <c r="Y54" s="64">
        <v>0</v>
      </c>
      <c r="Z54" s="64">
        <v>1</v>
      </c>
      <c r="AA54" s="64">
        <v>0</v>
      </c>
      <c r="AB54" s="64"/>
      <c r="AC54" s="64">
        <v>0</v>
      </c>
      <c r="AD54" s="64">
        <v>0</v>
      </c>
      <c r="AE54" s="64">
        <v>0</v>
      </c>
      <c r="AF54" s="64">
        <v>0</v>
      </c>
      <c r="AG54" s="64">
        <f t="shared" si="3"/>
        <v>-1</v>
      </c>
      <c r="AH54" s="64">
        <f t="shared" si="10"/>
        <v>0</v>
      </c>
      <c r="AI54" s="64">
        <f t="shared" si="5"/>
        <v>-1</v>
      </c>
      <c r="AJ54" s="64">
        <f t="shared" si="6"/>
        <v>0</v>
      </c>
      <c r="AK54" s="176"/>
      <c r="AN54" s="178"/>
    </row>
    <row r="55" spans="1:40" s="33" customFormat="1" ht="27.75" customHeight="1">
      <c r="A55" s="66">
        <v>28</v>
      </c>
      <c r="B55" s="40" t="s">
        <v>162</v>
      </c>
      <c r="C55" s="42">
        <v>1</v>
      </c>
      <c r="D55" s="42">
        <v>0</v>
      </c>
      <c r="E55" s="42">
        <v>1</v>
      </c>
      <c r="F55" s="42">
        <v>0</v>
      </c>
      <c r="G55" s="42">
        <v>1</v>
      </c>
      <c r="H55" s="42"/>
      <c r="I55" s="42">
        <v>1</v>
      </c>
      <c r="J55" s="42"/>
      <c r="K55" s="42">
        <v>1</v>
      </c>
      <c r="L55" s="42"/>
      <c r="M55" s="42">
        <v>1</v>
      </c>
      <c r="N55" s="42"/>
      <c r="O55" s="42">
        <v>1</v>
      </c>
      <c r="P55" s="42">
        <v>0</v>
      </c>
      <c r="Q55" s="42">
        <v>1</v>
      </c>
      <c r="R55" s="42">
        <v>0</v>
      </c>
      <c r="S55" s="42">
        <v>1</v>
      </c>
      <c r="T55" s="42">
        <v>0</v>
      </c>
      <c r="U55" s="42">
        <v>1</v>
      </c>
      <c r="V55" s="42">
        <v>0</v>
      </c>
      <c r="W55" s="42"/>
      <c r="X55" s="184">
        <v>1</v>
      </c>
      <c r="Y55" s="184">
        <v>0</v>
      </c>
      <c r="Z55" s="184">
        <v>1</v>
      </c>
      <c r="AA55" s="64">
        <v>0</v>
      </c>
      <c r="AB55" s="64"/>
      <c r="AC55" s="64">
        <v>0</v>
      </c>
      <c r="AD55" s="64">
        <v>0</v>
      </c>
      <c r="AE55" s="64">
        <v>0</v>
      </c>
      <c r="AF55" s="64">
        <v>0</v>
      </c>
      <c r="AG55" s="64">
        <f t="shared" si="3"/>
        <v>-1</v>
      </c>
      <c r="AH55" s="64">
        <f t="shared" si="10"/>
        <v>0</v>
      </c>
      <c r="AI55" s="64">
        <f t="shared" si="5"/>
        <v>-1</v>
      </c>
      <c r="AJ55" s="64">
        <f t="shared" si="6"/>
        <v>0</v>
      </c>
      <c r="AK55" s="54"/>
      <c r="AN55"/>
    </row>
    <row r="56" spans="1:40" s="33" customFormat="1" ht="27.75" customHeight="1">
      <c r="A56" s="42">
        <v>29</v>
      </c>
      <c r="B56" s="23" t="s">
        <v>163</v>
      </c>
      <c r="C56" s="66">
        <v>1</v>
      </c>
      <c r="D56" s="66">
        <v>0</v>
      </c>
      <c r="E56" s="66">
        <v>1</v>
      </c>
      <c r="F56" s="42">
        <v>0</v>
      </c>
      <c r="G56" s="42">
        <v>0</v>
      </c>
      <c r="H56" s="42"/>
      <c r="I56" s="42"/>
      <c r="J56" s="42"/>
      <c r="K56" s="42">
        <v>1</v>
      </c>
      <c r="L56" s="42"/>
      <c r="M56" s="42">
        <v>1</v>
      </c>
      <c r="N56" s="42"/>
      <c r="O56" s="66">
        <v>1</v>
      </c>
      <c r="P56" s="66">
        <v>0</v>
      </c>
      <c r="Q56" s="66">
        <v>1</v>
      </c>
      <c r="R56" s="42">
        <v>0</v>
      </c>
      <c r="S56" s="66">
        <v>1</v>
      </c>
      <c r="T56" s="66">
        <v>0</v>
      </c>
      <c r="U56" s="66">
        <v>1</v>
      </c>
      <c r="V56" s="42">
        <v>0</v>
      </c>
      <c r="W56" s="42"/>
      <c r="X56" s="64">
        <v>1</v>
      </c>
      <c r="Y56" s="64">
        <v>0</v>
      </c>
      <c r="Z56" s="64">
        <v>1</v>
      </c>
      <c r="AA56" s="64">
        <v>0</v>
      </c>
      <c r="AB56" s="64"/>
      <c r="AC56" s="64">
        <v>0</v>
      </c>
      <c r="AD56" s="64">
        <v>0</v>
      </c>
      <c r="AE56" s="64">
        <v>0</v>
      </c>
      <c r="AF56" s="64">
        <v>0</v>
      </c>
      <c r="AG56" s="64">
        <f t="shared" si="3"/>
        <v>-1</v>
      </c>
      <c r="AH56" s="184">
        <f t="shared" si="10"/>
        <v>0</v>
      </c>
      <c r="AI56" s="64">
        <f t="shared" si="5"/>
        <v>-1</v>
      </c>
      <c r="AJ56" s="64">
        <f t="shared" si="6"/>
        <v>0</v>
      </c>
      <c r="AK56" s="54"/>
      <c r="AN56"/>
    </row>
    <row r="57" spans="1:40" s="33" customFormat="1" ht="27.75" customHeight="1">
      <c r="A57" s="42">
        <v>30</v>
      </c>
      <c r="B57" s="23" t="s">
        <v>164</v>
      </c>
      <c r="C57" s="42">
        <v>1</v>
      </c>
      <c r="D57" s="42">
        <v>0</v>
      </c>
      <c r="E57" s="42">
        <v>1</v>
      </c>
      <c r="F57" s="42">
        <v>0</v>
      </c>
      <c r="G57" s="42">
        <v>1</v>
      </c>
      <c r="H57" s="42">
        <v>0</v>
      </c>
      <c r="I57" s="42">
        <v>1</v>
      </c>
      <c r="J57" s="42">
        <v>0</v>
      </c>
      <c r="K57" s="42">
        <v>1</v>
      </c>
      <c r="L57" s="42">
        <v>0</v>
      </c>
      <c r="M57" s="42">
        <v>1</v>
      </c>
      <c r="N57" s="42">
        <v>0</v>
      </c>
      <c r="O57" s="42">
        <v>1</v>
      </c>
      <c r="P57" s="42">
        <v>0</v>
      </c>
      <c r="Q57" s="42">
        <v>1</v>
      </c>
      <c r="R57" s="42">
        <v>0</v>
      </c>
      <c r="S57" s="42">
        <v>1</v>
      </c>
      <c r="T57" s="42">
        <v>0</v>
      </c>
      <c r="U57" s="42">
        <v>1</v>
      </c>
      <c r="V57" s="42">
        <v>0</v>
      </c>
      <c r="W57" s="42"/>
      <c r="X57" s="64">
        <v>1</v>
      </c>
      <c r="Y57" s="64">
        <v>0</v>
      </c>
      <c r="Z57" s="64">
        <v>1</v>
      </c>
      <c r="AA57" s="64">
        <v>0</v>
      </c>
      <c r="AB57" s="64"/>
      <c r="AC57" s="64">
        <v>0</v>
      </c>
      <c r="AD57" s="64">
        <v>0</v>
      </c>
      <c r="AE57" s="64">
        <v>0</v>
      </c>
      <c r="AF57" s="64">
        <v>0</v>
      </c>
      <c r="AG57" s="64">
        <f t="shared" si="3"/>
        <v>-1</v>
      </c>
      <c r="AH57" s="64">
        <f t="shared" si="10"/>
        <v>0</v>
      </c>
      <c r="AI57" s="64">
        <f t="shared" si="5"/>
        <v>-1</v>
      </c>
      <c r="AJ57" s="64">
        <f t="shared" si="6"/>
        <v>0</v>
      </c>
      <c r="AK57" s="54"/>
      <c r="AN57"/>
    </row>
    <row r="58" spans="1:40" s="33" customFormat="1" ht="27.75" customHeight="1">
      <c r="A58" s="42">
        <v>31</v>
      </c>
      <c r="B58" s="23" t="s">
        <v>165</v>
      </c>
      <c r="C58" s="42">
        <v>0</v>
      </c>
      <c r="D58" s="42">
        <v>0</v>
      </c>
      <c r="E58" s="42">
        <v>0</v>
      </c>
      <c r="F58" s="4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1</v>
      </c>
      <c r="L58" s="72">
        <v>1</v>
      </c>
      <c r="M58" s="72">
        <v>0</v>
      </c>
      <c r="N58" s="7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/>
      <c r="X58" s="64">
        <v>0</v>
      </c>
      <c r="Y58" s="64">
        <v>0</v>
      </c>
      <c r="Z58" s="64">
        <v>0</v>
      </c>
      <c r="AA58" s="64">
        <v>0</v>
      </c>
      <c r="AB58" s="64"/>
      <c r="AC58" s="64">
        <v>0</v>
      </c>
      <c r="AD58" s="64">
        <v>0</v>
      </c>
      <c r="AE58" s="64">
        <v>0</v>
      </c>
      <c r="AF58" s="64">
        <v>0</v>
      </c>
      <c r="AG58" s="64">
        <f t="shared" si="3"/>
        <v>0</v>
      </c>
      <c r="AH58" s="64">
        <f t="shared" si="10"/>
        <v>0</v>
      </c>
      <c r="AI58" s="64">
        <f t="shared" si="5"/>
        <v>0</v>
      </c>
      <c r="AJ58" s="64">
        <f t="shared" si="6"/>
        <v>0</v>
      </c>
      <c r="AK58" s="54"/>
      <c r="AN58"/>
    </row>
    <row r="59" spans="1:40" s="33" customFormat="1" ht="35.25" customHeight="1">
      <c r="A59" s="42">
        <v>32</v>
      </c>
      <c r="B59" s="23" t="s">
        <v>166</v>
      </c>
      <c r="C59" s="42">
        <v>1</v>
      </c>
      <c r="D59" s="42">
        <v>0</v>
      </c>
      <c r="E59" s="42">
        <v>1</v>
      </c>
      <c r="F59" s="42">
        <v>0</v>
      </c>
      <c r="G59" s="42">
        <v>1</v>
      </c>
      <c r="H59" s="42">
        <v>0</v>
      </c>
      <c r="I59" s="42">
        <v>1</v>
      </c>
      <c r="J59" s="42">
        <v>0</v>
      </c>
      <c r="K59" s="42">
        <v>1</v>
      </c>
      <c r="L59" s="42">
        <v>0</v>
      </c>
      <c r="M59" s="42">
        <v>1</v>
      </c>
      <c r="N59" s="42">
        <v>0</v>
      </c>
      <c r="O59" s="42">
        <v>1</v>
      </c>
      <c r="P59" s="42">
        <v>0</v>
      </c>
      <c r="Q59" s="42">
        <v>1</v>
      </c>
      <c r="R59" s="42">
        <v>0</v>
      </c>
      <c r="S59" s="42">
        <v>1</v>
      </c>
      <c r="T59" s="42">
        <v>0</v>
      </c>
      <c r="U59" s="42">
        <v>1</v>
      </c>
      <c r="V59" s="42">
        <v>0</v>
      </c>
      <c r="W59" s="42"/>
      <c r="X59" s="64">
        <v>1</v>
      </c>
      <c r="Y59" s="64">
        <v>0</v>
      </c>
      <c r="Z59" s="64">
        <v>1</v>
      </c>
      <c r="AA59" s="64">
        <v>0</v>
      </c>
      <c r="AB59" s="64"/>
      <c r="AC59" s="64">
        <v>0</v>
      </c>
      <c r="AD59" s="64">
        <v>0</v>
      </c>
      <c r="AE59" s="64">
        <v>0</v>
      </c>
      <c r="AF59" s="64">
        <v>0</v>
      </c>
      <c r="AG59" s="64">
        <f t="shared" si="3"/>
        <v>-1</v>
      </c>
      <c r="AH59" s="64">
        <f t="shared" si="10"/>
        <v>0</v>
      </c>
      <c r="AI59" s="64">
        <f t="shared" si="5"/>
        <v>-1</v>
      </c>
      <c r="AJ59" s="64">
        <f t="shared" si="6"/>
        <v>0</v>
      </c>
      <c r="AK59" s="54"/>
      <c r="AN59"/>
    </row>
    <row r="60" spans="1:40" s="33" customFormat="1" ht="27.75" customHeight="1">
      <c r="A60" s="42">
        <v>33</v>
      </c>
      <c r="B60" s="23" t="s">
        <v>167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/>
      <c r="I60" s="42">
        <v>0</v>
      </c>
      <c r="J60" s="42"/>
      <c r="K60" s="42">
        <v>0</v>
      </c>
      <c r="L60" s="42"/>
      <c r="M60" s="42">
        <v>0</v>
      </c>
      <c r="N60" s="42"/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/>
      <c r="X60" s="64">
        <v>0</v>
      </c>
      <c r="Y60" s="64">
        <v>0</v>
      </c>
      <c r="Z60" s="64">
        <v>0</v>
      </c>
      <c r="AA60" s="64">
        <v>0</v>
      </c>
      <c r="AB60" s="64"/>
      <c r="AC60" s="64">
        <v>0</v>
      </c>
      <c r="AD60" s="64">
        <v>0</v>
      </c>
      <c r="AE60" s="64">
        <v>0</v>
      </c>
      <c r="AF60" s="64">
        <v>0</v>
      </c>
      <c r="AG60" s="64">
        <f t="shared" si="3"/>
        <v>0</v>
      </c>
      <c r="AH60" s="64">
        <f t="shared" si="10"/>
        <v>0</v>
      </c>
      <c r="AI60" s="64">
        <f t="shared" si="5"/>
        <v>0</v>
      </c>
      <c r="AJ60" s="64">
        <f t="shared" si="6"/>
        <v>0</v>
      </c>
      <c r="AK60" s="54"/>
      <c r="AN60"/>
    </row>
    <row r="61" spans="1:40" s="33" customFormat="1" ht="27.75" customHeight="1">
      <c r="A61" s="70">
        <v>34</v>
      </c>
      <c r="B61" s="19" t="s">
        <v>168</v>
      </c>
      <c r="C61" s="42">
        <v>1</v>
      </c>
      <c r="D61" s="42">
        <v>0</v>
      </c>
      <c r="E61" s="42">
        <v>1</v>
      </c>
      <c r="F61" s="42">
        <v>0</v>
      </c>
      <c r="G61" s="42">
        <v>0</v>
      </c>
      <c r="H61" s="74">
        <v>0</v>
      </c>
      <c r="I61" s="74">
        <v>0</v>
      </c>
      <c r="J61" s="42">
        <v>0</v>
      </c>
      <c r="K61" s="42">
        <v>1</v>
      </c>
      <c r="L61" s="74">
        <v>0</v>
      </c>
      <c r="M61" s="74">
        <v>1</v>
      </c>
      <c r="N61" s="42">
        <v>0</v>
      </c>
      <c r="O61" s="42">
        <v>1</v>
      </c>
      <c r="P61" s="42">
        <v>0</v>
      </c>
      <c r="Q61" s="42">
        <v>1</v>
      </c>
      <c r="R61" s="42">
        <v>0</v>
      </c>
      <c r="S61" s="42">
        <v>1</v>
      </c>
      <c r="T61" s="42">
        <v>0</v>
      </c>
      <c r="U61" s="42">
        <v>1</v>
      </c>
      <c r="V61" s="42">
        <v>0</v>
      </c>
      <c r="W61" s="42"/>
      <c r="X61" s="64">
        <v>1</v>
      </c>
      <c r="Y61" s="64">
        <v>0</v>
      </c>
      <c r="Z61" s="64">
        <v>1</v>
      </c>
      <c r="AA61" s="64">
        <v>0</v>
      </c>
      <c r="AB61" s="64"/>
      <c r="AC61" s="64">
        <v>0</v>
      </c>
      <c r="AD61" s="64">
        <v>0</v>
      </c>
      <c r="AE61" s="64">
        <v>0</v>
      </c>
      <c r="AF61" s="64">
        <v>0</v>
      </c>
      <c r="AG61" s="64">
        <f t="shared" si="3"/>
        <v>-1</v>
      </c>
      <c r="AH61" s="64">
        <f t="shared" si="10"/>
        <v>0</v>
      </c>
      <c r="AI61" s="64">
        <f t="shared" si="5"/>
        <v>-1</v>
      </c>
      <c r="AJ61" s="64">
        <f t="shared" si="6"/>
        <v>0</v>
      </c>
      <c r="AK61" s="54"/>
      <c r="AN61"/>
    </row>
    <row r="62" spans="1:40" s="1" customFormat="1" ht="27.75" customHeight="1">
      <c r="A62" s="70">
        <v>35</v>
      </c>
      <c r="B62" s="19" t="s">
        <v>169</v>
      </c>
      <c r="C62" s="42">
        <v>1</v>
      </c>
      <c r="D62" s="42">
        <v>0</v>
      </c>
      <c r="E62" s="42">
        <v>1</v>
      </c>
      <c r="F62" s="42">
        <v>0</v>
      </c>
      <c r="G62" s="42">
        <v>1</v>
      </c>
      <c r="H62" s="42"/>
      <c r="I62" s="42">
        <v>1</v>
      </c>
      <c r="J62" s="42"/>
      <c r="K62" s="42">
        <v>1</v>
      </c>
      <c r="L62" s="42"/>
      <c r="M62" s="42">
        <v>1</v>
      </c>
      <c r="N62" s="42"/>
      <c r="O62" s="42">
        <v>1</v>
      </c>
      <c r="P62" s="42">
        <v>0</v>
      </c>
      <c r="Q62" s="42">
        <v>1</v>
      </c>
      <c r="R62" s="42">
        <v>0</v>
      </c>
      <c r="S62" s="42">
        <v>1</v>
      </c>
      <c r="T62" s="42">
        <v>0</v>
      </c>
      <c r="U62" s="42">
        <v>1</v>
      </c>
      <c r="V62" s="42">
        <v>0</v>
      </c>
      <c r="W62" s="42"/>
      <c r="X62" s="64">
        <v>1</v>
      </c>
      <c r="Y62" s="64">
        <v>0</v>
      </c>
      <c r="Z62" s="64">
        <v>1</v>
      </c>
      <c r="AA62" s="64">
        <v>0</v>
      </c>
      <c r="AB62" s="64"/>
      <c r="AC62" s="64">
        <v>0</v>
      </c>
      <c r="AD62" s="64">
        <v>0</v>
      </c>
      <c r="AE62" s="64">
        <v>0</v>
      </c>
      <c r="AF62" s="64">
        <v>0</v>
      </c>
      <c r="AG62" s="64">
        <f t="shared" si="3"/>
        <v>-1</v>
      </c>
      <c r="AH62" s="64">
        <f t="shared" si="10"/>
        <v>0</v>
      </c>
      <c r="AI62" s="64">
        <f t="shared" si="5"/>
        <v>-1</v>
      </c>
      <c r="AJ62" s="64">
        <f t="shared" si="6"/>
        <v>0</v>
      </c>
      <c r="AK62" s="54"/>
      <c r="AN62"/>
    </row>
    <row r="63" spans="1:40" s="1" customFormat="1" ht="27.75" customHeight="1">
      <c r="A63" s="70">
        <v>36</v>
      </c>
      <c r="B63" s="19" t="s">
        <v>170</v>
      </c>
      <c r="C63" s="42">
        <v>1</v>
      </c>
      <c r="D63" s="42">
        <v>0</v>
      </c>
      <c r="E63" s="42">
        <v>1</v>
      </c>
      <c r="F63" s="42">
        <v>0</v>
      </c>
      <c r="G63" s="75">
        <v>1</v>
      </c>
      <c r="H63" s="75"/>
      <c r="I63" s="75">
        <v>1</v>
      </c>
      <c r="J63" s="75"/>
      <c r="K63" s="75">
        <v>1</v>
      </c>
      <c r="L63" s="75">
        <v>1</v>
      </c>
      <c r="M63" s="75"/>
      <c r="N63" s="75"/>
      <c r="O63" s="42">
        <v>1</v>
      </c>
      <c r="P63" s="42">
        <v>0</v>
      </c>
      <c r="Q63" s="42">
        <v>1</v>
      </c>
      <c r="R63" s="42">
        <v>0</v>
      </c>
      <c r="S63" s="42">
        <v>1</v>
      </c>
      <c r="T63" s="42">
        <v>0</v>
      </c>
      <c r="U63" s="42">
        <v>1</v>
      </c>
      <c r="V63" s="42">
        <v>0</v>
      </c>
      <c r="W63" s="42"/>
      <c r="X63" s="64">
        <v>1</v>
      </c>
      <c r="Y63" s="64">
        <v>0</v>
      </c>
      <c r="Z63" s="64">
        <v>1</v>
      </c>
      <c r="AA63" s="64">
        <v>0</v>
      </c>
      <c r="AB63" s="64"/>
      <c r="AC63" s="64">
        <v>0</v>
      </c>
      <c r="AD63" s="64">
        <v>0</v>
      </c>
      <c r="AE63" s="64">
        <v>0</v>
      </c>
      <c r="AF63" s="64">
        <v>0</v>
      </c>
      <c r="AG63" s="64">
        <f t="shared" si="3"/>
        <v>-1</v>
      </c>
      <c r="AH63" s="64">
        <f t="shared" si="10"/>
        <v>0</v>
      </c>
      <c r="AI63" s="64">
        <f t="shared" si="5"/>
        <v>-1</v>
      </c>
      <c r="AJ63" s="64">
        <f t="shared" si="6"/>
        <v>0</v>
      </c>
      <c r="AK63" s="54"/>
      <c r="AN63"/>
    </row>
    <row r="64" spans="1:40" s="1" customFormat="1" ht="27.75" customHeight="1">
      <c r="A64" s="70">
        <v>37</v>
      </c>
      <c r="B64" s="19" t="s">
        <v>171</v>
      </c>
      <c r="C64" s="42">
        <v>1</v>
      </c>
      <c r="D64" s="42">
        <v>1</v>
      </c>
      <c r="E64" s="42">
        <v>0</v>
      </c>
      <c r="F64" s="42">
        <v>0</v>
      </c>
      <c r="G64" s="76">
        <v>1</v>
      </c>
      <c r="H64" s="76">
        <v>1</v>
      </c>
      <c r="I64" s="76"/>
      <c r="J64" s="76"/>
      <c r="K64" s="76">
        <v>1</v>
      </c>
      <c r="L64" s="76">
        <v>1</v>
      </c>
      <c r="M64" s="76"/>
      <c r="N64" s="76"/>
      <c r="O64" s="42">
        <v>1</v>
      </c>
      <c r="P64" s="42">
        <v>1</v>
      </c>
      <c r="Q64" s="42">
        <v>0</v>
      </c>
      <c r="R64" s="42">
        <v>0</v>
      </c>
      <c r="S64" s="42">
        <v>1</v>
      </c>
      <c r="T64" s="42">
        <v>1</v>
      </c>
      <c r="U64" s="42">
        <v>0</v>
      </c>
      <c r="V64" s="42">
        <v>0</v>
      </c>
      <c r="W64" s="42"/>
      <c r="X64" s="64">
        <v>1</v>
      </c>
      <c r="Y64" s="64">
        <v>1</v>
      </c>
      <c r="Z64" s="64">
        <v>0</v>
      </c>
      <c r="AA64" s="64">
        <v>0</v>
      </c>
      <c r="AB64" s="64"/>
      <c r="AC64" s="64">
        <v>0</v>
      </c>
      <c r="AD64" s="64">
        <v>0</v>
      </c>
      <c r="AE64" s="64">
        <v>0</v>
      </c>
      <c r="AF64" s="64">
        <v>0</v>
      </c>
      <c r="AG64" s="64">
        <f t="shared" si="3"/>
        <v>-1</v>
      </c>
      <c r="AH64" s="64">
        <f t="shared" si="10"/>
        <v>-1</v>
      </c>
      <c r="AI64" s="64">
        <f t="shared" si="5"/>
        <v>0</v>
      </c>
      <c r="AJ64" s="64">
        <f t="shared" si="6"/>
        <v>0</v>
      </c>
      <c r="AK64" s="54"/>
      <c r="AN64"/>
    </row>
    <row r="65" spans="1:40" s="1" customFormat="1" ht="27.75" customHeight="1">
      <c r="A65" s="70">
        <v>38</v>
      </c>
      <c r="B65" s="19" t="s">
        <v>172</v>
      </c>
      <c r="C65" s="42">
        <v>1</v>
      </c>
      <c r="D65" s="42">
        <v>1</v>
      </c>
      <c r="E65" s="42">
        <v>0</v>
      </c>
      <c r="F65" s="42">
        <v>0</v>
      </c>
      <c r="G65" s="42">
        <v>1</v>
      </c>
      <c r="H65" s="42">
        <v>1</v>
      </c>
      <c r="I65" s="42"/>
      <c r="J65" s="42"/>
      <c r="K65" s="42">
        <v>1</v>
      </c>
      <c r="L65" s="42">
        <v>1</v>
      </c>
      <c r="M65" s="42"/>
      <c r="N65" s="42">
        <v>0</v>
      </c>
      <c r="O65" s="42">
        <v>1</v>
      </c>
      <c r="P65" s="42">
        <v>1</v>
      </c>
      <c r="Q65" s="42">
        <v>0</v>
      </c>
      <c r="R65" s="42">
        <v>0</v>
      </c>
      <c r="S65" s="42">
        <v>1</v>
      </c>
      <c r="T65" s="42">
        <v>1</v>
      </c>
      <c r="U65" s="42">
        <v>0</v>
      </c>
      <c r="V65" s="42">
        <v>0</v>
      </c>
      <c r="W65" s="42"/>
      <c r="X65" s="64">
        <v>1</v>
      </c>
      <c r="Y65" s="64">
        <v>1</v>
      </c>
      <c r="Z65" s="64">
        <v>0</v>
      </c>
      <c r="AA65" s="64">
        <v>0</v>
      </c>
      <c r="AB65" s="64"/>
      <c r="AC65" s="64">
        <v>0</v>
      </c>
      <c r="AD65" s="64">
        <v>0</v>
      </c>
      <c r="AE65" s="64">
        <v>0</v>
      </c>
      <c r="AF65" s="64">
        <v>0</v>
      </c>
      <c r="AG65" s="64">
        <f t="shared" si="3"/>
        <v>-1</v>
      </c>
      <c r="AH65" s="64">
        <f t="shared" si="10"/>
        <v>-1</v>
      </c>
      <c r="AI65" s="64">
        <f t="shared" si="5"/>
        <v>0</v>
      </c>
      <c r="AJ65" s="64">
        <f t="shared" si="6"/>
        <v>0</v>
      </c>
      <c r="AK65" s="54"/>
      <c r="AN65"/>
    </row>
  </sheetData>
  <mergeCells count="14">
    <mergeCell ref="C6:F7"/>
    <mergeCell ref="G6:J7"/>
    <mergeCell ref="A2:AK2"/>
    <mergeCell ref="A3:AK3"/>
    <mergeCell ref="A4:AK4"/>
    <mergeCell ref="AK6:AK8"/>
    <mergeCell ref="A6:A8"/>
    <mergeCell ref="B6:B8"/>
    <mergeCell ref="K6:N7"/>
    <mergeCell ref="O6:R7"/>
    <mergeCell ref="S6:W7"/>
    <mergeCell ref="X6:AB7"/>
    <mergeCell ref="AC6:AF7"/>
    <mergeCell ref="AG6:AJ7"/>
  </mergeCells>
  <pageMargins left="0.27" right="0" top="0.5" bottom="0.5" header="0.3" footer="0.3"/>
  <pageSetup paperSize="9" scale="75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R59"/>
  <sheetViews>
    <sheetView topLeftCell="A52" zoomScale="93" zoomScaleNormal="93" workbookViewId="0">
      <selection activeCell="AR9" sqref="AR9"/>
    </sheetView>
  </sheetViews>
  <sheetFormatPr defaultColWidth="9" defaultRowHeight="15.5"/>
  <cols>
    <col min="1" max="1" width="3.54296875" style="3" customWidth="1"/>
    <col min="2" max="2" width="27.81640625" style="4" customWidth="1"/>
    <col min="3" max="5" width="4.453125" style="5" hidden="1" customWidth="1"/>
    <col min="6" max="6" width="5.7265625" style="81" hidden="1" customWidth="1"/>
    <col min="7" max="7" width="5.7265625" style="5" hidden="1" customWidth="1"/>
    <col min="8" max="8" width="4.453125" style="5" hidden="1" customWidth="1"/>
    <col min="9" max="11" width="3.81640625" style="5" hidden="1" customWidth="1"/>
    <col min="12" max="12" width="5.453125" style="81" hidden="1" customWidth="1"/>
    <col min="13" max="13" width="5.453125" style="5" hidden="1" customWidth="1"/>
    <col min="14" max="14" width="4.81640625" style="5" hidden="1" customWidth="1"/>
    <col min="15" max="17" width="4.453125" style="5" hidden="1" customWidth="1"/>
    <col min="18" max="18" width="6.1796875" style="81" hidden="1" customWidth="1"/>
    <col min="19" max="19" width="6.1796875" style="5" hidden="1" customWidth="1"/>
    <col min="20" max="20" width="4.453125" style="5" hidden="1" customWidth="1"/>
    <col min="21" max="23" width="4.7265625" style="5" hidden="1" customWidth="1"/>
    <col min="24" max="24" width="5.453125" style="81" hidden="1" customWidth="1"/>
    <col min="25" max="25" width="5.453125" style="5" hidden="1" customWidth="1"/>
    <col min="26" max="26" width="4.7265625" style="5" hidden="1" customWidth="1"/>
    <col min="27" max="29" width="3.81640625" style="5" hidden="1" customWidth="1"/>
    <col min="30" max="30" width="5.453125" style="81" hidden="1" customWidth="1"/>
    <col min="31" max="31" width="5.453125" style="5" hidden="1" customWidth="1"/>
    <col min="32" max="35" width="4.81640625" style="5" hidden="1" customWidth="1"/>
    <col min="36" max="37" width="5.7265625" style="5" hidden="1" customWidth="1"/>
    <col min="38" max="38" width="4.81640625" style="5" hidden="1" customWidth="1"/>
    <col min="39" max="41" width="4.81640625" style="5" customWidth="1"/>
    <col min="42" max="44" width="9.54296875" style="5" customWidth="1"/>
    <col min="45" max="45" width="11.81640625" style="5" customWidth="1"/>
    <col min="46" max="46" width="11.7265625" style="5" customWidth="1"/>
    <col min="47" max="47" width="10.26953125" style="5" customWidth="1"/>
    <col min="48" max="49" width="11.453125" style="62" customWidth="1"/>
    <col min="50" max="50" width="11.453125" style="59" customWidth="1"/>
    <col min="51" max="52" width="6.54296875" style="62" hidden="1" customWidth="1"/>
    <col min="53" max="53" width="5" style="59" hidden="1" customWidth="1"/>
    <col min="54" max="54" width="29.7265625" style="111" customWidth="1"/>
    <col min="55" max="55" width="23.7265625" style="108" hidden="1" customWidth="1"/>
    <col min="56" max="56" width="6" style="33" customWidth="1"/>
    <col min="57" max="57" width="9" style="33"/>
    <col min="58" max="58" width="10.26953125" style="33" customWidth="1"/>
    <col min="59" max="16384" width="9" style="33"/>
  </cols>
  <sheetData>
    <row r="1" spans="1:59" ht="10.5" customHeight="1">
      <c r="A1" s="95"/>
      <c r="B1" s="9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57"/>
      <c r="AW1" s="82"/>
      <c r="AX1" s="82"/>
      <c r="AY1" s="57"/>
      <c r="AZ1" s="82"/>
      <c r="BA1" s="82"/>
    </row>
    <row r="2" spans="1:59">
      <c r="A2" s="304" t="s">
        <v>478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</row>
    <row r="3" spans="1:59" ht="18.75" customHeight="1">
      <c r="A3" s="305" t="s">
        <v>268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</row>
    <row r="4" spans="1:59" ht="13.5" customHeight="1">
      <c r="A4" s="6"/>
      <c r="B4" s="7"/>
      <c r="C4" s="8"/>
      <c r="D4" s="8"/>
      <c r="E4" s="8"/>
      <c r="F4" s="80"/>
      <c r="G4" s="8"/>
      <c r="H4" s="8"/>
      <c r="I4" s="8"/>
      <c r="J4" s="8"/>
      <c r="K4" s="8"/>
      <c r="L4" s="80"/>
      <c r="M4" s="8"/>
      <c r="N4" s="8"/>
      <c r="O4" s="8"/>
      <c r="P4" s="8"/>
      <c r="Q4" s="8"/>
      <c r="R4" s="80"/>
      <c r="S4" s="8"/>
      <c r="T4" s="8"/>
      <c r="U4" s="8"/>
      <c r="V4" s="8"/>
      <c r="W4" s="8"/>
      <c r="X4" s="80"/>
      <c r="Y4" s="8"/>
      <c r="Z4" s="8"/>
      <c r="AA4" s="8"/>
      <c r="AB4" s="8"/>
      <c r="AC4" s="8"/>
      <c r="AD4" s="80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60"/>
      <c r="AW4" s="60"/>
      <c r="AX4" s="58"/>
      <c r="AY4" s="60"/>
      <c r="AZ4" s="60"/>
      <c r="BA4" s="58"/>
    </row>
    <row r="5" spans="1:59" s="110" customFormat="1" ht="59.25" customHeight="1">
      <c r="A5" s="306" t="s">
        <v>0</v>
      </c>
      <c r="B5" s="306" t="s">
        <v>232</v>
      </c>
      <c r="C5" s="306" t="s">
        <v>239</v>
      </c>
      <c r="D5" s="306"/>
      <c r="E5" s="306"/>
      <c r="F5" s="306"/>
      <c r="G5" s="306"/>
      <c r="H5" s="306"/>
      <c r="I5" s="306" t="s">
        <v>253</v>
      </c>
      <c r="J5" s="306"/>
      <c r="K5" s="306"/>
      <c r="L5" s="306"/>
      <c r="M5" s="306"/>
      <c r="N5" s="306"/>
      <c r="O5" s="307" t="s">
        <v>240</v>
      </c>
      <c r="P5" s="308"/>
      <c r="Q5" s="308"/>
      <c r="R5" s="308"/>
      <c r="S5" s="308"/>
      <c r="T5" s="308"/>
      <c r="U5" s="306" t="s">
        <v>243</v>
      </c>
      <c r="V5" s="306"/>
      <c r="W5" s="306"/>
      <c r="X5" s="306"/>
      <c r="Y5" s="306"/>
      <c r="Z5" s="306"/>
      <c r="AA5" s="306" t="s">
        <v>276</v>
      </c>
      <c r="AB5" s="306"/>
      <c r="AC5" s="306"/>
      <c r="AD5" s="306"/>
      <c r="AE5" s="306"/>
      <c r="AF5" s="306"/>
      <c r="AG5" s="306" t="s">
        <v>285</v>
      </c>
      <c r="AH5" s="306"/>
      <c r="AI5" s="306"/>
      <c r="AJ5" s="306"/>
      <c r="AK5" s="306"/>
      <c r="AL5" s="306"/>
      <c r="AM5" s="306" t="s">
        <v>477</v>
      </c>
      <c r="AN5" s="306"/>
      <c r="AO5" s="306"/>
      <c r="AP5" s="306"/>
      <c r="AQ5" s="306"/>
      <c r="AR5" s="306"/>
      <c r="AS5" s="307" t="s">
        <v>258</v>
      </c>
      <c r="AT5" s="308"/>
      <c r="AU5" s="314"/>
      <c r="AV5" s="309" t="s">
        <v>266</v>
      </c>
      <c r="AW5" s="309"/>
      <c r="AX5" s="309"/>
      <c r="AY5" s="309" t="s">
        <v>267</v>
      </c>
      <c r="AZ5" s="309"/>
      <c r="BA5" s="309"/>
      <c r="BB5" s="310" t="s">
        <v>1</v>
      </c>
      <c r="BC5" s="109"/>
    </row>
    <row r="6" spans="1:59" s="110" customFormat="1" ht="53.25" customHeight="1">
      <c r="A6" s="306"/>
      <c r="B6" s="306"/>
      <c r="C6" s="303" t="s">
        <v>35</v>
      </c>
      <c r="D6" s="303"/>
      <c r="E6" s="303"/>
      <c r="F6" s="303" t="s">
        <v>36</v>
      </c>
      <c r="G6" s="303"/>
      <c r="H6" s="303"/>
      <c r="I6" s="303" t="s">
        <v>35</v>
      </c>
      <c r="J6" s="303"/>
      <c r="K6" s="303"/>
      <c r="L6" s="303" t="s">
        <v>36</v>
      </c>
      <c r="M6" s="303"/>
      <c r="N6" s="303"/>
      <c r="O6" s="303" t="s">
        <v>35</v>
      </c>
      <c r="P6" s="303"/>
      <c r="Q6" s="303"/>
      <c r="R6" s="303" t="s">
        <v>36</v>
      </c>
      <c r="S6" s="303"/>
      <c r="T6" s="303"/>
      <c r="U6" s="303" t="s">
        <v>35</v>
      </c>
      <c r="V6" s="303"/>
      <c r="W6" s="303"/>
      <c r="X6" s="303" t="s">
        <v>36</v>
      </c>
      <c r="Y6" s="303"/>
      <c r="Z6" s="303"/>
      <c r="AA6" s="303" t="s">
        <v>35</v>
      </c>
      <c r="AB6" s="303"/>
      <c r="AC6" s="303"/>
      <c r="AD6" s="303" t="s">
        <v>36</v>
      </c>
      <c r="AE6" s="303"/>
      <c r="AF6" s="303"/>
      <c r="AG6" s="303" t="s">
        <v>35</v>
      </c>
      <c r="AH6" s="303"/>
      <c r="AI6" s="303"/>
      <c r="AJ6" s="303" t="s">
        <v>36</v>
      </c>
      <c r="AK6" s="303"/>
      <c r="AL6" s="303"/>
      <c r="AM6" s="303" t="s">
        <v>35</v>
      </c>
      <c r="AN6" s="303"/>
      <c r="AO6" s="303"/>
      <c r="AP6" s="303" t="s">
        <v>36</v>
      </c>
      <c r="AQ6" s="303"/>
      <c r="AR6" s="303"/>
      <c r="AS6" s="303" t="s">
        <v>36</v>
      </c>
      <c r="AT6" s="303"/>
      <c r="AU6" s="303"/>
      <c r="AV6" s="313" t="s">
        <v>36</v>
      </c>
      <c r="AW6" s="313"/>
      <c r="AX6" s="313"/>
      <c r="AY6" s="313" t="s">
        <v>36</v>
      </c>
      <c r="AZ6" s="313"/>
      <c r="BA6" s="313"/>
      <c r="BB6" s="311"/>
      <c r="BC6" s="109"/>
    </row>
    <row r="7" spans="1:59" s="110" customFormat="1" ht="54" customHeight="1">
      <c r="A7" s="306"/>
      <c r="B7" s="306"/>
      <c r="C7" s="94" t="s">
        <v>2</v>
      </c>
      <c r="D7" s="94" t="s">
        <v>37</v>
      </c>
      <c r="E7" s="94" t="s">
        <v>230</v>
      </c>
      <c r="F7" s="93" t="s">
        <v>2</v>
      </c>
      <c r="G7" s="94" t="s">
        <v>37</v>
      </c>
      <c r="H7" s="94" t="s">
        <v>230</v>
      </c>
      <c r="I7" s="94" t="s">
        <v>2</v>
      </c>
      <c r="J7" s="94" t="s">
        <v>37</v>
      </c>
      <c r="K7" s="94" t="s">
        <v>230</v>
      </c>
      <c r="L7" s="93" t="s">
        <v>2</v>
      </c>
      <c r="M7" s="94" t="s">
        <v>37</v>
      </c>
      <c r="N7" s="94" t="s">
        <v>230</v>
      </c>
      <c r="O7" s="94" t="s">
        <v>2</v>
      </c>
      <c r="P7" s="94" t="s">
        <v>37</v>
      </c>
      <c r="Q7" s="94" t="s">
        <v>230</v>
      </c>
      <c r="R7" s="93" t="s">
        <v>2</v>
      </c>
      <c r="S7" s="94" t="s">
        <v>37</v>
      </c>
      <c r="T7" s="94" t="s">
        <v>230</v>
      </c>
      <c r="U7" s="94" t="s">
        <v>2</v>
      </c>
      <c r="V7" s="94" t="s">
        <v>37</v>
      </c>
      <c r="W7" s="94" t="s">
        <v>230</v>
      </c>
      <c r="X7" s="93" t="s">
        <v>2</v>
      </c>
      <c r="Y7" s="94" t="s">
        <v>37</v>
      </c>
      <c r="Z7" s="94" t="s">
        <v>230</v>
      </c>
      <c r="AA7" s="94" t="s">
        <v>2</v>
      </c>
      <c r="AB7" s="94" t="s">
        <v>37</v>
      </c>
      <c r="AC7" s="94" t="s">
        <v>230</v>
      </c>
      <c r="AD7" s="93" t="s">
        <v>2</v>
      </c>
      <c r="AE7" s="94" t="s">
        <v>37</v>
      </c>
      <c r="AF7" s="94" t="s">
        <v>230</v>
      </c>
      <c r="AG7" s="94" t="s">
        <v>2</v>
      </c>
      <c r="AH7" s="94" t="s">
        <v>37</v>
      </c>
      <c r="AI7" s="94" t="s">
        <v>230</v>
      </c>
      <c r="AJ7" s="93" t="s">
        <v>2</v>
      </c>
      <c r="AK7" s="94" t="s">
        <v>37</v>
      </c>
      <c r="AL7" s="94" t="s">
        <v>230</v>
      </c>
      <c r="AM7" s="123" t="s">
        <v>2</v>
      </c>
      <c r="AN7" s="123" t="s">
        <v>37</v>
      </c>
      <c r="AO7" s="123" t="s">
        <v>230</v>
      </c>
      <c r="AP7" s="122" t="s">
        <v>2</v>
      </c>
      <c r="AQ7" s="123" t="s">
        <v>37</v>
      </c>
      <c r="AR7" s="123" t="s">
        <v>230</v>
      </c>
      <c r="AS7" s="154" t="s">
        <v>2</v>
      </c>
      <c r="AT7" s="153" t="s">
        <v>37</v>
      </c>
      <c r="AU7" s="153" t="s">
        <v>230</v>
      </c>
      <c r="AV7" s="114" t="s">
        <v>2</v>
      </c>
      <c r="AW7" s="114" t="s">
        <v>37</v>
      </c>
      <c r="AX7" s="114" t="s">
        <v>230</v>
      </c>
      <c r="AY7" s="114" t="s">
        <v>2</v>
      </c>
      <c r="AZ7" s="114" t="s">
        <v>37</v>
      </c>
      <c r="BA7" s="114" t="s">
        <v>230</v>
      </c>
      <c r="BB7" s="312"/>
      <c r="BC7" s="109"/>
    </row>
    <row r="8" spans="1:59" s="78" customFormat="1" ht="13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21</v>
      </c>
      <c r="J8" s="52">
        <v>22</v>
      </c>
      <c r="K8" s="52">
        <v>23</v>
      </c>
      <c r="L8" s="52">
        <v>24</v>
      </c>
      <c r="M8" s="52">
        <v>25</v>
      </c>
      <c r="N8" s="52">
        <v>26</v>
      </c>
      <c r="O8" s="52">
        <v>9</v>
      </c>
      <c r="P8" s="52">
        <v>10</v>
      </c>
      <c r="Q8" s="52">
        <v>11</v>
      </c>
      <c r="R8" s="52">
        <v>12</v>
      </c>
      <c r="S8" s="52">
        <v>13</v>
      </c>
      <c r="T8" s="52">
        <v>14</v>
      </c>
      <c r="U8" s="52">
        <v>15</v>
      </c>
      <c r="V8" s="52">
        <v>16</v>
      </c>
      <c r="W8" s="52">
        <v>17</v>
      </c>
      <c r="X8" s="52">
        <v>18</v>
      </c>
      <c r="Y8" s="52">
        <v>19</v>
      </c>
      <c r="Z8" s="52">
        <v>20</v>
      </c>
      <c r="AA8" s="52">
        <v>21</v>
      </c>
      <c r="AB8" s="52">
        <v>22</v>
      </c>
      <c r="AC8" s="52">
        <v>23</v>
      </c>
      <c r="AD8" s="52">
        <v>24</v>
      </c>
      <c r="AE8" s="52">
        <v>25</v>
      </c>
      <c r="AF8" s="52">
        <v>26</v>
      </c>
      <c r="AG8" s="52">
        <v>21</v>
      </c>
      <c r="AH8" s="52">
        <v>22</v>
      </c>
      <c r="AI8" s="52">
        <v>23</v>
      </c>
      <c r="AJ8" s="52">
        <v>24</v>
      </c>
      <c r="AK8" s="52">
        <v>25</v>
      </c>
      <c r="AL8" s="52">
        <v>26</v>
      </c>
      <c r="AM8" s="52">
        <v>3</v>
      </c>
      <c r="AN8" s="52">
        <v>4</v>
      </c>
      <c r="AO8" s="52">
        <v>5</v>
      </c>
      <c r="AP8" s="52">
        <v>6</v>
      </c>
      <c r="AQ8" s="52">
        <v>7</v>
      </c>
      <c r="AR8" s="52">
        <v>8</v>
      </c>
      <c r="AS8" s="52">
        <v>9</v>
      </c>
      <c r="AT8" s="52">
        <v>10</v>
      </c>
      <c r="AU8" s="52">
        <v>11</v>
      </c>
      <c r="AV8" s="52">
        <v>12</v>
      </c>
      <c r="AW8" s="52">
        <v>13</v>
      </c>
      <c r="AX8" s="52">
        <v>14</v>
      </c>
      <c r="AY8" s="52">
        <v>15</v>
      </c>
      <c r="AZ8" s="52">
        <v>16</v>
      </c>
      <c r="BA8" s="52">
        <v>17</v>
      </c>
      <c r="BB8" s="52">
        <v>18</v>
      </c>
      <c r="BC8" s="77"/>
    </row>
    <row r="9" spans="1:59" ht="33.75" customHeight="1">
      <c r="A9" s="100"/>
      <c r="B9" s="101" t="s">
        <v>173</v>
      </c>
      <c r="C9" s="43">
        <v>0</v>
      </c>
      <c r="D9" s="43">
        <v>0</v>
      </c>
      <c r="E9" s="43">
        <v>0</v>
      </c>
      <c r="F9" s="79">
        <f>SUM(F10:F57)</f>
        <v>2875</v>
      </c>
      <c r="G9" s="79">
        <f>SUM(G10:G57)</f>
        <v>2850</v>
      </c>
      <c r="H9" s="79">
        <f t="shared" ref="H9:AF9" si="0">SUM(H10:H57)</f>
        <v>25</v>
      </c>
      <c r="I9" s="79">
        <f t="shared" ref="I9:L9" si="1">SUM(I10:I57)</f>
        <v>0</v>
      </c>
      <c r="J9" s="79">
        <f t="shared" si="1"/>
        <v>0</v>
      </c>
      <c r="K9" s="79">
        <f t="shared" si="1"/>
        <v>0</v>
      </c>
      <c r="L9" s="79">
        <f t="shared" si="1"/>
        <v>3321</v>
      </c>
      <c r="M9" s="79">
        <f>SUM(M10:M57)</f>
        <v>3321</v>
      </c>
      <c r="N9" s="79">
        <f t="shared" ref="N9" si="2">SUM(N10:N57)</f>
        <v>0</v>
      </c>
      <c r="O9" s="79">
        <f t="shared" si="0"/>
        <v>0</v>
      </c>
      <c r="P9" s="79">
        <f t="shared" si="0"/>
        <v>0</v>
      </c>
      <c r="Q9" s="79">
        <f t="shared" si="0"/>
        <v>0</v>
      </c>
      <c r="R9" s="79">
        <f t="shared" si="0"/>
        <v>2098</v>
      </c>
      <c r="S9" s="79">
        <f t="shared" si="0"/>
        <v>2072</v>
      </c>
      <c r="T9" s="79">
        <f t="shared" si="0"/>
        <v>26</v>
      </c>
      <c r="U9" s="79">
        <f t="shared" si="0"/>
        <v>0</v>
      </c>
      <c r="V9" s="79">
        <f t="shared" si="0"/>
        <v>0</v>
      </c>
      <c r="W9" s="79">
        <f t="shared" si="0"/>
        <v>0</v>
      </c>
      <c r="X9" s="79">
        <f t="shared" si="0"/>
        <v>3151</v>
      </c>
      <c r="Y9" s="79">
        <f t="shared" si="0"/>
        <v>3126</v>
      </c>
      <c r="Z9" s="79">
        <f t="shared" si="0"/>
        <v>25</v>
      </c>
      <c r="AA9" s="79">
        <f t="shared" si="0"/>
        <v>0</v>
      </c>
      <c r="AB9" s="79">
        <f t="shared" si="0"/>
        <v>0</v>
      </c>
      <c r="AC9" s="79">
        <f t="shared" si="0"/>
        <v>0</v>
      </c>
      <c r="AD9" s="79">
        <f>SUM(AD10:AD57)</f>
        <v>3505</v>
      </c>
      <c r="AE9" s="79">
        <f>SUM(AE10:AE57)</f>
        <v>3505</v>
      </c>
      <c r="AF9" s="79">
        <f t="shared" si="0"/>
        <v>0</v>
      </c>
      <c r="AG9" s="79">
        <f t="shared" ref="AG9:AI9" si="3">SUM(AG10:AG57)</f>
        <v>0</v>
      </c>
      <c r="AH9" s="79">
        <f t="shared" si="3"/>
        <v>0</v>
      </c>
      <c r="AI9" s="79">
        <f t="shared" si="3"/>
        <v>0</v>
      </c>
      <c r="AJ9" s="79">
        <f>SUM(AJ10:AJ57)</f>
        <v>3482</v>
      </c>
      <c r="AK9" s="79">
        <f>SUM(AK10:AK57)</f>
        <v>3482</v>
      </c>
      <c r="AL9" s="79">
        <f t="shared" ref="AL9:AO9" si="4">SUM(AL10:AL57)</f>
        <v>0</v>
      </c>
      <c r="AM9" s="79">
        <f t="shared" si="4"/>
        <v>0</v>
      </c>
      <c r="AN9" s="79">
        <f t="shared" si="4"/>
        <v>0</v>
      </c>
      <c r="AO9" s="79">
        <f t="shared" si="4"/>
        <v>0</v>
      </c>
      <c r="AP9" s="79">
        <f>SUM(AP10:AP57)</f>
        <v>3494</v>
      </c>
      <c r="AQ9" s="79">
        <f>SUM(AQ10:AQ57)</f>
        <v>3494</v>
      </c>
      <c r="AR9" s="79">
        <f t="shared" ref="AR9" si="5">SUM(AR10:AR57)</f>
        <v>0</v>
      </c>
      <c r="AS9" s="79">
        <f>SUM(AS10:AS57)</f>
        <v>3467</v>
      </c>
      <c r="AT9" s="79">
        <f>SUM(AT10:AT57)</f>
        <v>3467</v>
      </c>
      <c r="AU9" s="79">
        <f t="shared" ref="AU9" si="6">SUM(AU10:AU57)</f>
        <v>0</v>
      </c>
      <c r="AV9" s="43">
        <f>AS9-AP9</f>
        <v>-27</v>
      </c>
      <c r="AW9" s="43">
        <f t="shared" ref="AW9:AX9" si="7">AT9-AQ9</f>
        <v>-27</v>
      </c>
      <c r="AX9" s="43">
        <f t="shared" si="7"/>
        <v>0</v>
      </c>
      <c r="AY9" s="67">
        <f>AD9-F9</f>
        <v>630</v>
      </c>
      <c r="AZ9" s="67">
        <f>AE9-G9</f>
        <v>655</v>
      </c>
      <c r="BA9" s="67">
        <f>AF9-H9</f>
        <v>-25</v>
      </c>
      <c r="BB9" s="53"/>
    </row>
    <row r="10" spans="1:59" s="86" customFormat="1" ht="32.25" customHeight="1">
      <c r="A10" s="50">
        <v>1</v>
      </c>
      <c r="B10" s="50" t="s">
        <v>174</v>
      </c>
      <c r="C10" s="55"/>
      <c r="D10" s="55"/>
      <c r="E10" s="55"/>
      <c r="F10" s="79">
        <v>1118</v>
      </c>
      <c r="G10" s="56">
        <v>1109</v>
      </c>
      <c r="H10" s="56">
        <v>9</v>
      </c>
      <c r="I10" s="55"/>
      <c r="J10" s="55"/>
      <c r="K10" s="55"/>
      <c r="L10" s="79">
        <v>1263</v>
      </c>
      <c r="M10" s="56">
        <v>1263</v>
      </c>
      <c r="N10" s="56">
        <v>0</v>
      </c>
      <c r="O10" s="43">
        <v>0</v>
      </c>
      <c r="P10" s="43"/>
      <c r="Q10" s="43"/>
      <c r="R10" s="79">
        <f>S10+T10</f>
        <v>704</v>
      </c>
      <c r="S10" s="56">
        <v>695</v>
      </c>
      <c r="T10" s="56">
        <v>9</v>
      </c>
      <c r="U10" s="43"/>
      <c r="V10" s="43"/>
      <c r="W10" s="44"/>
      <c r="X10" s="79">
        <v>1272</v>
      </c>
      <c r="Y10" s="56">
        <v>1263</v>
      </c>
      <c r="Z10" s="56">
        <v>9</v>
      </c>
      <c r="AA10" s="55"/>
      <c r="AB10" s="55"/>
      <c r="AC10" s="55"/>
      <c r="AD10" s="79">
        <v>1263</v>
      </c>
      <c r="AE10" s="56">
        <v>1263</v>
      </c>
      <c r="AF10" s="56">
        <v>0</v>
      </c>
      <c r="AG10" s="51"/>
      <c r="AH10" s="51"/>
      <c r="AI10" s="51"/>
      <c r="AJ10" s="79">
        <v>1263</v>
      </c>
      <c r="AK10" s="56">
        <v>1263</v>
      </c>
      <c r="AL10" s="56">
        <v>0</v>
      </c>
      <c r="AM10" s="51"/>
      <c r="AN10" s="51"/>
      <c r="AO10" s="51"/>
      <c r="AP10" s="79">
        <v>1263</v>
      </c>
      <c r="AQ10" s="56">
        <v>1263</v>
      </c>
      <c r="AR10" s="56">
        <v>0</v>
      </c>
      <c r="AS10" s="79">
        <v>1263</v>
      </c>
      <c r="AT10" s="56">
        <v>1263</v>
      </c>
      <c r="AU10" s="56">
        <v>0</v>
      </c>
      <c r="AV10" s="43">
        <f t="shared" ref="AV10:AV57" si="8">AS10-AP10</f>
        <v>0</v>
      </c>
      <c r="AW10" s="43">
        <f t="shared" ref="AW10:AW57" si="9">AT10-AQ10</f>
        <v>0</v>
      </c>
      <c r="AX10" s="43">
        <f t="shared" ref="AX10:AX57" si="10">AU10-AR10</f>
        <v>0</v>
      </c>
      <c r="AY10" s="67"/>
      <c r="AZ10" s="43"/>
      <c r="BA10" s="43"/>
      <c r="BB10" s="99"/>
    </row>
    <row r="11" spans="1:59" s="86" customFormat="1" ht="21.75" customHeight="1">
      <c r="A11" s="50">
        <v>2</v>
      </c>
      <c r="B11" s="50" t="s">
        <v>175</v>
      </c>
      <c r="C11" s="45"/>
      <c r="D11" s="45"/>
      <c r="E11" s="45"/>
      <c r="F11" s="67">
        <v>206</v>
      </c>
      <c r="G11" s="43">
        <v>205</v>
      </c>
      <c r="H11" s="43">
        <v>1</v>
      </c>
      <c r="I11" s="44"/>
      <c r="J11" s="44"/>
      <c r="K11" s="44"/>
      <c r="L11" s="79">
        <f t="shared" ref="L11:L12" si="11">M11+N11</f>
        <v>205</v>
      </c>
      <c r="M11" s="43">
        <v>205</v>
      </c>
      <c r="N11" s="43">
        <v>0</v>
      </c>
      <c r="O11" s="43">
        <v>0</v>
      </c>
      <c r="P11" s="43"/>
      <c r="Q11" s="43"/>
      <c r="R11" s="79">
        <f t="shared" ref="R11:R57" si="12">S11+T11</f>
        <v>160</v>
      </c>
      <c r="S11" s="43">
        <v>159</v>
      </c>
      <c r="T11" s="43">
        <v>1</v>
      </c>
      <c r="U11" s="43"/>
      <c r="V11" s="43"/>
      <c r="W11" s="44"/>
      <c r="X11" s="67">
        <v>206</v>
      </c>
      <c r="Y11" s="43">
        <v>205</v>
      </c>
      <c r="Z11" s="43">
        <v>1</v>
      </c>
      <c r="AA11" s="44"/>
      <c r="AB11" s="44"/>
      <c r="AC11" s="44"/>
      <c r="AD11" s="79">
        <f t="shared" ref="AD11:AD57" si="13">AE11+AF11</f>
        <v>205</v>
      </c>
      <c r="AE11" s="43">
        <v>205</v>
      </c>
      <c r="AF11" s="43">
        <v>0</v>
      </c>
      <c r="AG11" s="43"/>
      <c r="AH11" s="43"/>
      <c r="AI11" s="43"/>
      <c r="AJ11" s="79">
        <f t="shared" ref="AJ11:AJ12" si="14">AK11+AL11</f>
        <v>205</v>
      </c>
      <c r="AK11" s="43">
        <v>205</v>
      </c>
      <c r="AL11" s="43">
        <v>0</v>
      </c>
      <c r="AM11" s="43"/>
      <c r="AN11" s="43"/>
      <c r="AO11" s="43"/>
      <c r="AP11" s="79">
        <f t="shared" ref="AP11:AP12" si="15">AQ11+AR11</f>
        <v>205</v>
      </c>
      <c r="AQ11" s="43">
        <v>205</v>
      </c>
      <c r="AR11" s="43">
        <v>0</v>
      </c>
      <c r="AS11" s="79">
        <f t="shared" ref="AS11:AS12" si="16">AT11+AU11</f>
        <v>205</v>
      </c>
      <c r="AT11" s="43">
        <v>205</v>
      </c>
      <c r="AU11" s="43">
        <v>0</v>
      </c>
      <c r="AV11" s="43">
        <f t="shared" si="8"/>
        <v>0</v>
      </c>
      <c r="AW11" s="43">
        <f t="shared" si="9"/>
        <v>0</v>
      </c>
      <c r="AX11" s="43">
        <f t="shared" si="10"/>
        <v>0</v>
      </c>
      <c r="AY11" s="67"/>
      <c r="AZ11" s="43"/>
      <c r="BA11" s="43"/>
      <c r="BB11" s="99"/>
    </row>
    <row r="12" spans="1:59" s="86" customFormat="1" ht="27.75" customHeight="1">
      <c r="A12" s="50">
        <v>3</v>
      </c>
      <c r="B12" s="50" t="s">
        <v>176</v>
      </c>
      <c r="C12" s="45"/>
      <c r="D12" s="45"/>
      <c r="E12" s="45"/>
      <c r="F12" s="67">
        <v>195</v>
      </c>
      <c r="G12" s="43">
        <v>193</v>
      </c>
      <c r="H12" s="43">
        <v>2</v>
      </c>
      <c r="I12" s="44"/>
      <c r="J12" s="44"/>
      <c r="K12" s="44"/>
      <c r="L12" s="79">
        <f t="shared" si="11"/>
        <v>203</v>
      </c>
      <c r="M12" s="43">
        <v>203</v>
      </c>
      <c r="N12" s="43">
        <v>0</v>
      </c>
      <c r="O12" s="43">
        <v>0</v>
      </c>
      <c r="P12" s="43"/>
      <c r="Q12" s="43"/>
      <c r="R12" s="79">
        <f t="shared" si="12"/>
        <v>157</v>
      </c>
      <c r="S12" s="43">
        <v>155</v>
      </c>
      <c r="T12" s="43">
        <v>2</v>
      </c>
      <c r="U12" s="43"/>
      <c r="V12" s="43"/>
      <c r="W12" s="44"/>
      <c r="X12" s="67">
        <v>205</v>
      </c>
      <c r="Y12" s="43">
        <v>203</v>
      </c>
      <c r="Z12" s="43">
        <v>2</v>
      </c>
      <c r="AA12" s="44"/>
      <c r="AB12" s="44"/>
      <c r="AC12" s="44"/>
      <c r="AD12" s="79">
        <f t="shared" si="13"/>
        <v>203</v>
      </c>
      <c r="AE12" s="43">
        <v>203</v>
      </c>
      <c r="AF12" s="43">
        <v>0</v>
      </c>
      <c r="AG12" s="43"/>
      <c r="AH12" s="43"/>
      <c r="AI12" s="43"/>
      <c r="AJ12" s="79">
        <f t="shared" si="14"/>
        <v>203</v>
      </c>
      <c r="AK12" s="43">
        <v>203</v>
      </c>
      <c r="AL12" s="43">
        <v>0</v>
      </c>
      <c r="AM12" s="43"/>
      <c r="AN12" s="43"/>
      <c r="AO12" s="43"/>
      <c r="AP12" s="79">
        <f t="shared" si="15"/>
        <v>203</v>
      </c>
      <c r="AQ12" s="43">
        <v>203</v>
      </c>
      <c r="AR12" s="43">
        <v>0</v>
      </c>
      <c r="AS12" s="79">
        <f t="shared" si="16"/>
        <v>203</v>
      </c>
      <c r="AT12" s="43">
        <v>203</v>
      </c>
      <c r="AU12" s="43">
        <v>0</v>
      </c>
      <c r="AV12" s="43">
        <f t="shared" si="8"/>
        <v>0</v>
      </c>
      <c r="AW12" s="43">
        <f t="shared" si="9"/>
        <v>0</v>
      </c>
      <c r="AX12" s="43">
        <f t="shared" si="10"/>
        <v>0</v>
      </c>
      <c r="AY12" s="67"/>
      <c r="AZ12" s="43"/>
      <c r="BA12" s="43"/>
      <c r="BB12" s="99"/>
    </row>
    <row r="13" spans="1:59" s="86" customFormat="1" ht="27" customHeight="1">
      <c r="A13" s="50">
        <v>4</v>
      </c>
      <c r="B13" s="50" t="s">
        <v>177</v>
      </c>
      <c r="C13" s="45">
        <v>0</v>
      </c>
      <c r="D13" s="45">
        <v>0</v>
      </c>
      <c r="E13" s="45">
        <v>0</v>
      </c>
      <c r="F13" s="67">
        <v>35</v>
      </c>
      <c r="G13" s="43">
        <v>34</v>
      </c>
      <c r="H13" s="43">
        <v>1</v>
      </c>
      <c r="I13" s="44"/>
      <c r="J13" s="44"/>
      <c r="K13" s="44"/>
      <c r="L13" s="67">
        <v>44</v>
      </c>
      <c r="M13" s="43">
        <v>44</v>
      </c>
      <c r="N13" s="43">
        <v>0</v>
      </c>
      <c r="O13" s="43">
        <v>0</v>
      </c>
      <c r="P13" s="43">
        <v>0</v>
      </c>
      <c r="Q13" s="43">
        <v>0</v>
      </c>
      <c r="R13" s="79">
        <f t="shared" si="12"/>
        <v>32</v>
      </c>
      <c r="S13" s="43">
        <v>31</v>
      </c>
      <c r="T13" s="43">
        <v>1</v>
      </c>
      <c r="U13" s="43"/>
      <c r="V13" s="43"/>
      <c r="W13" s="44"/>
      <c r="X13" s="67">
        <v>45</v>
      </c>
      <c r="Y13" s="43">
        <v>44</v>
      </c>
      <c r="Z13" s="43">
        <v>1</v>
      </c>
      <c r="AA13" s="44"/>
      <c r="AB13" s="44"/>
      <c r="AC13" s="44"/>
      <c r="AD13" s="67">
        <v>44</v>
      </c>
      <c r="AE13" s="43">
        <v>44</v>
      </c>
      <c r="AF13" s="43">
        <v>0</v>
      </c>
      <c r="AG13" s="43"/>
      <c r="AH13" s="43"/>
      <c r="AI13" s="43"/>
      <c r="AJ13" s="67">
        <v>44</v>
      </c>
      <c r="AK13" s="43">
        <v>44</v>
      </c>
      <c r="AL13" s="43">
        <v>0</v>
      </c>
      <c r="AM13" s="43"/>
      <c r="AN13" s="43"/>
      <c r="AO13" s="43"/>
      <c r="AP13" s="67">
        <v>44</v>
      </c>
      <c r="AQ13" s="43">
        <v>44</v>
      </c>
      <c r="AR13" s="43">
        <v>0</v>
      </c>
      <c r="AS13" s="67">
        <v>44</v>
      </c>
      <c r="AT13" s="43">
        <v>44</v>
      </c>
      <c r="AU13" s="43">
        <v>0</v>
      </c>
      <c r="AV13" s="43">
        <f t="shared" si="8"/>
        <v>0</v>
      </c>
      <c r="AW13" s="43">
        <f t="shared" si="9"/>
        <v>0</v>
      </c>
      <c r="AX13" s="43">
        <f t="shared" si="10"/>
        <v>0</v>
      </c>
      <c r="AY13" s="67"/>
      <c r="AZ13" s="43"/>
      <c r="BA13" s="43"/>
      <c r="BB13" s="99"/>
      <c r="BC13" s="87"/>
    </row>
    <row r="14" spans="1:59" s="86" customFormat="1" ht="22.5" customHeight="1">
      <c r="A14" s="50">
        <v>5</v>
      </c>
      <c r="B14" s="50" t="s">
        <v>178</v>
      </c>
      <c r="C14" s="45"/>
      <c r="D14" s="45"/>
      <c r="E14" s="45"/>
      <c r="F14" s="67">
        <v>312</v>
      </c>
      <c r="G14" s="43">
        <v>309</v>
      </c>
      <c r="H14" s="43">
        <v>3</v>
      </c>
      <c r="I14" s="44"/>
      <c r="J14" s="44"/>
      <c r="K14" s="44"/>
      <c r="L14" s="79">
        <f t="shared" ref="L14" si="17">M14+N14</f>
        <v>309</v>
      </c>
      <c r="M14" s="43">
        <v>309</v>
      </c>
      <c r="N14" s="43">
        <v>0</v>
      </c>
      <c r="O14" s="43">
        <v>0</v>
      </c>
      <c r="P14" s="43"/>
      <c r="Q14" s="43"/>
      <c r="R14" s="79">
        <f t="shared" si="12"/>
        <v>215</v>
      </c>
      <c r="S14" s="43">
        <v>212</v>
      </c>
      <c r="T14" s="43">
        <v>3</v>
      </c>
      <c r="U14" s="43"/>
      <c r="V14" s="43"/>
      <c r="W14" s="44"/>
      <c r="X14" s="67">
        <v>312</v>
      </c>
      <c r="Y14" s="43">
        <v>309</v>
      </c>
      <c r="Z14" s="43">
        <v>3</v>
      </c>
      <c r="AA14" s="44"/>
      <c r="AB14" s="44"/>
      <c r="AC14" s="44"/>
      <c r="AD14" s="79">
        <f t="shared" si="13"/>
        <v>309</v>
      </c>
      <c r="AE14" s="43">
        <v>309</v>
      </c>
      <c r="AF14" s="43">
        <v>0</v>
      </c>
      <c r="AG14" s="43"/>
      <c r="AH14" s="43"/>
      <c r="AI14" s="43"/>
      <c r="AJ14" s="79">
        <f t="shared" ref="AJ14" si="18">AK14+AL14</f>
        <v>309</v>
      </c>
      <c r="AK14" s="43">
        <v>309</v>
      </c>
      <c r="AL14" s="43">
        <v>0</v>
      </c>
      <c r="AM14" s="43"/>
      <c r="AN14" s="43"/>
      <c r="AO14" s="43"/>
      <c r="AP14" s="79">
        <f t="shared" ref="AP14" si="19">AQ14+AR14</f>
        <v>309</v>
      </c>
      <c r="AQ14" s="43">
        <v>309</v>
      </c>
      <c r="AR14" s="43">
        <v>0</v>
      </c>
      <c r="AS14" s="79">
        <f t="shared" ref="AS14" si="20">AT14+AU14</f>
        <v>309</v>
      </c>
      <c r="AT14" s="43">
        <v>309</v>
      </c>
      <c r="AU14" s="43">
        <v>0</v>
      </c>
      <c r="AV14" s="43">
        <f t="shared" si="8"/>
        <v>0</v>
      </c>
      <c r="AW14" s="43">
        <f t="shared" si="9"/>
        <v>0</v>
      </c>
      <c r="AX14" s="43">
        <f t="shared" si="10"/>
        <v>0</v>
      </c>
      <c r="AY14" s="67"/>
      <c r="AZ14" s="43"/>
      <c r="BA14" s="43"/>
      <c r="BB14" s="121"/>
      <c r="BC14" s="87"/>
      <c r="BG14" s="155"/>
    </row>
    <row r="15" spans="1:59" s="86" customFormat="1" ht="34.5" customHeight="1">
      <c r="A15" s="50">
        <v>6</v>
      </c>
      <c r="B15" s="50" t="s">
        <v>261</v>
      </c>
      <c r="C15" s="45"/>
      <c r="D15" s="45"/>
      <c r="E15" s="45"/>
      <c r="F15" s="67"/>
      <c r="G15" s="43"/>
      <c r="H15" s="43"/>
      <c r="I15" s="44"/>
      <c r="J15" s="44"/>
      <c r="K15" s="44"/>
      <c r="L15" s="79"/>
      <c r="M15" s="43"/>
      <c r="N15" s="43"/>
      <c r="O15" s="43"/>
      <c r="P15" s="43"/>
      <c r="Q15" s="43"/>
      <c r="R15" s="79">
        <v>123</v>
      </c>
      <c r="S15" s="43">
        <v>122</v>
      </c>
      <c r="T15" s="43">
        <v>1</v>
      </c>
      <c r="U15" s="43"/>
      <c r="V15" s="43"/>
      <c r="W15" s="44"/>
      <c r="X15" s="67"/>
      <c r="Y15" s="43"/>
      <c r="Z15" s="43"/>
      <c r="AA15" s="44"/>
      <c r="AB15" s="44"/>
      <c r="AC15" s="44"/>
      <c r="AD15" s="79">
        <v>179</v>
      </c>
      <c r="AE15" s="43">
        <v>179</v>
      </c>
      <c r="AF15" s="43">
        <v>0</v>
      </c>
      <c r="AG15" s="43"/>
      <c r="AH15" s="43"/>
      <c r="AI15" s="43"/>
      <c r="AJ15" s="79">
        <v>179</v>
      </c>
      <c r="AK15" s="43">
        <v>179</v>
      </c>
      <c r="AL15" s="43">
        <v>0</v>
      </c>
      <c r="AM15" s="43"/>
      <c r="AN15" s="43"/>
      <c r="AO15" s="43"/>
      <c r="AP15" s="79">
        <v>179</v>
      </c>
      <c r="AQ15" s="43">
        <v>179</v>
      </c>
      <c r="AR15" s="43">
        <v>0</v>
      </c>
      <c r="AS15" s="79">
        <v>179</v>
      </c>
      <c r="AT15" s="43">
        <v>179</v>
      </c>
      <c r="AU15" s="43">
        <v>0</v>
      </c>
      <c r="AV15" s="43">
        <f t="shared" si="8"/>
        <v>0</v>
      </c>
      <c r="AW15" s="43">
        <f t="shared" si="9"/>
        <v>0</v>
      </c>
      <c r="AX15" s="43">
        <f t="shared" si="10"/>
        <v>0</v>
      </c>
      <c r="AY15" s="67"/>
      <c r="AZ15" s="43"/>
      <c r="BA15" s="43"/>
      <c r="BB15" s="121" t="s">
        <v>294</v>
      </c>
      <c r="BC15" s="87"/>
      <c r="BG15" s="155"/>
    </row>
    <row r="16" spans="1:59" s="86" customFormat="1" ht="62.25" hidden="1" customHeight="1">
      <c r="A16" s="50">
        <v>7</v>
      </c>
      <c r="B16" s="34" t="s">
        <v>179</v>
      </c>
      <c r="C16" s="45">
        <v>0</v>
      </c>
      <c r="D16" s="45">
        <v>0</v>
      </c>
      <c r="E16" s="45">
        <v>0</v>
      </c>
      <c r="F16" s="102">
        <v>20</v>
      </c>
      <c r="G16" s="43">
        <v>19</v>
      </c>
      <c r="H16" s="103">
        <v>1</v>
      </c>
      <c r="I16" s="44"/>
      <c r="J16" s="44"/>
      <c r="K16" s="44"/>
      <c r="L16" s="79">
        <f t="shared" ref="L16:L29" si="21">M16+N16</f>
        <v>19</v>
      </c>
      <c r="M16" s="43">
        <v>19</v>
      </c>
      <c r="N16" s="103">
        <v>0</v>
      </c>
      <c r="O16" s="43">
        <v>0</v>
      </c>
      <c r="P16" s="43">
        <v>0</v>
      </c>
      <c r="Q16" s="43">
        <v>0</v>
      </c>
      <c r="R16" s="79">
        <f t="shared" si="12"/>
        <v>14</v>
      </c>
      <c r="S16" s="43">
        <v>13</v>
      </c>
      <c r="T16" s="43">
        <v>1</v>
      </c>
      <c r="U16" s="43">
        <v>0</v>
      </c>
      <c r="V16" s="43">
        <v>0</v>
      </c>
      <c r="W16" s="44">
        <v>0</v>
      </c>
      <c r="X16" s="102">
        <v>20</v>
      </c>
      <c r="Y16" s="44">
        <v>19</v>
      </c>
      <c r="Z16" s="44">
        <v>1</v>
      </c>
      <c r="AA16" s="44"/>
      <c r="AB16" s="44"/>
      <c r="AC16" s="44"/>
      <c r="AD16" s="79">
        <f t="shared" si="13"/>
        <v>19</v>
      </c>
      <c r="AE16" s="43">
        <v>19</v>
      </c>
      <c r="AF16" s="103">
        <v>0</v>
      </c>
      <c r="AG16" s="43"/>
      <c r="AH16" s="43"/>
      <c r="AI16" s="43"/>
      <c r="AJ16" s="67">
        <v>0</v>
      </c>
      <c r="AK16" s="43">
        <v>0</v>
      </c>
      <c r="AL16" s="103">
        <v>0</v>
      </c>
      <c r="AM16" s="43"/>
      <c r="AN16" s="43"/>
      <c r="AO16" s="43"/>
      <c r="AP16" s="67">
        <v>0</v>
      </c>
      <c r="AQ16" s="43">
        <v>0</v>
      </c>
      <c r="AR16" s="103">
        <v>0</v>
      </c>
      <c r="AS16" s="67">
        <v>0</v>
      </c>
      <c r="AT16" s="43">
        <v>0</v>
      </c>
      <c r="AU16" s="103">
        <v>0</v>
      </c>
      <c r="AV16" s="43">
        <f t="shared" si="8"/>
        <v>0</v>
      </c>
      <c r="AW16" s="43">
        <f t="shared" si="9"/>
        <v>0</v>
      </c>
      <c r="AX16" s="43">
        <f t="shared" si="10"/>
        <v>0</v>
      </c>
      <c r="AY16" s="67"/>
      <c r="AZ16" s="43"/>
      <c r="BA16" s="43"/>
      <c r="BB16" s="99"/>
    </row>
    <row r="17" spans="1:70" s="86" customFormat="1" ht="26.25" customHeight="1">
      <c r="A17" s="50">
        <v>8</v>
      </c>
      <c r="B17" s="34" t="s">
        <v>180</v>
      </c>
      <c r="C17" s="45"/>
      <c r="D17" s="45"/>
      <c r="E17" s="45"/>
      <c r="F17" s="67">
        <v>24</v>
      </c>
      <c r="G17" s="43">
        <v>23</v>
      </c>
      <c r="H17" s="43">
        <v>1</v>
      </c>
      <c r="I17" s="44"/>
      <c r="J17" s="44"/>
      <c r="K17" s="44"/>
      <c r="L17" s="79">
        <f t="shared" si="21"/>
        <v>23</v>
      </c>
      <c r="M17" s="43">
        <v>23</v>
      </c>
      <c r="N17" s="43">
        <v>0</v>
      </c>
      <c r="O17" s="43"/>
      <c r="P17" s="43"/>
      <c r="Q17" s="43"/>
      <c r="R17" s="79">
        <f t="shared" si="12"/>
        <v>19</v>
      </c>
      <c r="S17" s="43">
        <v>18</v>
      </c>
      <c r="T17" s="43">
        <v>1</v>
      </c>
      <c r="U17" s="43"/>
      <c r="V17" s="43"/>
      <c r="W17" s="44"/>
      <c r="X17" s="67">
        <v>24</v>
      </c>
      <c r="Y17" s="43">
        <v>23</v>
      </c>
      <c r="Z17" s="43">
        <v>1</v>
      </c>
      <c r="AA17" s="44"/>
      <c r="AB17" s="44"/>
      <c r="AC17" s="44"/>
      <c r="AD17" s="79">
        <f t="shared" si="13"/>
        <v>23</v>
      </c>
      <c r="AE17" s="43">
        <v>23</v>
      </c>
      <c r="AF17" s="43">
        <v>0</v>
      </c>
      <c r="AG17" s="43"/>
      <c r="AH17" s="43"/>
      <c r="AI17" s="43"/>
      <c r="AJ17" s="79">
        <f t="shared" ref="AJ17:AJ29" si="22">AK17+AL17</f>
        <v>23</v>
      </c>
      <c r="AK17" s="43">
        <v>23</v>
      </c>
      <c r="AL17" s="43">
        <v>0</v>
      </c>
      <c r="AM17" s="43"/>
      <c r="AN17" s="43"/>
      <c r="AO17" s="43"/>
      <c r="AP17" s="79">
        <f t="shared" ref="AP17:AP19" si="23">AQ17+AR17</f>
        <v>23</v>
      </c>
      <c r="AQ17" s="43">
        <v>23</v>
      </c>
      <c r="AR17" s="43">
        <v>0</v>
      </c>
      <c r="AS17" s="79">
        <f t="shared" ref="AS17:AS19" si="24">AT17+AU17</f>
        <v>23</v>
      </c>
      <c r="AT17" s="43">
        <v>23</v>
      </c>
      <c r="AU17" s="43">
        <v>0</v>
      </c>
      <c r="AV17" s="43">
        <f t="shared" si="8"/>
        <v>0</v>
      </c>
      <c r="AW17" s="43">
        <f t="shared" si="9"/>
        <v>0</v>
      </c>
      <c r="AX17" s="43">
        <f t="shared" si="10"/>
        <v>0</v>
      </c>
      <c r="AY17" s="67"/>
      <c r="AZ17" s="43"/>
      <c r="BA17" s="43"/>
      <c r="BB17" s="99"/>
      <c r="BC17" s="87"/>
    </row>
    <row r="18" spans="1:70" s="88" customFormat="1" ht="69" customHeight="1">
      <c r="A18" s="50">
        <v>9</v>
      </c>
      <c r="B18" s="34" t="s">
        <v>273</v>
      </c>
      <c r="C18" s="35"/>
      <c r="D18" s="35"/>
      <c r="E18" s="35"/>
      <c r="F18" s="156">
        <v>25</v>
      </c>
      <c r="G18" s="35">
        <v>24</v>
      </c>
      <c r="H18" s="35">
        <v>1</v>
      </c>
      <c r="I18" s="44"/>
      <c r="J18" s="44"/>
      <c r="K18" s="44"/>
      <c r="L18" s="79">
        <f t="shared" si="21"/>
        <v>24</v>
      </c>
      <c r="M18" s="35">
        <v>24</v>
      </c>
      <c r="N18" s="35">
        <v>0</v>
      </c>
      <c r="O18" s="35"/>
      <c r="P18" s="35"/>
      <c r="Q18" s="35"/>
      <c r="R18" s="79">
        <f t="shared" si="12"/>
        <v>13</v>
      </c>
      <c r="S18" s="35">
        <v>12</v>
      </c>
      <c r="T18" s="35">
        <v>1</v>
      </c>
      <c r="U18" s="35"/>
      <c r="V18" s="35"/>
      <c r="W18" s="35"/>
      <c r="X18" s="156">
        <v>25</v>
      </c>
      <c r="Y18" s="35">
        <v>24</v>
      </c>
      <c r="Z18" s="35">
        <v>1</v>
      </c>
      <c r="AA18" s="44"/>
      <c r="AB18" s="44"/>
      <c r="AC18" s="44"/>
      <c r="AD18" s="79">
        <f t="shared" si="13"/>
        <v>24</v>
      </c>
      <c r="AE18" s="35">
        <v>24</v>
      </c>
      <c r="AF18" s="35">
        <v>0</v>
      </c>
      <c r="AG18" s="43"/>
      <c r="AH18" s="43"/>
      <c r="AI18" s="43"/>
      <c r="AJ18" s="79">
        <f t="shared" si="22"/>
        <v>48</v>
      </c>
      <c r="AK18" s="35">
        <v>48</v>
      </c>
      <c r="AL18" s="35">
        <v>0</v>
      </c>
      <c r="AM18" s="43"/>
      <c r="AN18" s="43"/>
      <c r="AO18" s="43"/>
      <c r="AP18" s="79">
        <f t="shared" si="23"/>
        <v>48</v>
      </c>
      <c r="AQ18" s="35">
        <v>48</v>
      </c>
      <c r="AR18" s="35">
        <v>0</v>
      </c>
      <c r="AS18" s="79">
        <f t="shared" si="24"/>
        <v>42</v>
      </c>
      <c r="AT18" s="35">
        <v>42</v>
      </c>
      <c r="AU18" s="35">
        <v>0</v>
      </c>
      <c r="AV18" s="43">
        <f t="shared" si="8"/>
        <v>-6</v>
      </c>
      <c r="AW18" s="43">
        <f t="shared" si="9"/>
        <v>-6</v>
      </c>
      <c r="AX18" s="43">
        <f t="shared" si="10"/>
        <v>0</v>
      </c>
      <c r="AY18" s="67"/>
      <c r="AZ18" s="43"/>
      <c r="BA18" s="43"/>
      <c r="BB18" s="99" t="s">
        <v>335</v>
      </c>
      <c r="BC18" s="157"/>
    </row>
    <row r="19" spans="1:70" s="86" customFormat="1" ht="36.75" customHeight="1">
      <c r="A19" s="50">
        <v>10</v>
      </c>
      <c r="B19" s="34" t="s">
        <v>181</v>
      </c>
      <c r="C19" s="45"/>
      <c r="D19" s="45"/>
      <c r="E19" s="45"/>
      <c r="F19" s="67">
        <v>25</v>
      </c>
      <c r="G19" s="43">
        <v>24</v>
      </c>
      <c r="H19" s="43">
        <v>1</v>
      </c>
      <c r="I19" s="44"/>
      <c r="J19" s="44"/>
      <c r="K19" s="44"/>
      <c r="L19" s="79">
        <f t="shared" si="21"/>
        <v>24</v>
      </c>
      <c r="M19" s="43">
        <v>24</v>
      </c>
      <c r="N19" s="43">
        <v>0</v>
      </c>
      <c r="O19" s="43"/>
      <c r="P19" s="43"/>
      <c r="Q19" s="43"/>
      <c r="R19" s="79">
        <f t="shared" si="12"/>
        <v>12</v>
      </c>
      <c r="S19" s="43">
        <v>11</v>
      </c>
      <c r="T19" s="43">
        <v>1</v>
      </c>
      <c r="U19" s="43"/>
      <c r="V19" s="43"/>
      <c r="W19" s="44"/>
      <c r="X19" s="67">
        <v>25</v>
      </c>
      <c r="Y19" s="43">
        <v>24</v>
      </c>
      <c r="Z19" s="43">
        <v>1</v>
      </c>
      <c r="AA19" s="44"/>
      <c r="AB19" s="44"/>
      <c r="AC19" s="44"/>
      <c r="AD19" s="79">
        <f t="shared" si="13"/>
        <v>24</v>
      </c>
      <c r="AE19" s="43">
        <v>24</v>
      </c>
      <c r="AF19" s="43">
        <v>0</v>
      </c>
      <c r="AG19" s="43"/>
      <c r="AH19" s="43"/>
      <c r="AI19" s="43"/>
      <c r="AJ19" s="79">
        <f t="shared" si="22"/>
        <v>27</v>
      </c>
      <c r="AK19" s="43">
        <v>27</v>
      </c>
      <c r="AL19" s="43">
        <v>0</v>
      </c>
      <c r="AM19" s="43"/>
      <c r="AN19" s="43"/>
      <c r="AO19" s="43"/>
      <c r="AP19" s="79">
        <f t="shared" si="23"/>
        <v>27</v>
      </c>
      <c r="AQ19" s="43">
        <v>27</v>
      </c>
      <c r="AR19" s="43">
        <v>0</v>
      </c>
      <c r="AS19" s="79">
        <f t="shared" si="24"/>
        <v>27</v>
      </c>
      <c r="AT19" s="43">
        <v>27</v>
      </c>
      <c r="AU19" s="43">
        <v>0</v>
      </c>
      <c r="AV19" s="43">
        <f t="shared" si="8"/>
        <v>0</v>
      </c>
      <c r="AW19" s="43">
        <f t="shared" si="9"/>
        <v>0</v>
      </c>
      <c r="AX19" s="43">
        <f t="shared" si="10"/>
        <v>0</v>
      </c>
      <c r="AY19" s="67"/>
      <c r="AZ19" s="43"/>
      <c r="BA19" s="43"/>
      <c r="BB19" s="99"/>
      <c r="BC19" s="87"/>
    </row>
    <row r="20" spans="1:70" s="86" customFormat="1" ht="65.25" hidden="1" customHeight="1">
      <c r="A20" s="50">
        <v>11</v>
      </c>
      <c r="B20" s="34" t="s">
        <v>182</v>
      </c>
      <c r="C20" s="45"/>
      <c r="D20" s="45"/>
      <c r="E20" s="45"/>
      <c r="F20" s="67">
        <v>15</v>
      </c>
      <c r="G20" s="43">
        <v>15</v>
      </c>
      <c r="H20" s="43"/>
      <c r="I20" s="44"/>
      <c r="J20" s="44"/>
      <c r="K20" s="44"/>
      <c r="L20" s="79">
        <f t="shared" si="21"/>
        <v>15</v>
      </c>
      <c r="M20" s="43">
        <v>15</v>
      </c>
      <c r="N20" s="43"/>
      <c r="O20" s="43"/>
      <c r="P20" s="43"/>
      <c r="Q20" s="43"/>
      <c r="R20" s="79">
        <f t="shared" si="12"/>
        <v>9</v>
      </c>
      <c r="S20" s="43">
        <v>9</v>
      </c>
      <c r="T20" s="43"/>
      <c r="U20" s="43"/>
      <c r="V20" s="43"/>
      <c r="W20" s="44"/>
      <c r="X20" s="67">
        <v>15</v>
      </c>
      <c r="Y20" s="43">
        <v>15</v>
      </c>
      <c r="Z20" s="43"/>
      <c r="AA20" s="44"/>
      <c r="AB20" s="44"/>
      <c r="AC20" s="44"/>
      <c r="AD20" s="79">
        <f t="shared" si="13"/>
        <v>15</v>
      </c>
      <c r="AE20" s="43">
        <v>15</v>
      </c>
      <c r="AF20" s="43"/>
      <c r="AG20" s="43"/>
      <c r="AH20" s="43"/>
      <c r="AI20" s="43"/>
      <c r="AJ20" s="79">
        <v>0</v>
      </c>
      <c r="AK20" s="43">
        <v>0</v>
      </c>
      <c r="AL20" s="43"/>
      <c r="AM20" s="43"/>
      <c r="AN20" s="43"/>
      <c r="AO20" s="43"/>
      <c r="AP20" s="79">
        <v>0</v>
      </c>
      <c r="AQ20" s="43">
        <v>0</v>
      </c>
      <c r="AR20" s="43"/>
      <c r="AS20" s="79">
        <v>0</v>
      </c>
      <c r="AT20" s="43">
        <v>0</v>
      </c>
      <c r="AU20" s="43"/>
      <c r="AV20" s="43">
        <f t="shared" si="8"/>
        <v>0</v>
      </c>
      <c r="AW20" s="43">
        <f t="shared" si="9"/>
        <v>0</v>
      </c>
      <c r="AX20" s="43">
        <f t="shared" si="10"/>
        <v>0</v>
      </c>
      <c r="AY20" s="67"/>
      <c r="AZ20" s="43"/>
      <c r="BA20" s="43"/>
      <c r="BB20" s="121"/>
      <c r="BC20" s="87"/>
    </row>
    <row r="21" spans="1:70" s="86" customFormat="1" ht="117.75" customHeight="1">
      <c r="A21" s="50">
        <v>12</v>
      </c>
      <c r="B21" s="164" t="s">
        <v>345</v>
      </c>
      <c r="C21" s="45"/>
      <c r="D21" s="45"/>
      <c r="E21" s="45"/>
      <c r="F21" s="67">
        <v>35</v>
      </c>
      <c r="G21" s="43">
        <v>35</v>
      </c>
      <c r="H21" s="43"/>
      <c r="I21" s="44"/>
      <c r="J21" s="44"/>
      <c r="K21" s="44"/>
      <c r="L21" s="79">
        <f t="shared" si="21"/>
        <v>35</v>
      </c>
      <c r="M21" s="43">
        <v>35</v>
      </c>
      <c r="N21" s="43"/>
      <c r="O21" s="43"/>
      <c r="P21" s="43"/>
      <c r="Q21" s="43"/>
      <c r="R21" s="79">
        <f t="shared" si="12"/>
        <v>33</v>
      </c>
      <c r="S21" s="43">
        <v>33</v>
      </c>
      <c r="T21" s="43"/>
      <c r="U21" s="43"/>
      <c r="V21" s="43"/>
      <c r="W21" s="44"/>
      <c r="X21" s="67">
        <v>35</v>
      </c>
      <c r="Y21" s="43">
        <v>35</v>
      </c>
      <c r="Z21" s="43">
        <v>0</v>
      </c>
      <c r="AA21" s="44"/>
      <c r="AB21" s="44"/>
      <c r="AC21" s="44"/>
      <c r="AD21" s="79">
        <f t="shared" si="13"/>
        <v>35</v>
      </c>
      <c r="AE21" s="43">
        <v>35</v>
      </c>
      <c r="AF21" s="43"/>
      <c r="AG21" s="43"/>
      <c r="AH21" s="43"/>
      <c r="AI21" s="43"/>
      <c r="AJ21" s="79">
        <f t="shared" si="22"/>
        <v>35</v>
      </c>
      <c r="AK21" s="43">
        <v>35</v>
      </c>
      <c r="AL21" s="43"/>
      <c r="AM21" s="43"/>
      <c r="AN21" s="43"/>
      <c r="AO21" s="43"/>
      <c r="AP21" s="79">
        <f t="shared" ref="AP21:AP26" si="25">AQ21+AR21</f>
        <v>35</v>
      </c>
      <c r="AQ21" s="43">
        <v>35</v>
      </c>
      <c r="AR21" s="43"/>
      <c r="AS21" s="79">
        <f t="shared" ref="AS21:AS27" si="26">AT21+AU21</f>
        <v>106</v>
      </c>
      <c r="AT21" s="43">
        <f>AQ21+1+36+32+2</f>
        <v>106</v>
      </c>
      <c r="AU21" s="43"/>
      <c r="AV21" s="43">
        <f t="shared" si="8"/>
        <v>71</v>
      </c>
      <c r="AW21" s="43">
        <f t="shared" si="9"/>
        <v>71</v>
      </c>
      <c r="AX21" s="43">
        <f t="shared" si="10"/>
        <v>0</v>
      </c>
      <c r="AY21" s="67"/>
      <c r="AZ21" s="43"/>
      <c r="BA21" s="43"/>
      <c r="BB21" s="158" t="s">
        <v>385</v>
      </c>
      <c r="BC21" s="87"/>
    </row>
    <row r="22" spans="1:70" s="86" customFormat="1" ht="42">
      <c r="A22" s="50">
        <v>13</v>
      </c>
      <c r="B22" s="35" t="s">
        <v>183</v>
      </c>
      <c r="C22" s="45"/>
      <c r="D22" s="45"/>
      <c r="E22" s="45"/>
      <c r="F22" s="67">
        <v>36</v>
      </c>
      <c r="G22" s="43">
        <v>36</v>
      </c>
      <c r="H22" s="43"/>
      <c r="I22" s="44"/>
      <c r="J22" s="44"/>
      <c r="K22" s="44"/>
      <c r="L22" s="79">
        <f t="shared" si="21"/>
        <v>36</v>
      </c>
      <c r="M22" s="43">
        <v>36</v>
      </c>
      <c r="N22" s="43"/>
      <c r="O22" s="43"/>
      <c r="P22" s="43"/>
      <c r="Q22" s="43"/>
      <c r="R22" s="79">
        <f t="shared" si="12"/>
        <v>36</v>
      </c>
      <c r="S22" s="43">
        <v>36</v>
      </c>
      <c r="T22" s="43"/>
      <c r="U22" s="43"/>
      <c r="V22" s="43"/>
      <c r="W22" s="44"/>
      <c r="X22" s="67">
        <v>36</v>
      </c>
      <c r="Y22" s="43">
        <v>36</v>
      </c>
      <c r="Z22" s="43"/>
      <c r="AA22" s="44"/>
      <c r="AB22" s="44"/>
      <c r="AC22" s="44"/>
      <c r="AD22" s="79">
        <f t="shared" si="13"/>
        <v>36</v>
      </c>
      <c r="AE22" s="43">
        <v>36</v>
      </c>
      <c r="AF22" s="43"/>
      <c r="AG22" s="43"/>
      <c r="AH22" s="43"/>
      <c r="AI22" s="43"/>
      <c r="AJ22" s="79">
        <f t="shared" si="22"/>
        <v>36</v>
      </c>
      <c r="AK22" s="43">
        <v>36</v>
      </c>
      <c r="AL22" s="43"/>
      <c r="AM22" s="43"/>
      <c r="AN22" s="43"/>
      <c r="AO22" s="43"/>
      <c r="AP22" s="79">
        <f t="shared" si="25"/>
        <v>36</v>
      </c>
      <c r="AQ22" s="43">
        <v>36</v>
      </c>
      <c r="AR22" s="43"/>
      <c r="AS22" s="79">
        <v>36</v>
      </c>
      <c r="AT22" s="43">
        <v>36</v>
      </c>
      <c r="AU22" s="43"/>
      <c r="AV22" s="43">
        <f t="shared" si="8"/>
        <v>0</v>
      </c>
      <c r="AW22" s="43">
        <f t="shared" si="9"/>
        <v>0</v>
      </c>
      <c r="AX22" s="43">
        <f t="shared" si="10"/>
        <v>0</v>
      </c>
      <c r="AY22" s="67"/>
      <c r="AZ22" s="43"/>
      <c r="BA22" s="43"/>
      <c r="BB22" s="158" t="s">
        <v>484</v>
      </c>
      <c r="BC22" s="87"/>
    </row>
    <row r="23" spans="1:70" s="86" customFormat="1" ht="77.25" customHeight="1">
      <c r="A23" s="50">
        <v>14</v>
      </c>
      <c r="B23" s="164" t="s">
        <v>483</v>
      </c>
      <c r="C23" s="45"/>
      <c r="D23" s="45"/>
      <c r="E23" s="45"/>
      <c r="F23" s="67">
        <v>40</v>
      </c>
      <c r="G23" s="43">
        <v>40</v>
      </c>
      <c r="H23" s="43"/>
      <c r="I23" s="44"/>
      <c r="J23" s="44"/>
      <c r="K23" s="44"/>
      <c r="L23" s="79">
        <f t="shared" si="21"/>
        <v>40</v>
      </c>
      <c r="M23" s="43">
        <v>40</v>
      </c>
      <c r="N23" s="43"/>
      <c r="O23" s="43"/>
      <c r="P23" s="43"/>
      <c r="Q23" s="43"/>
      <c r="R23" s="79">
        <f t="shared" si="12"/>
        <v>32</v>
      </c>
      <c r="S23" s="43">
        <v>32</v>
      </c>
      <c r="T23" s="43">
        <v>0</v>
      </c>
      <c r="U23" s="43"/>
      <c r="V23" s="43"/>
      <c r="W23" s="44"/>
      <c r="X23" s="67">
        <v>40</v>
      </c>
      <c r="Y23" s="43">
        <v>40</v>
      </c>
      <c r="Z23" s="43">
        <v>0</v>
      </c>
      <c r="AA23" s="44"/>
      <c r="AB23" s="44"/>
      <c r="AC23" s="44"/>
      <c r="AD23" s="79">
        <f t="shared" si="13"/>
        <v>40</v>
      </c>
      <c r="AE23" s="43">
        <v>40</v>
      </c>
      <c r="AF23" s="43"/>
      <c r="AG23" s="43"/>
      <c r="AH23" s="43"/>
      <c r="AI23" s="43"/>
      <c r="AJ23" s="79">
        <f t="shared" si="22"/>
        <v>40</v>
      </c>
      <c r="AK23" s="43">
        <v>40</v>
      </c>
      <c r="AL23" s="43"/>
      <c r="AM23" s="43"/>
      <c r="AN23" s="43"/>
      <c r="AO23" s="43"/>
      <c r="AP23" s="79">
        <f t="shared" si="25"/>
        <v>40</v>
      </c>
      <c r="AQ23" s="43">
        <v>40</v>
      </c>
      <c r="AR23" s="43"/>
      <c r="AS23" s="79">
        <f t="shared" si="26"/>
        <v>151</v>
      </c>
      <c r="AT23" s="43">
        <f>AQ23+17+27+18+19+15+15</f>
        <v>151</v>
      </c>
      <c r="AU23" s="43"/>
      <c r="AV23" s="43">
        <f t="shared" si="8"/>
        <v>111</v>
      </c>
      <c r="AW23" s="43">
        <f t="shared" si="9"/>
        <v>111</v>
      </c>
      <c r="AX23" s="43">
        <f t="shared" si="10"/>
        <v>0</v>
      </c>
      <c r="AY23" s="67"/>
      <c r="AZ23" s="43"/>
      <c r="BA23" s="43"/>
      <c r="BB23" s="158" t="s">
        <v>485</v>
      </c>
      <c r="BC23" s="87"/>
    </row>
    <row r="24" spans="1:70" s="86" customFormat="1" ht="40.5" customHeight="1">
      <c r="A24" s="50">
        <v>15</v>
      </c>
      <c r="B24" s="35" t="s">
        <v>184</v>
      </c>
      <c r="C24" s="45"/>
      <c r="D24" s="45"/>
      <c r="E24" s="45"/>
      <c r="F24" s="67">
        <v>28</v>
      </c>
      <c r="G24" s="43">
        <v>28</v>
      </c>
      <c r="H24" s="43"/>
      <c r="I24" s="44"/>
      <c r="J24" s="44"/>
      <c r="K24" s="44"/>
      <c r="L24" s="79">
        <f t="shared" si="21"/>
        <v>28</v>
      </c>
      <c r="M24" s="43">
        <v>28</v>
      </c>
      <c r="N24" s="43"/>
      <c r="O24" s="43"/>
      <c r="P24" s="43"/>
      <c r="Q24" s="43"/>
      <c r="R24" s="79">
        <f t="shared" si="12"/>
        <v>28</v>
      </c>
      <c r="S24" s="43">
        <v>28</v>
      </c>
      <c r="T24" s="43"/>
      <c r="U24" s="43"/>
      <c r="V24" s="43"/>
      <c r="W24" s="44"/>
      <c r="X24" s="67">
        <v>28</v>
      </c>
      <c r="Y24" s="43">
        <v>28</v>
      </c>
      <c r="Z24" s="43"/>
      <c r="AA24" s="44"/>
      <c r="AB24" s="44"/>
      <c r="AC24" s="44"/>
      <c r="AD24" s="79">
        <f t="shared" si="13"/>
        <v>29</v>
      </c>
      <c r="AE24" s="43">
        <v>29</v>
      </c>
      <c r="AF24" s="43"/>
      <c r="AG24" s="43"/>
      <c r="AH24" s="43"/>
      <c r="AI24" s="43"/>
      <c r="AJ24" s="79">
        <f t="shared" si="22"/>
        <v>29</v>
      </c>
      <c r="AK24" s="43">
        <v>29</v>
      </c>
      <c r="AL24" s="43"/>
      <c r="AM24" s="43"/>
      <c r="AN24" s="43"/>
      <c r="AO24" s="43"/>
      <c r="AP24" s="79">
        <f t="shared" si="25"/>
        <v>29</v>
      </c>
      <c r="AQ24" s="43">
        <v>29</v>
      </c>
      <c r="AR24" s="43"/>
      <c r="AS24" s="79">
        <f t="shared" si="26"/>
        <v>84</v>
      </c>
      <c r="AT24" s="43">
        <f>AQ24+20+15+20</f>
        <v>84</v>
      </c>
      <c r="AU24" s="43"/>
      <c r="AV24" s="43">
        <f t="shared" si="8"/>
        <v>55</v>
      </c>
      <c r="AW24" s="43">
        <f t="shared" si="9"/>
        <v>55</v>
      </c>
      <c r="AX24" s="43">
        <f t="shared" si="10"/>
        <v>0</v>
      </c>
      <c r="AY24" s="67"/>
      <c r="AZ24" s="43"/>
      <c r="BA24" s="43"/>
      <c r="BB24" s="158" t="s">
        <v>336</v>
      </c>
      <c r="BC24" s="87"/>
    </row>
    <row r="25" spans="1:70" s="86" customFormat="1" ht="34.5" customHeight="1">
      <c r="A25" s="50">
        <v>16</v>
      </c>
      <c r="B25" s="51" t="s">
        <v>213</v>
      </c>
      <c r="C25" s="46"/>
      <c r="D25" s="46"/>
      <c r="E25" s="46"/>
      <c r="F25" s="67">
        <v>24</v>
      </c>
      <c r="G25" s="43">
        <v>24</v>
      </c>
      <c r="H25" s="43"/>
      <c r="I25" s="44"/>
      <c r="J25" s="44"/>
      <c r="K25" s="44"/>
      <c r="L25" s="79">
        <f t="shared" si="21"/>
        <v>24</v>
      </c>
      <c r="M25" s="43">
        <v>24</v>
      </c>
      <c r="N25" s="43"/>
      <c r="O25" s="43"/>
      <c r="P25" s="43"/>
      <c r="Q25" s="43"/>
      <c r="R25" s="79">
        <f t="shared" si="12"/>
        <v>19</v>
      </c>
      <c r="S25" s="43">
        <v>19</v>
      </c>
      <c r="T25" s="43"/>
      <c r="U25" s="43"/>
      <c r="V25" s="43"/>
      <c r="W25" s="44"/>
      <c r="X25" s="67">
        <v>24</v>
      </c>
      <c r="Y25" s="43">
        <v>24</v>
      </c>
      <c r="Z25" s="43"/>
      <c r="AA25" s="44"/>
      <c r="AB25" s="44"/>
      <c r="AC25" s="44"/>
      <c r="AD25" s="79">
        <f t="shared" si="13"/>
        <v>24</v>
      </c>
      <c r="AE25" s="43">
        <v>24</v>
      </c>
      <c r="AF25" s="43"/>
      <c r="AG25" s="43"/>
      <c r="AH25" s="43"/>
      <c r="AI25" s="43"/>
      <c r="AJ25" s="79">
        <f t="shared" si="22"/>
        <v>24</v>
      </c>
      <c r="AK25" s="43">
        <v>24</v>
      </c>
      <c r="AL25" s="43"/>
      <c r="AM25" s="43"/>
      <c r="AN25" s="43"/>
      <c r="AO25" s="43"/>
      <c r="AP25" s="79">
        <f t="shared" si="25"/>
        <v>24</v>
      </c>
      <c r="AQ25" s="43">
        <v>24</v>
      </c>
      <c r="AR25" s="43"/>
      <c r="AS25" s="79">
        <f t="shared" si="26"/>
        <v>24</v>
      </c>
      <c r="AT25" s="43">
        <v>24</v>
      </c>
      <c r="AU25" s="43"/>
      <c r="AV25" s="43">
        <f t="shared" si="8"/>
        <v>0</v>
      </c>
      <c r="AW25" s="43">
        <f t="shared" si="9"/>
        <v>0</v>
      </c>
      <c r="AX25" s="43">
        <f t="shared" si="10"/>
        <v>0</v>
      </c>
      <c r="AY25" s="67"/>
      <c r="AZ25" s="43"/>
      <c r="BA25" s="43"/>
      <c r="BB25" s="121"/>
      <c r="BC25" s="87"/>
    </row>
    <row r="26" spans="1:70" s="86" customFormat="1" ht="21.75" customHeight="1">
      <c r="A26" s="50">
        <v>17</v>
      </c>
      <c r="B26" s="51" t="s">
        <v>214</v>
      </c>
      <c r="C26" s="46"/>
      <c r="D26" s="46"/>
      <c r="E26" s="46"/>
      <c r="F26" s="67">
        <v>3</v>
      </c>
      <c r="G26" s="43">
        <v>3</v>
      </c>
      <c r="H26" s="43"/>
      <c r="I26" s="43"/>
      <c r="J26" s="43"/>
      <c r="K26" s="43"/>
      <c r="L26" s="79">
        <f t="shared" si="21"/>
        <v>3</v>
      </c>
      <c r="M26" s="43">
        <v>3</v>
      </c>
      <c r="N26" s="43"/>
      <c r="O26" s="43"/>
      <c r="P26" s="43"/>
      <c r="Q26" s="43"/>
      <c r="R26" s="79">
        <f t="shared" si="12"/>
        <v>0</v>
      </c>
      <c r="S26" s="43">
        <v>0</v>
      </c>
      <c r="T26" s="43"/>
      <c r="U26" s="43"/>
      <c r="V26" s="43"/>
      <c r="W26" s="43"/>
      <c r="X26" s="67">
        <v>3</v>
      </c>
      <c r="Y26" s="43">
        <v>3</v>
      </c>
      <c r="Z26" s="43"/>
      <c r="AA26" s="43"/>
      <c r="AB26" s="43"/>
      <c r="AC26" s="43"/>
      <c r="AD26" s="79">
        <f t="shared" si="13"/>
        <v>3</v>
      </c>
      <c r="AE26" s="43">
        <v>3</v>
      </c>
      <c r="AF26" s="43"/>
      <c r="AG26" s="43"/>
      <c r="AH26" s="43"/>
      <c r="AI26" s="43"/>
      <c r="AJ26" s="79">
        <f t="shared" si="22"/>
        <v>3</v>
      </c>
      <c r="AK26" s="43">
        <v>3</v>
      </c>
      <c r="AL26" s="43"/>
      <c r="AM26" s="43"/>
      <c r="AN26" s="43"/>
      <c r="AO26" s="43"/>
      <c r="AP26" s="79">
        <f t="shared" si="25"/>
        <v>3</v>
      </c>
      <c r="AQ26" s="43">
        <v>3</v>
      </c>
      <c r="AR26" s="43"/>
      <c r="AS26" s="79">
        <f t="shared" si="26"/>
        <v>3</v>
      </c>
      <c r="AT26" s="43">
        <v>3</v>
      </c>
      <c r="AU26" s="43"/>
      <c r="AV26" s="43">
        <f t="shared" si="8"/>
        <v>0</v>
      </c>
      <c r="AW26" s="43">
        <f t="shared" si="9"/>
        <v>0</v>
      </c>
      <c r="AX26" s="43">
        <f t="shared" si="10"/>
        <v>0</v>
      </c>
      <c r="AY26" s="67"/>
      <c r="AZ26" s="43"/>
      <c r="BA26" s="43"/>
      <c r="BB26" s="121"/>
      <c r="BC26" s="87"/>
    </row>
    <row r="27" spans="1:70" s="88" customFormat="1" ht="75" customHeight="1">
      <c r="A27" s="50">
        <v>18</v>
      </c>
      <c r="B27" s="34" t="s">
        <v>275</v>
      </c>
      <c r="C27" s="43">
        <v>0</v>
      </c>
      <c r="D27" s="43">
        <v>0</v>
      </c>
      <c r="E27" s="43">
        <v>0</v>
      </c>
      <c r="F27" s="67">
        <v>38</v>
      </c>
      <c r="G27" s="43">
        <v>36</v>
      </c>
      <c r="H27" s="43">
        <v>2</v>
      </c>
      <c r="I27" s="43"/>
      <c r="J27" s="43"/>
      <c r="K27" s="43"/>
      <c r="L27" s="79">
        <f t="shared" si="21"/>
        <v>36</v>
      </c>
      <c r="M27" s="43">
        <v>36</v>
      </c>
      <c r="N27" s="43">
        <v>0</v>
      </c>
      <c r="O27" s="43">
        <v>0</v>
      </c>
      <c r="P27" s="43">
        <v>0</v>
      </c>
      <c r="Q27" s="43">
        <v>0</v>
      </c>
      <c r="R27" s="79">
        <f t="shared" si="12"/>
        <v>37</v>
      </c>
      <c r="S27" s="43">
        <v>35</v>
      </c>
      <c r="T27" s="43">
        <v>2</v>
      </c>
      <c r="U27" s="43">
        <v>0</v>
      </c>
      <c r="V27" s="43">
        <v>0</v>
      </c>
      <c r="W27" s="43">
        <v>0</v>
      </c>
      <c r="X27" s="67">
        <v>64</v>
      </c>
      <c r="Y27" s="43">
        <v>62</v>
      </c>
      <c r="Z27" s="43">
        <v>2</v>
      </c>
      <c r="AA27" s="43"/>
      <c r="AB27" s="43"/>
      <c r="AC27" s="43"/>
      <c r="AD27" s="79">
        <f t="shared" si="13"/>
        <v>36</v>
      </c>
      <c r="AE27" s="43">
        <v>36</v>
      </c>
      <c r="AF27" s="43">
        <v>0</v>
      </c>
      <c r="AG27" s="43"/>
      <c r="AH27" s="43"/>
      <c r="AI27" s="43"/>
      <c r="AJ27" s="79">
        <v>20</v>
      </c>
      <c r="AK27" s="43">
        <v>20</v>
      </c>
      <c r="AL27" s="43">
        <v>0</v>
      </c>
      <c r="AM27" s="43"/>
      <c r="AN27" s="43"/>
      <c r="AO27" s="43"/>
      <c r="AP27" s="79">
        <v>32</v>
      </c>
      <c r="AQ27" s="43">
        <v>32</v>
      </c>
      <c r="AR27" s="43">
        <v>0</v>
      </c>
      <c r="AS27" s="79">
        <f t="shared" si="26"/>
        <v>38</v>
      </c>
      <c r="AT27" s="43">
        <v>38</v>
      </c>
      <c r="AU27" s="43">
        <v>0</v>
      </c>
      <c r="AV27" s="43">
        <f t="shared" si="8"/>
        <v>6</v>
      </c>
      <c r="AW27" s="43">
        <f t="shared" si="9"/>
        <v>6</v>
      </c>
      <c r="AX27" s="43">
        <f t="shared" si="10"/>
        <v>0</v>
      </c>
      <c r="AY27" s="67"/>
      <c r="AZ27" s="43"/>
      <c r="BA27" s="43"/>
      <c r="BB27" s="157" t="s">
        <v>386</v>
      </c>
      <c r="BC27" s="159" t="s">
        <v>363</v>
      </c>
    </row>
    <row r="28" spans="1:70" s="86" customFormat="1" ht="39" customHeight="1">
      <c r="A28" s="50">
        <v>19</v>
      </c>
      <c r="B28" s="34" t="s">
        <v>185</v>
      </c>
      <c r="C28" s="46">
        <v>0</v>
      </c>
      <c r="D28" s="46">
        <v>0</v>
      </c>
      <c r="E28" s="46">
        <v>0</v>
      </c>
      <c r="F28" s="67">
        <v>36</v>
      </c>
      <c r="G28" s="43">
        <v>36</v>
      </c>
      <c r="H28" s="43">
        <v>0</v>
      </c>
      <c r="I28" s="43"/>
      <c r="J28" s="43"/>
      <c r="K28" s="43"/>
      <c r="L28" s="79">
        <f t="shared" si="21"/>
        <v>36</v>
      </c>
      <c r="M28" s="43">
        <v>36</v>
      </c>
      <c r="N28" s="43">
        <v>0</v>
      </c>
      <c r="O28" s="43">
        <v>0</v>
      </c>
      <c r="P28" s="43">
        <v>0</v>
      </c>
      <c r="Q28" s="43">
        <v>0</v>
      </c>
      <c r="R28" s="79">
        <f t="shared" si="12"/>
        <v>29</v>
      </c>
      <c r="S28" s="43">
        <v>29</v>
      </c>
      <c r="T28" s="43">
        <v>0</v>
      </c>
      <c r="U28" s="43">
        <v>0</v>
      </c>
      <c r="V28" s="43">
        <v>0</v>
      </c>
      <c r="W28" s="43">
        <v>0</v>
      </c>
      <c r="X28" s="67">
        <v>36</v>
      </c>
      <c r="Y28" s="43">
        <v>36</v>
      </c>
      <c r="Z28" s="43">
        <v>0</v>
      </c>
      <c r="AA28" s="43"/>
      <c r="AB28" s="43"/>
      <c r="AC28" s="43"/>
      <c r="AD28" s="79">
        <f t="shared" si="13"/>
        <v>36</v>
      </c>
      <c r="AE28" s="43">
        <v>36</v>
      </c>
      <c r="AF28" s="43">
        <v>0</v>
      </c>
      <c r="AG28" s="43"/>
      <c r="AH28" s="43"/>
      <c r="AI28" s="43"/>
      <c r="AJ28" s="79">
        <f t="shared" si="22"/>
        <v>36</v>
      </c>
      <c r="AK28" s="43">
        <v>36</v>
      </c>
      <c r="AL28" s="43">
        <v>0</v>
      </c>
      <c r="AM28" s="43"/>
      <c r="AN28" s="43"/>
      <c r="AO28" s="43"/>
      <c r="AP28" s="79">
        <f t="shared" ref="AP28:AP29" si="27">AQ28+AR28</f>
        <v>36</v>
      </c>
      <c r="AQ28" s="43">
        <v>36</v>
      </c>
      <c r="AR28" s="43">
        <v>0</v>
      </c>
      <c r="AS28" s="79">
        <f t="shared" ref="AS28:AS29" si="28">AT28+AU28</f>
        <v>36</v>
      </c>
      <c r="AT28" s="43">
        <v>36</v>
      </c>
      <c r="AU28" s="43">
        <v>0</v>
      </c>
      <c r="AV28" s="43">
        <f t="shared" si="8"/>
        <v>0</v>
      </c>
      <c r="AW28" s="43">
        <f t="shared" si="9"/>
        <v>0</v>
      </c>
      <c r="AX28" s="43">
        <f t="shared" si="10"/>
        <v>0</v>
      </c>
      <c r="AY28" s="67"/>
      <c r="AZ28" s="43"/>
      <c r="BA28" s="43"/>
      <c r="BB28" s="121"/>
      <c r="BC28" s="87"/>
    </row>
    <row r="29" spans="1:70" s="86" customFormat="1" ht="30" customHeight="1">
      <c r="A29" s="50">
        <v>20</v>
      </c>
      <c r="B29" s="34" t="s">
        <v>186</v>
      </c>
      <c r="C29" s="45"/>
      <c r="D29" s="45"/>
      <c r="E29" s="45"/>
      <c r="F29" s="67">
        <v>18</v>
      </c>
      <c r="G29" s="43">
        <v>18</v>
      </c>
      <c r="H29" s="43">
        <v>0</v>
      </c>
      <c r="I29" s="43"/>
      <c r="J29" s="43"/>
      <c r="K29" s="43"/>
      <c r="L29" s="79">
        <f t="shared" si="21"/>
        <v>18</v>
      </c>
      <c r="M29" s="43">
        <v>18</v>
      </c>
      <c r="N29" s="43">
        <v>0</v>
      </c>
      <c r="O29" s="43"/>
      <c r="P29" s="43"/>
      <c r="Q29" s="43"/>
      <c r="R29" s="79">
        <f t="shared" si="12"/>
        <v>12</v>
      </c>
      <c r="S29" s="43">
        <v>12</v>
      </c>
      <c r="T29" s="43">
        <v>0</v>
      </c>
      <c r="U29" s="43"/>
      <c r="V29" s="43"/>
      <c r="W29" s="44"/>
      <c r="X29" s="67">
        <v>18</v>
      </c>
      <c r="Y29" s="43">
        <v>18</v>
      </c>
      <c r="Z29" s="43"/>
      <c r="AA29" s="43"/>
      <c r="AB29" s="43"/>
      <c r="AC29" s="43"/>
      <c r="AD29" s="79">
        <f t="shared" si="13"/>
        <v>18</v>
      </c>
      <c r="AE29" s="43">
        <v>18</v>
      </c>
      <c r="AF29" s="43">
        <v>0</v>
      </c>
      <c r="AG29" s="43"/>
      <c r="AH29" s="43"/>
      <c r="AI29" s="43"/>
      <c r="AJ29" s="79">
        <f t="shared" si="22"/>
        <v>18</v>
      </c>
      <c r="AK29" s="43">
        <v>18</v>
      </c>
      <c r="AL29" s="43">
        <v>0</v>
      </c>
      <c r="AM29" s="43"/>
      <c r="AN29" s="43"/>
      <c r="AO29" s="43"/>
      <c r="AP29" s="79">
        <f t="shared" si="27"/>
        <v>18</v>
      </c>
      <c r="AQ29" s="43">
        <v>18</v>
      </c>
      <c r="AR29" s="43">
        <v>0</v>
      </c>
      <c r="AS29" s="79">
        <f t="shared" si="28"/>
        <v>18</v>
      </c>
      <c r="AT29" s="43">
        <v>18</v>
      </c>
      <c r="AU29" s="43">
        <v>0</v>
      </c>
      <c r="AV29" s="43">
        <f t="shared" si="8"/>
        <v>0</v>
      </c>
      <c r="AW29" s="43">
        <f t="shared" si="9"/>
        <v>0</v>
      </c>
      <c r="AX29" s="43">
        <f t="shared" si="10"/>
        <v>0</v>
      </c>
      <c r="AY29" s="67"/>
      <c r="AZ29" s="43"/>
      <c r="BA29" s="43"/>
      <c r="BB29" s="99"/>
      <c r="BC29" s="87"/>
    </row>
    <row r="30" spans="1:70" s="89" customFormat="1" ht="28.5" customHeight="1">
      <c r="A30" s="50">
        <v>21</v>
      </c>
      <c r="B30" s="34" t="s">
        <v>201</v>
      </c>
      <c r="C30" s="46">
        <v>0</v>
      </c>
      <c r="D30" s="46">
        <v>0</v>
      </c>
      <c r="E30" s="46">
        <v>0</v>
      </c>
      <c r="F30" s="67">
        <v>139</v>
      </c>
      <c r="G30" s="43">
        <v>139</v>
      </c>
      <c r="H30" s="43">
        <v>0</v>
      </c>
      <c r="I30" s="43"/>
      <c r="J30" s="43"/>
      <c r="K30" s="43"/>
      <c r="L30" s="79">
        <v>184</v>
      </c>
      <c r="M30" s="43">
        <v>184</v>
      </c>
      <c r="N30" s="43">
        <v>0</v>
      </c>
      <c r="O30" s="43">
        <v>0</v>
      </c>
      <c r="P30" s="43">
        <v>0</v>
      </c>
      <c r="Q30" s="43">
        <v>0</v>
      </c>
      <c r="R30" s="79">
        <f t="shared" si="12"/>
        <v>94</v>
      </c>
      <c r="S30" s="43">
        <v>94</v>
      </c>
      <c r="T30" s="43"/>
      <c r="U30" s="43">
        <v>0</v>
      </c>
      <c r="V30" s="43">
        <v>0</v>
      </c>
      <c r="W30" s="43">
        <v>0</v>
      </c>
      <c r="X30" s="67">
        <v>184</v>
      </c>
      <c r="Y30" s="43">
        <v>184</v>
      </c>
      <c r="Z30" s="43">
        <v>0</v>
      </c>
      <c r="AA30" s="43"/>
      <c r="AB30" s="43"/>
      <c r="AC30" s="43"/>
      <c r="AD30" s="79">
        <v>184</v>
      </c>
      <c r="AE30" s="43">
        <v>184</v>
      </c>
      <c r="AF30" s="43">
        <v>0</v>
      </c>
      <c r="AG30" s="43"/>
      <c r="AH30" s="43"/>
      <c r="AI30" s="43"/>
      <c r="AJ30" s="79">
        <v>184</v>
      </c>
      <c r="AK30" s="43">
        <v>184</v>
      </c>
      <c r="AL30" s="43">
        <v>0</v>
      </c>
      <c r="AM30" s="43"/>
      <c r="AN30" s="43"/>
      <c r="AO30" s="43"/>
      <c r="AP30" s="79">
        <v>184</v>
      </c>
      <c r="AQ30" s="43">
        <v>184</v>
      </c>
      <c r="AR30" s="43">
        <v>0</v>
      </c>
      <c r="AS30" s="79">
        <v>184</v>
      </c>
      <c r="AT30" s="43">
        <v>184</v>
      </c>
      <c r="AU30" s="43">
        <v>0</v>
      </c>
      <c r="AV30" s="43">
        <f t="shared" si="8"/>
        <v>0</v>
      </c>
      <c r="AW30" s="43">
        <f t="shared" si="9"/>
        <v>0</v>
      </c>
      <c r="AX30" s="43">
        <f t="shared" si="10"/>
        <v>0</v>
      </c>
      <c r="AY30" s="43"/>
      <c r="AZ30" s="43"/>
      <c r="BA30" s="43"/>
      <c r="BB30" s="121"/>
      <c r="BC30" s="87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</row>
    <row r="31" spans="1:70" s="89" customFormat="1" ht="21" customHeight="1">
      <c r="A31" s="50">
        <v>22</v>
      </c>
      <c r="B31" s="90" t="s">
        <v>41</v>
      </c>
      <c r="C31" s="46"/>
      <c r="D31" s="46"/>
      <c r="E31" s="46"/>
      <c r="F31" s="67"/>
      <c r="G31" s="43"/>
      <c r="H31" s="43"/>
      <c r="I31" s="43"/>
      <c r="J31" s="43"/>
      <c r="K31" s="43"/>
      <c r="L31" s="67">
        <v>70</v>
      </c>
      <c r="M31" s="43">
        <v>70</v>
      </c>
      <c r="N31" s="43">
        <v>0</v>
      </c>
      <c r="O31" s="43"/>
      <c r="P31" s="43"/>
      <c r="Q31" s="43"/>
      <c r="R31" s="79"/>
      <c r="S31" s="43"/>
      <c r="T31" s="43"/>
      <c r="U31" s="43"/>
      <c r="V31" s="43"/>
      <c r="W31" s="43"/>
      <c r="X31" s="67"/>
      <c r="Y31" s="43"/>
      <c r="Z31" s="43"/>
      <c r="AA31" s="43"/>
      <c r="AB31" s="43"/>
      <c r="AC31" s="43"/>
      <c r="AD31" s="67">
        <v>70</v>
      </c>
      <c r="AE31" s="43">
        <v>70</v>
      </c>
      <c r="AF31" s="43">
        <v>0</v>
      </c>
      <c r="AG31" s="43"/>
      <c r="AH31" s="43"/>
      <c r="AI31" s="43"/>
      <c r="AJ31" s="67">
        <v>70</v>
      </c>
      <c r="AK31" s="43">
        <v>70</v>
      </c>
      <c r="AL31" s="43">
        <v>0</v>
      </c>
      <c r="AM31" s="43"/>
      <c r="AN31" s="43"/>
      <c r="AO31" s="43"/>
      <c r="AP31" s="67">
        <v>70</v>
      </c>
      <c r="AQ31" s="43">
        <v>70</v>
      </c>
      <c r="AR31" s="43">
        <v>0</v>
      </c>
      <c r="AS31" s="67">
        <v>70</v>
      </c>
      <c r="AT31" s="43">
        <v>70</v>
      </c>
      <c r="AU31" s="43">
        <v>0</v>
      </c>
      <c r="AV31" s="43">
        <f t="shared" si="8"/>
        <v>0</v>
      </c>
      <c r="AW31" s="43">
        <f t="shared" si="9"/>
        <v>0</v>
      </c>
      <c r="AX31" s="43">
        <f t="shared" si="10"/>
        <v>0</v>
      </c>
      <c r="AY31" s="43"/>
      <c r="AZ31" s="43"/>
      <c r="BA31" s="43"/>
      <c r="BB31" s="121"/>
      <c r="BC31" s="87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</row>
    <row r="32" spans="1:70" s="89" customFormat="1" ht="21" customHeight="1">
      <c r="A32" s="50">
        <v>23</v>
      </c>
      <c r="B32" s="90" t="s">
        <v>42</v>
      </c>
      <c r="C32" s="46"/>
      <c r="D32" s="46"/>
      <c r="E32" s="46"/>
      <c r="F32" s="67"/>
      <c r="G32" s="43"/>
      <c r="H32" s="43"/>
      <c r="I32" s="43"/>
      <c r="J32" s="43"/>
      <c r="K32" s="43"/>
      <c r="L32" s="67">
        <v>110</v>
      </c>
      <c r="M32" s="43">
        <v>110</v>
      </c>
      <c r="N32" s="43">
        <v>0</v>
      </c>
      <c r="O32" s="43"/>
      <c r="P32" s="43"/>
      <c r="Q32" s="43"/>
      <c r="R32" s="79"/>
      <c r="S32" s="43"/>
      <c r="T32" s="43"/>
      <c r="U32" s="43"/>
      <c r="V32" s="43"/>
      <c r="W32" s="43"/>
      <c r="X32" s="67"/>
      <c r="Y32" s="43"/>
      <c r="Z32" s="43"/>
      <c r="AA32" s="43"/>
      <c r="AB32" s="43"/>
      <c r="AC32" s="43"/>
      <c r="AD32" s="67">
        <v>110</v>
      </c>
      <c r="AE32" s="43">
        <v>110</v>
      </c>
      <c r="AF32" s="43">
        <v>0</v>
      </c>
      <c r="AG32" s="43"/>
      <c r="AH32" s="43"/>
      <c r="AI32" s="43"/>
      <c r="AJ32" s="67">
        <v>110</v>
      </c>
      <c r="AK32" s="43">
        <v>110</v>
      </c>
      <c r="AL32" s="43">
        <v>0</v>
      </c>
      <c r="AM32" s="43"/>
      <c r="AN32" s="43"/>
      <c r="AO32" s="43"/>
      <c r="AP32" s="67">
        <v>110</v>
      </c>
      <c r="AQ32" s="43">
        <v>110</v>
      </c>
      <c r="AR32" s="43">
        <v>0</v>
      </c>
      <c r="AS32" s="67">
        <v>110</v>
      </c>
      <c r="AT32" s="43">
        <v>110</v>
      </c>
      <c r="AU32" s="43">
        <v>0</v>
      </c>
      <c r="AV32" s="43">
        <f t="shared" si="8"/>
        <v>0</v>
      </c>
      <c r="AW32" s="43">
        <f t="shared" si="9"/>
        <v>0</v>
      </c>
      <c r="AX32" s="43">
        <f t="shared" si="10"/>
        <v>0</v>
      </c>
      <c r="AY32" s="43"/>
      <c r="AZ32" s="43"/>
      <c r="BA32" s="43"/>
      <c r="BB32" s="121"/>
      <c r="BC32" s="87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</row>
    <row r="33" spans="1:70" s="89" customFormat="1" ht="21" customHeight="1">
      <c r="A33" s="50">
        <v>24</v>
      </c>
      <c r="B33" s="91" t="s">
        <v>98</v>
      </c>
      <c r="C33" s="92"/>
      <c r="D33" s="92"/>
      <c r="E33" s="92"/>
      <c r="F33" s="67"/>
      <c r="G33" s="43"/>
      <c r="H33" s="43"/>
      <c r="I33" s="43"/>
      <c r="J33" s="43"/>
      <c r="K33" s="43"/>
      <c r="L33" s="67">
        <v>42</v>
      </c>
      <c r="M33" s="43">
        <v>42</v>
      </c>
      <c r="N33" s="43">
        <v>0</v>
      </c>
      <c r="O33" s="43"/>
      <c r="P33" s="43"/>
      <c r="Q33" s="43"/>
      <c r="R33" s="79"/>
      <c r="S33" s="43"/>
      <c r="T33" s="43"/>
      <c r="U33" s="43"/>
      <c r="V33" s="43"/>
      <c r="W33" s="43"/>
      <c r="X33" s="67"/>
      <c r="Y33" s="43"/>
      <c r="Z33" s="43"/>
      <c r="AA33" s="43"/>
      <c r="AB33" s="43"/>
      <c r="AC33" s="43"/>
      <c r="AD33" s="67">
        <v>42</v>
      </c>
      <c r="AE33" s="43">
        <v>42</v>
      </c>
      <c r="AF33" s="43">
        <v>0</v>
      </c>
      <c r="AG33" s="43"/>
      <c r="AH33" s="43"/>
      <c r="AI33" s="43"/>
      <c r="AJ33" s="67">
        <v>42</v>
      </c>
      <c r="AK33" s="43">
        <v>42</v>
      </c>
      <c r="AL33" s="43">
        <v>0</v>
      </c>
      <c r="AM33" s="43"/>
      <c r="AN33" s="43"/>
      <c r="AO33" s="43"/>
      <c r="AP33" s="67">
        <v>42</v>
      </c>
      <c r="AQ33" s="43">
        <v>42</v>
      </c>
      <c r="AR33" s="43">
        <v>0</v>
      </c>
      <c r="AS33" s="67">
        <v>42</v>
      </c>
      <c r="AT33" s="43">
        <v>42</v>
      </c>
      <c r="AU33" s="43">
        <v>0</v>
      </c>
      <c r="AV33" s="43">
        <f t="shared" si="8"/>
        <v>0</v>
      </c>
      <c r="AW33" s="43">
        <f t="shared" si="9"/>
        <v>0</v>
      </c>
      <c r="AX33" s="43">
        <f t="shared" si="10"/>
        <v>0</v>
      </c>
      <c r="AY33" s="43"/>
      <c r="AZ33" s="43"/>
      <c r="BA33" s="43"/>
      <c r="BB33" s="121"/>
      <c r="BC33" s="87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</row>
    <row r="34" spans="1:70" s="89" customFormat="1" ht="21" customHeight="1">
      <c r="A34" s="50">
        <v>25</v>
      </c>
      <c r="B34" s="91" t="s">
        <v>105</v>
      </c>
      <c r="C34" s="92"/>
      <c r="D34" s="92"/>
      <c r="E34" s="92"/>
      <c r="F34" s="67"/>
      <c r="G34" s="43"/>
      <c r="H34" s="43"/>
      <c r="I34" s="43"/>
      <c r="J34" s="43"/>
      <c r="K34" s="43"/>
      <c r="L34" s="67">
        <v>5</v>
      </c>
      <c r="M34" s="43">
        <v>5</v>
      </c>
      <c r="N34" s="43">
        <v>0</v>
      </c>
      <c r="O34" s="43"/>
      <c r="P34" s="43"/>
      <c r="Q34" s="43"/>
      <c r="R34" s="79"/>
      <c r="S34" s="43"/>
      <c r="T34" s="43"/>
      <c r="U34" s="43"/>
      <c r="V34" s="43"/>
      <c r="W34" s="43"/>
      <c r="X34" s="67"/>
      <c r="Y34" s="43"/>
      <c r="Z34" s="43"/>
      <c r="AA34" s="43"/>
      <c r="AB34" s="43"/>
      <c r="AC34" s="43"/>
      <c r="AD34" s="67">
        <v>5</v>
      </c>
      <c r="AE34" s="43">
        <v>5</v>
      </c>
      <c r="AF34" s="43">
        <v>0</v>
      </c>
      <c r="AG34" s="43"/>
      <c r="AH34" s="43"/>
      <c r="AI34" s="43"/>
      <c r="AJ34" s="67">
        <v>5</v>
      </c>
      <c r="AK34" s="43">
        <v>5</v>
      </c>
      <c r="AL34" s="43">
        <v>0</v>
      </c>
      <c r="AM34" s="43"/>
      <c r="AN34" s="43"/>
      <c r="AO34" s="43"/>
      <c r="AP34" s="67">
        <v>5</v>
      </c>
      <c r="AQ34" s="43">
        <v>5</v>
      </c>
      <c r="AR34" s="43">
        <v>0</v>
      </c>
      <c r="AS34" s="67">
        <v>5</v>
      </c>
      <c r="AT34" s="43">
        <v>5</v>
      </c>
      <c r="AU34" s="43">
        <v>0</v>
      </c>
      <c r="AV34" s="43">
        <f t="shared" si="8"/>
        <v>0</v>
      </c>
      <c r="AW34" s="43">
        <f t="shared" si="9"/>
        <v>0</v>
      </c>
      <c r="AX34" s="43">
        <f t="shared" si="10"/>
        <v>0</v>
      </c>
      <c r="AY34" s="43"/>
      <c r="AZ34" s="43"/>
      <c r="BA34" s="43"/>
      <c r="BB34" s="121"/>
      <c r="BC34" s="87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</row>
    <row r="35" spans="1:70" s="89" customFormat="1" ht="21" customHeight="1">
      <c r="A35" s="50">
        <v>26</v>
      </c>
      <c r="B35" s="90" t="s">
        <v>208</v>
      </c>
      <c r="C35" s="92"/>
      <c r="D35" s="92"/>
      <c r="E35" s="92"/>
      <c r="F35" s="67"/>
      <c r="G35" s="43"/>
      <c r="H35" s="43"/>
      <c r="I35" s="43"/>
      <c r="J35" s="43"/>
      <c r="K35" s="43"/>
      <c r="L35" s="67">
        <v>9</v>
      </c>
      <c r="M35" s="43">
        <v>9</v>
      </c>
      <c r="N35" s="43">
        <v>0</v>
      </c>
      <c r="O35" s="43"/>
      <c r="P35" s="43"/>
      <c r="Q35" s="43"/>
      <c r="R35" s="79"/>
      <c r="S35" s="43"/>
      <c r="T35" s="43"/>
      <c r="U35" s="43"/>
      <c r="V35" s="43"/>
      <c r="W35" s="43"/>
      <c r="X35" s="67"/>
      <c r="Y35" s="43"/>
      <c r="Z35" s="43"/>
      <c r="AA35" s="43"/>
      <c r="AB35" s="43"/>
      <c r="AC35" s="43"/>
      <c r="AD35" s="67">
        <v>9</v>
      </c>
      <c r="AE35" s="43">
        <v>9</v>
      </c>
      <c r="AF35" s="43">
        <v>0</v>
      </c>
      <c r="AG35" s="43"/>
      <c r="AH35" s="43"/>
      <c r="AI35" s="43"/>
      <c r="AJ35" s="67">
        <v>9</v>
      </c>
      <c r="AK35" s="43">
        <v>9</v>
      </c>
      <c r="AL35" s="43">
        <v>0</v>
      </c>
      <c r="AM35" s="43"/>
      <c r="AN35" s="43"/>
      <c r="AO35" s="43"/>
      <c r="AP35" s="67">
        <v>9</v>
      </c>
      <c r="AQ35" s="43">
        <v>9</v>
      </c>
      <c r="AR35" s="43">
        <v>0</v>
      </c>
      <c r="AS35" s="67">
        <v>9</v>
      </c>
      <c r="AT35" s="43">
        <v>9</v>
      </c>
      <c r="AU35" s="43">
        <v>0</v>
      </c>
      <c r="AV35" s="43">
        <f t="shared" si="8"/>
        <v>0</v>
      </c>
      <c r="AW35" s="43">
        <f t="shared" si="9"/>
        <v>0</v>
      </c>
      <c r="AX35" s="43">
        <f t="shared" si="10"/>
        <v>0</v>
      </c>
      <c r="AY35" s="43"/>
      <c r="AZ35" s="43"/>
      <c r="BA35" s="43"/>
      <c r="BB35" s="121"/>
      <c r="BC35" s="87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</row>
    <row r="36" spans="1:70" s="89" customFormat="1" ht="21" customHeight="1">
      <c r="A36" s="50">
        <v>27</v>
      </c>
      <c r="B36" s="90" t="s">
        <v>104</v>
      </c>
      <c r="C36" s="92"/>
      <c r="D36" s="92"/>
      <c r="E36" s="92"/>
      <c r="F36" s="67"/>
      <c r="G36" s="43"/>
      <c r="H36" s="43"/>
      <c r="I36" s="43"/>
      <c r="J36" s="43"/>
      <c r="K36" s="43"/>
      <c r="L36" s="43">
        <v>6</v>
      </c>
      <c r="M36" s="43">
        <v>6</v>
      </c>
      <c r="N36" s="43">
        <v>0</v>
      </c>
      <c r="O36" s="43"/>
      <c r="P36" s="43"/>
      <c r="Q36" s="43"/>
      <c r="R36" s="79"/>
      <c r="S36" s="43"/>
      <c r="T36" s="43"/>
      <c r="U36" s="43"/>
      <c r="V36" s="43"/>
      <c r="W36" s="43"/>
      <c r="X36" s="67"/>
      <c r="Y36" s="43"/>
      <c r="Z36" s="43"/>
      <c r="AA36" s="43"/>
      <c r="AB36" s="43"/>
      <c r="AC36" s="43"/>
      <c r="AD36" s="43">
        <v>6</v>
      </c>
      <c r="AE36" s="43">
        <v>6</v>
      </c>
      <c r="AF36" s="43">
        <v>0</v>
      </c>
      <c r="AG36" s="43"/>
      <c r="AH36" s="43"/>
      <c r="AI36" s="43"/>
      <c r="AJ36" s="43">
        <v>6</v>
      </c>
      <c r="AK36" s="43">
        <v>6</v>
      </c>
      <c r="AL36" s="43">
        <v>0</v>
      </c>
      <c r="AM36" s="43"/>
      <c r="AN36" s="43"/>
      <c r="AO36" s="43"/>
      <c r="AP36" s="43">
        <v>6</v>
      </c>
      <c r="AQ36" s="43">
        <v>6</v>
      </c>
      <c r="AR36" s="43">
        <v>0</v>
      </c>
      <c r="AS36" s="43">
        <v>6</v>
      </c>
      <c r="AT36" s="43">
        <v>6</v>
      </c>
      <c r="AU36" s="43">
        <v>0</v>
      </c>
      <c r="AV36" s="43">
        <f t="shared" si="8"/>
        <v>0</v>
      </c>
      <c r="AW36" s="43">
        <f t="shared" si="9"/>
        <v>0</v>
      </c>
      <c r="AX36" s="43">
        <f t="shared" si="10"/>
        <v>0</v>
      </c>
      <c r="AY36" s="43"/>
      <c r="AZ36" s="43"/>
      <c r="BA36" s="43"/>
      <c r="BB36" s="121"/>
      <c r="BC36" s="87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</row>
    <row r="37" spans="1:70" s="86" customFormat="1" ht="39.75" customHeight="1">
      <c r="A37" s="50">
        <v>28</v>
      </c>
      <c r="B37" s="34" t="s">
        <v>187</v>
      </c>
      <c r="C37" s="47">
        <v>0</v>
      </c>
      <c r="D37" s="47">
        <v>0</v>
      </c>
      <c r="E37" s="47">
        <v>0</v>
      </c>
      <c r="F37" s="67">
        <v>3</v>
      </c>
      <c r="G37" s="43">
        <v>3</v>
      </c>
      <c r="H37" s="43">
        <v>0</v>
      </c>
      <c r="I37" s="43"/>
      <c r="J37" s="43"/>
      <c r="K37" s="43"/>
      <c r="L37" s="79">
        <f t="shared" ref="L37" si="29">M37+N37</f>
        <v>3</v>
      </c>
      <c r="M37" s="43">
        <v>3</v>
      </c>
      <c r="N37" s="43">
        <v>0</v>
      </c>
      <c r="O37" s="43">
        <v>0</v>
      </c>
      <c r="P37" s="43">
        <v>0</v>
      </c>
      <c r="Q37" s="43">
        <v>0</v>
      </c>
      <c r="R37" s="79">
        <f t="shared" si="12"/>
        <v>3</v>
      </c>
      <c r="S37" s="43">
        <v>3</v>
      </c>
      <c r="T37" s="43">
        <v>0</v>
      </c>
      <c r="U37" s="43">
        <v>0</v>
      </c>
      <c r="V37" s="43">
        <v>0</v>
      </c>
      <c r="W37" s="43">
        <v>0</v>
      </c>
      <c r="X37" s="67">
        <v>3</v>
      </c>
      <c r="Y37" s="43">
        <v>3</v>
      </c>
      <c r="Z37" s="43">
        <v>0</v>
      </c>
      <c r="AA37" s="43"/>
      <c r="AB37" s="43"/>
      <c r="AC37" s="43"/>
      <c r="AD37" s="79">
        <f t="shared" si="13"/>
        <v>3</v>
      </c>
      <c r="AE37" s="43">
        <v>3</v>
      </c>
      <c r="AF37" s="43">
        <v>0</v>
      </c>
      <c r="AG37" s="43"/>
      <c r="AH37" s="43"/>
      <c r="AI37" s="43"/>
      <c r="AJ37" s="79">
        <v>3</v>
      </c>
      <c r="AK37" s="43">
        <v>3</v>
      </c>
      <c r="AL37" s="43">
        <v>0</v>
      </c>
      <c r="AM37" s="43"/>
      <c r="AN37" s="43"/>
      <c r="AO37" s="43"/>
      <c r="AP37" s="79">
        <v>3</v>
      </c>
      <c r="AQ37" s="43">
        <v>3</v>
      </c>
      <c r="AR37" s="43">
        <v>0</v>
      </c>
      <c r="AS37" s="79">
        <v>3</v>
      </c>
      <c r="AT37" s="43">
        <v>3</v>
      </c>
      <c r="AU37" s="43">
        <v>0</v>
      </c>
      <c r="AV37" s="43">
        <f t="shared" si="8"/>
        <v>0</v>
      </c>
      <c r="AW37" s="43">
        <f t="shared" si="9"/>
        <v>0</v>
      </c>
      <c r="AX37" s="43">
        <f t="shared" si="10"/>
        <v>0</v>
      </c>
      <c r="AY37" s="67"/>
      <c r="AZ37" s="43"/>
      <c r="BA37" s="43"/>
      <c r="BB37" s="160" t="s">
        <v>337</v>
      </c>
      <c r="BC37" s="87"/>
      <c r="BD37" s="88"/>
    </row>
    <row r="38" spans="1:70" s="88" customFormat="1" ht="48.75" customHeight="1">
      <c r="A38" s="50">
        <v>29</v>
      </c>
      <c r="B38" s="35" t="s">
        <v>231</v>
      </c>
      <c r="C38" s="47">
        <v>0</v>
      </c>
      <c r="D38" s="47"/>
      <c r="E38" s="47"/>
      <c r="F38" s="67">
        <v>20</v>
      </c>
      <c r="G38" s="43">
        <v>20</v>
      </c>
      <c r="H38" s="43">
        <v>0</v>
      </c>
      <c r="I38" s="43"/>
      <c r="J38" s="43"/>
      <c r="K38" s="43"/>
      <c r="L38" s="79">
        <v>20</v>
      </c>
      <c r="M38" s="43">
        <v>20</v>
      </c>
      <c r="N38" s="43">
        <v>0</v>
      </c>
      <c r="O38" s="43">
        <v>0</v>
      </c>
      <c r="P38" s="43"/>
      <c r="Q38" s="43"/>
      <c r="R38" s="79">
        <f t="shared" si="12"/>
        <v>4</v>
      </c>
      <c r="S38" s="43">
        <v>4</v>
      </c>
      <c r="T38" s="43">
        <v>0</v>
      </c>
      <c r="U38" s="43">
        <v>0</v>
      </c>
      <c r="V38" s="43"/>
      <c r="W38" s="43"/>
      <c r="X38" s="67">
        <v>25</v>
      </c>
      <c r="Y38" s="43">
        <v>25</v>
      </c>
      <c r="Z38" s="43">
        <v>0</v>
      </c>
      <c r="AA38" s="43"/>
      <c r="AB38" s="43"/>
      <c r="AC38" s="43"/>
      <c r="AD38" s="79">
        <v>20</v>
      </c>
      <c r="AE38" s="43">
        <v>20</v>
      </c>
      <c r="AF38" s="43">
        <v>0</v>
      </c>
      <c r="AG38" s="43"/>
      <c r="AH38" s="43"/>
      <c r="AI38" s="43"/>
      <c r="AJ38" s="79">
        <v>20</v>
      </c>
      <c r="AK38" s="43">
        <v>20</v>
      </c>
      <c r="AL38" s="43">
        <v>0</v>
      </c>
      <c r="AM38" s="43"/>
      <c r="AN38" s="43"/>
      <c r="AO38" s="43"/>
      <c r="AP38" s="79">
        <v>20</v>
      </c>
      <c r="AQ38" s="43">
        <v>20</v>
      </c>
      <c r="AR38" s="43">
        <v>0</v>
      </c>
      <c r="AS38" s="79">
        <v>20</v>
      </c>
      <c r="AT38" s="43">
        <v>20</v>
      </c>
      <c r="AU38" s="43">
        <v>0</v>
      </c>
      <c r="AV38" s="43">
        <f t="shared" si="8"/>
        <v>0</v>
      </c>
      <c r="AW38" s="43">
        <f t="shared" si="9"/>
        <v>0</v>
      </c>
      <c r="AX38" s="43">
        <f t="shared" si="10"/>
        <v>0</v>
      </c>
      <c r="AY38" s="67"/>
      <c r="AZ38" s="43"/>
      <c r="BA38" s="43"/>
      <c r="BB38" s="121" t="s">
        <v>338</v>
      </c>
      <c r="BC38" s="87"/>
    </row>
    <row r="39" spans="1:70" s="88" customFormat="1" ht="30.75" customHeight="1">
      <c r="A39" s="50">
        <v>30</v>
      </c>
      <c r="B39" s="34" t="s">
        <v>188</v>
      </c>
      <c r="C39" s="47"/>
      <c r="D39" s="47"/>
      <c r="E39" s="47"/>
      <c r="F39" s="67">
        <v>18</v>
      </c>
      <c r="G39" s="43">
        <v>18</v>
      </c>
      <c r="H39" s="43"/>
      <c r="I39" s="43"/>
      <c r="J39" s="43"/>
      <c r="K39" s="43"/>
      <c r="L39" s="79">
        <v>20</v>
      </c>
      <c r="M39" s="43">
        <v>20</v>
      </c>
      <c r="N39" s="43"/>
      <c r="O39" s="43"/>
      <c r="P39" s="43"/>
      <c r="Q39" s="43"/>
      <c r="R39" s="79">
        <f t="shared" si="12"/>
        <v>16</v>
      </c>
      <c r="S39" s="43">
        <v>16</v>
      </c>
      <c r="T39" s="43"/>
      <c r="U39" s="43"/>
      <c r="V39" s="43"/>
      <c r="W39" s="43"/>
      <c r="X39" s="67">
        <v>20</v>
      </c>
      <c r="Y39" s="43">
        <v>20</v>
      </c>
      <c r="Z39" s="43"/>
      <c r="AA39" s="43"/>
      <c r="AB39" s="43"/>
      <c r="AC39" s="43"/>
      <c r="AD39" s="79">
        <v>20</v>
      </c>
      <c r="AE39" s="43">
        <v>20</v>
      </c>
      <c r="AF39" s="43"/>
      <c r="AG39" s="43"/>
      <c r="AH39" s="43"/>
      <c r="AI39" s="43"/>
      <c r="AJ39" s="79">
        <v>20</v>
      </c>
      <c r="AK39" s="43">
        <v>20</v>
      </c>
      <c r="AL39" s="43"/>
      <c r="AM39" s="43"/>
      <c r="AN39" s="43"/>
      <c r="AO39" s="43"/>
      <c r="AP39" s="79">
        <v>20</v>
      </c>
      <c r="AQ39" s="43">
        <v>20</v>
      </c>
      <c r="AR39" s="43"/>
      <c r="AS39" s="79">
        <v>0</v>
      </c>
      <c r="AT39" s="43">
        <v>0</v>
      </c>
      <c r="AU39" s="43"/>
      <c r="AV39" s="43">
        <f t="shared" si="8"/>
        <v>-20</v>
      </c>
      <c r="AW39" s="43">
        <f t="shared" si="9"/>
        <v>-20</v>
      </c>
      <c r="AX39" s="43">
        <f t="shared" si="10"/>
        <v>0</v>
      </c>
      <c r="AY39" s="67"/>
      <c r="AZ39" s="43"/>
      <c r="BA39" s="43"/>
      <c r="BB39" s="121"/>
      <c r="BC39" s="87"/>
    </row>
    <row r="40" spans="1:70" s="88" customFormat="1" ht="30.75" customHeight="1">
      <c r="A40" s="50">
        <v>31</v>
      </c>
      <c r="B40" s="34" t="s">
        <v>189</v>
      </c>
      <c r="C40" s="47"/>
      <c r="D40" s="47"/>
      <c r="E40" s="47"/>
      <c r="F40" s="67">
        <v>16</v>
      </c>
      <c r="G40" s="43">
        <v>16</v>
      </c>
      <c r="H40" s="43"/>
      <c r="I40" s="43"/>
      <c r="J40" s="43"/>
      <c r="K40" s="43"/>
      <c r="L40" s="79">
        <v>18</v>
      </c>
      <c r="M40" s="43">
        <v>18</v>
      </c>
      <c r="N40" s="43"/>
      <c r="O40" s="43"/>
      <c r="P40" s="43"/>
      <c r="Q40" s="43"/>
      <c r="R40" s="79">
        <f t="shared" si="12"/>
        <v>8</v>
      </c>
      <c r="S40" s="43">
        <v>8</v>
      </c>
      <c r="T40" s="43"/>
      <c r="U40" s="43"/>
      <c r="V40" s="43"/>
      <c r="W40" s="43"/>
      <c r="X40" s="67">
        <v>21</v>
      </c>
      <c r="Y40" s="43">
        <v>21</v>
      </c>
      <c r="Z40" s="43"/>
      <c r="AA40" s="43"/>
      <c r="AB40" s="43"/>
      <c r="AC40" s="43"/>
      <c r="AD40" s="79">
        <v>18</v>
      </c>
      <c r="AE40" s="43">
        <v>18</v>
      </c>
      <c r="AF40" s="43"/>
      <c r="AG40" s="43"/>
      <c r="AH40" s="43"/>
      <c r="AI40" s="43"/>
      <c r="AJ40" s="79">
        <v>18</v>
      </c>
      <c r="AK40" s="43">
        <v>18</v>
      </c>
      <c r="AL40" s="43"/>
      <c r="AM40" s="43"/>
      <c r="AN40" s="43"/>
      <c r="AO40" s="43"/>
      <c r="AP40" s="79">
        <v>18</v>
      </c>
      <c r="AQ40" s="43">
        <v>18</v>
      </c>
      <c r="AR40" s="43"/>
      <c r="AS40" s="79">
        <v>0</v>
      </c>
      <c r="AT40" s="43">
        <v>0</v>
      </c>
      <c r="AU40" s="43"/>
      <c r="AV40" s="43">
        <f t="shared" si="8"/>
        <v>-18</v>
      </c>
      <c r="AW40" s="43">
        <f t="shared" si="9"/>
        <v>-18</v>
      </c>
      <c r="AX40" s="43">
        <f t="shared" si="10"/>
        <v>0</v>
      </c>
      <c r="AY40" s="67"/>
      <c r="AZ40" s="43"/>
      <c r="BA40" s="43"/>
      <c r="BB40" s="121"/>
      <c r="BC40" s="87"/>
    </row>
    <row r="41" spans="1:70" s="88" customFormat="1" ht="30.75" customHeight="1">
      <c r="A41" s="50">
        <v>32</v>
      </c>
      <c r="B41" s="34" t="s">
        <v>190</v>
      </c>
      <c r="C41" s="47">
        <v>0</v>
      </c>
      <c r="D41" s="47"/>
      <c r="E41" s="47"/>
      <c r="F41" s="67">
        <v>18</v>
      </c>
      <c r="G41" s="43">
        <v>18</v>
      </c>
      <c r="H41" s="43"/>
      <c r="I41" s="43"/>
      <c r="J41" s="43"/>
      <c r="K41" s="43"/>
      <c r="L41" s="79">
        <f t="shared" ref="L41:L44" si="30">M41+N41</f>
        <v>18</v>
      </c>
      <c r="M41" s="43">
        <v>18</v>
      </c>
      <c r="N41" s="43"/>
      <c r="O41" s="43">
        <v>0</v>
      </c>
      <c r="P41" s="43"/>
      <c r="Q41" s="43"/>
      <c r="R41" s="79">
        <f t="shared" si="12"/>
        <v>15</v>
      </c>
      <c r="S41" s="43">
        <v>15</v>
      </c>
      <c r="T41" s="43"/>
      <c r="U41" s="43">
        <v>0</v>
      </c>
      <c r="V41" s="43"/>
      <c r="W41" s="43"/>
      <c r="X41" s="67">
        <v>18</v>
      </c>
      <c r="Y41" s="43">
        <v>18</v>
      </c>
      <c r="Z41" s="43"/>
      <c r="AA41" s="43"/>
      <c r="AB41" s="43"/>
      <c r="AC41" s="43"/>
      <c r="AD41" s="79">
        <f t="shared" si="13"/>
        <v>18</v>
      </c>
      <c r="AE41" s="43">
        <v>18</v>
      </c>
      <c r="AF41" s="43"/>
      <c r="AG41" s="43"/>
      <c r="AH41" s="43"/>
      <c r="AI41" s="43"/>
      <c r="AJ41" s="79">
        <f t="shared" ref="AJ41:AJ44" si="31">AK41+AL41</f>
        <v>18</v>
      </c>
      <c r="AK41" s="43">
        <v>18</v>
      </c>
      <c r="AL41" s="43"/>
      <c r="AM41" s="43"/>
      <c r="AN41" s="43"/>
      <c r="AO41" s="43"/>
      <c r="AP41" s="79">
        <f t="shared" ref="AP41:AP44" si="32">AQ41+AR41</f>
        <v>18</v>
      </c>
      <c r="AQ41" s="43">
        <v>18</v>
      </c>
      <c r="AR41" s="43"/>
      <c r="AS41" s="79">
        <f t="shared" ref="AS41:AS44" si="33">AT41+AU41</f>
        <v>0</v>
      </c>
      <c r="AT41" s="43">
        <v>0</v>
      </c>
      <c r="AU41" s="43"/>
      <c r="AV41" s="43">
        <f t="shared" si="8"/>
        <v>-18</v>
      </c>
      <c r="AW41" s="43">
        <f t="shared" si="9"/>
        <v>-18</v>
      </c>
      <c r="AX41" s="43">
        <f t="shared" si="10"/>
        <v>0</v>
      </c>
      <c r="AY41" s="67"/>
      <c r="AZ41" s="43"/>
      <c r="BA41" s="43"/>
      <c r="BB41" s="121"/>
      <c r="BC41" s="87"/>
    </row>
    <row r="42" spans="1:70" s="88" customFormat="1" ht="45" customHeight="1">
      <c r="A42" s="50">
        <v>33</v>
      </c>
      <c r="B42" s="35" t="s">
        <v>215</v>
      </c>
      <c r="C42" s="47">
        <v>0</v>
      </c>
      <c r="D42" s="47">
        <v>0</v>
      </c>
      <c r="E42" s="47">
        <v>0</v>
      </c>
      <c r="F42" s="67">
        <v>40</v>
      </c>
      <c r="G42" s="43">
        <v>40</v>
      </c>
      <c r="H42" s="43">
        <v>0</v>
      </c>
      <c r="I42" s="43"/>
      <c r="J42" s="43"/>
      <c r="K42" s="43"/>
      <c r="L42" s="79">
        <f t="shared" si="30"/>
        <v>40</v>
      </c>
      <c r="M42" s="43">
        <v>40</v>
      </c>
      <c r="N42" s="43">
        <v>0</v>
      </c>
      <c r="O42" s="43">
        <v>0</v>
      </c>
      <c r="P42" s="43">
        <v>0</v>
      </c>
      <c r="Q42" s="43">
        <v>0</v>
      </c>
      <c r="R42" s="79">
        <f t="shared" si="12"/>
        <v>40</v>
      </c>
      <c r="S42" s="43">
        <v>40</v>
      </c>
      <c r="T42" s="43">
        <v>0</v>
      </c>
      <c r="U42" s="43">
        <v>0</v>
      </c>
      <c r="V42" s="43">
        <v>0</v>
      </c>
      <c r="W42" s="43">
        <v>0</v>
      </c>
      <c r="X42" s="67">
        <v>40</v>
      </c>
      <c r="Y42" s="43">
        <v>40</v>
      </c>
      <c r="Z42" s="43">
        <v>0</v>
      </c>
      <c r="AA42" s="43"/>
      <c r="AB42" s="43"/>
      <c r="AC42" s="43"/>
      <c r="AD42" s="79">
        <f t="shared" si="13"/>
        <v>42</v>
      </c>
      <c r="AE42" s="43">
        <v>42</v>
      </c>
      <c r="AF42" s="43">
        <v>0</v>
      </c>
      <c r="AG42" s="43"/>
      <c r="AH42" s="43"/>
      <c r="AI42" s="43"/>
      <c r="AJ42" s="79">
        <f t="shared" si="31"/>
        <v>42</v>
      </c>
      <c r="AK42" s="43">
        <v>42</v>
      </c>
      <c r="AL42" s="43">
        <v>0</v>
      </c>
      <c r="AM42" s="43"/>
      <c r="AN42" s="43"/>
      <c r="AO42" s="43"/>
      <c r="AP42" s="79">
        <f t="shared" si="32"/>
        <v>42</v>
      </c>
      <c r="AQ42" s="43">
        <v>42</v>
      </c>
      <c r="AR42" s="43">
        <v>0</v>
      </c>
      <c r="AS42" s="79">
        <v>0</v>
      </c>
      <c r="AT42" s="43">
        <v>0</v>
      </c>
      <c r="AU42" s="43">
        <v>0</v>
      </c>
      <c r="AV42" s="43">
        <f t="shared" si="8"/>
        <v>-42</v>
      </c>
      <c r="AW42" s="43">
        <f t="shared" si="9"/>
        <v>-42</v>
      </c>
      <c r="AX42" s="43">
        <f t="shared" si="10"/>
        <v>0</v>
      </c>
      <c r="AY42" s="67"/>
      <c r="AZ42" s="43"/>
      <c r="BA42" s="43"/>
      <c r="BB42" s="121"/>
      <c r="BC42" s="157"/>
    </row>
    <row r="43" spans="1:70" s="88" customFormat="1" ht="41.25" customHeight="1">
      <c r="A43" s="50">
        <v>34</v>
      </c>
      <c r="B43" s="34" t="s">
        <v>191</v>
      </c>
      <c r="C43" s="47"/>
      <c r="D43" s="47"/>
      <c r="E43" s="47"/>
      <c r="F43" s="67">
        <v>15</v>
      </c>
      <c r="G43" s="43">
        <v>15</v>
      </c>
      <c r="H43" s="43">
        <v>0</v>
      </c>
      <c r="I43" s="43"/>
      <c r="J43" s="43"/>
      <c r="K43" s="43"/>
      <c r="L43" s="79">
        <f t="shared" si="30"/>
        <v>15</v>
      </c>
      <c r="M43" s="43">
        <v>15</v>
      </c>
      <c r="N43" s="43">
        <v>0</v>
      </c>
      <c r="O43" s="43"/>
      <c r="P43" s="43"/>
      <c r="Q43" s="43"/>
      <c r="R43" s="79">
        <f t="shared" si="12"/>
        <v>9</v>
      </c>
      <c r="S43" s="43">
        <v>9</v>
      </c>
      <c r="T43" s="43">
        <v>0</v>
      </c>
      <c r="U43" s="43"/>
      <c r="V43" s="43"/>
      <c r="W43" s="43"/>
      <c r="X43" s="67">
        <v>15</v>
      </c>
      <c r="Y43" s="43">
        <v>15</v>
      </c>
      <c r="Z43" s="43">
        <v>0</v>
      </c>
      <c r="AA43" s="43"/>
      <c r="AB43" s="43"/>
      <c r="AC43" s="43"/>
      <c r="AD43" s="79">
        <f t="shared" si="13"/>
        <v>27</v>
      </c>
      <c r="AE43" s="43">
        <v>27</v>
      </c>
      <c r="AF43" s="43">
        <v>0</v>
      </c>
      <c r="AG43" s="43"/>
      <c r="AH43" s="43"/>
      <c r="AI43" s="43"/>
      <c r="AJ43" s="79">
        <f t="shared" si="31"/>
        <v>27</v>
      </c>
      <c r="AK43" s="43">
        <v>27</v>
      </c>
      <c r="AL43" s="43">
        <v>0</v>
      </c>
      <c r="AM43" s="43"/>
      <c r="AN43" s="43"/>
      <c r="AO43" s="43"/>
      <c r="AP43" s="79">
        <f t="shared" si="32"/>
        <v>27</v>
      </c>
      <c r="AQ43" s="43">
        <v>27</v>
      </c>
      <c r="AR43" s="43">
        <v>0</v>
      </c>
      <c r="AS43" s="79">
        <f t="shared" si="33"/>
        <v>0</v>
      </c>
      <c r="AT43" s="43">
        <v>0</v>
      </c>
      <c r="AU43" s="43">
        <v>0</v>
      </c>
      <c r="AV43" s="43">
        <f t="shared" si="8"/>
        <v>-27</v>
      </c>
      <c r="AW43" s="43">
        <f t="shared" si="9"/>
        <v>-27</v>
      </c>
      <c r="AX43" s="43">
        <f t="shared" si="10"/>
        <v>0</v>
      </c>
      <c r="AY43" s="67"/>
      <c r="AZ43" s="43"/>
      <c r="BA43" s="43"/>
      <c r="BB43" s="121"/>
      <c r="BC43" s="87"/>
    </row>
    <row r="44" spans="1:70" s="88" customFormat="1" ht="34.5" customHeight="1">
      <c r="A44" s="50">
        <v>35</v>
      </c>
      <c r="B44" s="34" t="s">
        <v>192</v>
      </c>
      <c r="C44" s="47">
        <v>0</v>
      </c>
      <c r="D44" s="47"/>
      <c r="E44" s="47"/>
      <c r="F44" s="67">
        <v>17</v>
      </c>
      <c r="G44" s="43">
        <v>17</v>
      </c>
      <c r="H44" s="43"/>
      <c r="I44" s="43"/>
      <c r="J44" s="43"/>
      <c r="K44" s="43"/>
      <c r="L44" s="79">
        <f t="shared" si="30"/>
        <v>17</v>
      </c>
      <c r="M44" s="43">
        <v>17</v>
      </c>
      <c r="N44" s="43"/>
      <c r="O44" s="43">
        <v>0</v>
      </c>
      <c r="P44" s="43"/>
      <c r="Q44" s="43"/>
      <c r="R44" s="79">
        <f t="shared" si="12"/>
        <v>15</v>
      </c>
      <c r="S44" s="43">
        <v>15</v>
      </c>
      <c r="T44" s="43"/>
      <c r="U44" s="43">
        <v>0</v>
      </c>
      <c r="V44" s="43"/>
      <c r="W44" s="43"/>
      <c r="X44" s="67">
        <v>17</v>
      </c>
      <c r="Y44" s="43">
        <v>17</v>
      </c>
      <c r="Z44" s="43"/>
      <c r="AA44" s="43"/>
      <c r="AB44" s="43"/>
      <c r="AC44" s="43"/>
      <c r="AD44" s="79">
        <f t="shared" si="13"/>
        <v>17</v>
      </c>
      <c r="AE44" s="43">
        <v>17</v>
      </c>
      <c r="AF44" s="43"/>
      <c r="AG44" s="43"/>
      <c r="AH44" s="43"/>
      <c r="AI44" s="43"/>
      <c r="AJ44" s="79">
        <f t="shared" si="31"/>
        <v>17</v>
      </c>
      <c r="AK44" s="43">
        <v>17</v>
      </c>
      <c r="AL44" s="43"/>
      <c r="AM44" s="43"/>
      <c r="AN44" s="43"/>
      <c r="AO44" s="43"/>
      <c r="AP44" s="79">
        <f t="shared" si="32"/>
        <v>17</v>
      </c>
      <c r="AQ44" s="43">
        <v>17</v>
      </c>
      <c r="AR44" s="43"/>
      <c r="AS44" s="79">
        <f t="shared" si="33"/>
        <v>0</v>
      </c>
      <c r="AT44" s="43">
        <v>0</v>
      </c>
      <c r="AU44" s="43"/>
      <c r="AV44" s="43">
        <f t="shared" si="8"/>
        <v>-17</v>
      </c>
      <c r="AW44" s="43">
        <f t="shared" si="9"/>
        <v>-17</v>
      </c>
      <c r="AX44" s="43">
        <f t="shared" si="10"/>
        <v>0</v>
      </c>
      <c r="AY44" s="67"/>
      <c r="AZ44" s="43"/>
      <c r="BA44" s="43"/>
      <c r="BB44" s="121"/>
      <c r="BC44" s="87"/>
    </row>
    <row r="45" spans="1:70" s="88" customFormat="1" ht="35.25" hidden="1" customHeight="1">
      <c r="A45" s="50">
        <v>36</v>
      </c>
      <c r="B45" s="34" t="s">
        <v>193</v>
      </c>
      <c r="C45" s="47">
        <v>0</v>
      </c>
      <c r="D45" s="47">
        <v>0</v>
      </c>
      <c r="E45" s="47">
        <v>0</v>
      </c>
      <c r="F45" s="67">
        <v>15</v>
      </c>
      <c r="G45" s="43">
        <v>15</v>
      </c>
      <c r="H45" s="43">
        <v>0</v>
      </c>
      <c r="I45" s="43"/>
      <c r="J45" s="43"/>
      <c r="K45" s="43"/>
      <c r="L45" s="67">
        <v>7</v>
      </c>
      <c r="M45" s="43">
        <v>7</v>
      </c>
      <c r="N45" s="43">
        <v>0</v>
      </c>
      <c r="O45" s="43">
        <v>0</v>
      </c>
      <c r="P45" s="43">
        <v>0</v>
      </c>
      <c r="Q45" s="43">
        <v>0</v>
      </c>
      <c r="R45" s="79">
        <f t="shared" si="12"/>
        <v>7</v>
      </c>
      <c r="S45" s="43">
        <v>7</v>
      </c>
      <c r="T45" s="43">
        <v>0</v>
      </c>
      <c r="U45" s="43">
        <v>0</v>
      </c>
      <c r="V45" s="43">
        <v>0</v>
      </c>
      <c r="W45" s="43">
        <v>0</v>
      </c>
      <c r="X45" s="67">
        <v>15</v>
      </c>
      <c r="Y45" s="43">
        <v>15</v>
      </c>
      <c r="Z45" s="43">
        <v>0</v>
      </c>
      <c r="AA45" s="43"/>
      <c r="AB45" s="43"/>
      <c r="AC45" s="43"/>
      <c r="AD45" s="67"/>
      <c r="AE45" s="43"/>
      <c r="AF45" s="43"/>
      <c r="AG45" s="43"/>
      <c r="AH45" s="43"/>
      <c r="AI45" s="43"/>
      <c r="AJ45" s="67"/>
      <c r="AK45" s="43"/>
      <c r="AL45" s="43"/>
      <c r="AM45" s="43"/>
      <c r="AN45" s="43"/>
      <c r="AO45" s="43"/>
      <c r="AP45" s="67"/>
      <c r="AQ45" s="43"/>
      <c r="AR45" s="43"/>
      <c r="AS45" s="67"/>
      <c r="AT45" s="43"/>
      <c r="AU45" s="43"/>
      <c r="AV45" s="43">
        <f t="shared" si="8"/>
        <v>0</v>
      </c>
      <c r="AW45" s="43">
        <f t="shared" si="9"/>
        <v>0</v>
      </c>
      <c r="AX45" s="43">
        <f t="shared" si="10"/>
        <v>0</v>
      </c>
      <c r="AY45" s="67"/>
      <c r="AZ45" s="43"/>
      <c r="BA45" s="43"/>
      <c r="BB45" s="121"/>
      <c r="BC45" s="87"/>
    </row>
    <row r="46" spans="1:70" s="88" customFormat="1" ht="35.25" customHeight="1">
      <c r="A46" s="50">
        <v>37</v>
      </c>
      <c r="B46" s="34" t="s">
        <v>194</v>
      </c>
      <c r="C46" s="47">
        <v>0</v>
      </c>
      <c r="D46" s="47">
        <v>0</v>
      </c>
      <c r="E46" s="47">
        <v>0</v>
      </c>
      <c r="F46" s="67">
        <v>15</v>
      </c>
      <c r="G46" s="43">
        <v>15</v>
      </c>
      <c r="H46" s="43">
        <v>0</v>
      </c>
      <c r="I46" s="43"/>
      <c r="J46" s="43"/>
      <c r="K46" s="43"/>
      <c r="L46" s="79">
        <f t="shared" ref="L46" si="34">M46+N46</f>
        <v>18</v>
      </c>
      <c r="M46" s="43">
        <v>18</v>
      </c>
      <c r="N46" s="43">
        <v>0</v>
      </c>
      <c r="O46" s="43">
        <v>0</v>
      </c>
      <c r="P46" s="43">
        <v>0</v>
      </c>
      <c r="Q46" s="43">
        <v>0</v>
      </c>
      <c r="R46" s="79">
        <f t="shared" si="12"/>
        <v>7</v>
      </c>
      <c r="S46" s="43">
        <v>7</v>
      </c>
      <c r="T46" s="43">
        <v>0</v>
      </c>
      <c r="U46" s="43">
        <v>0</v>
      </c>
      <c r="V46" s="43">
        <v>0</v>
      </c>
      <c r="W46" s="43">
        <v>0</v>
      </c>
      <c r="X46" s="67">
        <v>18</v>
      </c>
      <c r="Y46" s="43">
        <v>18</v>
      </c>
      <c r="Z46" s="43">
        <v>0</v>
      </c>
      <c r="AA46" s="43"/>
      <c r="AB46" s="43"/>
      <c r="AC46" s="43"/>
      <c r="AD46" s="79">
        <f t="shared" si="13"/>
        <v>18</v>
      </c>
      <c r="AE46" s="43">
        <v>18</v>
      </c>
      <c r="AF46" s="43">
        <v>0</v>
      </c>
      <c r="AG46" s="43"/>
      <c r="AH46" s="43"/>
      <c r="AI46" s="43"/>
      <c r="AJ46" s="79">
        <f t="shared" ref="AJ46" si="35">AK46+AL46</f>
        <v>18</v>
      </c>
      <c r="AK46" s="43">
        <v>18</v>
      </c>
      <c r="AL46" s="43">
        <v>0</v>
      </c>
      <c r="AM46" s="43"/>
      <c r="AN46" s="43"/>
      <c r="AO46" s="43"/>
      <c r="AP46" s="79">
        <f t="shared" ref="AP46" si="36">AQ46+AR46</f>
        <v>18</v>
      </c>
      <c r="AQ46" s="43">
        <v>18</v>
      </c>
      <c r="AR46" s="43">
        <v>0</v>
      </c>
      <c r="AS46" s="79">
        <v>0</v>
      </c>
      <c r="AT46" s="43">
        <v>0</v>
      </c>
      <c r="AU46" s="43">
        <v>0</v>
      </c>
      <c r="AV46" s="43">
        <f t="shared" si="8"/>
        <v>-18</v>
      </c>
      <c r="AW46" s="43">
        <f t="shared" si="9"/>
        <v>-18</v>
      </c>
      <c r="AX46" s="43">
        <f t="shared" si="10"/>
        <v>0</v>
      </c>
      <c r="AY46" s="67"/>
      <c r="AZ46" s="43"/>
      <c r="BA46" s="43"/>
      <c r="BB46" s="121"/>
      <c r="BC46" s="87"/>
    </row>
    <row r="47" spans="1:70" s="88" customFormat="1" ht="35.25" customHeight="1">
      <c r="A47" s="50">
        <v>38</v>
      </c>
      <c r="B47" s="34" t="s">
        <v>195</v>
      </c>
      <c r="C47" s="47">
        <v>0</v>
      </c>
      <c r="D47" s="47"/>
      <c r="E47" s="47"/>
      <c r="F47" s="67">
        <v>18</v>
      </c>
      <c r="G47" s="43">
        <v>18</v>
      </c>
      <c r="H47" s="43">
        <v>0</v>
      </c>
      <c r="I47" s="43"/>
      <c r="J47" s="43"/>
      <c r="K47" s="43"/>
      <c r="L47" s="79">
        <v>20</v>
      </c>
      <c r="M47" s="43">
        <v>20</v>
      </c>
      <c r="N47" s="43">
        <v>0</v>
      </c>
      <c r="O47" s="43">
        <v>0</v>
      </c>
      <c r="P47" s="43"/>
      <c r="Q47" s="43"/>
      <c r="R47" s="79">
        <f t="shared" si="12"/>
        <v>9</v>
      </c>
      <c r="S47" s="43">
        <v>9</v>
      </c>
      <c r="T47" s="43"/>
      <c r="U47" s="43">
        <v>0</v>
      </c>
      <c r="V47" s="43"/>
      <c r="W47" s="43"/>
      <c r="X47" s="67">
        <v>22</v>
      </c>
      <c r="Y47" s="43">
        <v>22</v>
      </c>
      <c r="Z47" s="43">
        <v>0</v>
      </c>
      <c r="AA47" s="43"/>
      <c r="AB47" s="43"/>
      <c r="AC47" s="43"/>
      <c r="AD47" s="79">
        <v>20</v>
      </c>
      <c r="AE47" s="43">
        <v>20</v>
      </c>
      <c r="AF47" s="43">
        <v>0</v>
      </c>
      <c r="AG47" s="43"/>
      <c r="AH47" s="43"/>
      <c r="AI47" s="43"/>
      <c r="AJ47" s="79">
        <v>20</v>
      </c>
      <c r="AK47" s="43">
        <v>20</v>
      </c>
      <c r="AL47" s="43">
        <v>0</v>
      </c>
      <c r="AM47" s="43"/>
      <c r="AN47" s="43"/>
      <c r="AO47" s="43"/>
      <c r="AP47" s="79">
        <v>20</v>
      </c>
      <c r="AQ47" s="43">
        <v>20</v>
      </c>
      <c r="AR47" s="43">
        <v>0</v>
      </c>
      <c r="AS47" s="79">
        <v>0</v>
      </c>
      <c r="AT47" s="43">
        <v>0</v>
      </c>
      <c r="AU47" s="43">
        <v>0</v>
      </c>
      <c r="AV47" s="43">
        <f t="shared" si="8"/>
        <v>-20</v>
      </c>
      <c r="AW47" s="43">
        <f t="shared" si="9"/>
        <v>-20</v>
      </c>
      <c r="AX47" s="43">
        <f t="shared" si="10"/>
        <v>0</v>
      </c>
      <c r="AY47" s="67"/>
      <c r="AZ47" s="43"/>
      <c r="BA47" s="43"/>
      <c r="BB47" s="121"/>
      <c r="BC47" s="87"/>
    </row>
    <row r="48" spans="1:70" s="88" customFormat="1" ht="35.25" customHeight="1">
      <c r="A48" s="50">
        <v>39</v>
      </c>
      <c r="B48" s="34" t="s">
        <v>196</v>
      </c>
      <c r="C48" s="47"/>
      <c r="D48" s="47"/>
      <c r="E48" s="47"/>
      <c r="F48" s="67">
        <v>15</v>
      </c>
      <c r="G48" s="43">
        <v>15</v>
      </c>
      <c r="H48" s="43"/>
      <c r="I48" s="43"/>
      <c r="J48" s="43"/>
      <c r="K48" s="43"/>
      <c r="L48" s="79">
        <f t="shared" ref="L48:L50" si="37">M48+N48</f>
        <v>15</v>
      </c>
      <c r="M48" s="43">
        <v>15</v>
      </c>
      <c r="N48" s="43"/>
      <c r="O48" s="43">
        <v>0</v>
      </c>
      <c r="P48" s="43"/>
      <c r="Q48" s="43"/>
      <c r="R48" s="79">
        <f t="shared" si="12"/>
        <v>9</v>
      </c>
      <c r="S48" s="43">
        <v>9</v>
      </c>
      <c r="T48" s="43"/>
      <c r="U48" s="43">
        <v>0</v>
      </c>
      <c r="V48" s="43"/>
      <c r="W48" s="43"/>
      <c r="X48" s="67">
        <v>15</v>
      </c>
      <c r="Y48" s="43">
        <v>15</v>
      </c>
      <c r="Z48" s="43"/>
      <c r="AA48" s="43"/>
      <c r="AB48" s="43"/>
      <c r="AC48" s="43"/>
      <c r="AD48" s="79">
        <f t="shared" si="13"/>
        <v>15</v>
      </c>
      <c r="AE48" s="43">
        <v>15</v>
      </c>
      <c r="AF48" s="43"/>
      <c r="AG48" s="43"/>
      <c r="AH48" s="43"/>
      <c r="AI48" s="43"/>
      <c r="AJ48" s="79">
        <f t="shared" ref="AJ48:AJ50" si="38">AK48+AL48</f>
        <v>15</v>
      </c>
      <c r="AK48" s="43">
        <v>15</v>
      </c>
      <c r="AL48" s="43"/>
      <c r="AM48" s="43"/>
      <c r="AN48" s="43"/>
      <c r="AO48" s="43"/>
      <c r="AP48" s="79">
        <f t="shared" ref="AP48:AP50" si="39">AQ48+AR48</f>
        <v>15</v>
      </c>
      <c r="AQ48" s="43">
        <v>15</v>
      </c>
      <c r="AR48" s="43"/>
      <c r="AS48" s="79">
        <f t="shared" ref="AS48:AS49" si="40">AT48+AU48</f>
        <v>0</v>
      </c>
      <c r="AT48" s="43">
        <v>0</v>
      </c>
      <c r="AU48" s="43"/>
      <c r="AV48" s="43">
        <f t="shared" si="8"/>
        <v>-15</v>
      </c>
      <c r="AW48" s="43">
        <f t="shared" si="9"/>
        <v>-15</v>
      </c>
      <c r="AX48" s="43">
        <f t="shared" si="10"/>
        <v>0</v>
      </c>
      <c r="AY48" s="67"/>
      <c r="AZ48" s="43"/>
      <c r="BA48" s="43"/>
      <c r="BB48" s="121"/>
      <c r="BC48" s="87"/>
    </row>
    <row r="49" spans="1:70" s="88" customFormat="1" ht="35.25" customHeight="1">
      <c r="A49" s="50">
        <v>40</v>
      </c>
      <c r="B49" s="34" t="s">
        <v>197</v>
      </c>
      <c r="C49" s="47"/>
      <c r="D49" s="47"/>
      <c r="E49" s="47"/>
      <c r="F49" s="67">
        <v>15</v>
      </c>
      <c r="G49" s="43">
        <v>15</v>
      </c>
      <c r="H49" s="43">
        <v>0</v>
      </c>
      <c r="I49" s="43"/>
      <c r="J49" s="43"/>
      <c r="K49" s="43"/>
      <c r="L49" s="79">
        <f t="shared" si="37"/>
        <v>15</v>
      </c>
      <c r="M49" s="43">
        <v>15</v>
      </c>
      <c r="N49" s="43">
        <v>0</v>
      </c>
      <c r="O49" s="43"/>
      <c r="P49" s="43"/>
      <c r="Q49" s="43"/>
      <c r="R49" s="79">
        <f t="shared" si="12"/>
        <v>8</v>
      </c>
      <c r="S49" s="43">
        <v>8</v>
      </c>
      <c r="T49" s="43"/>
      <c r="U49" s="43"/>
      <c r="V49" s="43"/>
      <c r="W49" s="43"/>
      <c r="X49" s="67">
        <v>15</v>
      </c>
      <c r="Y49" s="43">
        <v>15</v>
      </c>
      <c r="Z49" s="43"/>
      <c r="AA49" s="43"/>
      <c r="AB49" s="43"/>
      <c r="AC49" s="43"/>
      <c r="AD49" s="79">
        <f t="shared" si="13"/>
        <v>15</v>
      </c>
      <c r="AE49" s="43">
        <v>15</v>
      </c>
      <c r="AF49" s="43">
        <v>0</v>
      </c>
      <c r="AG49" s="43"/>
      <c r="AH49" s="43"/>
      <c r="AI49" s="43"/>
      <c r="AJ49" s="79">
        <f t="shared" si="38"/>
        <v>15</v>
      </c>
      <c r="AK49" s="43">
        <v>15</v>
      </c>
      <c r="AL49" s="43">
        <v>0</v>
      </c>
      <c r="AM49" s="43"/>
      <c r="AN49" s="43"/>
      <c r="AO49" s="43"/>
      <c r="AP49" s="79">
        <f t="shared" si="39"/>
        <v>15</v>
      </c>
      <c r="AQ49" s="43">
        <v>15</v>
      </c>
      <c r="AR49" s="43">
        <v>0</v>
      </c>
      <c r="AS49" s="79">
        <f t="shared" si="40"/>
        <v>0</v>
      </c>
      <c r="AT49" s="43">
        <v>0</v>
      </c>
      <c r="AU49" s="43">
        <v>0</v>
      </c>
      <c r="AV49" s="43">
        <f t="shared" si="8"/>
        <v>-15</v>
      </c>
      <c r="AW49" s="43">
        <f t="shared" si="9"/>
        <v>-15</v>
      </c>
      <c r="AX49" s="43">
        <f t="shared" si="10"/>
        <v>0</v>
      </c>
      <c r="AY49" s="67"/>
      <c r="AZ49" s="43"/>
      <c r="BA49" s="43"/>
      <c r="BB49" s="161"/>
      <c r="BC49" s="87"/>
    </row>
    <row r="50" spans="1:70" s="88" customFormat="1" ht="35.25" customHeight="1">
      <c r="A50" s="50">
        <v>41</v>
      </c>
      <c r="B50" s="34" t="s">
        <v>198</v>
      </c>
      <c r="C50" s="47">
        <v>0</v>
      </c>
      <c r="D50" s="47"/>
      <c r="E50" s="47"/>
      <c r="F50" s="67">
        <v>15</v>
      </c>
      <c r="G50" s="43">
        <v>15</v>
      </c>
      <c r="H50" s="43"/>
      <c r="I50" s="43"/>
      <c r="J50" s="43"/>
      <c r="K50" s="43"/>
      <c r="L50" s="79">
        <f t="shared" si="37"/>
        <v>15</v>
      </c>
      <c r="M50" s="43">
        <v>15</v>
      </c>
      <c r="N50" s="43"/>
      <c r="O50" s="43">
        <v>0</v>
      </c>
      <c r="P50" s="43"/>
      <c r="Q50" s="43"/>
      <c r="R50" s="79">
        <f t="shared" si="12"/>
        <v>12</v>
      </c>
      <c r="S50" s="43">
        <v>12</v>
      </c>
      <c r="T50" s="43"/>
      <c r="U50" s="43"/>
      <c r="V50" s="43"/>
      <c r="W50" s="43"/>
      <c r="X50" s="67">
        <v>15</v>
      </c>
      <c r="Y50" s="43">
        <v>15</v>
      </c>
      <c r="Z50" s="43"/>
      <c r="AA50" s="43"/>
      <c r="AB50" s="43"/>
      <c r="AC50" s="43"/>
      <c r="AD50" s="79">
        <f t="shared" si="13"/>
        <v>15</v>
      </c>
      <c r="AE50" s="43">
        <v>15</v>
      </c>
      <c r="AF50" s="43"/>
      <c r="AG50" s="43"/>
      <c r="AH50" s="43"/>
      <c r="AI50" s="43"/>
      <c r="AJ50" s="79">
        <f t="shared" si="38"/>
        <v>15</v>
      </c>
      <c r="AK50" s="43">
        <v>15</v>
      </c>
      <c r="AL50" s="43"/>
      <c r="AM50" s="43"/>
      <c r="AN50" s="43"/>
      <c r="AO50" s="43"/>
      <c r="AP50" s="79">
        <f t="shared" si="39"/>
        <v>15</v>
      </c>
      <c r="AQ50" s="43">
        <v>15</v>
      </c>
      <c r="AR50" s="43"/>
      <c r="AS50" s="79">
        <v>0</v>
      </c>
      <c r="AT50" s="43">
        <v>0</v>
      </c>
      <c r="AU50" s="43"/>
      <c r="AV50" s="43">
        <f t="shared" si="8"/>
        <v>-15</v>
      </c>
      <c r="AW50" s="43">
        <f t="shared" si="9"/>
        <v>-15</v>
      </c>
      <c r="AX50" s="43">
        <f t="shared" si="10"/>
        <v>0</v>
      </c>
      <c r="AY50" s="67"/>
      <c r="AZ50" s="43"/>
      <c r="BA50" s="43"/>
      <c r="BB50" s="121"/>
      <c r="BC50" s="87"/>
    </row>
    <row r="51" spans="1:70" s="89" customFormat="1" ht="39.75" customHeight="1">
      <c r="A51" s="50">
        <v>42</v>
      </c>
      <c r="B51" s="34" t="s">
        <v>199</v>
      </c>
      <c r="C51" s="47"/>
      <c r="D51" s="47"/>
      <c r="E51" s="47"/>
      <c r="F51" s="67">
        <v>17</v>
      </c>
      <c r="G51" s="43">
        <v>17</v>
      </c>
      <c r="H51" s="43"/>
      <c r="I51" s="43"/>
      <c r="J51" s="43"/>
      <c r="K51" s="43"/>
      <c r="L51" s="79">
        <v>19</v>
      </c>
      <c r="M51" s="43">
        <v>19</v>
      </c>
      <c r="N51" s="43"/>
      <c r="O51" s="43"/>
      <c r="P51" s="43"/>
      <c r="Q51" s="43"/>
      <c r="R51" s="79">
        <f t="shared" si="12"/>
        <v>14</v>
      </c>
      <c r="S51" s="43">
        <v>14</v>
      </c>
      <c r="T51" s="43">
        <v>0</v>
      </c>
      <c r="U51" s="43"/>
      <c r="V51" s="43"/>
      <c r="W51" s="43"/>
      <c r="X51" s="67">
        <v>19</v>
      </c>
      <c r="Y51" s="43">
        <v>19</v>
      </c>
      <c r="Z51" s="43">
        <v>0</v>
      </c>
      <c r="AA51" s="43"/>
      <c r="AB51" s="43"/>
      <c r="AC51" s="43"/>
      <c r="AD51" s="79">
        <v>19</v>
      </c>
      <c r="AE51" s="43">
        <v>19</v>
      </c>
      <c r="AF51" s="43"/>
      <c r="AG51" s="43"/>
      <c r="AH51" s="43"/>
      <c r="AI51" s="43"/>
      <c r="AJ51" s="79">
        <v>19</v>
      </c>
      <c r="AK51" s="43">
        <v>19</v>
      </c>
      <c r="AL51" s="43"/>
      <c r="AM51" s="43"/>
      <c r="AN51" s="43"/>
      <c r="AO51" s="43"/>
      <c r="AP51" s="79">
        <v>19</v>
      </c>
      <c r="AQ51" s="43">
        <v>19</v>
      </c>
      <c r="AR51" s="43"/>
      <c r="AS51" s="79">
        <v>0</v>
      </c>
      <c r="AT51" s="43">
        <v>0</v>
      </c>
      <c r="AU51" s="43"/>
      <c r="AV51" s="43">
        <f t="shared" si="8"/>
        <v>-19</v>
      </c>
      <c r="AW51" s="43">
        <f t="shared" si="9"/>
        <v>-19</v>
      </c>
      <c r="AX51" s="43">
        <f t="shared" si="10"/>
        <v>0</v>
      </c>
      <c r="AY51" s="67"/>
      <c r="AZ51" s="43"/>
      <c r="BA51" s="43"/>
      <c r="BB51" s="121"/>
      <c r="BC51" s="87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</row>
    <row r="52" spans="1:70" s="89" customFormat="1" ht="25" customHeight="1">
      <c r="A52" s="50">
        <v>43</v>
      </c>
      <c r="B52" s="35" t="s">
        <v>200</v>
      </c>
      <c r="C52" s="47">
        <v>0</v>
      </c>
      <c r="D52" s="47">
        <v>0</v>
      </c>
      <c r="E52" s="47">
        <v>0</v>
      </c>
      <c r="F52" s="67">
        <v>119</v>
      </c>
      <c r="G52" s="43">
        <v>119</v>
      </c>
      <c r="H52" s="43">
        <v>0</v>
      </c>
      <c r="I52" s="43"/>
      <c r="J52" s="43"/>
      <c r="K52" s="43"/>
      <c r="L52" s="79">
        <f t="shared" ref="L52:L57" si="41">M52+N52</f>
        <v>119</v>
      </c>
      <c r="M52" s="43">
        <v>119</v>
      </c>
      <c r="N52" s="43">
        <v>0</v>
      </c>
      <c r="O52" s="43">
        <v>0</v>
      </c>
      <c r="P52" s="43">
        <v>0</v>
      </c>
      <c r="Q52" s="43">
        <v>0</v>
      </c>
      <c r="R52" s="79">
        <f t="shared" si="12"/>
        <v>55</v>
      </c>
      <c r="S52" s="43">
        <v>55</v>
      </c>
      <c r="T52" s="43"/>
      <c r="U52" s="43">
        <v>0</v>
      </c>
      <c r="V52" s="43">
        <v>0</v>
      </c>
      <c r="W52" s="43">
        <v>0</v>
      </c>
      <c r="X52" s="67">
        <v>119</v>
      </c>
      <c r="Y52" s="43">
        <v>119</v>
      </c>
      <c r="Z52" s="43">
        <v>0</v>
      </c>
      <c r="AA52" s="43"/>
      <c r="AB52" s="43"/>
      <c r="AC52" s="43"/>
      <c r="AD52" s="79">
        <f t="shared" si="13"/>
        <v>119</v>
      </c>
      <c r="AE52" s="43">
        <v>119</v>
      </c>
      <c r="AF52" s="43">
        <v>0</v>
      </c>
      <c r="AG52" s="43"/>
      <c r="AH52" s="43"/>
      <c r="AI52" s="43"/>
      <c r="AJ52" s="79">
        <f t="shared" ref="AJ52:AJ54" si="42">AK52+AL52</f>
        <v>119</v>
      </c>
      <c r="AK52" s="43">
        <v>119</v>
      </c>
      <c r="AL52" s="43">
        <v>0</v>
      </c>
      <c r="AM52" s="43"/>
      <c r="AN52" s="43"/>
      <c r="AO52" s="43"/>
      <c r="AP52" s="79">
        <f t="shared" ref="AP52:AP54" si="43">AQ52+AR52</f>
        <v>119</v>
      </c>
      <c r="AQ52" s="43">
        <v>119</v>
      </c>
      <c r="AR52" s="43">
        <v>0</v>
      </c>
      <c r="AS52" s="79">
        <f t="shared" ref="AS52:AS54" si="44">AT52+AU52</f>
        <v>119</v>
      </c>
      <c r="AT52" s="43">
        <v>119</v>
      </c>
      <c r="AU52" s="43">
        <v>0</v>
      </c>
      <c r="AV52" s="43">
        <f t="shared" si="8"/>
        <v>0</v>
      </c>
      <c r="AW52" s="43">
        <f t="shared" si="9"/>
        <v>0</v>
      </c>
      <c r="AX52" s="43">
        <f t="shared" si="10"/>
        <v>0</v>
      </c>
      <c r="AY52" s="67"/>
      <c r="AZ52" s="43"/>
      <c r="BA52" s="43"/>
      <c r="BB52" s="121"/>
      <c r="BC52" s="87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</row>
    <row r="53" spans="1:70" s="89" customFormat="1" ht="25" customHeight="1">
      <c r="A53" s="50">
        <v>44</v>
      </c>
      <c r="B53" s="35" t="s">
        <v>44</v>
      </c>
      <c r="C53" s="104">
        <v>0</v>
      </c>
      <c r="D53" s="104">
        <v>0</v>
      </c>
      <c r="E53" s="104">
        <v>0</v>
      </c>
      <c r="F53" s="102">
        <v>60</v>
      </c>
      <c r="G53" s="43">
        <v>60</v>
      </c>
      <c r="H53" s="43">
        <v>0</v>
      </c>
      <c r="I53" s="105"/>
      <c r="J53" s="105"/>
      <c r="K53" s="105"/>
      <c r="L53" s="79">
        <f t="shared" si="41"/>
        <v>60</v>
      </c>
      <c r="M53" s="43">
        <v>60</v>
      </c>
      <c r="N53" s="43">
        <v>0</v>
      </c>
      <c r="O53" s="43">
        <v>0</v>
      </c>
      <c r="P53" s="43">
        <v>0</v>
      </c>
      <c r="Q53" s="43">
        <v>0</v>
      </c>
      <c r="R53" s="79">
        <f t="shared" si="12"/>
        <v>38</v>
      </c>
      <c r="S53" s="43">
        <v>38</v>
      </c>
      <c r="T53" s="43">
        <v>0</v>
      </c>
      <c r="U53" s="43">
        <v>0</v>
      </c>
      <c r="V53" s="43">
        <v>0</v>
      </c>
      <c r="W53" s="105">
        <v>0</v>
      </c>
      <c r="X53" s="106">
        <v>60</v>
      </c>
      <c r="Y53" s="105">
        <v>60</v>
      </c>
      <c r="Z53" s="105">
        <v>0</v>
      </c>
      <c r="AA53" s="105"/>
      <c r="AB53" s="105"/>
      <c r="AC53" s="105"/>
      <c r="AD53" s="79">
        <f t="shared" si="13"/>
        <v>60</v>
      </c>
      <c r="AE53" s="43">
        <v>60</v>
      </c>
      <c r="AF53" s="43">
        <v>0</v>
      </c>
      <c r="AG53" s="43"/>
      <c r="AH53" s="43"/>
      <c r="AI53" s="43"/>
      <c r="AJ53" s="79">
        <f t="shared" si="42"/>
        <v>60</v>
      </c>
      <c r="AK53" s="43">
        <v>60</v>
      </c>
      <c r="AL53" s="43">
        <v>0</v>
      </c>
      <c r="AM53" s="43"/>
      <c r="AN53" s="43"/>
      <c r="AO53" s="43"/>
      <c r="AP53" s="79">
        <f t="shared" si="43"/>
        <v>60</v>
      </c>
      <c r="AQ53" s="43">
        <v>60</v>
      </c>
      <c r="AR53" s="43">
        <v>0</v>
      </c>
      <c r="AS53" s="79">
        <f t="shared" si="44"/>
        <v>60</v>
      </c>
      <c r="AT53" s="43">
        <v>60</v>
      </c>
      <c r="AU53" s="43">
        <v>0</v>
      </c>
      <c r="AV53" s="43">
        <f t="shared" si="8"/>
        <v>0</v>
      </c>
      <c r="AW53" s="43">
        <f t="shared" si="9"/>
        <v>0</v>
      </c>
      <c r="AX53" s="43">
        <f t="shared" si="10"/>
        <v>0</v>
      </c>
      <c r="AY53" s="67"/>
      <c r="AZ53" s="43"/>
      <c r="BA53" s="43"/>
      <c r="BB53" s="121"/>
      <c r="BC53" s="87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</row>
    <row r="54" spans="1:70" s="89" customFormat="1" ht="36" customHeight="1">
      <c r="A54" s="50">
        <v>45</v>
      </c>
      <c r="B54" s="35" t="s">
        <v>202</v>
      </c>
      <c r="C54" s="107">
        <v>0</v>
      </c>
      <c r="D54" s="107">
        <v>0</v>
      </c>
      <c r="E54" s="107">
        <v>0</v>
      </c>
      <c r="F54" s="102">
        <v>31</v>
      </c>
      <c r="G54" s="43">
        <v>31</v>
      </c>
      <c r="H54" s="43">
        <v>0</v>
      </c>
      <c r="I54" s="44"/>
      <c r="J54" s="44"/>
      <c r="K54" s="44"/>
      <c r="L54" s="79">
        <f t="shared" si="41"/>
        <v>31</v>
      </c>
      <c r="M54" s="43">
        <v>31</v>
      </c>
      <c r="N54" s="43">
        <v>0</v>
      </c>
      <c r="O54" s="43">
        <v>0</v>
      </c>
      <c r="P54" s="43">
        <v>0</v>
      </c>
      <c r="Q54" s="43">
        <v>0</v>
      </c>
      <c r="R54" s="79">
        <f t="shared" si="12"/>
        <v>22</v>
      </c>
      <c r="S54" s="43">
        <v>22</v>
      </c>
      <c r="T54" s="43">
        <v>0</v>
      </c>
      <c r="U54" s="43">
        <v>0</v>
      </c>
      <c r="V54" s="43">
        <v>0</v>
      </c>
      <c r="W54" s="44">
        <v>0</v>
      </c>
      <c r="X54" s="102">
        <v>31</v>
      </c>
      <c r="Y54" s="44">
        <v>31</v>
      </c>
      <c r="Z54" s="44">
        <v>0</v>
      </c>
      <c r="AA54" s="44"/>
      <c r="AB54" s="44"/>
      <c r="AC54" s="44"/>
      <c r="AD54" s="79">
        <f t="shared" si="13"/>
        <v>31</v>
      </c>
      <c r="AE54" s="43">
        <v>31</v>
      </c>
      <c r="AF54" s="43">
        <v>0</v>
      </c>
      <c r="AG54" s="43"/>
      <c r="AH54" s="43"/>
      <c r="AI54" s="43"/>
      <c r="AJ54" s="79">
        <f t="shared" si="42"/>
        <v>31</v>
      </c>
      <c r="AK54" s="43">
        <v>31</v>
      </c>
      <c r="AL54" s="43">
        <v>0</v>
      </c>
      <c r="AM54" s="43"/>
      <c r="AN54" s="43"/>
      <c r="AO54" s="43"/>
      <c r="AP54" s="79">
        <f t="shared" si="43"/>
        <v>31</v>
      </c>
      <c r="AQ54" s="43">
        <v>31</v>
      </c>
      <c r="AR54" s="43">
        <v>0</v>
      </c>
      <c r="AS54" s="79">
        <f t="shared" si="44"/>
        <v>31</v>
      </c>
      <c r="AT54" s="43">
        <v>31</v>
      </c>
      <c r="AU54" s="43">
        <v>0</v>
      </c>
      <c r="AV54" s="43">
        <f t="shared" si="8"/>
        <v>0</v>
      </c>
      <c r="AW54" s="43">
        <f t="shared" si="9"/>
        <v>0</v>
      </c>
      <c r="AX54" s="43">
        <f t="shared" si="10"/>
        <v>0</v>
      </c>
      <c r="AY54" s="67"/>
      <c r="AZ54" s="43"/>
      <c r="BA54" s="43"/>
      <c r="BB54" s="121"/>
      <c r="BC54" s="87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</row>
    <row r="55" spans="1:70" s="89" customFormat="1" ht="36" hidden="1" customHeight="1">
      <c r="A55" s="50">
        <v>46</v>
      </c>
      <c r="B55" s="34" t="s">
        <v>112</v>
      </c>
      <c r="C55" s="107"/>
      <c r="D55" s="107"/>
      <c r="E55" s="107"/>
      <c r="F55" s="67">
        <v>3</v>
      </c>
      <c r="G55" s="43">
        <v>3</v>
      </c>
      <c r="H55" s="43"/>
      <c r="I55" s="44"/>
      <c r="J55" s="44"/>
      <c r="K55" s="43"/>
      <c r="L55" s="79">
        <f t="shared" si="41"/>
        <v>3</v>
      </c>
      <c r="M55" s="43">
        <v>3</v>
      </c>
      <c r="N55" s="43"/>
      <c r="O55" s="43"/>
      <c r="P55" s="43"/>
      <c r="Q55" s="43">
        <v>0</v>
      </c>
      <c r="R55" s="79">
        <f t="shared" si="12"/>
        <v>3</v>
      </c>
      <c r="S55" s="43">
        <v>3</v>
      </c>
      <c r="T55" s="43"/>
      <c r="U55" s="43"/>
      <c r="V55" s="43"/>
      <c r="W55" s="44"/>
      <c r="X55" s="67">
        <v>3</v>
      </c>
      <c r="Y55" s="43">
        <v>3</v>
      </c>
      <c r="Z55" s="44"/>
      <c r="AA55" s="44"/>
      <c r="AB55" s="44"/>
      <c r="AC55" s="43"/>
      <c r="AD55" s="79"/>
      <c r="AE55" s="43"/>
      <c r="AF55" s="43"/>
      <c r="AG55" s="43"/>
      <c r="AH55" s="43"/>
      <c r="AI55" s="43"/>
      <c r="AJ55" s="79"/>
      <c r="AK55" s="43"/>
      <c r="AL55" s="43"/>
      <c r="AM55" s="43"/>
      <c r="AN55" s="43"/>
      <c r="AO55" s="43"/>
      <c r="AP55" s="79"/>
      <c r="AQ55" s="43"/>
      <c r="AR55" s="43"/>
      <c r="AS55" s="79"/>
      <c r="AT55" s="43"/>
      <c r="AU55" s="43"/>
      <c r="AV55" s="43">
        <f t="shared" si="8"/>
        <v>0</v>
      </c>
      <c r="AW55" s="43">
        <f t="shared" si="9"/>
        <v>0</v>
      </c>
      <c r="AX55" s="43">
        <f t="shared" si="10"/>
        <v>0</v>
      </c>
      <c r="AY55" s="67"/>
      <c r="AZ55" s="43"/>
      <c r="BA55" s="43"/>
      <c r="BB55" s="112"/>
      <c r="BC55" s="87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</row>
    <row r="56" spans="1:70" s="88" customFormat="1" ht="55.5" customHeight="1">
      <c r="A56" s="50">
        <v>47</v>
      </c>
      <c r="B56" s="34" t="s">
        <v>113</v>
      </c>
      <c r="C56" s="34"/>
      <c r="D56" s="34"/>
      <c r="E56" s="34"/>
      <c r="F56" s="163">
        <v>18</v>
      </c>
      <c r="G56" s="34">
        <v>15</v>
      </c>
      <c r="H56" s="34">
        <v>3</v>
      </c>
      <c r="I56" s="43"/>
      <c r="J56" s="43"/>
      <c r="K56" s="43"/>
      <c r="L56" s="79">
        <f t="shared" si="41"/>
        <v>20</v>
      </c>
      <c r="M56" s="34">
        <v>20</v>
      </c>
      <c r="N56" s="34">
        <v>0</v>
      </c>
      <c r="O56" s="35"/>
      <c r="P56" s="35"/>
      <c r="Q56" s="35"/>
      <c r="R56" s="79">
        <f t="shared" si="12"/>
        <v>12</v>
      </c>
      <c r="S56" s="35">
        <v>9</v>
      </c>
      <c r="T56" s="35">
        <v>3</v>
      </c>
      <c r="U56" s="35"/>
      <c r="V56" s="35"/>
      <c r="W56" s="35"/>
      <c r="X56" s="156">
        <v>23</v>
      </c>
      <c r="Y56" s="35">
        <v>20</v>
      </c>
      <c r="Z56" s="35">
        <v>3</v>
      </c>
      <c r="AA56" s="43"/>
      <c r="AB56" s="43"/>
      <c r="AC56" s="43"/>
      <c r="AD56" s="79">
        <f t="shared" si="13"/>
        <v>20</v>
      </c>
      <c r="AE56" s="34">
        <v>20</v>
      </c>
      <c r="AF56" s="34">
        <v>0</v>
      </c>
      <c r="AG56" s="43"/>
      <c r="AH56" s="43"/>
      <c r="AI56" s="43"/>
      <c r="AJ56" s="79">
        <v>20</v>
      </c>
      <c r="AK56" s="34">
        <v>20</v>
      </c>
      <c r="AL56" s="34">
        <v>0</v>
      </c>
      <c r="AM56" s="43"/>
      <c r="AN56" s="43"/>
      <c r="AO56" s="43"/>
      <c r="AP56" s="79">
        <v>20</v>
      </c>
      <c r="AQ56" s="34">
        <v>20</v>
      </c>
      <c r="AR56" s="34">
        <v>0</v>
      </c>
      <c r="AS56" s="79">
        <v>0</v>
      </c>
      <c r="AT56" s="34">
        <v>0</v>
      </c>
      <c r="AU56" s="34">
        <v>0</v>
      </c>
      <c r="AV56" s="43">
        <f t="shared" si="8"/>
        <v>-20</v>
      </c>
      <c r="AW56" s="43">
        <f t="shared" si="9"/>
        <v>-20</v>
      </c>
      <c r="AX56" s="43">
        <f t="shared" si="10"/>
        <v>0</v>
      </c>
      <c r="AY56" s="67"/>
      <c r="AZ56" s="43"/>
      <c r="BA56" s="43"/>
      <c r="BB56" s="121" t="s">
        <v>344</v>
      </c>
      <c r="BC56" s="157"/>
    </row>
    <row r="57" spans="1:70" s="88" customFormat="1" ht="21">
      <c r="A57" s="50">
        <v>48</v>
      </c>
      <c r="B57" s="121" t="s">
        <v>334</v>
      </c>
      <c r="C57" s="35"/>
      <c r="D57" s="35"/>
      <c r="E57" s="35"/>
      <c r="F57" s="156">
        <v>15</v>
      </c>
      <c r="G57" s="35">
        <v>15</v>
      </c>
      <c r="H57" s="35"/>
      <c r="I57" s="34"/>
      <c r="J57" s="34"/>
      <c r="K57" s="34"/>
      <c r="L57" s="79">
        <f t="shared" si="41"/>
        <v>17</v>
      </c>
      <c r="M57" s="35">
        <v>17</v>
      </c>
      <c r="N57" s="43"/>
      <c r="O57" s="35"/>
      <c r="P57" s="35"/>
      <c r="Q57" s="35"/>
      <c r="R57" s="79">
        <f t="shared" si="12"/>
        <v>14</v>
      </c>
      <c r="S57" s="35">
        <v>14</v>
      </c>
      <c r="T57" s="35"/>
      <c r="U57" s="35"/>
      <c r="V57" s="35"/>
      <c r="W57" s="35"/>
      <c r="X57" s="156">
        <v>20</v>
      </c>
      <c r="Y57" s="35">
        <v>20</v>
      </c>
      <c r="Z57" s="35"/>
      <c r="AA57" s="34"/>
      <c r="AB57" s="34"/>
      <c r="AC57" s="34"/>
      <c r="AD57" s="79">
        <f t="shared" si="13"/>
        <v>17</v>
      </c>
      <c r="AE57" s="35">
        <v>17</v>
      </c>
      <c r="AF57" s="43"/>
      <c r="AG57" s="34"/>
      <c r="AH57" s="34"/>
      <c r="AI57" s="34"/>
      <c r="AJ57" s="79">
        <v>17</v>
      </c>
      <c r="AK57" s="35">
        <v>17</v>
      </c>
      <c r="AL57" s="43"/>
      <c r="AM57" s="34"/>
      <c r="AN57" s="34"/>
      <c r="AO57" s="34"/>
      <c r="AP57" s="79">
        <v>17</v>
      </c>
      <c r="AQ57" s="35">
        <v>17</v>
      </c>
      <c r="AR57" s="43"/>
      <c r="AS57" s="79">
        <v>17</v>
      </c>
      <c r="AT57" s="35">
        <v>17</v>
      </c>
      <c r="AU57" s="43"/>
      <c r="AV57" s="43">
        <f t="shared" si="8"/>
        <v>0</v>
      </c>
      <c r="AW57" s="43">
        <f t="shared" si="9"/>
        <v>0</v>
      </c>
      <c r="AX57" s="43">
        <f t="shared" si="10"/>
        <v>0</v>
      </c>
      <c r="AY57" s="67"/>
      <c r="AZ57" s="43"/>
      <c r="BA57" s="43"/>
      <c r="BB57" s="121" t="s">
        <v>340</v>
      </c>
      <c r="BC57" s="157"/>
    </row>
    <row r="58" spans="1:70">
      <c r="AV58" s="61"/>
      <c r="AW58" s="83"/>
      <c r="AY58" s="61"/>
      <c r="AZ58" s="83"/>
    </row>
    <row r="59" spans="1:70">
      <c r="BB59" s="113"/>
    </row>
  </sheetData>
  <mergeCells count="32">
    <mergeCell ref="AD6:AF6"/>
    <mergeCell ref="AV5:AX5"/>
    <mergeCell ref="AV6:AX6"/>
    <mergeCell ref="I5:N5"/>
    <mergeCell ref="I6:K6"/>
    <mergeCell ref="L6:N6"/>
    <mergeCell ref="AA5:AF5"/>
    <mergeCell ref="AA6:AC6"/>
    <mergeCell ref="AG5:AL5"/>
    <mergeCell ref="AG6:AI6"/>
    <mergeCell ref="AJ6:AL6"/>
    <mergeCell ref="AM5:AR5"/>
    <mergeCell ref="AM6:AO6"/>
    <mergeCell ref="AP6:AR6"/>
    <mergeCell ref="AS6:AU6"/>
    <mergeCell ref="AS5:AU5"/>
    <mergeCell ref="F6:H6"/>
    <mergeCell ref="O6:Q6"/>
    <mergeCell ref="A2:BB2"/>
    <mergeCell ref="A3:BB3"/>
    <mergeCell ref="C5:H5"/>
    <mergeCell ref="O5:T5"/>
    <mergeCell ref="U5:Z5"/>
    <mergeCell ref="AY5:BA5"/>
    <mergeCell ref="BB5:BB7"/>
    <mergeCell ref="U6:W6"/>
    <mergeCell ref="X6:Z6"/>
    <mergeCell ref="AY6:BA6"/>
    <mergeCell ref="A5:A7"/>
    <mergeCell ref="B5:B7"/>
    <mergeCell ref="C6:E6"/>
    <mergeCell ref="R6:T6"/>
  </mergeCells>
  <pageMargins left="0.27" right="0" top="0.5" bottom="0.5" header="0.3" footer="0.3"/>
  <pageSetup paperSize="9" scale="80" orientation="landscape" r:id="rId1"/>
  <headerFooter>
    <oddFooter>&amp;C&amp;"times New Roman"&amp;P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PL 1</vt:lpstr>
      <vt:lpstr>PL2</vt:lpstr>
      <vt:lpstr>PL3</vt:lpstr>
      <vt:lpstr>PL6</vt:lpstr>
      <vt:lpstr>'PL3'!Print_Area</vt:lpstr>
      <vt:lpstr>'PL6'!Print_Area</vt:lpstr>
      <vt:lpstr>'PL 1'!Print_Titles</vt:lpstr>
      <vt:lpstr>'PL2'!Print_Titles</vt:lpstr>
      <vt:lpstr>'PL3'!Print_Titles</vt:lpstr>
      <vt:lpstr>'PL6'!Print_Titles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ABC</cp:lastModifiedBy>
  <cp:lastPrinted>2025-07-22T01:51:43Z</cp:lastPrinted>
  <dcterms:created xsi:type="dcterms:W3CDTF">2016-10-19T02:18:00Z</dcterms:created>
  <dcterms:modified xsi:type="dcterms:W3CDTF">2025-07-22T01:51:44Z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E66C0221658A45CC837F11CDB973014D</vt:lpwstr>
  </property>
  <property fmtid="{D5CDD505-2E9C-101B-9397-08002B2CF9AE}" pid="3" name="KSOProductBuildVer">
    <vt:lpwstr>1033-11.2.0.11417</vt:lpwstr>
  </property>
</Properties>
</file>