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16608" windowHeight="9432"/>
  </bookViews>
  <sheets>
    <sheet name="BM24" sheetId="1" r:id="rId1"/>
  </sheets>
  <externalReferences>
    <externalReference r:id="rId2"/>
  </externalReference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LVC3">0.1</definedName>
    <definedName name="DataFilter">[1]!DataFilter</definedName>
    <definedName name="DataSort">[1]!DataSort</definedName>
    <definedName name="GoBack">[1]Sheet1!GoBack</definedName>
    <definedName name="h" hidden="1">{"'Sheet1'!$L$16"}</definedName>
    <definedName name="Heä_soá_laép_xaø_H">1.7</definedName>
    <definedName name="HSCT3">0.1</definedName>
    <definedName name="HSDN">2.5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'BM24'!$A$1:$AI$27</definedName>
    <definedName name="_xlnm.Print_Titles" localSheetId="0">'BM24'!$A:$B,'BM24'!$3:$6</definedName>
    <definedName name="TaxTV">10%</definedName>
    <definedName name="TaxXL">5%</definedName>
    <definedName name="wrn.chi._.tiÆt." hidden="1">{#N/A,#N/A,FALSE,"Chi tiÆt"}</definedName>
    <definedName name="XCCT">0.5</definedName>
  </definedNames>
  <calcPr calcId="145621"/>
</workbook>
</file>

<file path=xl/calcChain.xml><?xml version="1.0" encoding="utf-8"?>
<calcChain xmlns="http://schemas.openxmlformats.org/spreadsheetml/2006/main">
  <c r="AE8" i="1" l="1"/>
  <c r="AB25" i="1"/>
  <c r="AC23" i="1"/>
  <c r="AD23" i="1"/>
  <c r="AE23" i="1"/>
  <c r="AC9" i="1" l="1"/>
  <c r="AC8" i="1" s="1"/>
  <c r="AD9" i="1"/>
  <c r="AE9" i="1"/>
  <c r="AC16" i="1"/>
  <c r="AC15" i="1" s="1"/>
  <c r="AD16" i="1"/>
  <c r="AD15" i="1" s="1"/>
  <c r="AE16" i="1"/>
  <c r="AE15" i="1" s="1"/>
  <c r="AG23" i="1"/>
  <c r="AH23" i="1"/>
  <c r="AI23" i="1"/>
  <c r="AB11" i="1"/>
  <c r="AB12" i="1"/>
  <c r="AB13" i="1"/>
  <c r="AB14" i="1"/>
  <c r="AB17" i="1"/>
  <c r="AB18" i="1"/>
  <c r="AB19" i="1"/>
  <c r="AB20" i="1"/>
  <c r="AB21" i="1"/>
  <c r="AB22" i="1"/>
  <c r="AB24" i="1"/>
  <c r="AB23" i="1" s="1"/>
  <c r="AB10" i="1"/>
  <c r="AB16" i="1" l="1"/>
  <c r="AB9" i="1"/>
  <c r="AB8" i="1"/>
  <c r="AB15" i="1"/>
  <c r="AC7" i="1"/>
  <c r="AE7" i="1"/>
  <c r="AD7" i="1"/>
  <c r="AB7" i="1" l="1"/>
  <c r="AF19" i="1" l="1"/>
  <c r="AH9" i="1"/>
  <c r="AH8" i="1" s="1"/>
  <c r="AA16" i="1"/>
  <c r="AG16" i="1"/>
  <c r="AA19" i="1"/>
  <c r="AA20" i="1"/>
  <c r="AG20" i="1"/>
  <c r="AH20" i="1"/>
  <c r="AF13" i="1"/>
  <c r="AF14" i="1"/>
  <c r="AF17" i="1"/>
  <c r="AF18" i="1"/>
  <c r="AF21" i="1"/>
  <c r="AF22" i="1"/>
  <c r="AF24" i="1"/>
  <c r="AF25" i="1"/>
  <c r="AF10" i="1"/>
  <c r="AG11" i="1"/>
  <c r="AG12" i="1" s="1"/>
  <c r="AF12" i="1" s="1"/>
  <c r="AF23" i="1" l="1"/>
  <c r="AF20" i="1"/>
  <c r="AG9" i="1"/>
  <c r="AG8" i="1" s="1"/>
  <c r="AF11" i="1"/>
  <c r="AF9" i="1" s="1"/>
  <c r="AF8" i="1" s="1"/>
  <c r="AG15" i="1"/>
  <c r="AG7" i="1" s="1"/>
  <c r="AF16" i="1"/>
  <c r="AF15" i="1" l="1"/>
  <c r="AF7" i="1" s="1"/>
  <c r="W14" i="1" l="1"/>
  <c r="E10" i="1"/>
  <c r="X25" i="1"/>
  <c r="E9" i="1" l="1"/>
  <c r="F9" i="1"/>
  <c r="K9" i="1"/>
  <c r="L9" i="1"/>
  <c r="N9" i="1"/>
  <c r="O9" i="1"/>
  <c r="Q9" i="1"/>
  <c r="R9" i="1"/>
  <c r="T9" i="1"/>
  <c r="U9" i="1"/>
  <c r="W9" i="1"/>
  <c r="X9" i="1"/>
  <c r="Z9" i="1"/>
  <c r="AA9" i="1"/>
  <c r="Q14" i="1"/>
  <c r="N14" i="1"/>
  <c r="K14" i="1"/>
  <c r="H14" i="1" l="1"/>
  <c r="E14" i="1"/>
  <c r="Z14" i="1" l="1"/>
  <c r="M17" i="1"/>
  <c r="P17" i="1"/>
  <c r="D25" i="1" l="1"/>
  <c r="E22" i="1"/>
  <c r="U23" i="1" l="1"/>
  <c r="E23" i="1"/>
  <c r="F23" i="1"/>
  <c r="K23" i="1"/>
  <c r="L23" i="1"/>
  <c r="N23" i="1"/>
  <c r="O23" i="1"/>
  <c r="Q23" i="1"/>
  <c r="R23" i="1"/>
  <c r="T23" i="1"/>
  <c r="W23" i="1"/>
  <c r="X23" i="1"/>
  <c r="Z23" i="1"/>
  <c r="E16" i="1"/>
  <c r="F16" i="1"/>
  <c r="K16" i="1"/>
  <c r="L16" i="1"/>
  <c r="N16" i="1"/>
  <c r="O16" i="1"/>
  <c r="Q16" i="1"/>
  <c r="R16" i="1"/>
  <c r="T16" i="1"/>
  <c r="U16" i="1"/>
  <c r="W16" i="1"/>
  <c r="X16" i="1"/>
  <c r="AI16" i="1"/>
  <c r="E8" i="1"/>
  <c r="F8" i="1"/>
  <c r="K8" i="1"/>
  <c r="L8" i="1"/>
  <c r="N8" i="1"/>
  <c r="O8" i="1"/>
  <c r="Q8" i="1"/>
  <c r="R8" i="1"/>
  <c r="T8" i="1"/>
  <c r="U8" i="1"/>
  <c r="W8" i="1"/>
  <c r="X8" i="1"/>
  <c r="Z8" i="1"/>
  <c r="AA8" i="1"/>
  <c r="Y10" i="1"/>
  <c r="Y11" i="1"/>
  <c r="Y12" i="1"/>
  <c r="Y13" i="1"/>
  <c r="Y14" i="1"/>
  <c r="V10" i="1"/>
  <c r="V11" i="1"/>
  <c r="V12" i="1"/>
  <c r="V13" i="1"/>
  <c r="V14" i="1"/>
  <c r="V17" i="1"/>
  <c r="V18" i="1"/>
  <c r="V21" i="1"/>
  <c r="V22" i="1"/>
  <c r="V24" i="1"/>
  <c r="V25" i="1"/>
  <c r="S10" i="1"/>
  <c r="S11" i="1"/>
  <c r="S12" i="1"/>
  <c r="S13" i="1"/>
  <c r="S14" i="1"/>
  <c r="S17" i="1"/>
  <c r="S18" i="1"/>
  <c r="S19" i="1"/>
  <c r="S21" i="1"/>
  <c r="S22" i="1"/>
  <c r="S24" i="1"/>
  <c r="S25" i="1"/>
  <c r="P10" i="1"/>
  <c r="P11" i="1"/>
  <c r="P12" i="1"/>
  <c r="P13" i="1"/>
  <c r="P14" i="1"/>
  <c r="P18" i="1"/>
  <c r="P16" i="1" s="1"/>
  <c r="P19" i="1"/>
  <c r="P22" i="1"/>
  <c r="P24" i="1"/>
  <c r="P25" i="1"/>
  <c r="M10" i="1"/>
  <c r="M11" i="1"/>
  <c r="M12" i="1"/>
  <c r="M13" i="1"/>
  <c r="M14" i="1"/>
  <c r="M18" i="1"/>
  <c r="M16" i="1" s="1"/>
  <c r="M19" i="1"/>
  <c r="M21" i="1"/>
  <c r="M22" i="1"/>
  <c r="M24" i="1"/>
  <c r="M25" i="1"/>
  <c r="J10" i="1"/>
  <c r="J11" i="1"/>
  <c r="J12" i="1"/>
  <c r="J13" i="1"/>
  <c r="J14" i="1"/>
  <c r="J17" i="1"/>
  <c r="J18" i="1"/>
  <c r="J19" i="1"/>
  <c r="J21" i="1"/>
  <c r="J22" i="1"/>
  <c r="J24" i="1"/>
  <c r="J25" i="1"/>
  <c r="H10" i="1"/>
  <c r="I10" i="1"/>
  <c r="H11" i="1"/>
  <c r="I11" i="1"/>
  <c r="H12" i="1"/>
  <c r="I12" i="1"/>
  <c r="H13" i="1"/>
  <c r="I13" i="1"/>
  <c r="I14" i="1"/>
  <c r="H17" i="1"/>
  <c r="I17" i="1"/>
  <c r="H18" i="1"/>
  <c r="I18" i="1"/>
  <c r="I19" i="1"/>
  <c r="AH19" i="1" s="1"/>
  <c r="AH15" i="1" s="1"/>
  <c r="AH7" i="1" s="1"/>
  <c r="I21" i="1"/>
  <c r="H22" i="1"/>
  <c r="Z22" i="1" s="1"/>
  <c r="Y22" i="1" s="1"/>
  <c r="I22" i="1"/>
  <c r="H24" i="1"/>
  <c r="I24" i="1"/>
  <c r="AA24" i="1" s="1"/>
  <c r="Y24" i="1" s="1"/>
  <c r="H25" i="1"/>
  <c r="I25" i="1"/>
  <c r="AA25" i="1" s="1"/>
  <c r="Y25" i="1" s="1"/>
  <c r="D10" i="1"/>
  <c r="D11" i="1"/>
  <c r="D12" i="1"/>
  <c r="D13" i="1"/>
  <c r="D14" i="1"/>
  <c r="D17" i="1"/>
  <c r="D18" i="1"/>
  <c r="D22" i="1"/>
  <c r="D24" i="1"/>
  <c r="F20" i="1"/>
  <c r="K20" i="1"/>
  <c r="L20" i="1"/>
  <c r="N20" i="1"/>
  <c r="O20" i="1"/>
  <c r="R20" i="1"/>
  <c r="T20" i="1"/>
  <c r="U20" i="1"/>
  <c r="W20" i="1"/>
  <c r="X20" i="1"/>
  <c r="AI20" i="1"/>
  <c r="Q21" i="1"/>
  <c r="Q20" i="1" s="1"/>
  <c r="E21" i="1"/>
  <c r="P9" i="1" l="1"/>
  <c r="P8" i="1" s="1"/>
  <c r="S9" i="1"/>
  <c r="S8" i="1" s="1"/>
  <c r="H9" i="1"/>
  <c r="D21" i="1"/>
  <c r="P20" i="1"/>
  <c r="AA23" i="1"/>
  <c r="AA15" i="1" s="1"/>
  <c r="AA7" i="1" s="1"/>
  <c r="J9" i="1"/>
  <c r="J8" i="1" s="1"/>
  <c r="V9" i="1"/>
  <c r="V8" i="1" s="1"/>
  <c r="I9" i="1"/>
  <c r="I8" i="1" s="1"/>
  <c r="M9" i="1"/>
  <c r="M8" i="1" s="1"/>
  <c r="Y9" i="1"/>
  <c r="Y8" i="1" s="1"/>
  <c r="D9" i="1"/>
  <c r="G11" i="1"/>
  <c r="T15" i="1"/>
  <c r="T7" i="1" s="1"/>
  <c r="N15" i="1"/>
  <c r="N7" i="1" s="1"/>
  <c r="X15" i="1"/>
  <c r="X7" i="1" s="1"/>
  <c r="R15" i="1"/>
  <c r="R7" i="1" s="1"/>
  <c r="L15" i="1"/>
  <c r="L7" i="1" s="1"/>
  <c r="Q15" i="1"/>
  <c r="Q7" i="1" s="1"/>
  <c r="K15" i="1"/>
  <c r="K7" i="1" s="1"/>
  <c r="U15" i="1"/>
  <c r="U7" i="1" s="1"/>
  <c r="O15" i="1"/>
  <c r="O7" i="1" s="1"/>
  <c r="F15" i="1"/>
  <c r="F7" i="1" s="1"/>
  <c r="H23" i="1"/>
  <c r="J20" i="1"/>
  <c r="Y23" i="1"/>
  <c r="P21" i="1"/>
  <c r="S20" i="1"/>
  <c r="G13" i="1"/>
  <c r="M23" i="1"/>
  <c r="H21" i="1"/>
  <c r="G21" i="1" s="1"/>
  <c r="V20" i="1"/>
  <c r="I20" i="1"/>
  <c r="G12" i="1"/>
  <c r="G10" i="1"/>
  <c r="E20" i="1"/>
  <c r="D20" i="1" s="1"/>
  <c r="H20" i="1"/>
  <c r="H8" i="1"/>
  <c r="P23" i="1"/>
  <c r="S16" i="1"/>
  <c r="G14" i="1"/>
  <c r="D16" i="1"/>
  <c r="J16" i="1"/>
  <c r="I16" i="1"/>
  <c r="G18" i="1"/>
  <c r="H16" i="1"/>
  <c r="V16" i="1"/>
  <c r="G17" i="1"/>
  <c r="V23" i="1"/>
  <c r="J23" i="1"/>
  <c r="G25" i="1"/>
  <c r="D23" i="1"/>
  <c r="I23" i="1"/>
  <c r="S23" i="1"/>
  <c r="G24" i="1"/>
  <c r="M20" i="1"/>
  <c r="G22" i="1"/>
  <c r="AJ24" i="1" l="1"/>
  <c r="G9" i="1"/>
  <c r="G8" i="1" s="1"/>
  <c r="AJ21" i="1"/>
  <c r="Z21" i="1"/>
  <c r="AJ12" i="1"/>
  <c r="AJ22" i="1"/>
  <c r="AK18" i="1"/>
  <c r="AJ11" i="1"/>
  <c r="AJ17" i="1"/>
  <c r="AJ13" i="1"/>
  <c r="AK14" i="1"/>
  <c r="Z17" i="1"/>
  <c r="Y17" i="1" s="1"/>
  <c r="P15" i="1"/>
  <c r="P7" i="1" s="1"/>
  <c r="AJ18" i="1"/>
  <c r="Z18" i="1"/>
  <c r="AJ10" i="1"/>
  <c r="AK17" i="1"/>
  <c r="AK12" i="1"/>
  <c r="AK24" i="1"/>
  <c r="AK22" i="1"/>
  <c r="AK10" i="1"/>
  <c r="AK11" i="1"/>
  <c r="AK21" i="1"/>
  <c r="AK13" i="1"/>
  <c r="G23" i="1"/>
  <c r="AK25" i="1"/>
  <c r="AJ25" i="1"/>
  <c r="AJ14" i="1"/>
  <c r="AK9" i="1"/>
  <c r="D8" i="1"/>
  <c r="S15" i="1"/>
  <c r="S7" i="1" s="1"/>
  <c r="I15" i="1"/>
  <c r="I7" i="1" s="1"/>
  <c r="J15" i="1"/>
  <c r="J7" i="1" s="1"/>
  <c r="M15" i="1"/>
  <c r="M7" i="1" s="1"/>
  <c r="G20" i="1"/>
  <c r="G16" i="1"/>
  <c r="AJ9" i="1" l="1"/>
  <c r="Z20" i="1"/>
  <c r="Y20" i="1" s="1"/>
  <c r="Y21" i="1"/>
  <c r="AJ16" i="1"/>
  <c r="AJ20" i="1"/>
  <c r="AK23" i="1"/>
  <c r="Y18" i="1"/>
  <c r="Y16" i="1" s="1"/>
  <c r="Z16" i="1"/>
  <c r="AK16" i="1"/>
  <c r="AK20" i="1"/>
  <c r="AJ23" i="1"/>
  <c r="AJ8" i="1"/>
  <c r="AK8" i="1"/>
  <c r="W19" i="1"/>
  <c r="W15" i="1" l="1"/>
  <c r="H19" i="1"/>
  <c r="H15" i="1" s="1"/>
  <c r="V19" i="1"/>
  <c r="W7" i="1"/>
  <c r="E19" i="1"/>
  <c r="E15" i="1" l="1"/>
  <c r="E7" i="1" s="1"/>
  <c r="D19" i="1"/>
  <c r="Z19" i="1"/>
  <c r="V15" i="1"/>
  <c r="V7" i="1" s="1"/>
  <c r="G19" i="1"/>
  <c r="H7" i="1"/>
  <c r="Z15" i="1"/>
  <c r="AJ19" i="1" l="1"/>
  <c r="AK19" i="1"/>
  <c r="D15" i="1"/>
  <c r="G15" i="1"/>
  <c r="Y19" i="1"/>
  <c r="Z7" i="1"/>
  <c r="G7" i="1" l="1"/>
  <c r="D7" i="1"/>
  <c r="AJ15" i="1"/>
  <c r="AK15" i="1"/>
  <c r="Y15" i="1"/>
  <c r="Y7" i="1" s="1"/>
  <c r="AK7" i="1" l="1"/>
  <c r="AL8" i="1"/>
  <c r="AL15" i="1"/>
  <c r="AJ7" i="1"/>
</calcChain>
</file>

<file path=xl/comments1.xml><?xml version="1.0" encoding="utf-8"?>
<comments xmlns="http://schemas.openxmlformats.org/spreadsheetml/2006/main">
  <authors>
    <author>Thieu Dinh Long</author>
    <author>Long Thieu</author>
  </authors>
  <commentList>
    <comment ref="E14" authorId="0">
      <text>
        <r>
          <rPr>
            <b/>
            <sz val="9"/>
            <color indexed="81"/>
            <rFont val="Tahoma"/>
            <family val="2"/>
          </rPr>
          <t>Thieu Dinh Long:</t>
        </r>
        <r>
          <rPr>
            <sz val="9"/>
            <color indexed="81"/>
            <rFont val="Tahoma"/>
            <family val="2"/>
          </rPr>
          <t xml:space="preserve">
NQ 120+165+200+219
</t>
        </r>
      </text>
    </comment>
    <comment ref="L25" authorId="1">
      <text>
        <r>
          <rPr>
            <b/>
            <sz val="9"/>
            <color indexed="81"/>
            <rFont val="Tahoma"/>
            <charset val="1"/>
          </rPr>
          <t>Long Thieu:</t>
        </r>
        <r>
          <rPr>
            <sz val="9"/>
            <color indexed="81"/>
            <rFont val="Tahoma"/>
            <charset val="1"/>
          </rPr>
          <t xml:space="preserve">
Số giao kế hoạch là 353</t>
        </r>
      </text>
    </comment>
    <comment ref="O25" authorId="1">
      <text>
        <r>
          <rPr>
            <b/>
            <sz val="9"/>
            <color indexed="81"/>
            <rFont val="Tahoma"/>
            <charset val="1"/>
          </rPr>
          <t>Long Thieu:</t>
        </r>
        <r>
          <rPr>
            <sz val="9"/>
            <color indexed="81"/>
            <rFont val="Tahoma"/>
            <charset val="1"/>
          </rPr>
          <t xml:space="preserve">
Số giao KH là 443,126</t>
        </r>
      </text>
    </comment>
    <comment ref="R25" authorId="1">
      <text>
        <r>
          <rPr>
            <b/>
            <sz val="9"/>
            <color indexed="81"/>
            <rFont val="Tahoma"/>
            <charset val="1"/>
          </rPr>
          <t>Long Thieu:</t>
        </r>
        <r>
          <rPr>
            <sz val="9"/>
            <color indexed="81"/>
            <rFont val="Tahoma"/>
            <charset val="1"/>
          </rPr>
          <t xml:space="preserve">
197,84
</t>
        </r>
      </text>
    </comment>
    <comment ref="U25" authorId="1">
      <text>
        <r>
          <rPr>
            <b/>
            <sz val="9"/>
            <color indexed="81"/>
            <rFont val="Tahoma"/>
            <charset val="1"/>
          </rPr>
          <t>Long Thieu:</t>
        </r>
        <r>
          <rPr>
            <sz val="9"/>
            <color indexed="81"/>
            <rFont val="Tahoma"/>
            <charset val="1"/>
          </rPr>
          <t xml:space="preserve">
949,862</t>
        </r>
      </text>
    </comment>
  </commentList>
</comments>
</file>

<file path=xl/sharedStrings.xml><?xml version="1.0" encoding="utf-8"?>
<sst xmlns="http://schemas.openxmlformats.org/spreadsheetml/2006/main" count="70" uniqueCount="52">
  <si>
    <t>Đơn vị: Triệu đồng</t>
  </si>
  <si>
    <t>STT</t>
  </si>
  <si>
    <t>Nguồn vốn đầu tư</t>
  </si>
  <si>
    <t>Số dự án</t>
  </si>
  <si>
    <t>Trong đó:</t>
  </si>
  <si>
    <t>Ghi chú</t>
  </si>
  <si>
    <t>Tổng số</t>
  </si>
  <si>
    <t>Trong nước</t>
  </si>
  <si>
    <t>Nước ngoài</t>
  </si>
  <si>
    <t>TỔNG SỐ</t>
  </si>
  <si>
    <t>I</t>
  </si>
  <si>
    <t>a</t>
  </si>
  <si>
    <t>b</t>
  </si>
  <si>
    <t>Đầu tư từ nguồn thu xổ số kiến thiết</t>
  </si>
  <si>
    <t>Các chương trình mục tiêu Quốc gia</t>
  </si>
  <si>
    <t>Các chương trình mục tiêu</t>
  </si>
  <si>
    <t>II</t>
  </si>
  <si>
    <t>Kế hoạch năm 2016</t>
  </si>
  <si>
    <t>Kế hoạch năm 2017</t>
  </si>
  <si>
    <t>Kế hoạch năm 2018</t>
  </si>
  <si>
    <t>Kế hoạch năm 2019</t>
  </si>
  <si>
    <t>Kế hoạch năm 2020</t>
  </si>
  <si>
    <t>Số vốn trung hạn còn lại chưa được giao kế hoạch hằng năm</t>
  </si>
  <si>
    <t>Ngân sách tỉnh (bao gồm các nguồn tăng thu, tiết kiệm chi và vốn hỗ trợ từ NSTW)</t>
  </si>
  <si>
    <t>Đầu tư từ nguồn thu sử dụng đất (tỉnh giao)</t>
  </si>
  <si>
    <t>Trong đó: Ngân sách tỉnh hưởng</t>
  </si>
  <si>
    <t>A</t>
  </si>
  <si>
    <t>Chương trình MTQG giảm nghèo bển vững</t>
  </si>
  <si>
    <t>Chương trình MTQG xây dựng nông thôn mới</t>
  </si>
  <si>
    <t>Vốn trái phiếu Chính phủ</t>
  </si>
  <si>
    <t>Ngành giao thông</t>
  </si>
  <si>
    <t>Kiên cố hóa trưởng, lớp học</t>
  </si>
  <si>
    <t>Vốn nước ngoài (ODA)</t>
  </si>
  <si>
    <t>Vốn nước ngoài giải ngân theo cơ chế tài chính trong nước</t>
  </si>
  <si>
    <t>Vốn nước ngoài của các chương trình,dự án</t>
  </si>
  <si>
    <t>B</t>
  </si>
  <si>
    <t>Vốn cân đối ngân sách địa phương</t>
  </si>
  <si>
    <t>Vốn ngân sách XDCB tập trung</t>
  </si>
  <si>
    <t>1</t>
  </si>
  <si>
    <t>2</t>
  </si>
  <si>
    <t>Kế hoạch trung hạn 5 năm giai đoạn 2016-2020 được cấp có thẩm quyền giao</t>
  </si>
  <si>
    <t>Số vốn được giao trong kế hoạch hằng năm giai đoạn 2016-2020</t>
  </si>
  <si>
    <t>Dự kiến kế hoạch giai đoạn 2021-2025</t>
  </si>
  <si>
    <t>Giai đoạn 2016-2020</t>
  </si>
  <si>
    <t>Nhu cầu đầu tư giai đoạn 2021-2025</t>
  </si>
  <si>
    <t>Thu hồi vốn ứng trước</t>
  </si>
  <si>
    <t>Dự án chuyển tiếp</t>
  </si>
  <si>
    <t>Dự án khởi công mới</t>
  </si>
  <si>
    <t>Giai đoạn 2021-2025</t>
  </si>
  <si>
    <t>NGÂN SÁCH ĐỊA PHƯƠNG</t>
  </si>
  <si>
    <t>NGÂN SÁCH TRUNG ƯƠNG</t>
  </si>
  <si>
    <t>Phụ lục: TỔNG HỢP TÌNH HÌNH THỰC HIỆN KẾ HOẠCH ĐẦU TƯ CÔNG TRUNG HẠN GIAI ĐOẠN 2016-2020, DỰ KIẾN GIAI ĐOẠN 2021-2025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</si>
</sst>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(* #,##0.00_);_(* \(#,##0.00\);_(* &quot;-&quot;??_);_(@_)"/>
    <numFmt numFmtId="164" formatCode="_(* #,##0_);_(* \(#,##0\);_(* &quot;-&quot;??_);_(@_)"/>
    <numFmt numFmtId="165" formatCode="_-* #,##0.00\ _V_N_D_-;\-* #,##0.00\ _V_N_D_-;_-* &quot;-&quot;??\ _V_N_D_-;_-@_-"/>
    <numFmt numFmtId="166" formatCode="#,##0;\(#,##0\)"/>
    <numFmt numFmtId="167" formatCode="\$#,##0\ ;\(\$#,##0\)"/>
    <numFmt numFmtId="168" formatCode="\t0.00%"/>
    <numFmt numFmtId="169" formatCode="\t#\ ??/??"/>
    <numFmt numFmtId="170" formatCode="m/d"/>
    <numFmt numFmtId="171" formatCode="&quot;ß&quot;#,##0;\-&quot;&quot;\ß&quot;&quot;#,##0"/>
    <numFmt numFmtId="172" formatCode="&quot;VND&quot;#,##0_);[Red]\(&quot;VND&quot;#,##0\)"/>
    <numFmt numFmtId="173" formatCode="#,##0.00\ &quot;F&quot;;[Red]\-#,##0.00\ &quot;F&quot;"/>
    <numFmt numFmtId="174" formatCode="_-* #,##0\ &quot;F&quot;_-;\-* #,##0\ &quot;F&quot;_-;_-* &quot;-&quot;\ &quot;F&quot;_-;_-@_-"/>
    <numFmt numFmtId="175" formatCode="#,##0\ &quot;F&quot;;[Red]\-#,##0\ &quot;F&quot;"/>
    <numFmt numFmtId="176" formatCode="#,##0.00\ &quot;F&quot;;\-#,##0.00\ &quot;F&quot;"/>
    <numFmt numFmtId="177" formatCode="&quot;\&quot;#,##0;[Red]&quot;\&quot;&quot;\&quot;\-#,##0"/>
    <numFmt numFmtId="178" formatCode="&quot;\&quot;#,##0.00;[Red]&quot;\&quot;&quot;\&quot;&quot;\&quot;&quot;\&quot;&quot;\&quot;&quot;\&quot;\-#,##0.00"/>
    <numFmt numFmtId="179" formatCode="&quot;\&quot;#,##0.00;[Red]&quot;\&quot;\-#,##0.00"/>
    <numFmt numFmtId="180" formatCode="&quot;\&quot;#,##0;[Red]&quot;\&quot;\-#,##0"/>
    <numFmt numFmtId="181" formatCode="_-* #,##0_-;\-* #,##0_-;_-* &quot;-&quot;_-;_-@_-"/>
    <numFmt numFmtId="182" formatCode="_-* #,##0.00_-;\-* #,##0.00_-;_-* &quot;-&quot;??_-;_-@_-"/>
    <numFmt numFmtId="183" formatCode="_-&quot;€&quot;* #,##0_-;\-&quot;€&quot;* #,##0_-;_-&quot;€&quot;* &quot;-&quot;_-;_-@_-"/>
    <numFmt numFmtId="184" formatCode="#,##0\ &quot;€&quot;;[Red]\-#,##0\ &quot;€&quot;"/>
    <numFmt numFmtId="185" formatCode="_-&quot;€&quot;* #,##0.00_-;\-&quot;€&quot;* #,##0.00_-;_-&quot;€&quot;* &quot;-&quot;??_-;_-@_-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i/>
      <sz val="12"/>
      <color theme="1"/>
      <name val="Times New Roman"/>
      <family val="1"/>
    </font>
    <font>
      <sz val="14"/>
      <name val=".VnTimeH"/>
      <family val="2"/>
    </font>
    <font>
      <sz val="12"/>
      <name val="¹UAAA¼"/>
      <family val="3"/>
      <charset val="128"/>
    </font>
    <font>
      <sz val="12"/>
      <name val="¹UAAA¼"/>
      <family val="3"/>
      <charset val="129"/>
    </font>
    <font>
      <sz val="11"/>
      <color indexed="8"/>
      <name val="Calibri"/>
      <family val="2"/>
    </font>
    <font>
      <sz val="12"/>
      <name val=".VnTime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i/>
      <sz val="10"/>
      <name val=".VnTime"/>
      <family val="2"/>
    </font>
    <font>
      <b/>
      <sz val="10"/>
      <name val=".VnArial"/>
      <family val="2"/>
    </font>
    <font>
      <b/>
      <sz val="10"/>
      <name val=".VnTime"/>
      <family val="2"/>
    </font>
    <font>
      <sz val="12"/>
      <name val="Arial"/>
      <family val="2"/>
    </font>
    <font>
      <sz val="7"/>
      <name val="Small Fonts"/>
      <family val="2"/>
    </font>
    <font>
      <sz val="10"/>
      <name val="VNtimes new roman"/>
      <family val="1"/>
    </font>
    <font>
      <sz val="11"/>
      <color theme="1"/>
      <name val="Calibri"/>
      <family val="2"/>
      <charset val="163"/>
      <scheme val="minor"/>
    </font>
    <font>
      <sz val="11"/>
      <color indexed="8"/>
      <name val="Helvetica Neue"/>
    </font>
    <font>
      <sz val="13"/>
      <name val=".VnTime"/>
      <family val="2"/>
    </font>
    <font>
      <b/>
      <sz val="10"/>
      <name val=".VnTimeH"/>
      <family val="2"/>
    </font>
    <font>
      <b/>
      <sz val="11"/>
      <name val=".VnTimeH"/>
      <family val="2"/>
    </font>
    <font>
      <sz val="14"/>
      <name val=".VnArial"/>
      <family val="2"/>
    </font>
    <font>
      <sz val="10"/>
      <name val=" "/>
      <family val="1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2"/>
      <name val="Courier"/>
      <family val="3"/>
    </font>
    <font>
      <b/>
      <sz val="14"/>
      <color theme="1"/>
      <name val="Times New Roman"/>
      <family val="1"/>
    </font>
    <font>
      <i/>
      <sz val="16"/>
      <color indexed="8"/>
      <name val="Times New Roman"/>
      <family val="1"/>
    </font>
    <font>
      <b/>
      <i/>
      <sz val="14"/>
      <color indexed="8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indexed="8"/>
      <name val="Times New Roman"/>
      <family val="1"/>
    </font>
    <font>
      <i/>
      <sz val="14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8">
    <xf numFmtId="0" fontId="0" fillId="0" borderId="0"/>
    <xf numFmtId="0" fontId="1" fillId="0" borderId="0"/>
    <xf numFmtId="164" fontId="10" fillId="0" borderId="1" applyNumberFormat="0" applyFont="0" applyBorder="0" applyAlignment="0">
      <alignment horizontal="center" vertical="center"/>
    </xf>
    <xf numFmtId="0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/>
    <xf numFmtId="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/>
    <xf numFmtId="0" fontId="2" fillId="0" borderId="0" applyFont="0" applyFill="0" applyBorder="0" applyAlignment="0" applyProtection="0"/>
    <xf numFmtId="169" fontId="2" fillId="0" borderId="0"/>
    <xf numFmtId="2" fontId="2" fillId="0" borderId="0" applyFont="0" applyFill="0" applyBorder="0" applyAlignment="0" applyProtection="0"/>
    <xf numFmtId="38" fontId="16" fillId="2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5">
      <alignment horizontal="left" vertical="center"/>
    </xf>
    <xf numFmtId="0" fontId="18" fillId="0" borderId="0" applyProtection="0"/>
    <xf numFmtId="0" fontId="17" fillId="0" borderId="0" applyProtection="0"/>
    <xf numFmtId="10" fontId="16" fillId="3" borderId="2" applyNumberFormat="0" applyBorder="0" applyAlignment="0" applyProtection="0"/>
    <xf numFmtId="3" fontId="19" fillId="0" borderId="6" applyNumberFormat="0" applyAlignment="0">
      <alignment horizontal="center" vertical="center"/>
    </xf>
    <xf numFmtId="3" fontId="20" fillId="0" borderId="6" applyNumberFormat="0" applyAlignment="0">
      <alignment horizontal="center" vertical="center"/>
    </xf>
    <xf numFmtId="3" fontId="21" fillId="0" borderId="6" applyNumberFormat="0" applyAlignment="0">
      <alignment horizontal="center" vertical="center"/>
    </xf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2" fillId="0" borderId="0" applyNumberFormat="0" applyFont="0" applyFill="0" applyAlignment="0"/>
    <xf numFmtId="0" fontId="15" fillId="0" borderId="0"/>
    <xf numFmtId="37" fontId="23" fillId="0" borderId="0"/>
    <xf numFmtId="172" fontId="24" fillId="0" borderId="0"/>
    <xf numFmtId="0" fontId="25" fillId="0" borderId="0"/>
    <xf numFmtId="0" fontId="1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 applyNumberFormat="0" applyFill="0" applyBorder="0" applyProtection="0">
      <alignment vertical="top"/>
    </xf>
    <xf numFmtId="0" fontId="14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3" fontId="27" fillId="0" borderId="4">
      <alignment horizontal="right" vertical="center"/>
    </xf>
    <xf numFmtId="174" fontId="27" fillId="0" borderId="4">
      <alignment horizontal="center"/>
    </xf>
    <xf numFmtId="3" fontId="28" fillId="0" borderId="6" applyNumberFormat="0" applyAlignment="0">
      <alignment horizontal="center" vertical="center"/>
    </xf>
    <xf numFmtId="3" fontId="29" fillId="0" borderId="9" applyNumberFormat="0" applyAlignment="0">
      <alignment horizontal="left" wrapText="1"/>
    </xf>
    <xf numFmtId="175" fontId="27" fillId="0" borderId="0"/>
    <xf numFmtId="176" fontId="27" fillId="0" borderId="2"/>
    <xf numFmtId="0" fontId="30" fillId="0" borderId="0" applyNumberForma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>
      <alignment vertical="center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0" fontId="22" fillId="0" borderId="0"/>
    <xf numFmtId="181" fontId="38" fillId="0" borderId="0" applyFont="0" applyFill="0" applyBorder="0" applyAlignment="0" applyProtection="0"/>
    <xf numFmtId="182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9" fillId="0" borderId="0" applyFont="0" applyFill="0" applyBorder="0" applyAlignment="0" applyProtection="0"/>
    <xf numFmtId="185" fontId="3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 readingOrder="1"/>
    </xf>
    <xf numFmtId="0" fontId="9" fillId="0" borderId="0" xfId="0" quotePrefix="1" applyFont="1" applyAlignment="1">
      <alignment vertical="center"/>
    </xf>
    <xf numFmtId="0" fontId="7" fillId="0" borderId="0" xfId="0" applyFont="1" applyAlignment="1">
      <alignment horizontal="left" vertical="center"/>
    </xf>
    <xf numFmtId="49" fontId="8" fillId="0" borderId="0" xfId="0" applyNumberFormat="1" applyFont="1" applyBorder="1" applyAlignment="1">
      <alignment vertical="center" wrapText="1"/>
    </xf>
    <xf numFmtId="0" fontId="40" fillId="0" borderId="10" xfId="0" applyFont="1" applyBorder="1" applyAlignment="1">
      <alignment horizontal="center" vertical="center" wrapText="1" readingOrder="1"/>
    </xf>
    <xf numFmtId="0" fontId="8" fillId="0" borderId="10" xfId="0" applyFont="1" applyBorder="1" applyAlignment="1">
      <alignment vertical="center" wrapText="1"/>
    </xf>
    <xf numFmtId="0" fontId="40" fillId="0" borderId="9" xfId="0" applyFont="1" applyBorder="1" applyAlignment="1">
      <alignment horizontal="center" vertical="center" wrapText="1" readingOrder="1"/>
    </xf>
    <xf numFmtId="0" fontId="40" fillId="0" borderId="9" xfId="0" applyFont="1" applyBorder="1" applyAlignment="1">
      <alignment vertical="center" wrapText="1" readingOrder="1"/>
    </xf>
    <xf numFmtId="0" fontId="8" fillId="0" borderId="9" xfId="0" applyFont="1" applyBorder="1" applyAlignment="1">
      <alignment vertical="center" wrapText="1"/>
    </xf>
    <xf numFmtId="0" fontId="3" fillId="0" borderId="9" xfId="0" quotePrefix="1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vertical="center" wrapText="1"/>
    </xf>
    <xf numFmtId="49" fontId="6" fillId="0" borderId="9" xfId="0" applyNumberFormat="1" applyFont="1" applyBorder="1" applyAlignment="1">
      <alignment vertical="center" wrapText="1"/>
    </xf>
    <xf numFmtId="49" fontId="8" fillId="0" borderId="9" xfId="0" applyNumberFormat="1" applyFont="1" applyBorder="1" applyAlignment="1">
      <alignment vertical="center" wrapText="1"/>
    </xf>
    <xf numFmtId="49" fontId="7" fillId="0" borderId="9" xfId="0" applyNumberFormat="1" applyFont="1" applyBorder="1" applyAlignment="1">
      <alignment vertical="center" wrapText="1"/>
    </xf>
    <xf numFmtId="0" fontId="40" fillId="0" borderId="9" xfId="0" quotePrefix="1" applyFont="1" applyBorder="1" applyAlignment="1">
      <alignment horizontal="center" vertical="center" wrapText="1" readingOrder="1"/>
    </xf>
    <xf numFmtId="49" fontId="40" fillId="0" borderId="9" xfId="1" applyNumberFormat="1" applyFont="1" applyFill="1" applyBorder="1" applyAlignment="1">
      <alignment horizontal="left"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164" fontId="3" fillId="0" borderId="9" xfId="87" quotePrefix="1" applyNumberFormat="1" applyFont="1" applyBorder="1" applyAlignment="1">
      <alignment horizontal="center" vertical="center" wrapText="1" readingOrder="1"/>
    </xf>
    <xf numFmtId="164" fontId="3" fillId="0" borderId="9" xfId="87" applyNumberFormat="1" applyFont="1" applyBorder="1" applyAlignment="1">
      <alignment vertical="center" wrapText="1"/>
    </xf>
    <xf numFmtId="164" fontId="6" fillId="0" borderId="9" xfId="87" applyNumberFormat="1" applyFont="1" applyBorder="1" applyAlignment="1">
      <alignment vertical="center" wrapText="1"/>
    </xf>
    <xf numFmtId="164" fontId="8" fillId="0" borderId="9" xfId="87" applyNumberFormat="1" applyFont="1" applyBorder="1" applyAlignment="1">
      <alignment vertical="center" wrapText="1"/>
    </xf>
    <xf numFmtId="164" fontId="6" fillId="0" borderId="0" xfId="87" applyNumberFormat="1" applyFont="1" applyAlignment="1">
      <alignment vertical="center" wrapText="1"/>
    </xf>
    <xf numFmtId="164" fontId="8" fillId="0" borderId="9" xfId="87" applyNumberFormat="1" applyFont="1" applyBorder="1" applyAlignment="1">
      <alignment horizontal="center" vertical="center" wrapText="1"/>
    </xf>
    <xf numFmtId="164" fontId="6" fillId="0" borderId="9" xfId="87" applyNumberFormat="1" applyFont="1" applyBorder="1" applyAlignment="1">
      <alignment horizontal="center" vertical="center" wrapText="1"/>
    </xf>
    <xf numFmtId="0" fontId="42" fillId="0" borderId="9" xfId="0" applyFont="1" applyBorder="1" applyAlignment="1">
      <alignment horizontal="left" vertical="center" wrapText="1"/>
    </xf>
    <xf numFmtId="164" fontId="43" fillId="0" borderId="9" xfId="87" applyNumberFormat="1" applyFont="1" applyFill="1" applyBorder="1" applyAlignment="1">
      <alignment vertical="center" wrapText="1"/>
    </xf>
    <xf numFmtId="164" fontId="44" fillId="0" borderId="9" xfId="87" applyNumberFormat="1" applyFont="1" applyFill="1" applyBorder="1" applyAlignment="1">
      <alignment vertical="center" wrapText="1"/>
    </xf>
    <xf numFmtId="37" fontId="8" fillId="0" borderId="9" xfId="87" applyNumberFormat="1" applyFont="1" applyBorder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40" fillId="0" borderId="10" xfId="0" applyFont="1" applyBorder="1" applyAlignment="1">
      <alignment vertical="center" wrapText="1" readingOrder="1"/>
    </xf>
    <xf numFmtId="0" fontId="42" fillId="0" borderId="10" xfId="0" applyFont="1" applyBorder="1" applyAlignment="1">
      <alignment horizontal="left" vertical="center" wrapText="1"/>
    </xf>
    <xf numFmtId="164" fontId="8" fillId="0" borderId="10" xfId="87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43" fontId="6" fillId="0" borderId="0" xfId="87" applyFont="1" applyAlignment="1">
      <alignment vertical="center" wrapText="1"/>
    </xf>
    <xf numFmtId="43" fontId="8" fillId="0" borderId="0" xfId="87" applyFont="1" applyAlignment="1">
      <alignment vertical="center" wrapText="1"/>
    </xf>
    <xf numFmtId="0" fontId="41" fillId="0" borderId="0" xfId="0" applyFont="1" applyBorder="1" applyAlignment="1">
      <alignment horizontal="right" vertical="center"/>
    </xf>
    <xf numFmtId="0" fontId="48" fillId="0" borderId="9" xfId="0" quotePrefix="1" applyFont="1" applyBorder="1" applyAlignment="1">
      <alignment horizontal="center" vertical="center" wrapText="1" readingOrder="1"/>
    </xf>
    <xf numFmtId="164" fontId="7" fillId="0" borderId="9" xfId="87" applyNumberFormat="1" applyFont="1" applyBorder="1" applyAlignment="1">
      <alignment horizontal="center" vertical="center" wrapText="1"/>
    </xf>
    <xf numFmtId="164" fontId="7" fillId="0" borderId="9" xfId="87" applyNumberFormat="1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3" fontId="7" fillId="0" borderId="0" xfId="87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87" applyNumberFormat="1" applyFont="1" applyBorder="1" applyAlignment="1">
      <alignment horizontal="center" vertical="center" wrapText="1"/>
    </xf>
    <xf numFmtId="164" fontId="8" fillId="0" borderId="2" xfId="87" applyNumberFormat="1" applyFont="1" applyBorder="1" applyAlignment="1">
      <alignment horizontal="center" vertical="center" wrapText="1"/>
    </xf>
    <xf numFmtId="164" fontId="6" fillId="0" borderId="11" xfId="87" applyNumberFormat="1" applyFont="1" applyBorder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44" fillId="0" borderId="9" xfId="0" quotePrefix="1" applyFont="1" applyBorder="1" applyAlignment="1">
      <alignment horizontal="center" vertical="center" wrapText="1" readingOrder="1"/>
    </xf>
    <xf numFmtId="0" fontId="44" fillId="0" borderId="9" xfId="0" applyFont="1" applyBorder="1" applyAlignment="1">
      <alignment vertical="center" wrapText="1"/>
    </xf>
    <xf numFmtId="49" fontId="44" fillId="0" borderId="9" xfId="0" applyNumberFormat="1" applyFont="1" applyBorder="1" applyAlignment="1">
      <alignment vertical="center" wrapText="1"/>
    </xf>
    <xf numFmtId="164" fontId="44" fillId="0" borderId="9" xfId="87" applyNumberFormat="1" applyFont="1" applyBorder="1" applyAlignment="1">
      <alignment horizontal="center" vertical="center" wrapText="1"/>
    </xf>
    <xf numFmtId="164" fontId="44" fillId="0" borderId="9" xfId="87" applyNumberFormat="1" applyFont="1" applyBorder="1" applyAlignment="1">
      <alignment vertical="center" wrapText="1"/>
    </xf>
    <xf numFmtId="43" fontId="43" fillId="0" borderId="0" xfId="87" applyFont="1" applyAlignment="1">
      <alignment vertical="center" wrapText="1"/>
    </xf>
    <xf numFmtId="164" fontId="43" fillId="0" borderId="0" xfId="0" applyNumberFormat="1" applyFont="1" applyAlignment="1">
      <alignment vertical="center" wrapText="1"/>
    </xf>
    <xf numFmtId="0" fontId="44" fillId="0" borderId="0" xfId="0" applyFont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47" fillId="0" borderId="2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/>
    </xf>
    <xf numFmtId="164" fontId="6" fillId="0" borderId="2" xfId="87" applyNumberFormat="1" applyFont="1" applyBorder="1" applyAlignment="1">
      <alignment horizontal="center" vertical="center" wrapText="1"/>
    </xf>
    <xf numFmtId="164" fontId="7" fillId="0" borderId="2" xfId="87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1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88">
    <cellStyle name="52" xfId="2"/>
    <cellStyle name="AeE­ [0]_INQUIRY ¿μ¾÷AßAø " xfId="3"/>
    <cellStyle name="AeE­_INQUIRY ¿µ¾÷AßAø " xfId="4"/>
    <cellStyle name="AÞ¸¶ [0]_INQUIRY ¿?¾÷AßAø " xfId="5"/>
    <cellStyle name="AÞ¸¶_INQUIRY ¿?¾÷AßAø " xfId="6"/>
    <cellStyle name="C?AØ_¿?¾÷CoE² " xfId="7"/>
    <cellStyle name="C￥AØ_¿μ¾÷CoE² " xfId="8"/>
    <cellStyle name="Comma" xfId="87" builtinId="3"/>
    <cellStyle name="Comma 2" xfId="9"/>
    <cellStyle name="Comma 3" xfId="10"/>
    <cellStyle name="Comma 4" xfId="11"/>
    <cellStyle name="Comma 4 2" xfId="12"/>
    <cellStyle name="Comma 5" xfId="13"/>
    <cellStyle name="Comma 6" xfId="14"/>
    <cellStyle name="Comma 7" xfId="15"/>
    <cellStyle name="comma zerodec" xfId="16"/>
    <cellStyle name="Comma0" xfId="17"/>
    <cellStyle name="Currency0" xfId="18"/>
    <cellStyle name="Currency1" xfId="19"/>
    <cellStyle name="Date" xfId="20"/>
    <cellStyle name="Dollar (zero dec)" xfId="21"/>
    <cellStyle name="Fixed" xfId="22"/>
    <cellStyle name="Grey" xfId="23"/>
    <cellStyle name="Header1" xfId="24"/>
    <cellStyle name="Header2" xfId="25"/>
    <cellStyle name="HEADING1" xfId="26"/>
    <cellStyle name="HEADING2" xfId="27"/>
    <cellStyle name="Input [yellow]" xfId="28"/>
    <cellStyle name="Loai CBDT" xfId="29"/>
    <cellStyle name="Loai CT" xfId="30"/>
    <cellStyle name="Loai GD" xfId="31"/>
    <cellStyle name="Monétaire [0]_TARIFFS DB" xfId="32"/>
    <cellStyle name="Monétaire_TARIFFS DB" xfId="33"/>
    <cellStyle name="n" xfId="34"/>
    <cellStyle name="New Times Roman" xfId="35"/>
    <cellStyle name="no dec" xfId="36"/>
    <cellStyle name="Normal" xfId="0" builtinId="0"/>
    <cellStyle name="Normal - Style1" xfId="37"/>
    <cellStyle name="Normal 10" xfId="38"/>
    <cellStyle name="Normal 10 2" xfId="1"/>
    <cellStyle name="Normal 2" xfId="39"/>
    <cellStyle name="Normal 2 2" xfId="40"/>
    <cellStyle name="Normal 2 3" xfId="41"/>
    <cellStyle name="Normal 2 3 2" xfId="42"/>
    <cellStyle name="Normal 2 3_Bieu 2 TH nganh, linh vuc" xfId="43"/>
    <cellStyle name="Normal 2_Bang bieu" xfId="44"/>
    <cellStyle name="Normal 3" xfId="45"/>
    <cellStyle name="Normal 4" xfId="46"/>
    <cellStyle name="Normal 4 2" xfId="47"/>
    <cellStyle name="Normal 4_Bang bieu" xfId="48"/>
    <cellStyle name="Normal 5" xfId="49"/>
    <cellStyle name="Normal 6" xfId="50"/>
    <cellStyle name="Normal 7" xfId="51"/>
    <cellStyle name="Normal 8" xfId="52"/>
    <cellStyle name="Normal 8 2" xfId="53"/>
    <cellStyle name="Normal 8_Bieu 2 TH nganh, linh vuc" xfId="54"/>
    <cellStyle name="Normal 9" xfId="55"/>
    <cellStyle name="Normal 9 2" xfId="56"/>
    <cellStyle name="Normal 9_Bieu 2 TH nganh, linh vuc" xfId="57"/>
    <cellStyle name="Percent [2]" xfId="58"/>
    <cellStyle name="Percent 2" xfId="59"/>
    <cellStyle name="T" xfId="60"/>
    <cellStyle name="th" xfId="61"/>
    <cellStyle name="Tong so" xfId="62"/>
    <cellStyle name="tong so 1" xfId="63"/>
    <cellStyle name="viet" xfId="64"/>
    <cellStyle name="viet2" xfId="65"/>
    <cellStyle name="xuan" xfId="66"/>
    <cellStyle name=" [0.00]_ Att. 1- Cover" xfId="67"/>
    <cellStyle name="_ Att. 1- Cover" xfId="68"/>
    <cellStyle name="?_ Att. 1- Cover" xfId="69"/>
    <cellStyle name="똿뗦먛귟 [0.00]_PRODUCT DETAIL Q1" xfId="70"/>
    <cellStyle name="똿뗦먛귟_PRODUCT DETAIL Q1" xfId="71"/>
    <cellStyle name="믅됞 [0.00]_PRODUCT DETAIL Q1" xfId="72"/>
    <cellStyle name="믅됞_PRODUCT DETAIL Q1" xfId="73"/>
    <cellStyle name="백분율_95" xfId="74"/>
    <cellStyle name="뷭?_BOOKSHIP" xfId="75"/>
    <cellStyle name="콤마 [0]_1202" xfId="76"/>
    <cellStyle name="콤마_1202" xfId="77"/>
    <cellStyle name="통화 [0]_1202" xfId="78"/>
    <cellStyle name="통화_1202" xfId="79"/>
    <cellStyle name="표준_(정보부문)월별인원계획" xfId="80"/>
    <cellStyle name="一般_00Q3902REV.1" xfId="81"/>
    <cellStyle name="千分位[0]_00Q3902REV.1" xfId="82"/>
    <cellStyle name="千分位_00Q3902REV.1" xfId="83"/>
    <cellStyle name="貨幣 [0]_00Q3902REV.1" xfId="84"/>
    <cellStyle name="貨幣[0]_BRE" xfId="85"/>
    <cellStyle name="貨幣_00Q3902REV.1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Van chuyen"/>
      <sheetName val="THKP (2)"/>
      <sheetName val="THKP"/>
      <sheetName val="T.Bi"/>
      <sheetName val="Thiet ke"/>
      <sheetName val="CT"/>
      <sheetName val="K.luong"/>
      <sheetName val="TT L2"/>
      <sheetName val="TT L1"/>
      <sheetName val="Thue Ngoai"/>
      <sheetName val="KLHT"/>
      <sheetName val="KL XL2000"/>
      <sheetName val="KLXL2001"/>
      <sheetName val="THKP2001"/>
      <sheetName val="KLphanbo"/>
      <sheetName val="Chiet tinh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KH 2003 (moi max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1"/>
      <sheetName val="Dong Dau"/>
      <sheetName val="Dong Dau (2)"/>
      <sheetName val="Sau dong"/>
      <sheetName val="Ma xa"/>
      <sheetName val="My dinh"/>
      <sheetName val="Tong cong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Chart2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be tong"/>
      <sheetName val="Thep"/>
      <sheetName val="Tong hop thep"/>
      <sheetName val="Thuyet minh"/>
      <sheetName val="CQ-HQ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Congty"/>
      <sheetName val="VPPN"/>
      <sheetName val="XN74"/>
      <sheetName val="XN54"/>
      <sheetName val="XN33"/>
      <sheetName val="NK96"/>
      <sheetName val="XL4Test5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HIT"/>
      <sheetName val="THXH"/>
      <sheetName val="BHXH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DT"/>
      <sheetName val="THND"/>
      <sheetName val="THMD"/>
      <sheetName val="Phtro1"/>
      <sheetName val="DTKS1"/>
      <sheetName val="CT1m"/>
      <sheetName val="THCT"/>
      <sheetName val="cap cho cac DT"/>
      <sheetName val="Ung - hoan"/>
      <sheetName val="CP may"/>
      <sheetName val="SS"/>
      <sheetName val="NVL"/>
      <sheetName val="Thep "/>
      <sheetName val="Chi tiet Khoi luong"/>
      <sheetName val="TH khoi luong"/>
      <sheetName val="Chiet tinh vat lieu "/>
      <sheetName val="TH KL VL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sent to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phan tich DG"/>
      <sheetName val="gia vat lieu"/>
      <sheetName val="gia xe may"/>
      <sheetName val="gia nhan cong"/>
      <sheetName val="Q1-02"/>
      <sheetName val="Q2-02"/>
      <sheetName val="Q3-02"/>
      <sheetName val="9"/>
      <sheetName val="10"/>
      <sheetName val="cong Q2"/>
      <sheetName val="T.U luong Q1"/>
      <sheetName val="T.U luong Q2"/>
      <sheetName val="T.U luong Q3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u luc HD"/>
      <sheetName val="Gia du thau"/>
      <sheetName val="PTDG"/>
      <sheetName val="Ca xe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binh do"/>
      <sheetName val="cot lieu"/>
      <sheetName val="van khuon"/>
      <sheetName val="CT BT"/>
      <sheetName val="lay mau"/>
      <sheetName val="mat ngoai goi"/>
      <sheetName val="coc tram-bt"/>
      <sheetName val="Tien ung"/>
      <sheetName val="phi luong3"/>
      <sheetName val="Quyet toan"/>
      <sheetName val="Thu hoi"/>
      <sheetName val="Lai vay"/>
      <sheetName val="Tien vay"/>
      <sheetName val="Cong no"/>
      <sheetName val="Cop pha"/>
      <sheetName val="20000000"/>
      <sheetName val="THDT"/>
      <sheetName val="DM-Goc"/>
      <sheetName val="Gia-CT"/>
      <sheetName val="PTCP"/>
      <sheetName val="cphoi"/>
      <sheetName val="T1(T1)04"/>
      <sheetName val="KH-2001"/>
      <sheetName val="KH-2002"/>
      <sheetName val="KH-2003"/>
      <sheetName val="DGTL"/>
      <sheetName val="®¬ngi¸"/>
      <sheetName val="dongle"/>
      <sheetName val="XE DAU"/>
      <sheetName val="XE XANG"/>
      <sheetName val="CT xa"/>
      <sheetName val="TLGC"/>
      <sheetName val="BL"/>
      <sheetName val="Thang 12"/>
      <sheetName val="Thang 1"/>
      <sheetName val="moi"/>
      <sheetName val="Thang 12 (2)"/>
      <sheetName val="Thang 01"/>
      <sheetName val="clvl"/>
      <sheetName val="Chenh lech"/>
      <sheetName val="Kinh phí"/>
      <sheetName val="TH mau moi tu T10"/>
      <sheetName val="Tong hop Quy IV"/>
      <sheetName val="Tong Thu"/>
      <sheetName val="Tong Chi"/>
      <sheetName val="Truong hoc"/>
      <sheetName val="Cty CP"/>
      <sheetName val="G.thau 3B"/>
      <sheetName val="T.Hop Thu-chi"/>
      <sheetName val="KL Tram Cty"/>
      <sheetName val="Gam may Cty"/>
      <sheetName val="KL tram KH"/>
      <sheetName val="Gam may KH"/>
      <sheetName val="Cach dien"/>
      <sheetName val="Mang tai"/>
      <sheetName val="tc"/>
      <sheetName val="DGXDCB"/>
      <sheetName val="DEM"/>
      <sheetName val="KHOILUONG"/>
      <sheetName val="DONGIA"/>
      <sheetName val="CPKSTK"/>
      <sheetName val="THIETBI"/>
      <sheetName val="TDT"/>
      <sheetName val="VC1"/>
      <sheetName val="VC2"/>
      <sheetName val="VC3"/>
      <sheetName val="VC4"/>
      <sheetName val="VC5"/>
      <sheetName val="BaoCao"/>
      <sheetName val="TT"/>
      <sheetName val="CO SO DU LIEU PTVL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Cau 2(3)"/>
      <sheetName val="00000005"/>
      <sheetName val="00000006"/>
      <sheetName val="HTSD6LD"/>
      <sheetName val="HTSDDNN"/>
      <sheetName val="HTSDKT"/>
      <sheetName val="BD"/>
      <sheetName val="HTNT"/>
      <sheetName val="CHART"/>
      <sheetName val="HTDT"/>
      <sheetName val="HTSDD"/>
      <sheetName val="xl"/>
      <sheetName val="NN"/>
      <sheetName val="Tralaivay"/>
      <sheetName val="TBTN"/>
      <sheetName val="CPTV"/>
      <sheetName val="PCCHAY"/>
      <sheetName val="dtks"/>
      <sheetName val="Dec31"/>
      <sheetName val="Jan2"/>
      <sheetName val="Jan3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45A-BH"/>
      <sheetName val="C46A-BH"/>
      <sheetName val="C47A-BH"/>
      <sheetName val="C48A-BH"/>
      <sheetName val="S-53-1"/>
      <sheetName val="PXuat"/>
      <sheetName val="THVT.T5"/>
      <sheetName val="XL1.t5"/>
      <sheetName val="XL2.T5"/>
      <sheetName val="XL3.T5"/>
      <sheetName val="XL5.T5"/>
      <sheetName val="NRC"/>
      <sheetName val="TH du toan "/>
      <sheetName val="Du toan "/>
      <sheetName val="C.Tinh"/>
      <sheetName val="TK_cap"/>
      <sheetName val="KH 200³ (moi max)"/>
      <sheetName val="C47T11"/>
      <sheetName val="C45T11"/>
      <sheetName val="C45 T10"/>
      <sheetName val="C47-t10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PIPE-03E.XLS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VËt liÖu"/>
      <sheetName val="THVL"/>
      <sheetName val="K_L­¬ng "/>
      <sheetName val="GTDT "/>
      <sheetName val="Bï VL "/>
      <sheetName val="Tæng Hîp"/>
      <sheetName val="Kinh PhÝ"/>
      <sheetName val="T kÕ"/>
      <sheetName val="chiettinhkenh"/>
      <sheetName val="tÝnh VL"/>
      <sheetName val="thuyetminh"/>
      <sheetName val="KL ®Ëp"/>
      <sheetName val="Lµng Lµ"/>
      <sheetName val="TIEN"/>
      <sheetName val="PHUONG"/>
      <sheetName val="ANH"/>
      <sheetName val="HUYNH"/>
      <sheetName val="TONKHO"/>
      <sheetName val="BANLE"/>
      <sheetName val="NHAPKHO"/>
      <sheetName val="DTCT"/>
      <sheetName val="THVT"/>
      <sheetName val="THGT"/>
      <sheetName val="cong bien t10"/>
      <sheetName val="luong t9 "/>
      <sheetName val="bb t9"/>
      <sheetName val="XETT10-03"/>
      <sheetName val="bxet"/>
      <sheetName val="XN79"/>
      <sheetName val="CTMT"/>
      <sheetName val="N1111"/>
      <sheetName val="C1111"/>
      <sheetName val="1121"/>
      <sheetName val="daura"/>
      <sheetName val="dauvao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BKE CT GOC"/>
      <sheetName val="BK-CT"/>
      <sheetName val="CTGS10"/>
      <sheetName val="BKE CT GOC (2)"/>
      <sheetName val="CTGS10 (2)"/>
      <sheetName val="VAT TU NHAN TXQN"/>
      <sheetName val="bang tong ke khoi luong vat tu"/>
      <sheetName val="hcong tkhe"/>
      <sheetName val="VAT TU NHAN TKHE"/>
      <sheetName val="hcong qn"/>
      <sheetName val="VAT TU NHAN (2)"/>
      <sheetName val="bANG THANH TOAN LUONG SC"/>
      <sheetName val="DON GIA TIEN LUONG SXCB"/>
      <sheetName val="bang ke luong sc"/>
      <sheetName val="DICH VU"/>
      <sheetName val="BD LE TET"/>
      <sheetName val="BANG THANH TOAN LUONG TO SO CHE"/>
      <sheetName val="BANG TONG HOP LUONG SP"/>
      <sheetName val="Bang ke tien luong O phong"/>
      <sheetName val="bang ke luong SP"/>
      <sheetName val="tam ung luong ky I"/>
      <sheetName val="bao cao BHXH 6 thang"/>
      <sheetName val="#REF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Hat 1"/>
      <sheetName val="H9Bson"/>
      <sheetName val=" H8 duong"/>
      <sheetName val="VP"/>
      <sheetName val="Hat 7dg"/>
      <sheetName val="TH duong 1B"/>
      <sheetName val="TH cau 1B"/>
      <sheetName val="cauH9"/>
      <sheetName val="cauH7"/>
      <sheetName val="cau H1"/>
      <sheetName val="Clech"/>
      <sheetName val="CPVL"/>
      <sheetName val="Son dg"/>
      <sheetName val="h"/>
      <sheetName val="VTCYA10"/>
      <sheetName val="CLVLA10"/>
      <sheetName val="QTA10"/>
      <sheetName val="THKL1"/>
      <sheetName val="Cong1"/>
      <sheetName val="VTCY1"/>
      <sheetName val="CLVL1"/>
      <sheetName val="QTCC1"/>
      <sheetName val="B01b"/>
      <sheetName val="B01a"/>
      <sheetName val="B03a"/>
      <sheetName val="B03b"/>
      <sheetName val="B5"/>
      <sheetName val="B8,1"/>
      <sheetName val="B6b"/>
      <sheetName val="B4a"/>
      <sheetName val="B4b"/>
      <sheetName val="Van chtyen"/>
      <sheetName val="DS dang ky thi dua 2005"/>
      <sheetName val="DS khen thuong2004"/>
      <sheetName val="quy bao lu 05"/>
      <sheetName val="VT co phuong"/>
      <sheetName val="Da hai"/>
      <sheetName val="VT A ma"/>
      <sheetName val="VT van ho"/>
      <sheetName val="Son A Ma"/>
      <sheetName val="Son Co Ph"/>
      <sheetName val="Mau giao"/>
      <sheetName val="Tuan"/>
      <sheetName val="TT TH"/>
      <sheetName val="vat lieu tan hoat"/>
      <sheetName val="KL tonࡧ"/>
      <sheetName val="KTCB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toan"/>
      <sheetName val="congtac vien-uy"/>
      <sheetName val="Nhan luc2001"/>
      <sheetName val="Vattu2"/>
      <sheetName val="Vattu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tran"/>
      <sheetName val="Bvctran"/>
      <sheetName val="PXL+TB"/>
      <sheetName val="TK331B"/>
      <sheetName val="Ca.D"/>
      <sheetName val="Congt}"/>
      <sheetName val="bang ke nop`thue"/>
      <sheetName val="NAM 2004"/>
      <sheetName val="TK 911"/>
      <sheetName val=""/>
      <sheetName val="SILICATE"/>
      <sheetName val="Tong hop kinh phi"/>
      <sheetName val="QT Duoc (Hai)"/>
      <sheetName val="Cua"/>
      <sheetName val="NS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.Thu"/>
      <sheetName val="T.Coc"/>
      <sheetName val="D.Nghia"/>
      <sheetName val="TT.DH"/>
      <sheetName val="P.Phu"/>
      <sheetName val="P.Lai"/>
      <sheetName val="N.Xuyen"/>
      <sheetName val="H.quan"/>
      <sheetName val="S.Dang"/>
      <sheetName val="N.Quan"/>
      <sheetName val="C.Dam"/>
      <sheetName val="B.luan"/>
      <sheetName val="M.Luong"/>
      <sheetName val="B.Doan"/>
      <sheetName val="H.Do"/>
      <sheetName val="D.Khe"/>
      <sheetName val="P.Trung"/>
      <sheetName val="V.du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 341vay dai han "/>
      <sheetName val="TK 214"/>
      <sheetName val="TK 212"/>
      <sheetName val="Chi tiet TK 211"/>
      <sheetName val="TK 211"/>
      <sheetName val="TK 154"/>
      <sheetName val="Chi tiet TK 152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CTTSCD"/>
      <sheetName val="TSCD ko dung"/>
      <sheetName val="Tong vat tu"/>
      <sheetName val="VT luu"/>
      <sheetName val="VTu1"/>
      <sheetName val="Vtu u dong"/>
      <sheetName val="TSLD khac"/>
      <sheetName val="CC da pbo het"/>
      <sheetName val="Phaitra"/>
      <sheetName val="TD_x0000_"/>
      <sheetName val="TDÕ"/>
      <sheetName val="CQuan"/>
      <sheetName val="CAU 1"/>
      <sheetName val="CAU3"/>
      <sheetName val="CAU5 A Thu"/>
      <sheetName val="yen lenh"/>
      <sheetName val="CAU5"/>
      <sheetName val="CAU5 (1+2)"/>
      <sheetName val="CAU 7 (O Hien)"/>
      <sheetName val="CAU 7"/>
      <sheetName val="CKCT"/>
      <sheetName val="TCCG ( NH)"/>
      <sheetName val="TCCG"/>
      <sheetName val="Cau 9"/>
      <sheetName val="Cau 11"/>
      <sheetName val="480"/>
      <sheetName val="TD@"/>
      <sheetName val="T12"/>
      <sheetName val="T11"/>
      <sheetName val="pt0-1"/>
      <sheetName val="kp0-1"/>
      <sheetName val="0-1"/>
      <sheetName val="pt2-3"/>
      <sheetName val="thkp2-3"/>
      <sheetName val="2-3"/>
      <sheetName val="cl1-2"/>
      <sheetName val="thkp1-2"/>
      <sheetName val="clvl1-2"/>
      <sheetName val="1-2"/>
      <sheetName val="CT 03"/>
      <sheetName val="TH 03"/>
      <sheetName val="\MGT-DRT\MGT-IMPR\MGT-SC@\BA039"/>
      <sheetName val="Cong hoþ"/>
      <sheetName val="28+!60-28+420.5K95"/>
      <sheetName val="Thi sinh"/>
      <sheetName val="SPS"/>
      <sheetName val="DSNV"/>
      <sheetName val="Cham cong"/>
      <sheetName val="Bang luong"/>
      <sheetName val="LCB"/>
      <sheetName val="CN131"/>
      <sheetName val="STH 152"/>
      <sheetName val="CN 331"/>
      <sheetName val="VLSPHH"/>
      <sheetName val="DVKH"/>
      <sheetName val="Kho"/>
      <sheetName val="THDN MBA phu tai"/>
      <sheetName val="TBA CC"/>
      <sheetName val="D.Da0"/>
      <sheetName val="B9_SCL (2)"/>
      <sheetName val="T-9"/>
      <sheetName val="Thang 7-05"/>
      <sheetName val="Bia dvi"/>
      <sheetName val="B3_Tonghop thang"/>
      <sheetName val="B4_TTG"/>
      <sheetName val="B7_TaiNan"/>
      <sheetName val="B8_DongDien"/>
      <sheetName val="B9_SCL"/>
      <sheetName val="B10_SCTX"/>
      <sheetName val="B11_XTM"/>
      <sheetName val="B12_TBDC"/>
      <sheetName val="B13_LanKT"/>
      <sheetName val="BB NT GD H-thanh"/>
      <sheetName val="BB NT KL"/>
      <sheetName val="Goi2"/>
      <sheetName val="THpp"/>
      <sheetName val="pp"/>
      <sheetName val="CL PP"/>
      <sheetName val="TH DgPP"/>
      <sheetName val="Dg PP"/>
      <sheetName val="CL DgPP"/>
      <sheetName val="TH DDau"/>
      <sheetName val="DDau"/>
      <sheetName val="GT3PP"/>
      <sheetName val="CLDD"/>
      <sheetName val="GT3DD"/>
      <sheetName val="TH DVu"/>
      <sheetName val="Dichvu"/>
      <sheetName val="CL Dvu"/>
      <sheetName val="TH DgDvu"/>
      <sheetName val="Dg DV"/>
      <sheetName val="PTDdv"/>
      <sheetName val="CLDdv"/>
      <sheetName val="GT3DV"/>
      <sheetName val="TH-CO"/>
      <sheetName val="C.O"/>
      <sheetName val="TH dg OC"/>
      <sheetName val="DCO"/>
      <sheetName val="CL CatOng"/>
      <sheetName val="Bang qui cach Vtu"/>
      <sheetName val="T01"/>
      <sheetName val="T04"/>
      <sheetName val="DTcojg 4-5"/>
      <sheetName val="Tojg hop thep"/>
      <sheetName val="Phan tich don gia (doc)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hoan von"/>
      <sheetName val="dothi npv"/>
      <sheetName val="diem hoa von"/>
      <sheetName val="nop ngan sach"/>
      <sheetName val="chi tieu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T_x0003__x0000_ong dip nhan danh hieu AHL§"/>
      <sheetName val="26+960-27+050.9"/>
      <sheetName val="\N\MGT-DRT\MGT-IMPR\MGT-SC@\BA0"/>
      <sheetName val="Chung tu"/>
      <sheetName val="So cai"/>
      <sheetName val="Can doi"/>
      <sheetName val="Phat sinh"/>
      <sheetName val="MLDV"/>
      <sheetName val="catongcu"/>
      <sheetName val="BC"/>
      <sheetName val="NNCONGNHAN"/>
      <sheetName val="bangtonghop"/>
      <sheetName val="B T HOP"/>
      <sheetName val="HT HE DUONG"/>
      <sheetName val="MLPP"/>
      <sheetName val="DH D1,2"/>
      <sheetName val="Tro giup"/>
      <sheetName val="XXXXXXX_x0018_"/>
      <sheetName val="UBi"/>
      <sheetName val="2ÿÿ960-ÿÿ+1ÿÿÿÿ(k95)"/>
      <sheetName val="[PIPE-03E.XLSÝ26+960-27+150.4(k"/>
      <sheetName val="Tong hop gia"/>
      <sheetName val="May thi cong"/>
      <sheetName val="Chi phi chung"/>
      <sheetName val="Config"/>
      <sheetName val="_x0002__x0001_"/>
      <sheetName val="_x0000__x0000__x0005__x0000_"/>
      <sheetName val="ten"/>
      <sheetName val="nphuo"/>
      <sheetName val="28+160-&quot;8+420,17Top"/>
      <sheetName val="KHo152"/>
      <sheetName val="Kho153"/>
      <sheetName val="@.Dap"/>
      <sheetName val="LUU"/>
      <sheetName val="BAONO"/>
      <sheetName val="BAONOCHUAXONG"/>
      <sheetName val="PHI"/>
      <sheetName val="Muavao6"/>
      <sheetName val="Muavao7"/>
      <sheetName val="DMCP"/>
      <sheetName val="MD03-4"/>
      <sheetName val="XE DA("/>
      <sheetName val="khen thuong (2)"/>
      <sheetName val="khen thuong"/>
      <sheetName val="Thuong"/>
      <sheetName val="San luong"/>
      <sheetName val="Thu nhap"/>
      <sheetName val="DGCT1"/>
      <sheetName val="Tu van Thiet ke"/>
      <sheetName val="Tien do thi cong"/>
      <sheetName val="Bia du toan"/>
      <sheetName val="Aug-10(D)"/>
      <sheetName val="Data input"/>
      <sheetName val="Data"/>
      <sheetName val="Group"/>
      <sheetName val="Loading"/>
      <sheetName val="Cong n_x0000_"/>
      <sheetName val="TDþ"/>
      <sheetName val="BU13-_x0003__x0000_+"/>
      <sheetName val="gvl"/>
      <sheetName val="GDTL cong D40"/>
      <sheetName val="THKPcong D40"/>
      <sheetName val="GDTran gieng"/>
      <sheetName val="THKPtran gieng"/>
      <sheetName val="XD"/>
      <sheetName val="THDT (2)"/>
      <sheetName val="DB (2)"/>
      <sheetName val="THTke"/>
      <sheetName val="DGTLdap dat (3)"/>
      <sheetName val="TM Du toan"/>
      <sheetName val="THKP dap chinh (3)"/>
      <sheetName val="Cong doan"/>
      <sheetName val="A"/>
      <sheetName val="PTS䁌"/>
      <sheetName val="clv¸"/>
      <sheetName val="B01þ"/>
      <sheetName val="B-B"/>
      <sheetName val="JanÐ"/>
      <sheetName val="Don gia"/>
      <sheetName val="LD Kien"/>
      <sheetName val="QLoc"/>
      <sheetName val="TT Qlao"/>
      <sheetName val="Yen Bai"/>
      <sheetName val="Yen Giang"/>
      <sheetName val="Yen Hung"/>
      <sheetName val="Yen Lam"/>
      <sheetName val="Yen lac"/>
      <sheetName val="Yen Ninh"/>
      <sheetName val="Yen Phong"/>
      <sheetName val="Yen Phu"/>
      <sheetName val="Yen thai"/>
      <sheetName val="Yen Thinh"/>
      <sheetName val="Yen Tho"/>
      <sheetName val="Yen Trung"/>
      <sheetName val="Yen Truong"/>
      <sheetName val="Yen Tam"/>
      <sheetName val="Dinh Binh"/>
      <sheetName val="Dinh Cong"/>
      <sheetName val="Dinh Hoa"/>
      <sheetName val=" Dinh Hung"/>
      <sheetName val="Dinh Hai"/>
      <sheetName val="Dinh Lien"/>
      <sheetName val="Dinh Long"/>
      <sheetName val="Dinh Thanh"/>
      <sheetName val="Dinh Tien"/>
      <sheetName val="Dinh Tang"/>
      <sheetName val="Dinh Tan"/>
      <sheetName val="THPT Thong Nhat"/>
      <sheetName val="Dinh Tuong"/>
      <sheetName val="TTBDChinh Tri"/>
      <sheetName val="Phong GD"/>
      <sheetName val="Khoi Mam Non"/>
      <sheetName val="BT Van Hoa"/>
      <sheetName val="Day Nghe"/>
      <sheetName val="TH Q Loc 1"/>
      <sheetName val="Q lao"/>
      <sheetName val="T nhat"/>
      <sheetName val="Y bai"/>
      <sheetName val="Y giang"/>
      <sheetName val="Y hung"/>
      <sheetName val="Y lam"/>
      <sheetName val="Y lac"/>
      <sheetName val="Y ninh"/>
      <sheetName val="Y phong"/>
      <sheetName val="Y phu"/>
      <sheetName val="Y thai"/>
      <sheetName val="Y thinh"/>
      <sheetName val="Y tho"/>
      <sheetName val="Y trung"/>
      <sheetName val="Y truong"/>
      <sheetName val="Y tam"/>
      <sheetName val="Dbinh"/>
      <sheetName val="D cong"/>
      <sheetName val="D hoa"/>
      <sheetName val="Dhung"/>
      <sheetName val="D hai"/>
      <sheetName val="D lien"/>
      <sheetName val="D long"/>
      <sheetName val="D thanh"/>
      <sheetName val="D tien"/>
      <sheetName val="D tang"/>
      <sheetName val="D tan"/>
      <sheetName val="D tuong"/>
      <sheetName val="Q loc 2"/>
      <sheetName val="DT 05"/>
      <sheetName val="Quý 1"/>
      <sheetName val="Thang3"/>
      <sheetName val="Quý2"/>
      <sheetName val="Quy 3"/>
      <sheetName val="KPCĐ"/>
      <sheetName val="Nghiep vu"/>
      <sheetName val="T10-11"/>
      <sheetName val="Quý4"/>
      <sheetName val="0_x0000_Ԁ_x0000_가"/>
      <sheetName val="_MGT-DRT_MGT-IMPR_MGT-SC@_BA039"/>
      <sheetName val="T_x0003_"/>
      <sheetName val="_N_MGT-DRT_MGT-IMPR_MGT-SC@_BA0"/>
      <sheetName val="_PIPE-03E.XLSÝ26+960-27+150.4(k"/>
      <sheetName val="BU13-_x0003_"/>
      <sheetName val="Cong n"/>
      <sheetName val="tph AAHSTOT27"/>
      <sheetName val="TPH10x20"/>
      <sheetName val="TPH5x10"/>
      <sheetName val="TPH0x5"/>
      <sheetName val="TPHCVang"/>
      <sheetName val="TPHBDa"/>
      <sheetName val="TH VL, NC, DDHT Thanhphuoc"/>
      <sheetName val="??-BLDG"/>
    </sheetNames>
    <definedNames>
      <definedName name="DataFilter"/>
      <definedName name="DataSort"/>
      <definedName name="GoBack" sheetId="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 refreshError="1"/>
      <sheetData sheetId="288" refreshError="1"/>
      <sheetData sheetId="289" refreshError="1"/>
      <sheetData sheetId="290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 refreshError="1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 refreshError="1"/>
      <sheetData sheetId="571" refreshError="1"/>
      <sheetData sheetId="572" refreshError="1"/>
      <sheetData sheetId="573"/>
      <sheetData sheetId="574"/>
      <sheetData sheetId="575"/>
      <sheetData sheetId="576"/>
      <sheetData sheetId="577" refreshError="1"/>
      <sheetData sheetId="578" refreshError="1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 refreshError="1"/>
      <sheetData sheetId="730" refreshError="1"/>
      <sheetData sheetId="731" refreshError="1"/>
      <sheetData sheetId="732" refreshError="1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 refreshError="1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 refreshError="1"/>
      <sheetData sheetId="800" refreshError="1"/>
      <sheetData sheetId="801" refreshError="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 refreshError="1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/>
      <sheetData sheetId="884"/>
      <sheetData sheetId="885"/>
      <sheetData sheetId="886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/>
      <sheetData sheetId="1137"/>
      <sheetData sheetId="1138"/>
      <sheetData sheetId="1139"/>
      <sheetData sheetId="1140" refreshError="1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/>
      <sheetData sheetId="1222" refreshError="1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 refreshError="1"/>
      <sheetData sheetId="1237" refreshError="1"/>
      <sheetData sheetId="1238" refreshError="1"/>
      <sheetData sheetId="1239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/>
      <sheetData sheetId="1306"/>
      <sheetData sheetId="1307" refreshError="1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 refreshError="1"/>
      <sheetData sheetId="1330" refreshError="1"/>
      <sheetData sheetId="1331" refreshError="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/>
      <sheetData sheetId="137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/>
      <sheetData sheetId="1503"/>
      <sheetData sheetId="1504"/>
      <sheetData sheetId="1505"/>
      <sheetData sheetId="1506"/>
      <sheetData sheetId="1507" refreshError="1"/>
      <sheetData sheetId="1508" refreshError="1"/>
      <sheetData sheetId="150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O29"/>
  <sheetViews>
    <sheetView tabSelected="1" zoomScale="40" zoomScaleNormal="40" zoomScaleSheetLayoutView="90" workbookViewId="0">
      <selection activeCell="F10" sqref="F10"/>
    </sheetView>
  </sheetViews>
  <sheetFormatPr defaultRowHeight="18"/>
  <cols>
    <col min="1" max="1" width="5.6640625" style="3" customWidth="1"/>
    <col min="2" max="2" width="42.109375" style="7" customWidth="1"/>
    <col min="3" max="3" width="8.5546875" style="7" hidden="1" customWidth="1"/>
    <col min="4" max="4" width="15.44140625" style="31" customWidth="1"/>
    <col min="5" max="5" width="15.109375" style="31" customWidth="1"/>
    <col min="6" max="6" width="15.33203125" style="31" customWidth="1"/>
    <col min="7" max="7" width="15.6640625" style="31" customWidth="1"/>
    <col min="8" max="8" width="16" style="31" customWidth="1"/>
    <col min="9" max="9" width="13.6640625" style="7" customWidth="1"/>
    <col min="10" max="10" width="14.5546875" style="7" hidden="1" customWidth="1"/>
    <col min="11" max="11" width="14.109375" style="7" hidden="1" customWidth="1"/>
    <col min="12" max="12" width="12" style="7" hidden="1" customWidth="1"/>
    <col min="13" max="13" width="15.44140625" style="7" hidden="1" customWidth="1"/>
    <col min="14" max="14" width="14.109375" style="7" hidden="1" customWidth="1"/>
    <col min="15" max="15" width="12" style="7" hidden="1" customWidth="1"/>
    <col min="16" max="16" width="13.5546875" style="7" hidden="1" customWidth="1"/>
    <col min="17" max="17" width="15.109375" style="7" hidden="1" customWidth="1"/>
    <col min="18" max="18" width="12" style="7" hidden="1" customWidth="1"/>
    <col min="19" max="19" width="13.44140625" style="7" hidden="1" customWidth="1"/>
    <col min="20" max="20" width="13.88671875" style="7" hidden="1" customWidth="1"/>
    <col min="21" max="21" width="14.6640625" style="7" hidden="1" customWidth="1"/>
    <col min="22" max="22" width="14.33203125" style="7" hidden="1" customWidth="1"/>
    <col min="23" max="23" width="13.6640625" style="7" hidden="1" customWidth="1"/>
    <col min="24" max="24" width="12.44140625" style="7" hidden="1" customWidth="1"/>
    <col min="25" max="25" width="15.88671875" style="7" customWidth="1"/>
    <col min="26" max="26" width="13.44140625" style="7" customWidth="1"/>
    <col min="27" max="27" width="12" style="7" customWidth="1"/>
    <col min="28" max="28" width="16.88671875" style="7" customWidth="1"/>
    <col min="29" max="29" width="13.88671875" style="7" customWidth="1"/>
    <col min="30" max="30" width="15.109375" style="7" customWidth="1"/>
    <col min="31" max="32" width="14.88671875" style="7" customWidth="1"/>
    <col min="33" max="33" width="15.44140625" style="7" customWidth="1"/>
    <col min="34" max="34" width="11.44140625" style="7" customWidth="1"/>
    <col min="35" max="35" width="11.88671875" style="7" customWidth="1"/>
    <col min="36" max="36" width="11.33203125" style="7" hidden="1" customWidth="1"/>
    <col min="37" max="37" width="13.109375" style="7" hidden="1" customWidth="1"/>
    <col min="38" max="38" width="0" style="7" hidden="1" customWidth="1"/>
    <col min="39" max="39" width="12.6640625" style="7" customWidth="1"/>
    <col min="40" max="40" width="10.6640625" style="7" customWidth="1"/>
    <col min="41" max="41" width="18" style="7" bestFit="1" customWidth="1"/>
    <col min="42" max="257" width="8.88671875" style="7"/>
    <col min="258" max="258" width="5.6640625" style="7" customWidth="1"/>
    <col min="259" max="259" width="45.109375" style="7" customWidth="1"/>
    <col min="260" max="260" width="8.33203125" style="7" customWidth="1"/>
    <col min="261" max="279" width="9.33203125" style="7" customWidth="1"/>
    <col min="280" max="282" width="8.33203125" style="7" customWidth="1"/>
    <col min="283" max="290" width="8.6640625" style="7" customWidth="1"/>
    <col min="291" max="291" width="9.6640625" style="7" customWidth="1"/>
    <col min="292" max="513" width="8.88671875" style="7"/>
    <col min="514" max="514" width="5.6640625" style="7" customWidth="1"/>
    <col min="515" max="515" width="45.109375" style="7" customWidth="1"/>
    <col min="516" max="516" width="8.33203125" style="7" customWidth="1"/>
    <col min="517" max="535" width="9.33203125" style="7" customWidth="1"/>
    <col min="536" max="538" width="8.33203125" style="7" customWidth="1"/>
    <col min="539" max="546" width="8.6640625" style="7" customWidth="1"/>
    <col min="547" max="547" width="9.6640625" style="7" customWidth="1"/>
    <col min="548" max="769" width="8.88671875" style="7"/>
    <col min="770" max="770" width="5.6640625" style="7" customWidth="1"/>
    <col min="771" max="771" width="45.109375" style="7" customWidth="1"/>
    <col min="772" max="772" width="8.33203125" style="7" customWidth="1"/>
    <col min="773" max="791" width="9.33203125" style="7" customWidth="1"/>
    <col min="792" max="794" width="8.33203125" style="7" customWidth="1"/>
    <col min="795" max="802" width="8.6640625" style="7" customWidth="1"/>
    <col min="803" max="803" width="9.6640625" style="7" customWidth="1"/>
    <col min="804" max="1025" width="8.88671875" style="7"/>
    <col min="1026" max="1026" width="5.6640625" style="7" customWidth="1"/>
    <col min="1027" max="1027" width="45.109375" style="7" customWidth="1"/>
    <col min="1028" max="1028" width="8.33203125" style="7" customWidth="1"/>
    <col min="1029" max="1047" width="9.33203125" style="7" customWidth="1"/>
    <col min="1048" max="1050" width="8.33203125" style="7" customWidth="1"/>
    <col min="1051" max="1058" width="8.6640625" style="7" customWidth="1"/>
    <col min="1059" max="1059" width="9.6640625" style="7" customWidth="1"/>
    <col min="1060" max="1281" width="8.88671875" style="7"/>
    <col min="1282" max="1282" width="5.6640625" style="7" customWidth="1"/>
    <col min="1283" max="1283" width="45.109375" style="7" customWidth="1"/>
    <col min="1284" max="1284" width="8.33203125" style="7" customWidth="1"/>
    <col min="1285" max="1303" width="9.33203125" style="7" customWidth="1"/>
    <col min="1304" max="1306" width="8.33203125" style="7" customWidth="1"/>
    <col min="1307" max="1314" width="8.6640625" style="7" customWidth="1"/>
    <col min="1315" max="1315" width="9.6640625" style="7" customWidth="1"/>
    <col min="1316" max="1537" width="8.88671875" style="7"/>
    <col min="1538" max="1538" width="5.6640625" style="7" customWidth="1"/>
    <col min="1539" max="1539" width="45.109375" style="7" customWidth="1"/>
    <col min="1540" max="1540" width="8.33203125" style="7" customWidth="1"/>
    <col min="1541" max="1559" width="9.33203125" style="7" customWidth="1"/>
    <col min="1560" max="1562" width="8.33203125" style="7" customWidth="1"/>
    <col min="1563" max="1570" width="8.6640625" style="7" customWidth="1"/>
    <col min="1571" max="1571" width="9.6640625" style="7" customWidth="1"/>
    <col min="1572" max="1793" width="8.88671875" style="7"/>
    <col min="1794" max="1794" width="5.6640625" style="7" customWidth="1"/>
    <col min="1795" max="1795" width="45.109375" style="7" customWidth="1"/>
    <col min="1796" max="1796" width="8.33203125" style="7" customWidth="1"/>
    <col min="1797" max="1815" width="9.33203125" style="7" customWidth="1"/>
    <col min="1816" max="1818" width="8.33203125" style="7" customWidth="1"/>
    <col min="1819" max="1826" width="8.6640625" style="7" customWidth="1"/>
    <col min="1827" max="1827" width="9.6640625" style="7" customWidth="1"/>
    <col min="1828" max="2049" width="8.88671875" style="7"/>
    <col min="2050" max="2050" width="5.6640625" style="7" customWidth="1"/>
    <col min="2051" max="2051" width="45.109375" style="7" customWidth="1"/>
    <col min="2052" max="2052" width="8.33203125" style="7" customWidth="1"/>
    <col min="2053" max="2071" width="9.33203125" style="7" customWidth="1"/>
    <col min="2072" max="2074" width="8.33203125" style="7" customWidth="1"/>
    <col min="2075" max="2082" width="8.6640625" style="7" customWidth="1"/>
    <col min="2083" max="2083" width="9.6640625" style="7" customWidth="1"/>
    <col min="2084" max="2305" width="8.88671875" style="7"/>
    <col min="2306" max="2306" width="5.6640625" style="7" customWidth="1"/>
    <col min="2307" max="2307" width="45.109375" style="7" customWidth="1"/>
    <col min="2308" max="2308" width="8.33203125" style="7" customWidth="1"/>
    <col min="2309" max="2327" width="9.33203125" style="7" customWidth="1"/>
    <col min="2328" max="2330" width="8.33203125" style="7" customWidth="1"/>
    <col min="2331" max="2338" width="8.6640625" style="7" customWidth="1"/>
    <col min="2339" max="2339" width="9.6640625" style="7" customWidth="1"/>
    <col min="2340" max="2561" width="8.88671875" style="7"/>
    <col min="2562" max="2562" width="5.6640625" style="7" customWidth="1"/>
    <col min="2563" max="2563" width="45.109375" style="7" customWidth="1"/>
    <col min="2564" max="2564" width="8.33203125" style="7" customWidth="1"/>
    <col min="2565" max="2583" width="9.33203125" style="7" customWidth="1"/>
    <col min="2584" max="2586" width="8.33203125" style="7" customWidth="1"/>
    <col min="2587" max="2594" width="8.6640625" style="7" customWidth="1"/>
    <col min="2595" max="2595" width="9.6640625" style="7" customWidth="1"/>
    <col min="2596" max="2817" width="8.88671875" style="7"/>
    <col min="2818" max="2818" width="5.6640625" style="7" customWidth="1"/>
    <col min="2819" max="2819" width="45.109375" style="7" customWidth="1"/>
    <col min="2820" max="2820" width="8.33203125" style="7" customWidth="1"/>
    <col min="2821" max="2839" width="9.33203125" style="7" customWidth="1"/>
    <col min="2840" max="2842" width="8.33203125" style="7" customWidth="1"/>
    <col min="2843" max="2850" width="8.6640625" style="7" customWidth="1"/>
    <col min="2851" max="2851" width="9.6640625" style="7" customWidth="1"/>
    <col min="2852" max="3073" width="8.88671875" style="7"/>
    <col min="3074" max="3074" width="5.6640625" style="7" customWidth="1"/>
    <col min="3075" max="3075" width="45.109375" style="7" customWidth="1"/>
    <col min="3076" max="3076" width="8.33203125" style="7" customWidth="1"/>
    <col min="3077" max="3095" width="9.33203125" style="7" customWidth="1"/>
    <col min="3096" max="3098" width="8.33203125" style="7" customWidth="1"/>
    <col min="3099" max="3106" width="8.6640625" style="7" customWidth="1"/>
    <col min="3107" max="3107" width="9.6640625" style="7" customWidth="1"/>
    <col min="3108" max="3329" width="8.88671875" style="7"/>
    <col min="3330" max="3330" width="5.6640625" style="7" customWidth="1"/>
    <col min="3331" max="3331" width="45.109375" style="7" customWidth="1"/>
    <col min="3332" max="3332" width="8.33203125" style="7" customWidth="1"/>
    <col min="3333" max="3351" width="9.33203125" style="7" customWidth="1"/>
    <col min="3352" max="3354" width="8.33203125" style="7" customWidth="1"/>
    <col min="3355" max="3362" width="8.6640625" style="7" customWidth="1"/>
    <col min="3363" max="3363" width="9.6640625" style="7" customWidth="1"/>
    <col min="3364" max="3585" width="8.88671875" style="7"/>
    <col min="3586" max="3586" width="5.6640625" style="7" customWidth="1"/>
    <col min="3587" max="3587" width="45.109375" style="7" customWidth="1"/>
    <col min="3588" max="3588" width="8.33203125" style="7" customWidth="1"/>
    <col min="3589" max="3607" width="9.33203125" style="7" customWidth="1"/>
    <col min="3608" max="3610" width="8.33203125" style="7" customWidth="1"/>
    <col min="3611" max="3618" width="8.6640625" style="7" customWidth="1"/>
    <col min="3619" max="3619" width="9.6640625" style="7" customWidth="1"/>
    <col min="3620" max="3841" width="8.88671875" style="7"/>
    <col min="3842" max="3842" width="5.6640625" style="7" customWidth="1"/>
    <col min="3843" max="3843" width="45.109375" style="7" customWidth="1"/>
    <col min="3844" max="3844" width="8.33203125" style="7" customWidth="1"/>
    <col min="3845" max="3863" width="9.33203125" style="7" customWidth="1"/>
    <col min="3864" max="3866" width="8.33203125" style="7" customWidth="1"/>
    <col min="3867" max="3874" width="8.6640625" style="7" customWidth="1"/>
    <col min="3875" max="3875" width="9.6640625" style="7" customWidth="1"/>
    <col min="3876" max="4097" width="8.88671875" style="7"/>
    <col min="4098" max="4098" width="5.6640625" style="7" customWidth="1"/>
    <col min="4099" max="4099" width="45.109375" style="7" customWidth="1"/>
    <col min="4100" max="4100" width="8.33203125" style="7" customWidth="1"/>
    <col min="4101" max="4119" width="9.33203125" style="7" customWidth="1"/>
    <col min="4120" max="4122" width="8.33203125" style="7" customWidth="1"/>
    <col min="4123" max="4130" width="8.6640625" style="7" customWidth="1"/>
    <col min="4131" max="4131" width="9.6640625" style="7" customWidth="1"/>
    <col min="4132" max="4353" width="8.88671875" style="7"/>
    <col min="4354" max="4354" width="5.6640625" style="7" customWidth="1"/>
    <col min="4355" max="4355" width="45.109375" style="7" customWidth="1"/>
    <col min="4356" max="4356" width="8.33203125" style="7" customWidth="1"/>
    <col min="4357" max="4375" width="9.33203125" style="7" customWidth="1"/>
    <col min="4376" max="4378" width="8.33203125" style="7" customWidth="1"/>
    <col min="4379" max="4386" width="8.6640625" style="7" customWidth="1"/>
    <col min="4387" max="4387" width="9.6640625" style="7" customWidth="1"/>
    <col min="4388" max="4609" width="8.88671875" style="7"/>
    <col min="4610" max="4610" width="5.6640625" style="7" customWidth="1"/>
    <col min="4611" max="4611" width="45.109375" style="7" customWidth="1"/>
    <col min="4612" max="4612" width="8.33203125" style="7" customWidth="1"/>
    <col min="4613" max="4631" width="9.33203125" style="7" customWidth="1"/>
    <col min="4632" max="4634" width="8.33203125" style="7" customWidth="1"/>
    <col min="4635" max="4642" width="8.6640625" style="7" customWidth="1"/>
    <col min="4643" max="4643" width="9.6640625" style="7" customWidth="1"/>
    <col min="4644" max="4865" width="8.88671875" style="7"/>
    <col min="4866" max="4866" width="5.6640625" style="7" customWidth="1"/>
    <col min="4867" max="4867" width="45.109375" style="7" customWidth="1"/>
    <col min="4868" max="4868" width="8.33203125" style="7" customWidth="1"/>
    <col min="4869" max="4887" width="9.33203125" style="7" customWidth="1"/>
    <col min="4888" max="4890" width="8.33203125" style="7" customWidth="1"/>
    <col min="4891" max="4898" width="8.6640625" style="7" customWidth="1"/>
    <col min="4899" max="4899" width="9.6640625" style="7" customWidth="1"/>
    <col min="4900" max="5121" width="8.88671875" style="7"/>
    <col min="5122" max="5122" width="5.6640625" style="7" customWidth="1"/>
    <col min="5123" max="5123" width="45.109375" style="7" customWidth="1"/>
    <col min="5124" max="5124" width="8.33203125" style="7" customWidth="1"/>
    <col min="5125" max="5143" width="9.33203125" style="7" customWidth="1"/>
    <col min="5144" max="5146" width="8.33203125" style="7" customWidth="1"/>
    <col min="5147" max="5154" width="8.6640625" style="7" customWidth="1"/>
    <col min="5155" max="5155" width="9.6640625" style="7" customWidth="1"/>
    <col min="5156" max="5377" width="8.88671875" style="7"/>
    <col min="5378" max="5378" width="5.6640625" style="7" customWidth="1"/>
    <col min="5379" max="5379" width="45.109375" style="7" customWidth="1"/>
    <col min="5380" max="5380" width="8.33203125" style="7" customWidth="1"/>
    <col min="5381" max="5399" width="9.33203125" style="7" customWidth="1"/>
    <col min="5400" max="5402" width="8.33203125" style="7" customWidth="1"/>
    <col min="5403" max="5410" width="8.6640625" style="7" customWidth="1"/>
    <col min="5411" max="5411" width="9.6640625" style="7" customWidth="1"/>
    <col min="5412" max="5633" width="8.88671875" style="7"/>
    <col min="5634" max="5634" width="5.6640625" style="7" customWidth="1"/>
    <col min="5635" max="5635" width="45.109375" style="7" customWidth="1"/>
    <col min="5636" max="5636" width="8.33203125" style="7" customWidth="1"/>
    <col min="5637" max="5655" width="9.33203125" style="7" customWidth="1"/>
    <col min="5656" max="5658" width="8.33203125" style="7" customWidth="1"/>
    <col min="5659" max="5666" width="8.6640625" style="7" customWidth="1"/>
    <col min="5667" max="5667" width="9.6640625" style="7" customWidth="1"/>
    <col min="5668" max="5889" width="8.88671875" style="7"/>
    <col min="5890" max="5890" width="5.6640625" style="7" customWidth="1"/>
    <col min="5891" max="5891" width="45.109375" style="7" customWidth="1"/>
    <col min="5892" max="5892" width="8.33203125" style="7" customWidth="1"/>
    <col min="5893" max="5911" width="9.33203125" style="7" customWidth="1"/>
    <col min="5912" max="5914" width="8.33203125" style="7" customWidth="1"/>
    <col min="5915" max="5922" width="8.6640625" style="7" customWidth="1"/>
    <col min="5923" max="5923" width="9.6640625" style="7" customWidth="1"/>
    <col min="5924" max="6145" width="8.88671875" style="7"/>
    <col min="6146" max="6146" width="5.6640625" style="7" customWidth="1"/>
    <col min="6147" max="6147" width="45.109375" style="7" customWidth="1"/>
    <col min="6148" max="6148" width="8.33203125" style="7" customWidth="1"/>
    <col min="6149" max="6167" width="9.33203125" style="7" customWidth="1"/>
    <col min="6168" max="6170" width="8.33203125" style="7" customWidth="1"/>
    <col min="6171" max="6178" width="8.6640625" style="7" customWidth="1"/>
    <col min="6179" max="6179" width="9.6640625" style="7" customWidth="1"/>
    <col min="6180" max="6401" width="8.88671875" style="7"/>
    <col min="6402" max="6402" width="5.6640625" style="7" customWidth="1"/>
    <col min="6403" max="6403" width="45.109375" style="7" customWidth="1"/>
    <col min="6404" max="6404" width="8.33203125" style="7" customWidth="1"/>
    <col min="6405" max="6423" width="9.33203125" style="7" customWidth="1"/>
    <col min="6424" max="6426" width="8.33203125" style="7" customWidth="1"/>
    <col min="6427" max="6434" width="8.6640625" style="7" customWidth="1"/>
    <col min="6435" max="6435" width="9.6640625" style="7" customWidth="1"/>
    <col min="6436" max="6657" width="8.88671875" style="7"/>
    <col min="6658" max="6658" width="5.6640625" style="7" customWidth="1"/>
    <col min="6659" max="6659" width="45.109375" style="7" customWidth="1"/>
    <col min="6660" max="6660" width="8.33203125" style="7" customWidth="1"/>
    <col min="6661" max="6679" width="9.33203125" style="7" customWidth="1"/>
    <col min="6680" max="6682" width="8.33203125" style="7" customWidth="1"/>
    <col min="6683" max="6690" width="8.6640625" style="7" customWidth="1"/>
    <col min="6691" max="6691" width="9.6640625" style="7" customWidth="1"/>
    <col min="6692" max="6913" width="8.88671875" style="7"/>
    <col min="6914" max="6914" width="5.6640625" style="7" customWidth="1"/>
    <col min="6915" max="6915" width="45.109375" style="7" customWidth="1"/>
    <col min="6916" max="6916" width="8.33203125" style="7" customWidth="1"/>
    <col min="6917" max="6935" width="9.33203125" style="7" customWidth="1"/>
    <col min="6936" max="6938" width="8.33203125" style="7" customWidth="1"/>
    <col min="6939" max="6946" width="8.6640625" style="7" customWidth="1"/>
    <col min="6947" max="6947" width="9.6640625" style="7" customWidth="1"/>
    <col min="6948" max="7169" width="8.88671875" style="7"/>
    <col min="7170" max="7170" width="5.6640625" style="7" customWidth="1"/>
    <col min="7171" max="7171" width="45.109375" style="7" customWidth="1"/>
    <col min="7172" max="7172" width="8.33203125" style="7" customWidth="1"/>
    <col min="7173" max="7191" width="9.33203125" style="7" customWidth="1"/>
    <col min="7192" max="7194" width="8.33203125" style="7" customWidth="1"/>
    <col min="7195" max="7202" width="8.6640625" style="7" customWidth="1"/>
    <col min="7203" max="7203" width="9.6640625" style="7" customWidth="1"/>
    <col min="7204" max="7425" width="8.88671875" style="7"/>
    <col min="7426" max="7426" width="5.6640625" style="7" customWidth="1"/>
    <col min="7427" max="7427" width="45.109375" style="7" customWidth="1"/>
    <col min="7428" max="7428" width="8.33203125" style="7" customWidth="1"/>
    <col min="7429" max="7447" width="9.33203125" style="7" customWidth="1"/>
    <col min="7448" max="7450" width="8.33203125" style="7" customWidth="1"/>
    <col min="7451" max="7458" width="8.6640625" style="7" customWidth="1"/>
    <col min="7459" max="7459" width="9.6640625" style="7" customWidth="1"/>
    <col min="7460" max="7681" width="8.88671875" style="7"/>
    <col min="7682" max="7682" width="5.6640625" style="7" customWidth="1"/>
    <col min="7683" max="7683" width="45.109375" style="7" customWidth="1"/>
    <col min="7684" max="7684" width="8.33203125" style="7" customWidth="1"/>
    <col min="7685" max="7703" width="9.33203125" style="7" customWidth="1"/>
    <col min="7704" max="7706" width="8.33203125" style="7" customWidth="1"/>
    <col min="7707" max="7714" width="8.6640625" style="7" customWidth="1"/>
    <col min="7715" max="7715" width="9.6640625" style="7" customWidth="1"/>
    <col min="7716" max="7937" width="8.88671875" style="7"/>
    <col min="7938" max="7938" width="5.6640625" style="7" customWidth="1"/>
    <col min="7939" max="7939" width="45.109375" style="7" customWidth="1"/>
    <col min="7940" max="7940" width="8.33203125" style="7" customWidth="1"/>
    <col min="7941" max="7959" width="9.33203125" style="7" customWidth="1"/>
    <col min="7960" max="7962" width="8.33203125" style="7" customWidth="1"/>
    <col min="7963" max="7970" width="8.6640625" style="7" customWidth="1"/>
    <col min="7971" max="7971" width="9.6640625" style="7" customWidth="1"/>
    <col min="7972" max="8193" width="8.88671875" style="7"/>
    <col min="8194" max="8194" width="5.6640625" style="7" customWidth="1"/>
    <col min="8195" max="8195" width="45.109375" style="7" customWidth="1"/>
    <col min="8196" max="8196" width="8.33203125" style="7" customWidth="1"/>
    <col min="8197" max="8215" width="9.33203125" style="7" customWidth="1"/>
    <col min="8216" max="8218" width="8.33203125" style="7" customWidth="1"/>
    <col min="8219" max="8226" width="8.6640625" style="7" customWidth="1"/>
    <col min="8227" max="8227" width="9.6640625" style="7" customWidth="1"/>
    <col min="8228" max="8449" width="8.88671875" style="7"/>
    <col min="8450" max="8450" width="5.6640625" style="7" customWidth="1"/>
    <col min="8451" max="8451" width="45.109375" style="7" customWidth="1"/>
    <col min="8452" max="8452" width="8.33203125" style="7" customWidth="1"/>
    <col min="8453" max="8471" width="9.33203125" style="7" customWidth="1"/>
    <col min="8472" max="8474" width="8.33203125" style="7" customWidth="1"/>
    <col min="8475" max="8482" width="8.6640625" style="7" customWidth="1"/>
    <col min="8483" max="8483" width="9.6640625" style="7" customWidth="1"/>
    <col min="8484" max="8705" width="8.88671875" style="7"/>
    <col min="8706" max="8706" width="5.6640625" style="7" customWidth="1"/>
    <col min="8707" max="8707" width="45.109375" style="7" customWidth="1"/>
    <col min="8708" max="8708" width="8.33203125" style="7" customWidth="1"/>
    <col min="8709" max="8727" width="9.33203125" style="7" customWidth="1"/>
    <col min="8728" max="8730" width="8.33203125" style="7" customWidth="1"/>
    <col min="8731" max="8738" width="8.6640625" style="7" customWidth="1"/>
    <col min="8739" max="8739" width="9.6640625" style="7" customWidth="1"/>
    <col min="8740" max="8961" width="8.88671875" style="7"/>
    <col min="8962" max="8962" width="5.6640625" style="7" customWidth="1"/>
    <col min="8963" max="8963" width="45.109375" style="7" customWidth="1"/>
    <col min="8964" max="8964" width="8.33203125" style="7" customWidth="1"/>
    <col min="8965" max="8983" width="9.33203125" style="7" customWidth="1"/>
    <col min="8984" max="8986" width="8.33203125" style="7" customWidth="1"/>
    <col min="8987" max="8994" width="8.6640625" style="7" customWidth="1"/>
    <col min="8995" max="8995" width="9.6640625" style="7" customWidth="1"/>
    <col min="8996" max="9217" width="8.88671875" style="7"/>
    <col min="9218" max="9218" width="5.6640625" style="7" customWidth="1"/>
    <col min="9219" max="9219" width="45.109375" style="7" customWidth="1"/>
    <col min="9220" max="9220" width="8.33203125" style="7" customWidth="1"/>
    <col min="9221" max="9239" width="9.33203125" style="7" customWidth="1"/>
    <col min="9240" max="9242" width="8.33203125" style="7" customWidth="1"/>
    <col min="9243" max="9250" width="8.6640625" style="7" customWidth="1"/>
    <col min="9251" max="9251" width="9.6640625" style="7" customWidth="1"/>
    <col min="9252" max="9473" width="8.88671875" style="7"/>
    <col min="9474" max="9474" width="5.6640625" style="7" customWidth="1"/>
    <col min="9475" max="9475" width="45.109375" style="7" customWidth="1"/>
    <col min="9476" max="9476" width="8.33203125" style="7" customWidth="1"/>
    <col min="9477" max="9495" width="9.33203125" style="7" customWidth="1"/>
    <col min="9496" max="9498" width="8.33203125" style="7" customWidth="1"/>
    <col min="9499" max="9506" width="8.6640625" style="7" customWidth="1"/>
    <col min="9507" max="9507" width="9.6640625" style="7" customWidth="1"/>
    <col min="9508" max="9729" width="8.88671875" style="7"/>
    <col min="9730" max="9730" width="5.6640625" style="7" customWidth="1"/>
    <col min="9731" max="9731" width="45.109375" style="7" customWidth="1"/>
    <col min="9732" max="9732" width="8.33203125" style="7" customWidth="1"/>
    <col min="9733" max="9751" width="9.33203125" style="7" customWidth="1"/>
    <col min="9752" max="9754" width="8.33203125" style="7" customWidth="1"/>
    <col min="9755" max="9762" width="8.6640625" style="7" customWidth="1"/>
    <col min="9763" max="9763" width="9.6640625" style="7" customWidth="1"/>
    <col min="9764" max="9985" width="8.88671875" style="7"/>
    <col min="9986" max="9986" width="5.6640625" style="7" customWidth="1"/>
    <col min="9987" max="9987" width="45.109375" style="7" customWidth="1"/>
    <col min="9988" max="9988" width="8.33203125" style="7" customWidth="1"/>
    <col min="9989" max="10007" width="9.33203125" style="7" customWidth="1"/>
    <col min="10008" max="10010" width="8.33203125" style="7" customWidth="1"/>
    <col min="10011" max="10018" width="8.6640625" style="7" customWidth="1"/>
    <col min="10019" max="10019" width="9.6640625" style="7" customWidth="1"/>
    <col min="10020" max="10241" width="8.88671875" style="7"/>
    <col min="10242" max="10242" width="5.6640625" style="7" customWidth="1"/>
    <col min="10243" max="10243" width="45.109375" style="7" customWidth="1"/>
    <col min="10244" max="10244" width="8.33203125" style="7" customWidth="1"/>
    <col min="10245" max="10263" width="9.33203125" style="7" customWidth="1"/>
    <col min="10264" max="10266" width="8.33203125" style="7" customWidth="1"/>
    <col min="10267" max="10274" width="8.6640625" style="7" customWidth="1"/>
    <col min="10275" max="10275" width="9.6640625" style="7" customWidth="1"/>
    <col min="10276" max="10497" width="8.88671875" style="7"/>
    <col min="10498" max="10498" width="5.6640625" style="7" customWidth="1"/>
    <col min="10499" max="10499" width="45.109375" style="7" customWidth="1"/>
    <col min="10500" max="10500" width="8.33203125" style="7" customWidth="1"/>
    <col min="10501" max="10519" width="9.33203125" style="7" customWidth="1"/>
    <col min="10520" max="10522" width="8.33203125" style="7" customWidth="1"/>
    <col min="10523" max="10530" width="8.6640625" style="7" customWidth="1"/>
    <col min="10531" max="10531" width="9.6640625" style="7" customWidth="1"/>
    <col min="10532" max="10753" width="8.88671875" style="7"/>
    <col min="10754" max="10754" width="5.6640625" style="7" customWidth="1"/>
    <col min="10755" max="10755" width="45.109375" style="7" customWidth="1"/>
    <col min="10756" max="10756" width="8.33203125" style="7" customWidth="1"/>
    <col min="10757" max="10775" width="9.33203125" style="7" customWidth="1"/>
    <col min="10776" max="10778" width="8.33203125" style="7" customWidth="1"/>
    <col min="10779" max="10786" width="8.6640625" style="7" customWidth="1"/>
    <col min="10787" max="10787" width="9.6640625" style="7" customWidth="1"/>
    <col min="10788" max="11009" width="8.88671875" style="7"/>
    <col min="11010" max="11010" width="5.6640625" style="7" customWidth="1"/>
    <col min="11011" max="11011" width="45.109375" style="7" customWidth="1"/>
    <col min="11012" max="11012" width="8.33203125" style="7" customWidth="1"/>
    <col min="11013" max="11031" width="9.33203125" style="7" customWidth="1"/>
    <col min="11032" max="11034" width="8.33203125" style="7" customWidth="1"/>
    <col min="11035" max="11042" width="8.6640625" style="7" customWidth="1"/>
    <col min="11043" max="11043" width="9.6640625" style="7" customWidth="1"/>
    <col min="11044" max="11265" width="8.88671875" style="7"/>
    <col min="11266" max="11266" width="5.6640625" style="7" customWidth="1"/>
    <col min="11267" max="11267" width="45.109375" style="7" customWidth="1"/>
    <col min="11268" max="11268" width="8.33203125" style="7" customWidth="1"/>
    <col min="11269" max="11287" width="9.33203125" style="7" customWidth="1"/>
    <col min="11288" max="11290" width="8.33203125" style="7" customWidth="1"/>
    <col min="11291" max="11298" width="8.6640625" style="7" customWidth="1"/>
    <col min="11299" max="11299" width="9.6640625" style="7" customWidth="1"/>
    <col min="11300" max="11521" width="8.88671875" style="7"/>
    <col min="11522" max="11522" width="5.6640625" style="7" customWidth="1"/>
    <col min="11523" max="11523" width="45.109375" style="7" customWidth="1"/>
    <col min="11524" max="11524" width="8.33203125" style="7" customWidth="1"/>
    <col min="11525" max="11543" width="9.33203125" style="7" customWidth="1"/>
    <col min="11544" max="11546" width="8.33203125" style="7" customWidth="1"/>
    <col min="11547" max="11554" width="8.6640625" style="7" customWidth="1"/>
    <col min="11555" max="11555" width="9.6640625" style="7" customWidth="1"/>
    <col min="11556" max="11777" width="8.88671875" style="7"/>
    <col min="11778" max="11778" width="5.6640625" style="7" customWidth="1"/>
    <col min="11779" max="11779" width="45.109375" style="7" customWidth="1"/>
    <col min="11780" max="11780" width="8.33203125" style="7" customWidth="1"/>
    <col min="11781" max="11799" width="9.33203125" style="7" customWidth="1"/>
    <col min="11800" max="11802" width="8.33203125" style="7" customWidth="1"/>
    <col min="11803" max="11810" width="8.6640625" style="7" customWidth="1"/>
    <col min="11811" max="11811" width="9.6640625" style="7" customWidth="1"/>
    <col min="11812" max="12033" width="8.88671875" style="7"/>
    <col min="12034" max="12034" width="5.6640625" style="7" customWidth="1"/>
    <col min="12035" max="12035" width="45.109375" style="7" customWidth="1"/>
    <col min="12036" max="12036" width="8.33203125" style="7" customWidth="1"/>
    <col min="12037" max="12055" width="9.33203125" style="7" customWidth="1"/>
    <col min="12056" max="12058" width="8.33203125" style="7" customWidth="1"/>
    <col min="12059" max="12066" width="8.6640625" style="7" customWidth="1"/>
    <col min="12067" max="12067" width="9.6640625" style="7" customWidth="1"/>
    <col min="12068" max="12289" width="8.88671875" style="7"/>
    <col min="12290" max="12290" width="5.6640625" style="7" customWidth="1"/>
    <col min="12291" max="12291" width="45.109375" style="7" customWidth="1"/>
    <col min="12292" max="12292" width="8.33203125" style="7" customWidth="1"/>
    <col min="12293" max="12311" width="9.33203125" style="7" customWidth="1"/>
    <col min="12312" max="12314" width="8.33203125" style="7" customWidth="1"/>
    <col min="12315" max="12322" width="8.6640625" style="7" customWidth="1"/>
    <col min="12323" max="12323" width="9.6640625" style="7" customWidth="1"/>
    <col min="12324" max="12545" width="8.88671875" style="7"/>
    <col min="12546" max="12546" width="5.6640625" style="7" customWidth="1"/>
    <col min="12547" max="12547" width="45.109375" style="7" customWidth="1"/>
    <col min="12548" max="12548" width="8.33203125" style="7" customWidth="1"/>
    <col min="12549" max="12567" width="9.33203125" style="7" customWidth="1"/>
    <col min="12568" max="12570" width="8.33203125" style="7" customWidth="1"/>
    <col min="12571" max="12578" width="8.6640625" style="7" customWidth="1"/>
    <col min="12579" max="12579" width="9.6640625" style="7" customWidth="1"/>
    <col min="12580" max="12801" width="8.88671875" style="7"/>
    <col min="12802" max="12802" width="5.6640625" style="7" customWidth="1"/>
    <col min="12803" max="12803" width="45.109375" style="7" customWidth="1"/>
    <col min="12804" max="12804" width="8.33203125" style="7" customWidth="1"/>
    <col min="12805" max="12823" width="9.33203125" style="7" customWidth="1"/>
    <col min="12824" max="12826" width="8.33203125" style="7" customWidth="1"/>
    <col min="12827" max="12834" width="8.6640625" style="7" customWidth="1"/>
    <col min="12835" max="12835" width="9.6640625" style="7" customWidth="1"/>
    <col min="12836" max="13057" width="8.88671875" style="7"/>
    <col min="13058" max="13058" width="5.6640625" style="7" customWidth="1"/>
    <col min="13059" max="13059" width="45.109375" style="7" customWidth="1"/>
    <col min="13060" max="13060" width="8.33203125" style="7" customWidth="1"/>
    <col min="13061" max="13079" width="9.33203125" style="7" customWidth="1"/>
    <col min="13080" max="13082" width="8.33203125" style="7" customWidth="1"/>
    <col min="13083" max="13090" width="8.6640625" style="7" customWidth="1"/>
    <col min="13091" max="13091" width="9.6640625" style="7" customWidth="1"/>
    <col min="13092" max="13313" width="8.88671875" style="7"/>
    <col min="13314" max="13314" width="5.6640625" style="7" customWidth="1"/>
    <col min="13315" max="13315" width="45.109375" style="7" customWidth="1"/>
    <col min="13316" max="13316" width="8.33203125" style="7" customWidth="1"/>
    <col min="13317" max="13335" width="9.33203125" style="7" customWidth="1"/>
    <col min="13336" max="13338" width="8.33203125" style="7" customWidth="1"/>
    <col min="13339" max="13346" width="8.6640625" style="7" customWidth="1"/>
    <col min="13347" max="13347" width="9.6640625" style="7" customWidth="1"/>
    <col min="13348" max="13569" width="8.88671875" style="7"/>
    <col min="13570" max="13570" width="5.6640625" style="7" customWidth="1"/>
    <col min="13571" max="13571" width="45.109375" style="7" customWidth="1"/>
    <col min="13572" max="13572" width="8.33203125" style="7" customWidth="1"/>
    <col min="13573" max="13591" width="9.33203125" style="7" customWidth="1"/>
    <col min="13592" max="13594" width="8.33203125" style="7" customWidth="1"/>
    <col min="13595" max="13602" width="8.6640625" style="7" customWidth="1"/>
    <col min="13603" max="13603" width="9.6640625" style="7" customWidth="1"/>
    <col min="13604" max="13825" width="8.88671875" style="7"/>
    <col min="13826" max="13826" width="5.6640625" style="7" customWidth="1"/>
    <col min="13827" max="13827" width="45.109375" style="7" customWidth="1"/>
    <col min="13828" max="13828" width="8.33203125" style="7" customWidth="1"/>
    <col min="13829" max="13847" width="9.33203125" style="7" customWidth="1"/>
    <col min="13848" max="13850" width="8.33203125" style="7" customWidth="1"/>
    <col min="13851" max="13858" width="8.6640625" style="7" customWidth="1"/>
    <col min="13859" max="13859" width="9.6640625" style="7" customWidth="1"/>
    <col min="13860" max="14081" width="8.88671875" style="7"/>
    <col min="14082" max="14082" width="5.6640625" style="7" customWidth="1"/>
    <col min="14083" max="14083" width="45.109375" style="7" customWidth="1"/>
    <col min="14084" max="14084" width="8.33203125" style="7" customWidth="1"/>
    <col min="14085" max="14103" width="9.33203125" style="7" customWidth="1"/>
    <col min="14104" max="14106" width="8.33203125" style="7" customWidth="1"/>
    <col min="14107" max="14114" width="8.6640625" style="7" customWidth="1"/>
    <col min="14115" max="14115" width="9.6640625" style="7" customWidth="1"/>
    <col min="14116" max="14337" width="8.88671875" style="7"/>
    <col min="14338" max="14338" width="5.6640625" style="7" customWidth="1"/>
    <col min="14339" max="14339" width="45.109375" style="7" customWidth="1"/>
    <col min="14340" max="14340" width="8.33203125" style="7" customWidth="1"/>
    <col min="14341" max="14359" width="9.33203125" style="7" customWidth="1"/>
    <col min="14360" max="14362" width="8.33203125" style="7" customWidth="1"/>
    <col min="14363" max="14370" width="8.6640625" style="7" customWidth="1"/>
    <col min="14371" max="14371" width="9.6640625" style="7" customWidth="1"/>
    <col min="14372" max="14593" width="8.88671875" style="7"/>
    <col min="14594" max="14594" width="5.6640625" style="7" customWidth="1"/>
    <col min="14595" max="14595" width="45.109375" style="7" customWidth="1"/>
    <col min="14596" max="14596" width="8.33203125" style="7" customWidth="1"/>
    <col min="14597" max="14615" width="9.33203125" style="7" customWidth="1"/>
    <col min="14616" max="14618" width="8.33203125" style="7" customWidth="1"/>
    <col min="14619" max="14626" width="8.6640625" style="7" customWidth="1"/>
    <col min="14627" max="14627" width="9.6640625" style="7" customWidth="1"/>
    <col min="14628" max="14849" width="8.88671875" style="7"/>
    <col min="14850" max="14850" width="5.6640625" style="7" customWidth="1"/>
    <col min="14851" max="14851" width="45.109375" style="7" customWidth="1"/>
    <col min="14852" max="14852" width="8.33203125" style="7" customWidth="1"/>
    <col min="14853" max="14871" width="9.33203125" style="7" customWidth="1"/>
    <col min="14872" max="14874" width="8.33203125" style="7" customWidth="1"/>
    <col min="14875" max="14882" width="8.6640625" style="7" customWidth="1"/>
    <col min="14883" max="14883" width="9.6640625" style="7" customWidth="1"/>
    <col min="14884" max="15105" width="8.88671875" style="7"/>
    <col min="15106" max="15106" width="5.6640625" style="7" customWidth="1"/>
    <col min="15107" max="15107" width="45.109375" style="7" customWidth="1"/>
    <col min="15108" max="15108" width="8.33203125" style="7" customWidth="1"/>
    <col min="15109" max="15127" width="9.33203125" style="7" customWidth="1"/>
    <col min="15128" max="15130" width="8.33203125" style="7" customWidth="1"/>
    <col min="15131" max="15138" width="8.6640625" style="7" customWidth="1"/>
    <col min="15139" max="15139" width="9.6640625" style="7" customWidth="1"/>
    <col min="15140" max="15361" width="8.88671875" style="7"/>
    <col min="15362" max="15362" width="5.6640625" style="7" customWidth="1"/>
    <col min="15363" max="15363" width="45.109375" style="7" customWidth="1"/>
    <col min="15364" max="15364" width="8.33203125" style="7" customWidth="1"/>
    <col min="15365" max="15383" width="9.33203125" style="7" customWidth="1"/>
    <col min="15384" max="15386" width="8.33203125" style="7" customWidth="1"/>
    <col min="15387" max="15394" width="8.6640625" style="7" customWidth="1"/>
    <col min="15395" max="15395" width="9.6640625" style="7" customWidth="1"/>
    <col min="15396" max="15617" width="8.88671875" style="7"/>
    <col min="15618" max="15618" width="5.6640625" style="7" customWidth="1"/>
    <col min="15619" max="15619" width="45.109375" style="7" customWidth="1"/>
    <col min="15620" max="15620" width="8.33203125" style="7" customWidth="1"/>
    <col min="15621" max="15639" width="9.33203125" style="7" customWidth="1"/>
    <col min="15640" max="15642" width="8.33203125" style="7" customWidth="1"/>
    <col min="15643" max="15650" width="8.6640625" style="7" customWidth="1"/>
    <col min="15651" max="15651" width="9.6640625" style="7" customWidth="1"/>
    <col min="15652" max="15873" width="8.88671875" style="7"/>
    <col min="15874" max="15874" width="5.6640625" style="7" customWidth="1"/>
    <col min="15875" max="15875" width="45.109375" style="7" customWidth="1"/>
    <col min="15876" max="15876" width="8.33203125" style="7" customWidth="1"/>
    <col min="15877" max="15895" width="9.33203125" style="7" customWidth="1"/>
    <col min="15896" max="15898" width="8.33203125" style="7" customWidth="1"/>
    <col min="15899" max="15906" width="8.6640625" style="7" customWidth="1"/>
    <col min="15907" max="15907" width="9.6640625" style="7" customWidth="1"/>
    <col min="15908" max="16129" width="8.88671875" style="7"/>
    <col min="16130" max="16130" width="5.6640625" style="7" customWidth="1"/>
    <col min="16131" max="16131" width="45.109375" style="7" customWidth="1"/>
    <col min="16132" max="16132" width="8.33203125" style="7" customWidth="1"/>
    <col min="16133" max="16151" width="9.33203125" style="7" customWidth="1"/>
    <col min="16152" max="16154" width="8.33203125" style="7" customWidth="1"/>
    <col min="16155" max="16162" width="8.6640625" style="7" customWidth="1"/>
    <col min="16163" max="16163" width="9.6640625" style="7" customWidth="1"/>
    <col min="16164" max="16384" width="8.88671875" style="7"/>
  </cols>
  <sheetData>
    <row r="1" spans="1:41" s="2" customFormat="1" ht="33" customHeight="1">
      <c r="A1" s="78" t="s">
        <v>51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41" s="1" customFormat="1" ht="27.45" customHeight="1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</row>
    <row r="3" spans="1:41" s="1" customFormat="1" ht="31.5" customHeight="1">
      <c r="A3" s="76" t="s">
        <v>1</v>
      </c>
      <c r="B3" s="76" t="s">
        <v>2</v>
      </c>
      <c r="C3" s="47"/>
      <c r="D3" s="73" t="s">
        <v>43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2" t="s">
        <v>48</v>
      </c>
      <c r="AC3" s="72"/>
      <c r="AD3" s="72"/>
      <c r="AE3" s="72"/>
      <c r="AF3" s="72"/>
      <c r="AG3" s="72"/>
      <c r="AH3" s="72"/>
      <c r="AI3" s="76" t="s">
        <v>5</v>
      </c>
    </row>
    <row r="4" spans="1:41" s="1" customFormat="1" ht="48.75" customHeight="1">
      <c r="A4" s="76"/>
      <c r="B4" s="76"/>
      <c r="C4" s="80" t="s">
        <v>3</v>
      </c>
      <c r="D4" s="74" t="s">
        <v>40</v>
      </c>
      <c r="E4" s="74"/>
      <c r="F4" s="74"/>
      <c r="G4" s="76" t="s">
        <v>41</v>
      </c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 t="s">
        <v>22</v>
      </c>
      <c r="Z4" s="76"/>
      <c r="AA4" s="76"/>
      <c r="AB4" s="72" t="s">
        <v>44</v>
      </c>
      <c r="AC4" s="72"/>
      <c r="AD4" s="72"/>
      <c r="AE4" s="72"/>
      <c r="AF4" s="72" t="s">
        <v>42</v>
      </c>
      <c r="AG4" s="72"/>
      <c r="AH4" s="72"/>
      <c r="AI4" s="76"/>
    </row>
    <row r="5" spans="1:41" s="1" customFormat="1" ht="27.45" customHeight="1">
      <c r="A5" s="76"/>
      <c r="B5" s="76"/>
      <c r="C5" s="81"/>
      <c r="D5" s="74" t="s">
        <v>6</v>
      </c>
      <c r="E5" s="75" t="s">
        <v>4</v>
      </c>
      <c r="F5" s="75"/>
      <c r="G5" s="74" t="s">
        <v>6</v>
      </c>
      <c r="H5" s="77" t="s">
        <v>4</v>
      </c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6" t="s">
        <v>6</v>
      </c>
      <c r="Z5" s="77" t="s">
        <v>4</v>
      </c>
      <c r="AA5" s="77"/>
      <c r="AB5" s="76" t="s">
        <v>6</v>
      </c>
      <c r="AC5" s="69" t="s">
        <v>4</v>
      </c>
      <c r="AD5" s="70"/>
      <c r="AE5" s="71"/>
      <c r="AF5" s="76" t="s">
        <v>6</v>
      </c>
      <c r="AG5" s="77" t="s">
        <v>4</v>
      </c>
      <c r="AH5" s="77"/>
      <c r="AI5" s="76"/>
    </row>
    <row r="6" spans="1:41" s="3" customFormat="1" ht="44.25" customHeight="1">
      <c r="A6" s="76"/>
      <c r="B6" s="76"/>
      <c r="C6" s="81"/>
      <c r="D6" s="74"/>
      <c r="E6" s="56" t="s">
        <v>7</v>
      </c>
      <c r="F6" s="56" t="s">
        <v>8</v>
      </c>
      <c r="G6" s="74"/>
      <c r="H6" s="56" t="s">
        <v>7</v>
      </c>
      <c r="I6" s="55" t="s">
        <v>8</v>
      </c>
      <c r="J6" s="76" t="s">
        <v>17</v>
      </c>
      <c r="K6" s="76"/>
      <c r="L6" s="76"/>
      <c r="M6" s="76" t="s">
        <v>18</v>
      </c>
      <c r="N6" s="76"/>
      <c r="O6" s="76"/>
      <c r="P6" s="76" t="s">
        <v>19</v>
      </c>
      <c r="Q6" s="76"/>
      <c r="R6" s="76"/>
      <c r="S6" s="76" t="s">
        <v>20</v>
      </c>
      <c r="T6" s="76"/>
      <c r="U6" s="76"/>
      <c r="V6" s="76" t="s">
        <v>21</v>
      </c>
      <c r="W6" s="76"/>
      <c r="X6" s="76"/>
      <c r="Y6" s="76"/>
      <c r="Z6" s="55" t="s">
        <v>7</v>
      </c>
      <c r="AA6" s="55" t="s">
        <v>8</v>
      </c>
      <c r="AB6" s="76"/>
      <c r="AC6" s="60" t="s">
        <v>45</v>
      </c>
      <c r="AD6" s="55" t="s">
        <v>46</v>
      </c>
      <c r="AE6" s="55" t="s">
        <v>47</v>
      </c>
      <c r="AF6" s="76"/>
      <c r="AG6" s="55" t="s">
        <v>7</v>
      </c>
      <c r="AH6" s="55" t="s">
        <v>8</v>
      </c>
      <c r="AI6" s="76"/>
    </row>
    <row r="7" spans="1:41" ht="30.45" customHeight="1">
      <c r="A7" s="4"/>
      <c r="B7" s="5" t="s">
        <v>9</v>
      </c>
      <c r="C7" s="5"/>
      <c r="D7" s="57">
        <f t="shared" ref="D7:AA7" si="0">+D8+D15</f>
        <v>26706339</v>
      </c>
      <c r="E7" s="57">
        <f t="shared" si="0"/>
        <v>23960519</v>
      </c>
      <c r="F7" s="57">
        <f t="shared" si="0"/>
        <v>2745820</v>
      </c>
      <c r="G7" s="57">
        <f t="shared" si="0"/>
        <v>24764108.416999999</v>
      </c>
      <c r="H7" s="57">
        <f t="shared" si="0"/>
        <v>21988578.416999999</v>
      </c>
      <c r="I7" s="39">
        <f t="shared" si="0"/>
        <v>2775530</v>
      </c>
      <c r="J7" s="39">
        <f t="shared" si="0"/>
        <v>3823644.835</v>
      </c>
      <c r="K7" s="39">
        <f t="shared" si="0"/>
        <v>3504916.835</v>
      </c>
      <c r="L7" s="39">
        <f t="shared" si="0"/>
        <v>318728</v>
      </c>
      <c r="M7" s="39">
        <f t="shared" si="0"/>
        <v>4129236.7419999996</v>
      </c>
      <c r="N7" s="39">
        <f t="shared" si="0"/>
        <v>3760183.7419999996</v>
      </c>
      <c r="O7" s="39">
        <f t="shared" si="0"/>
        <v>369053</v>
      </c>
      <c r="P7" s="39">
        <f t="shared" si="0"/>
        <v>4657658.0360000003</v>
      </c>
      <c r="Q7" s="39">
        <f t="shared" si="0"/>
        <v>4476571.0360000003</v>
      </c>
      <c r="R7" s="39">
        <f t="shared" si="0"/>
        <v>181087</v>
      </c>
      <c r="S7" s="39">
        <f t="shared" si="0"/>
        <v>5565170.6459999997</v>
      </c>
      <c r="T7" s="39">
        <f t="shared" si="0"/>
        <v>4618308.6459999997</v>
      </c>
      <c r="U7" s="39">
        <f t="shared" si="0"/>
        <v>946862</v>
      </c>
      <c r="V7" s="39">
        <f t="shared" si="0"/>
        <v>6588398.1579999998</v>
      </c>
      <c r="W7" s="39">
        <f t="shared" si="0"/>
        <v>5628598.1579999998</v>
      </c>
      <c r="X7" s="39">
        <f t="shared" si="0"/>
        <v>959800</v>
      </c>
      <c r="Y7" s="39">
        <f t="shared" si="0"/>
        <v>3468375.5830000006</v>
      </c>
      <c r="Z7" s="39">
        <f t="shared" si="0"/>
        <v>3340087.5830000006</v>
      </c>
      <c r="AA7" s="39">
        <f t="shared" si="0"/>
        <v>128288</v>
      </c>
      <c r="AB7" s="39">
        <f t="shared" ref="AB7:AE7" si="1">+AB8+AB15</f>
        <v>90704825.679030061</v>
      </c>
      <c r="AC7" s="39">
        <f t="shared" si="1"/>
        <v>5623035.3524869997</v>
      </c>
      <c r="AD7" s="39">
        <f t="shared" si="1"/>
        <v>5001311.8155680513</v>
      </c>
      <c r="AE7" s="39">
        <f t="shared" si="1"/>
        <v>80080478.510975003</v>
      </c>
      <c r="AF7" s="39">
        <f t="shared" ref="AF7" si="2">+AF8+AF15</f>
        <v>32308000</v>
      </c>
      <c r="AG7" s="39">
        <f t="shared" ref="AG7" si="3">+AG8+AG15</f>
        <v>32308000</v>
      </c>
      <c r="AH7" s="39">
        <f t="shared" ref="AH7" si="4">+AH8+AH15</f>
        <v>0</v>
      </c>
      <c r="AI7" s="6"/>
      <c r="AJ7" s="45">
        <f t="shared" ref="AJ7:AJ25" si="5">+G7/D7*100</f>
        <v>92.727454770195195</v>
      </c>
      <c r="AK7" s="38">
        <f t="shared" ref="AK7:AK25" si="6">+D7-G7</f>
        <v>1942230.5830000006</v>
      </c>
      <c r="AM7" s="45"/>
      <c r="AN7" s="45"/>
    </row>
    <row r="8" spans="1:41" s="8" customFormat="1" ht="43.95" customHeight="1">
      <c r="A8" s="13" t="s">
        <v>26</v>
      </c>
      <c r="B8" s="40" t="s">
        <v>49</v>
      </c>
      <c r="C8" s="41"/>
      <c r="D8" s="42">
        <f t="shared" ref="D8:AA8" si="7">+D9+D14</f>
        <v>16071245</v>
      </c>
      <c r="E8" s="42">
        <f t="shared" si="7"/>
        <v>16071245</v>
      </c>
      <c r="F8" s="42">
        <f t="shared" si="7"/>
        <v>0</v>
      </c>
      <c r="G8" s="42">
        <f t="shared" si="7"/>
        <v>14913205.483999999</v>
      </c>
      <c r="H8" s="42">
        <f t="shared" si="7"/>
        <v>14913205.483999999</v>
      </c>
      <c r="I8" s="42">
        <f t="shared" si="7"/>
        <v>0</v>
      </c>
      <c r="J8" s="42">
        <f t="shared" si="7"/>
        <v>2113625</v>
      </c>
      <c r="K8" s="42">
        <f t="shared" si="7"/>
        <v>2113625</v>
      </c>
      <c r="L8" s="42">
        <f t="shared" si="7"/>
        <v>0</v>
      </c>
      <c r="M8" s="42">
        <f t="shared" si="7"/>
        <v>2488882.6439999999</v>
      </c>
      <c r="N8" s="42">
        <f t="shared" si="7"/>
        <v>2488882.6439999999</v>
      </c>
      <c r="O8" s="42">
        <f t="shared" si="7"/>
        <v>0</v>
      </c>
      <c r="P8" s="42">
        <f t="shared" si="7"/>
        <v>3056937.0360000003</v>
      </c>
      <c r="Q8" s="42">
        <f t="shared" si="7"/>
        <v>3056937.0360000003</v>
      </c>
      <c r="R8" s="42">
        <f t="shared" si="7"/>
        <v>0</v>
      </c>
      <c r="S8" s="42">
        <f t="shared" si="7"/>
        <v>3410951.6459999997</v>
      </c>
      <c r="T8" s="42">
        <f t="shared" si="7"/>
        <v>3410951.6459999997</v>
      </c>
      <c r="U8" s="42">
        <f t="shared" si="7"/>
        <v>0</v>
      </c>
      <c r="V8" s="42">
        <f t="shared" si="7"/>
        <v>3842809.1579999998</v>
      </c>
      <c r="W8" s="42">
        <f t="shared" si="7"/>
        <v>3842809.1579999998</v>
      </c>
      <c r="X8" s="42">
        <f t="shared" si="7"/>
        <v>0</v>
      </c>
      <c r="Y8" s="42">
        <f t="shared" si="7"/>
        <v>2684184.5160000008</v>
      </c>
      <c r="Z8" s="42">
        <f t="shared" si="7"/>
        <v>2684184.5160000008</v>
      </c>
      <c r="AA8" s="42">
        <f t="shared" si="7"/>
        <v>0</v>
      </c>
      <c r="AB8" s="42">
        <f>+AC8+AD8+AE8</f>
        <v>18322469.784505092</v>
      </c>
      <c r="AC8" s="42">
        <f t="shared" ref="AC8" si="8">+AC9+AC14</f>
        <v>0</v>
      </c>
      <c r="AD8" s="42">
        <v>1536472.7845050925</v>
      </c>
      <c r="AE8" s="42">
        <f>15473363+1312634</f>
        <v>16785997</v>
      </c>
      <c r="AF8" s="42">
        <f t="shared" ref="AF8" si="9">+AF9+AF14</f>
        <v>16340000</v>
      </c>
      <c r="AG8" s="42">
        <f t="shared" ref="AG8" si="10">+AG9+AG14</f>
        <v>16340000</v>
      </c>
      <c r="AH8" s="42">
        <f t="shared" ref="AH8" si="11">+AH9+AH14</f>
        <v>0</v>
      </c>
      <c r="AI8" s="14"/>
      <c r="AJ8" s="45">
        <f t="shared" si="5"/>
        <v>92.794338484666241</v>
      </c>
      <c r="AK8" s="38">
        <f t="shared" si="6"/>
        <v>1158039.5160000008</v>
      </c>
      <c r="AL8" s="46">
        <f>+D8/D7*100</f>
        <v>60.177641720192341</v>
      </c>
      <c r="AN8" s="45"/>
      <c r="AO8" s="46"/>
    </row>
    <row r="9" spans="1:41" s="8" customFormat="1" ht="43.95" customHeight="1">
      <c r="A9" s="15" t="s">
        <v>10</v>
      </c>
      <c r="B9" s="16" t="s">
        <v>36</v>
      </c>
      <c r="C9" s="34"/>
      <c r="D9" s="32">
        <f>+D10+D11+D13</f>
        <v>7645740</v>
      </c>
      <c r="E9" s="32">
        <f t="shared" ref="E9:AH9" si="12">+E10+E11+E13</f>
        <v>7645740</v>
      </c>
      <c r="F9" s="32">
        <f t="shared" si="12"/>
        <v>0</v>
      </c>
      <c r="G9" s="32">
        <f t="shared" si="12"/>
        <v>9171885</v>
      </c>
      <c r="H9" s="32">
        <f t="shared" si="12"/>
        <v>9171885</v>
      </c>
      <c r="I9" s="32">
        <f t="shared" si="12"/>
        <v>0</v>
      </c>
      <c r="J9" s="32">
        <f t="shared" si="12"/>
        <v>1291900</v>
      </c>
      <c r="K9" s="32">
        <f t="shared" si="12"/>
        <v>1291900</v>
      </c>
      <c r="L9" s="32">
        <f t="shared" si="12"/>
        <v>0</v>
      </c>
      <c r="M9" s="32">
        <f t="shared" si="12"/>
        <v>1574540</v>
      </c>
      <c r="N9" s="32">
        <f t="shared" si="12"/>
        <v>1574540</v>
      </c>
      <c r="O9" s="32">
        <f t="shared" si="12"/>
        <v>0</v>
      </c>
      <c r="P9" s="32">
        <f t="shared" si="12"/>
        <v>1809090</v>
      </c>
      <c r="Q9" s="32">
        <f t="shared" si="12"/>
        <v>1809090</v>
      </c>
      <c r="R9" s="32">
        <f t="shared" si="12"/>
        <v>0</v>
      </c>
      <c r="S9" s="32">
        <f t="shared" si="12"/>
        <v>2013667</v>
      </c>
      <c r="T9" s="32">
        <f t="shared" si="12"/>
        <v>2013667</v>
      </c>
      <c r="U9" s="32">
        <f t="shared" si="12"/>
        <v>0</v>
      </c>
      <c r="V9" s="32">
        <f t="shared" si="12"/>
        <v>2482688</v>
      </c>
      <c r="W9" s="32">
        <f t="shared" si="12"/>
        <v>2482688</v>
      </c>
      <c r="X9" s="32">
        <f t="shared" si="12"/>
        <v>0</v>
      </c>
      <c r="Y9" s="32">
        <f t="shared" si="12"/>
        <v>0</v>
      </c>
      <c r="Z9" s="32">
        <f t="shared" si="12"/>
        <v>0</v>
      </c>
      <c r="AA9" s="32">
        <f t="shared" si="12"/>
        <v>0</v>
      </c>
      <c r="AB9" s="32">
        <f t="shared" si="12"/>
        <v>0</v>
      </c>
      <c r="AC9" s="32">
        <f t="shared" si="12"/>
        <v>0</v>
      </c>
      <c r="AD9" s="32">
        <f t="shared" si="12"/>
        <v>0</v>
      </c>
      <c r="AE9" s="32">
        <f t="shared" si="12"/>
        <v>0</v>
      </c>
      <c r="AF9" s="32">
        <f t="shared" si="12"/>
        <v>9340000</v>
      </c>
      <c r="AG9" s="32">
        <f t="shared" si="12"/>
        <v>9340000</v>
      </c>
      <c r="AH9" s="32">
        <f t="shared" si="12"/>
        <v>0</v>
      </c>
      <c r="AI9" s="32"/>
      <c r="AJ9" s="45">
        <f t="shared" si="5"/>
        <v>119.96072322626719</v>
      </c>
      <c r="AK9" s="38">
        <f t="shared" si="6"/>
        <v>-1526145</v>
      </c>
      <c r="AN9" s="45"/>
      <c r="AO9" s="59"/>
    </row>
    <row r="10" spans="1:41" s="31" customFormat="1" ht="43.95" customHeight="1">
      <c r="A10" s="27" t="s">
        <v>38</v>
      </c>
      <c r="B10" s="28" t="s">
        <v>37</v>
      </c>
      <c r="C10" s="29"/>
      <c r="D10" s="33">
        <f t="shared" ref="D10:D25" si="13">+E10+F10</f>
        <v>2858267</v>
      </c>
      <c r="E10" s="29">
        <f>2858267</f>
        <v>2858267</v>
      </c>
      <c r="F10" s="29"/>
      <c r="G10" s="33">
        <f t="shared" ref="G10:G25" si="14">+H10+I10</f>
        <v>2927885</v>
      </c>
      <c r="H10" s="33">
        <f t="shared" ref="H10:H25" si="15">+K10+N10+Q10+T10+W10</f>
        <v>2927885</v>
      </c>
      <c r="I10" s="33">
        <f t="shared" ref="I10:I25" si="16">+L10+O10+R10+U10+X10</f>
        <v>0</v>
      </c>
      <c r="J10" s="33">
        <f t="shared" ref="J10:J25" si="17">+K10+L10</f>
        <v>541900</v>
      </c>
      <c r="K10" s="29">
        <v>541900</v>
      </c>
      <c r="L10" s="29"/>
      <c r="M10" s="33">
        <f t="shared" ref="M10:M25" si="18">+N10+O10</f>
        <v>567540</v>
      </c>
      <c r="N10" s="29">
        <v>567540</v>
      </c>
      <c r="O10" s="29"/>
      <c r="P10" s="33">
        <f t="shared" ref="P10:P25" si="19">+Q10+R10</f>
        <v>596090</v>
      </c>
      <c r="Q10" s="29">
        <v>596090</v>
      </c>
      <c r="R10" s="29"/>
      <c r="S10" s="33">
        <f t="shared" ref="S10:S25" si="20">+T10+U10</f>
        <v>599667</v>
      </c>
      <c r="T10" s="29">
        <v>599667</v>
      </c>
      <c r="U10" s="29"/>
      <c r="V10" s="33">
        <f t="shared" ref="V10:V25" si="21">+W10+X10</f>
        <v>622688</v>
      </c>
      <c r="W10" s="29">
        <v>622688</v>
      </c>
      <c r="X10" s="29"/>
      <c r="Y10" s="33">
        <f t="shared" ref="Y10:Y25" si="22">+Z10+AA10</f>
        <v>0</v>
      </c>
      <c r="Z10" s="29"/>
      <c r="AA10" s="29"/>
      <c r="AB10" s="29">
        <f>+AC10+AD10+AE10</f>
        <v>0</v>
      </c>
      <c r="AC10" s="29"/>
      <c r="AD10" s="29"/>
      <c r="AE10" s="29"/>
      <c r="AF10" s="29">
        <f>+AG10+AH10</f>
        <v>3290000</v>
      </c>
      <c r="AG10" s="29">
        <v>3290000</v>
      </c>
      <c r="AH10" s="29"/>
      <c r="AI10" s="29"/>
      <c r="AJ10" s="45">
        <f t="shared" si="5"/>
        <v>102.43567168497553</v>
      </c>
      <c r="AK10" s="38">
        <f t="shared" si="6"/>
        <v>-69618</v>
      </c>
      <c r="AN10" s="45"/>
      <c r="AO10" s="59"/>
    </row>
    <row r="11" spans="1:41" ht="43.95" customHeight="1">
      <c r="A11" s="18" t="s">
        <v>39</v>
      </c>
      <c r="B11" s="19" t="s">
        <v>24</v>
      </c>
      <c r="C11" s="20"/>
      <c r="D11" s="33">
        <f t="shared" si="13"/>
        <v>4750000</v>
      </c>
      <c r="E11" s="29">
        <v>4750000</v>
      </c>
      <c r="F11" s="29"/>
      <c r="G11" s="33">
        <f t="shared" si="14"/>
        <v>6200000</v>
      </c>
      <c r="H11" s="33">
        <f t="shared" si="15"/>
        <v>6200000</v>
      </c>
      <c r="I11" s="33">
        <f t="shared" si="16"/>
        <v>0</v>
      </c>
      <c r="J11" s="33">
        <f t="shared" si="17"/>
        <v>750000</v>
      </c>
      <c r="K11" s="29">
        <v>750000</v>
      </c>
      <c r="L11" s="29"/>
      <c r="M11" s="33">
        <f t="shared" si="18"/>
        <v>1000000</v>
      </c>
      <c r="N11" s="29">
        <v>1000000</v>
      </c>
      <c r="O11" s="29"/>
      <c r="P11" s="33">
        <f t="shared" si="19"/>
        <v>1200000</v>
      </c>
      <c r="Q11" s="29">
        <v>1200000</v>
      </c>
      <c r="R11" s="29"/>
      <c r="S11" s="33">
        <f t="shared" si="20"/>
        <v>1400000</v>
      </c>
      <c r="T11" s="29">
        <v>1400000</v>
      </c>
      <c r="U11" s="29"/>
      <c r="V11" s="33">
        <f t="shared" si="21"/>
        <v>1850000</v>
      </c>
      <c r="W11" s="29">
        <v>1850000</v>
      </c>
      <c r="X11" s="29"/>
      <c r="Y11" s="33">
        <f t="shared" si="22"/>
        <v>0</v>
      </c>
      <c r="Z11" s="29"/>
      <c r="AA11" s="29"/>
      <c r="AB11" s="29">
        <f t="shared" ref="AB11:AB24" si="23">+AC11+AD11+AE11</f>
        <v>0</v>
      </c>
      <c r="AC11" s="29"/>
      <c r="AD11" s="29"/>
      <c r="AE11" s="29"/>
      <c r="AF11" s="29">
        <f t="shared" ref="AF11:AF25" si="24">+AG11+AH11</f>
        <v>6000000</v>
      </c>
      <c r="AG11" s="29">
        <f>1200000*5</f>
        <v>6000000</v>
      </c>
      <c r="AH11" s="29"/>
      <c r="AI11" s="25"/>
      <c r="AJ11" s="45">
        <f t="shared" si="5"/>
        <v>130.5263157894737</v>
      </c>
      <c r="AK11" s="38">
        <f t="shared" si="6"/>
        <v>-1450000</v>
      </c>
      <c r="AN11" s="45"/>
      <c r="AO11" s="59"/>
    </row>
    <row r="12" spans="1:41" s="54" customFormat="1" ht="30.75" customHeight="1">
      <c r="A12" s="48"/>
      <c r="B12" s="22" t="s">
        <v>25</v>
      </c>
      <c r="C12" s="22"/>
      <c r="D12" s="49">
        <f t="shared" si="13"/>
        <v>1093966</v>
      </c>
      <c r="E12" s="50">
        <v>1093966</v>
      </c>
      <c r="F12" s="50"/>
      <c r="G12" s="49">
        <f t="shared" si="14"/>
        <v>1135778</v>
      </c>
      <c r="H12" s="49">
        <f t="shared" si="15"/>
        <v>1135778</v>
      </c>
      <c r="I12" s="49">
        <f t="shared" si="16"/>
        <v>0</v>
      </c>
      <c r="J12" s="49">
        <f t="shared" si="17"/>
        <v>173091</v>
      </c>
      <c r="K12" s="50">
        <v>173091</v>
      </c>
      <c r="L12" s="50"/>
      <c r="M12" s="49">
        <f t="shared" si="18"/>
        <v>170875</v>
      </c>
      <c r="N12" s="50">
        <v>170875</v>
      </c>
      <c r="O12" s="50"/>
      <c r="P12" s="49">
        <f t="shared" si="19"/>
        <v>255167</v>
      </c>
      <c r="Q12" s="50">
        <v>255167</v>
      </c>
      <c r="R12" s="50"/>
      <c r="S12" s="49">
        <f t="shared" si="20"/>
        <v>300100</v>
      </c>
      <c r="T12" s="50">
        <v>300100</v>
      </c>
      <c r="U12" s="50"/>
      <c r="V12" s="49">
        <f t="shared" si="21"/>
        <v>236545</v>
      </c>
      <c r="W12" s="50">
        <v>236545</v>
      </c>
      <c r="X12" s="50"/>
      <c r="Y12" s="49">
        <f t="shared" si="22"/>
        <v>0</v>
      </c>
      <c r="Z12" s="50"/>
      <c r="AA12" s="50"/>
      <c r="AB12" s="29">
        <f t="shared" si="23"/>
        <v>0</v>
      </c>
      <c r="AC12" s="50"/>
      <c r="AD12" s="50"/>
      <c r="AE12" s="50"/>
      <c r="AF12" s="50">
        <f t="shared" si="24"/>
        <v>900000</v>
      </c>
      <c r="AG12" s="50">
        <f>+AG11*0.15</f>
        <v>900000</v>
      </c>
      <c r="AH12" s="50"/>
      <c r="AI12" s="51"/>
      <c r="AJ12" s="52">
        <f t="shared" si="5"/>
        <v>103.8220566269884</v>
      </c>
      <c r="AK12" s="53">
        <f t="shared" si="6"/>
        <v>-41812</v>
      </c>
      <c r="AN12" s="45"/>
      <c r="AO12" s="59"/>
    </row>
    <row r="13" spans="1:41" ht="43.95" customHeight="1">
      <c r="A13" s="18">
        <v>3</v>
      </c>
      <c r="B13" s="19" t="s">
        <v>13</v>
      </c>
      <c r="C13" s="20"/>
      <c r="D13" s="33">
        <f t="shared" si="13"/>
        <v>37473</v>
      </c>
      <c r="E13" s="29">
        <v>37473</v>
      </c>
      <c r="F13" s="29"/>
      <c r="G13" s="33">
        <f t="shared" si="14"/>
        <v>44000</v>
      </c>
      <c r="H13" s="33">
        <f t="shared" si="15"/>
        <v>44000</v>
      </c>
      <c r="I13" s="33">
        <f t="shared" si="16"/>
        <v>0</v>
      </c>
      <c r="J13" s="33">
        <f t="shared" si="17"/>
        <v>0</v>
      </c>
      <c r="K13" s="29">
        <v>0</v>
      </c>
      <c r="L13" s="29"/>
      <c r="M13" s="33">
        <f t="shared" si="18"/>
        <v>7000</v>
      </c>
      <c r="N13" s="29">
        <v>7000</v>
      </c>
      <c r="O13" s="29"/>
      <c r="P13" s="33">
        <f t="shared" si="19"/>
        <v>13000</v>
      </c>
      <c r="Q13" s="29">
        <v>13000</v>
      </c>
      <c r="R13" s="29"/>
      <c r="S13" s="33">
        <f t="shared" si="20"/>
        <v>14000</v>
      </c>
      <c r="T13" s="29">
        <v>14000</v>
      </c>
      <c r="U13" s="29"/>
      <c r="V13" s="33">
        <f t="shared" si="21"/>
        <v>10000</v>
      </c>
      <c r="W13" s="29">
        <v>10000</v>
      </c>
      <c r="X13" s="29"/>
      <c r="Y13" s="33">
        <f t="shared" si="22"/>
        <v>0</v>
      </c>
      <c r="Z13" s="29"/>
      <c r="AA13" s="29"/>
      <c r="AB13" s="29">
        <f t="shared" si="23"/>
        <v>0</v>
      </c>
      <c r="AC13" s="29"/>
      <c r="AD13" s="29"/>
      <c r="AE13" s="29"/>
      <c r="AF13" s="29">
        <f t="shared" si="24"/>
        <v>50000</v>
      </c>
      <c r="AG13" s="29">
        <v>50000</v>
      </c>
      <c r="AH13" s="29"/>
      <c r="AI13" s="25"/>
      <c r="AJ13" s="45">
        <f t="shared" si="5"/>
        <v>117.41787420275931</v>
      </c>
      <c r="AK13" s="38">
        <f t="shared" si="6"/>
        <v>-6527</v>
      </c>
      <c r="AN13" s="45"/>
      <c r="AO13" s="59"/>
    </row>
    <row r="14" spans="1:41" s="68" customFormat="1" ht="65.25" customHeight="1">
      <c r="A14" s="61" t="s">
        <v>16</v>
      </c>
      <c r="B14" s="62" t="s">
        <v>23</v>
      </c>
      <c r="C14" s="63"/>
      <c r="D14" s="64">
        <f t="shared" si="13"/>
        <v>8425505</v>
      </c>
      <c r="E14" s="65">
        <f>8115000+140155+90000+80350</f>
        <v>8425505</v>
      </c>
      <c r="F14" s="65"/>
      <c r="G14" s="64">
        <f t="shared" si="14"/>
        <v>5741320.4839999992</v>
      </c>
      <c r="H14" s="64">
        <f>+K14+N14+Q14+T14+W14</f>
        <v>5741320.4839999992</v>
      </c>
      <c r="I14" s="64">
        <f t="shared" si="16"/>
        <v>0</v>
      </c>
      <c r="J14" s="64">
        <f t="shared" si="17"/>
        <v>821725</v>
      </c>
      <c r="K14" s="65">
        <f>747679+74046</f>
        <v>821725</v>
      </c>
      <c r="L14" s="65"/>
      <c r="M14" s="64">
        <f t="shared" si="18"/>
        <v>914342.64399999997</v>
      </c>
      <c r="N14" s="65">
        <f>840296.644+74046</f>
        <v>914342.64399999997</v>
      </c>
      <c r="O14" s="65"/>
      <c r="P14" s="64">
        <f t="shared" si="19"/>
        <v>1247847.0360000001</v>
      </c>
      <c r="Q14" s="65">
        <f>1173801.036+74046</f>
        <v>1247847.0360000001</v>
      </c>
      <c r="R14" s="65"/>
      <c r="S14" s="64">
        <f t="shared" si="20"/>
        <v>1397284.6459999999</v>
      </c>
      <c r="T14" s="65">
        <v>1397284.6459999999</v>
      </c>
      <c r="U14" s="65"/>
      <c r="V14" s="64">
        <f t="shared" si="21"/>
        <v>1360121.1580000001</v>
      </c>
      <c r="W14" s="65">
        <f>1127866.158+46777+185478</f>
        <v>1360121.1580000001</v>
      </c>
      <c r="X14" s="65"/>
      <c r="Y14" s="64">
        <f t="shared" si="22"/>
        <v>2684184.5160000008</v>
      </c>
      <c r="Z14" s="65">
        <f>+E14-H14</f>
        <v>2684184.5160000008</v>
      </c>
      <c r="AA14" s="65"/>
      <c r="AB14" s="65">
        <f t="shared" si="23"/>
        <v>0</v>
      </c>
      <c r="AC14" s="65"/>
      <c r="AD14" s="65"/>
      <c r="AE14" s="65"/>
      <c r="AF14" s="65">
        <f t="shared" si="24"/>
        <v>7000000</v>
      </c>
      <c r="AG14" s="65">
        <v>7000000</v>
      </c>
      <c r="AH14" s="65"/>
      <c r="AI14" s="62"/>
      <c r="AJ14" s="66">
        <f t="shared" si="5"/>
        <v>68.142152713694898</v>
      </c>
      <c r="AK14" s="67">
        <f t="shared" si="6"/>
        <v>2684184.5160000008</v>
      </c>
      <c r="AN14" s="66"/>
    </row>
    <row r="15" spans="1:41" s="8" customFormat="1" ht="38.25" customHeight="1">
      <c r="A15" s="15" t="s">
        <v>35</v>
      </c>
      <c r="B15" s="16" t="s">
        <v>50</v>
      </c>
      <c r="C15" s="21"/>
      <c r="D15" s="32">
        <f>+D16+D19+D20+D23</f>
        <v>10635094</v>
      </c>
      <c r="E15" s="32">
        <f t="shared" ref="E15:AH15" si="25">+E16+E19+E20+E23</f>
        <v>7889274</v>
      </c>
      <c r="F15" s="32">
        <f t="shared" si="25"/>
        <v>2745820</v>
      </c>
      <c r="G15" s="32">
        <f t="shared" si="25"/>
        <v>9850902.9330000002</v>
      </c>
      <c r="H15" s="32">
        <f t="shared" si="25"/>
        <v>7075372.9330000002</v>
      </c>
      <c r="I15" s="32">
        <f t="shared" si="25"/>
        <v>2775530</v>
      </c>
      <c r="J15" s="32">
        <f t="shared" si="25"/>
        <v>1710019.835</v>
      </c>
      <c r="K15" s="32">
        <f t="shared" si="25"/>
        <v>1391291.835</v>
      </c>
      <c r="L15" s="32">
        <f t="shared" si="25"/>
        <v>318728</v>
      </c>
      <c r="M15" s="32">
        <f t="shared" si="25"/>
        <v>1640354.098</v>
      </c>
      <c r="N15" s="32">
        <f t="shared" si="25"/>
        <v>1271301.098</v>
      </c>
      <c r="O15" s="32">
        <f t="shared" si="25"/>
        <v>369053</v>
      </c>
      <c r="P15" s="32">
        <f t="shared" si="25"/>
        <v>1600721</v>
      </c>
      <c r="Q15" s="32">
        <f t="shared" si="25"/>
        <v>1419634</v>
      </c>
      <c r="R15" s="32">
        <f t="shared" si="25"/>
        <v>181087</v>
      </c>
      <c r="S15" s="32">
        <f t="shared" si="25"/>
        <v>2154219</v>
      </c>
      <c r="T15" s="32">
        <f t="shared" si="25"/>
        <v>1207357</v>
      </c>
      <c r="U15" s="32">
        <f t="shared" si="25"/>
        <v>946862</v>
      </c>
      <c r="V15" s="32">
        <f t="shared" si="25"/>
        <v>2745589</v>
      </c>
      <c r="W15" s="32">
        <f t="shared" si="25"/>
        <v>1785789</v>
      </c>
      <c r="X15" s="32">
        <f t="shared" si="25"/>
        <v>959800</v>
      </c>
      <c r="Y15" s="32">
        <f t="shared" si="25"/>
        <v>784191.06699999981</v>
      </c>
      <c r="Z15" s="32">
        <f t="shared" si="25"/>
        <v>655903.06699999981</v>
      </c>
      <c r="AA15" s="32">
        <f t="shared" si="25"/>
        <v>128288</v>
      </c>
      <c r="AB15" s="32">
        <f t="shared" ref="AB15:AE15" si="26">+AB16+AB19+AB20+AB23</f>
        <v>72382355.894524962</v>
      </c>
      <c r="AC15" s="32">
        <f t="shared" si="26"/>
        <v>5623035.3524869997</v>
      </c>
      <c r="AD15" s="32">
        <f t="shared" si="26"/>
        <v>3464839.0310629588</v>
      </c>
      <c r="AE15" s="32">
        <f t="shared" si="26"/>
        <v>63294481.510975003</v>
      </c>
      <c r="AF15" s="32">
        <f t="shared" si="25"/>
        <v>15968000</v>
      </c>
      <c r="AG15" s="32">
        <f t="shared" si="25"/>
        <v>15968000</v>
      </c>
      <c r="AH15" s="32">
        <f t="shared" si="25"/>
        <v>0</v>
      </c>
      <c r="AI15" s="17"/>
      <c r="AJ15" s="45">
        <f t="shared" si="5"/>
        <v>92.626383302300852</v>
      </c>
      <c r="AK15" s="38">
        <f t="shared" si="6"/>
        <v>784191.06699999981</v>
      </c>
      <c r="AL15" s="46">
        <f>+D15/D7*100</f>
        <v>39.822358279807652</v>
      </c>
      <c r="AN15" s="45"/>
      <c r="AO15" s="46"/>
    </row>
    <row r="16" spans="1:41" s="8" customFormat="1" ht="43.95" customHeight="1">
      <c r="A16" s="23">
        <v>1</v>
      </c>
      <c r="B16" s="24" t="s">
        <v>14</v>
      </c>
      <c r="C16" s="21"/>
      <c r="D16" s="32">
        <f>+D17+D18</f>
        <v>1796646</v>
      </c>
      <c r="E16" s="32">
        <f t="shared" ref="E16:AI16" si="27">+E17+E18</f>
        <v>1796646</v>
      </c>
      <c r="F16" s="32">
        <f t="shared" si="27"/>
        <v>0</v>
      </c>
      <c r="G16" s="32">
        <f t="shared" si="27"/>
        <v>1781646</v>
      </c>
      <c r="H16" s="32">
        <f t="shared" si="27"/>
        <v>1623648</v>
      </c>
      <c r="I16" s="32">
        <f t="shared" si="27"/>
        <v>157998</v>
      </c>
      <c r="J16" s="32">
        <f t="shared" si="27"/>
        <v>307918</v>
      </c>
      <c r="K16" s="32">
        <f t="shared" si="27"/>
        <v>307918</v>
      </c>
      <c r="L16" s="32">
        <f t="shared" si="27"/>
        <v>0</v>
      </c>
      <c r="M16" s="32">
        <f t="shared" si="27"/>
        <v>264410</v>
      </c>
      <c r="N16" s="32">
        <f t="shared" si="27"/>
        <v>264410</v>
      </c>
      <c r="O16" s="32">
        <f t="shared" si="27"/>
        <v>0</v>
      </c>
      <c r="P16" s="32">
        <f t="shared" si="27"/>
        <v>220634</v>
      </c>
      <c r="Q16" s="32">
        <f t="shared" si="27"/>
        <v>220634</v>
      </c>
      <c r="R16" s="32">
        <f t="shared" si="27"/>
        <v>0</v>
      </c>
      <c r="S16" s="32">
        <f t="shared" si="27"/>
        <v>381497</v>
      </c>
      <c r="T16" s="32">
        <f t="shared" si="27"/>
        <v>381497</v>
      </c>
      <c r="U16" s="32">
        <f t="shared" si="27"/>
        <v>0</v>
      </c>
      <c r="V16" s="32">
        <f t="shared" si="27"/>
        <v>607187</v>
      </c>
      <c r="W16" s="32">
        <f t="shared" si="27"/>
        <v>449189</v>
      </c>
      <c r="X16" s="32">
        <f t="shared" si="27"/>
        <v>157998</v>
      </c>
      <c r="Y16" s="32">
        <f t="shared" si="27"/>
        <v>15000</v>
      </c>
      <c r="Z16" s="32">
        <f t="shared" si="27"/>
        <v>15000</v>
      </c>
      <c r="AA16" s="32">
        <f t="shared" si="27"/>
        <v>0</v>
      </c>
      <c r="AB16" s="32">
        <f t="shared" ref="AB16:AE16" si="28">+AB17+AB18</f>
        <v>5745700</v>
      </c>
      <c r="AC16" s="32">
        <f t="shared" si="28"/>
        <v>0</v>
      </c>
      <c r="AD16" s="32">
        <f t="shared" si="28"/>
        <v>0</v>
      </c>
      <c r="AE16" s="32">
        <f t="shared" si="28"/>
        <v>5745700</v>
      </c>
      <c r="AF16" s="32">
        <f t="shared" si="27"/>
        <v>1750000</v>
      </c>
      <c r="AG16" s="32">
        <f t="shared" si="27"/>
        <v>1750000</v>
      </c>
      <c r="AH16" s="32"/>
      <c r="AI16" s="32">
        <f t="shared" si="27"/>
        <v>0</v>
      </c>
      <c r="AJ16" s="45">
        <f t="shared" si="5"/>
        <v>99.165110990144967</v>
      </c>
      <c r="AK16" s="38">
        <f t="shared" si="6"/>
        <v>15000</v>
      </c>
      <c r="AN16" s="45"/>
      <c r="AO16" s="46"/>
    </row>
    <row r="17" spans="1:41" ht="43.95" customHeight="1">
      <c r="A17" s="18" t="s">
        <v>11</v>
      </c>
      <c r="B17" s="19" t="s">
        <v>27</v>
      </c>
      <c r="C17" s="20"/>
      <c r="D17" s="33">
        <f t="shared" si="13"/>
        <v>342846</v>
      </c>
      <c r="E17" s="29">
        <v>342846</v>
      </c>
      <c r="F17" s="29"/>
      <c r="G17" s="33">
        <f t="shared" si="14"/>
        <v>342846</v>
      </c>
      <c r="H17" s="33">
        <f t="shared" si="15"/>
        <v>334848</v>
      </c>
      <c r="I17" s="33">
        <f t="shared" si="16"/>
        <v>7998</v>
      </c>
      <c r="J17" s="33">
        <f t="shared" si="17"/>
        <v>134818</v>
      </c>
      <c r="K17" s="29">
        <v>134818</v>
      </c>
      <c r="L17" s="29"/>
      <c r="M17" s="33">
        <f t="shared" si="18"/>
        <v>98400</v>
      </c>
      <c r="N17" s="29">
        <v>98400</v>
      </c>
      <c r="O17" s="29"/>
      <c r="P17" s="33">
        <f t="shared" si="19"/>
        <v>36834</v>
      </c>
      <c r="Q17" s="29">
        <v>36834</v>
      </c>
      <c r="R17" s="29"/>
      <c r="S17" s="33">
        <f t="shared" si="20"/>
        <v>36897</v>
      </c>
      <c r="T17" s="29">
        <v>36897</v>
      </c>
      <c r="U17" s="29"/>
      <c r="V17" s="33">
        <f t="shared" si="21"/>
        <v>35897</v>
      </c>
      <c r="W17" s="29">
        <v>27899</v>
      </c>
      <c r="X17" s="29">
        <v>7998</v>
      </c>
      <c r="Y17" s="33">
        <f t="shared" si="22"/>
        <v>0</v>
      </c>
      <c r="Z17" s="29">
        <f>+D17-G17</f>
        <v>0</v>
      </c>
      <c r="AA17" s="29"/>
      <c r="AB17" s="29">
        <f t="shared" si="23"/>
        <v>445700</v>
      </c>
      <c r="AC17" s="29"/>
      <c r="AD17" s="29"/>
      <c r="AE17" s="29">
        <v>445700</v>
      </c>
      <c r="AF17" s="29">
        <f t="shared" si="24"/>
        <v>350000</v>
      </c>
      <c r="AG17" s="29">
        <v>350000</v>
      </c>
      <c r="AH17" s="29"/>
      <c r="AI17" s="25"/>
      <c r="AJ17" s="45">
        <f t="shared" si="5"/>
        <v>100</v>
      </c>
      <c r="AK17" s="38">
        <f t="shared" si="6"/>
        <v>0</v>
      </c>
      <c r="AN17" s="45"/>
      <c r="AO17" s="46"/>
    </row>
    <row r="18" spans="1:41" ht="43.95" customHeight="1">
      <c r="A18" s="18" t="s">
        <v>12</v>
      </c>
      <c r="B18" s="19" t="s">
        <v>28</v>
      </c>
      <c r="C18" s="20"/>
      <c r="D18" s="33">
        <f t="shared" si="13"/>
        <v>1453800</v>
      </c>
      <c r="E18" s="29">
        <v>1453800</v>
      </c>
      <c r="F18" s="29"/>
      <c r="G18" s="33">
        <f t="shared" si="14"/>
        <v>1438800</v>
      </c>
      <c r="H18" s="33">
        <f t="shared" si="15"/>
        <v>1288800</v>
      </c>
      <c r="I18" s="33">
        <f t="shared" si="16"/>
        <v>150000</v>
      </c>
      <c r="J18" s="33">
        <f t="shared" si="17"/>
        <v>173100</v>
      </c>
      <c r="K18" s="29">
        <v>173100</v>
      </c>
      <c r="L18" s="29"/>
      <c r="M18" s="33">
        <f t="shared" si="18"/>
        <v>166010</v>
      </c>
      <c r="N18" s="29">
        <v>166010</v>
      </c>
      <c r="O18" s="29"/>
      <c r="P18" s="33">
        <f t="shared" si="19"/>
        <v>183800</v>
      </c>
      <c r="Q18" s="29">
        <v>183800</v>
      </c>
      <c r="R18" s="29"/>
      <c r="S18" s="33">
        <f t="shared" si="20"/>
        <v>344600</v>
      </c>
      <c r="T18" s="29">
        <v>344600</v>
      </c>
      <c r="U18" s="29"/>
      <c r="V18" s="33">
        <f t="shared" si="21"/>
        <v>571290</v>
      </c>
      <c r="W18" s="29">
        <v>421290</v>
      </c>
      <c r="X18" s="29">
        <v>150000</v>
      </c>
      <c r="Y18" s="33">
        <f t="shared" si="22"/>
        <v>15000</v>
      </c>
      <c r="Z18" s="29">
        <f>+D18-G18</f>
        <v>15000</v>
      </c>
      <c r="AA18" s="29"/>
      <c r="AB18" s="29">
        <f t="shared" si="23"/>
        <v>5300000</v>
      </c>
      <c r="AC18" s="29"/>
      <c r="AD18" s="29"/>
      <c r="AE18" s="29">
        <v>5300000</v>
      </c>
      <c r="AF18" s="29">
        <f t="shared" si="24"/>
        <v>1400000</v>
      </c>
      <c r="AG18" s="29">
        <v>1400000</v>
      </c>
      <c r="AH18" s="29"/>
      <c r="AI18" s="25"/>
      <c r="AJ18" s="45">
        <f t="shared" si="5"/>
        <v>98.968221213371848</v>
      </c>
      <c r="AK18" s="38">
        <f t="shared" si="6"/>
        <v>15000</v>
      </c>
      <c r="AN18" s="45"/>
      <c r="AO18" s="46"/>
    </row>
    <row r="19" spans="1:41" s="12" customFormat="1" ht="36" customHeight="1">
      <c r="A19" s="23">
        <v>2</v>
      </c>
      <c r="B19" s="24" t="s">
        <v>15</v>
      </c>
      <c r="C19" s="17"/>
      <c r="D19" s="32">
        <f>+E19+F19</f>
        <v>5062628</v>
      </c>
      <c r="E19" s="36">
        <f>4225380+417000+46148+75000+252500+46600</f>
        <v>5062628</v>
      </c>
      <c r="F19" s="30"/>
      <c r="G19" s="32">
        <f t="shared" si="14"/>
        <v>4439724.9330000002</v>
      </c>
      <c r="H19" s="32">
        <f>+K19+N19+Q19+T19+W19</f>
        <v>4439724.9330000002</v>
      </c>
      <c r="I19" s="32">
        <f t="shared" si="16"/>
        <v>0</v>
      </c>
      <c r="J19" s="32">
        <f t="shared" si="17"/>
        <v>1083373.835</v>
      </c>
      <c r="K19" s="30">
        <v>1083373.835</v>
      </c>
      <c r="L19" s="30"/>
      <c r="M19" s="32">
        <f t="shared" si="18"/>
        <v>644891.098</v>
      </c>
      <c r="N19" s="30">
        <v>644891.098</v>
      </c>
      <c r="O19" s="30"/>
      <c r="P19" s="32">
        <f t="shared" si="19"/>
        <v>634000</v>
      </c>
      <c r="Q19" s="30">
        <v>634000</v>
      </c>
      <c r="R19" s="30"/>
      <c r="S19" s="32">
        <f t="shared" si="20"/>
        <v>740860</v>
      </c>
      <c r="T19" s="30">
        <v>740860</v>
      </c>
      <c r="U19" s="30"/>
      <c r="V19" s="32">
        <f t="shared" si="21"/>
        <v>1336600</v>
      </c>
      <c r="W19" s="30">
        <f>1290000+46600</f>
        <v>1336600</v>
      </c>
      <c r="X19" s="30"/>
      <c r="Y19" s="32">
        <f t="shared" si="22"/>
        <v>622903.06699999981</v>
      </c>
      <c r="Z19" s="30">
        <f>+E19-K19-N19-Q19-T19-W19</f>
        <v>622903.06699999981</v>
      </c>
      <c r="AA19" s="30">
        <f t="shared" ref="AA19" si="29">+F19-L19-O19-R19-U19-X19</f>
        <v>0</v>
      </c>
      <c r="AB19" s="30">
        <f t="shared" si="23"/>
        <v>57803712.230524965</v>
      </c>
      <c r="AC19" s="30">
        <v>5623035.3524869997</v>
      </c>
      <c r="AD19" s="30">
        <v>1921745.3670629587</v>
      </c>
      <c r="AE19" s="30">
        <v>50258931.510975003</v>
      </c>
      <c r="AF19" s="30">
        <f>+AG19</f>
        <v>10718000</v>
      </c>
      <c r="AG19" s="30">
        <v>10718000</v>
      </c>
      <c r="AH19" s="30">
        <f>+I19-O19-R19-U19-X19-AA19</f>
        <v>0</v>
      </c>
      <c r="AI19" s="37"/>
      <c r="AJ19" s="45">
        <f t="shared" si="5"/>
        <v>87.696052978808638</v>
      </c>
      <c r="AK19" s="38">
        <f t="shared" si="6"/>
        <v>622903.06699999981</v>
      </c>
      <c r="AN19" s="45"/>
      <c r="AO19" s="46"/>
    </row>
    <row r="20" spans="1:41" s="12" customFormat="1" ht="36" customHeight="1">
      <c r="A20" s="23">
        <v>3</v>
      </c>
      <c r="B20" s="24" t="s">
        <v>29</v>
      </c>
      <c r="C20" s="17"/>
      <c r="D20" s="32">
        <f t="shared" si="13"/>
        <v>1030000</v>
      </c>
      <c r="E20" s="30">
        <f t="shared" ref="E20:AI20" si="30">+E21+E22</f>
        <v>1030000</v>
      </c>
      <c r="F20" s="30">
        <f t="shared" si="30"/>
        <v>0</v>
      </c>
      <c r="G20" s="32">
        <f t="shared" si="14"/>
        <v>1012000</v>
      </c>
      <c r="H20" s="32">
        <f t="shared" si="15"/>
        <v>1012000</v>
      </c>
      <c r="I20" s="32">
        <f t="shared" si="16"/>
        <v>0</v>
      </c>
      <c r="J20" s="32">
        <f t="shared" si="17"/>
        <v>0</v>
      </c>
      <c r="K20" s="30">
        <f t="shared" si="30"/>
        <v>0</v>
      </c>
      <c r="L20" s="30">
        <f t="shared" si="30"/>
        <v>0</v>
      </c>
      <c r="M20" s="32">
        <f t="shared" si="18"/>
        <v>362000</v>
      </c>
      <c r="N20" s="30">
        <f t="shared" si="30"/>
        <v>362000</v>
      </c>
      <c r="O20" s="30">
        <f t="shared" si="30"/>
        <v>0</v>
      </c>
      <c r="P20" s="32">
        <f t="shared" si="19"/>
        <v>565000</v>
      </c>
      <c r="Q20" s="30">
        <f t="shared" si="30"/>
        <v>565000</v>
      </c>
      <c r="R20" s="30">
        <f t="shared" si="30"/>
        <v>0</v>
      </c>
      <c r="S20" s="32">
        <f t="shared" si="20"/>
        <v>85000</v>
      </c>
      <c r="T20" s="30">
        <f t="shared" si="30"/>
        <v>85000</v>
      </c>
      <c r="U20" s="30">
        <f t="shared" si="30"/>
        <v>0</v>
      </c>
      <c r="V20" s="32">
        <f t="shared" si="21"/>
        <v>0</v>
      </c>
      <c r="W20" s="30">
        <f t="shared" si="30"/>
        <v>0</v>
      </c>
      <c r="X20" s="30">
        <f t="shared" si="30"/>
        <v>0</v>
      </c>
      <c r="Y20" s="32">
        <f t="shared" si="22"/>
        <v>18000</v>
      </c>
      <c r="Z20" s="30">
        <f t="shared" si="30"/>
        <v>18000</v>
      </c>
      <c r="AA20" s="30">
        <f t="shared" ref="AA20:AH20" si="31">+AA21+AA22</f>
        <v>0</v>
      </c>
      <c r="AB20" s="29">
        <f t="shared" si="23"/>
        <v>0</v>
      </c>
      <c r="AC20" s="30"/>
      <c r="AD20" s="30"/>
      <c r="AE20" s="30"/>
      <c r="AF20" s="30">
        <f t="shared" si="31"/>
        <v>0</v>
      </c>
      <c r="AG20" s="30">
        <f t="shared" si="31"/>
        <v>0</v>
      </c>
      <c r="AH20" s="30">
        <f t="shared" si="31"/>
        <v>0</v>
      </c>
      <c r="AI20" s="30">
        <f t="shared" si="30"/>
        <v>0</v>
      </c>
      <c r="AJ20" s="45">
        <f t="shared" si="5"/>
        <v>98.252427184466015</v>
      </c>
      <c r="AK20" s="38">
        <f t="shared" si="6"/>
        <v>18000</v>
      </c>
      <c r="AN20" s="45"/>
      <c r="AO20" s="46"/>
    </row>
    <row r="21" spans="1:41" ht="36" customHeight="1">
      <c r="A21" s="18" t="s">
        <v>11</v>
      </c>
      <c r="B21" s="19" t="s">
        <v>30</v>
      </c>
      <c r="C21" s="20"/>
      <c r="D21" s="33">
        <f t="shared" si="13"/>
        <v>850000</v>
      </c>
      <c r="E21" s="29">
        <f>765000+85000</f>
        <v>850000</v>
      </c>
      <c r="F21" s="29"/>
      <c r="G21" s="33">
        <f t="shared" si="14"/>
        <v>850000</v>
      </c>
      <c r="H21" s="33">
        <f t="shared" si="15"/>
        <v>850000</v>
      </c>
      <c r="I21" s="33">
        <f t="shared" si="16"/>
        <v>0</v>
      </c>
      <c r="J21" s="33">
        <f t="shared" si="17"/>
        <v>0</v>
      </c>
      <c r="K21" s="29"/>
      <c r="L21" s="29"/>
      <c r="M21" s="33">
        <f t="shared" si="18"/>
        <v>200000</v>
      </c>
      <c r="N21" s="29">
        <v>200000</v>
      </c>
      <c r="O21" s="29"/>
      <c r="P21" s="33">
        <f t="shared" si="19"/>
        <v>565000</v>
      </c>
      <c r="Q21" s="29">
        <f>765000-N21</f>
        <v>565000</v>
      </c>
      <c r="R21" s="29"/>
      <c r="S21" s="33">
        <f t="shared" si="20"/>
        <v>85000</v>
      </c>
      <c r="T21" s="29">
        <v>85000</v>
      </c>
      <c r="U21" s="29"/>
      <c r="V21" s="33">
        <f t="shared" si="21"/>
        <v>0</v>
      </c>
      <c r="W21" s="29"/>
      <c r="X21" s="29"/>
      <c r="Y21" s="33">
        <f t="shared" si="22"/>
        <v>0</v>
      </c>
      <c r="Z21" s="29">
        <f>+E21-H21</f>
        <v>0</v>
      </c>
      <c r="AA21" s="29"/>
      <c r="AB21" s="29">
        <f t="shared" si="23"/>
        <v>0</v>
      </c>
      <c r="AC21" s="29"/>
      <c r="AD21" s="29"/>
      <c r="AE21" s="29"/>
      <c r="AF21" s="29">
        <f t="shared" si="24"/>
        <v>0</v>
      </c>
      <c r="AG21" s="29"/>
      <c r="AH21" s="29"/>
      <c r="AI21" s="25"/>
      <c r="AJ21" s="45">
        <f t="shared" si="5"/>
        <v>100</v>
      </c>
      <c r="AK21" s="38">
        <f t="shared" si="6"/>
        <v>0</v>
      </c>
      <c r="AN21" s="45"/>
      <c r="AO21" s="46"/>
    </row>
    <row r="22" spans="1:41" ht="36" customHeight="1">
      <c r="A22" s="18" t="s">
        <v>12</v>
      </c>
      <c r="B22" s="19" t="s">
        <v>31</v>
      </c>
      <c r="C22" s="20"/>
      <c r="D22" s="33">
        <f t="shared" si="13"/>
        <v>180000</v>
      </c>
      <c r="E22" s="29">
        <f>162000+18000</f>
        <v>180000</v>
      </c>
      <c r="F22" s="29"/>
      <c r="G22" s="33">
        <f t="shared" si="14"/>
        <v>162000</v>
      </c>
      <c r="H22" s="33">
        <f t="shared" si="15"/>
        <v>162000</v>
      </c>
      <c r="I22" s="33">
        <f t="shared" si="16"/>
        <v>0</v>
      </c>
      <c r="J22" s="33">
        <f t="shared" si="17"/>
        <v>0</v>
      </c>
      <c r="K22" s="29"/>
      <c r="L22" s="29"/>
      <c r="M22" s="33">
        <f t="shared" si="18"/>
        <v>162000</v>
      </c>
      <c r="N22" s="29">
        <v>162000</v>
      </c>
      <c r="O22" s="29"/>
      <c r="P22" s="33">
        <f t="shared" si="19"/>
        <v>0</v>
      </c>
      <c r="Q22" s="29">
        <v>0</v>
      </c>
      <c r="R22" s="29"/>
      <c r="S22" s="33">
        <f t="shared" si="20"/>
        <v>0</v>
      </c>
      <c r="T22" s="29">
        <v>0</v>
      </c>
      <c r="U22" s="29"/>
      <c r="V22" s="33">
        <f t="shared" si="21"/>
        <v>0</v>
      </c>
      <c r="W22" s="29"/>
      <c r="X22" s="29"/>
      <c r="Y22" s="33">
        <f t="shared" si="22"/>
        <v>18000</v>
      </c>
      <c r="Z22" s="29">
        <f>+E22-H22</f>
        <v>18000</v>
      </c>
      <c r="AA22" s="29"/>
      <c r="AB22" s="29">
        <f t="shared" si="23"/>
        <v>0</v>
      </c>
      <c r="AC22" s="29"/>
      <c r="AD22" s="29"/>
      <c r="AE22" s="29"/>
      <c r="AF22" s="29">
        <f t="shared" si="24"/>
        <v>0</v>
      </c>
      <c r="AG22" s="29"/>
      <c r="AH22" s="29"/>
      <c r="AI22" s="25"/>
      <c r="AJ22" s="45">
        <f t="shared" si="5"/>
        <v>90</v>
      </c>
      <c r="AK22" s="38">
        <f t="shared" si="6"/>
        <v>18000</v>
      </c>
      <c r="AN22" s="45"/>
      <c r="AO22" s="46"/>
    </row>
    <row r="23" spans="1:41" s="8" customFormat="1" ht="43.95" customHeight="1">
      <c r="A23" s="15">
        <v>4</v>
      </c>
      <c r="B23" s="16" t="s">
        <v>32</v>
      </c>
      <c r="C23" s="17"/>
      <c r="D23" s="32">
        <f>+D24+D25</f>
        <v>2745820</v>
      </c>
      <c r="E23" s="32">
        <f t="shared" ref="E23:AI23" si="32">+E24+E25</f>
        <v>0</v>
      </c>
      <c r="F23" s="32">
        <f t="shared" si="32"/>
        <v>2745820</v>
      </c>
      <c r="G23" s="32">
        <f t="shared" si="32"/>
        <v>2617532</v>
      </c>
      <c r="H23" s="32">
        <f t="shared" si="32"/>
        <v>0</v>
      </c>
      <c r="I23" s="32">
        <f t="shared" si="32"/>
        <v>2617532</v>
      </c>
      <c r="J23" s="32">
        <f t="shared" si="32"/>
        <v>318728</v>
      </c>
      <c r="K23" s="32">
        <f t="shared" si="32"/>
        <v>0</v>
      </c>
      <c r="L23" s="32">
        <f t="shared" si="32"/>
        <v>318728</v>
      </c>
      <c r="M23" s="32">
        <f t="shared" si="32"/>
        <v>369053</v>
      </c>
      <c r="N23" s="32">
        <f t="shared" si="32"/>
        <v>0</v>
      </c>
      <c r="O23" s="32">
        <f t="shared" si="32"/>
        <v>369053</v>
      </c>
      <c r="P23" s="32">
        <f t="shared" si="32"/>
        <v>181087</v>
      </c>
      <c r="Q23" s="32">
        <f t="shared" si="32"/>
        <v>0</v>
      </c>
      <c r="R23" s="32">
        <f t="shared" si="32"/>
        <v>181087</v>
      </c>
      <c r="S23" s="32">
        <f t="shared" si="32"/>
        <v>946862</v>
      </c>
      <c r="T23" s="32">
        <f t="shared" si="32"/>
        <v>0</v>
      </c>
      <c r="U23" s="32">
        <f t="shared" si="32"/>
        <v>946862</v>
      </c>
      <c r="V23" s="32">
        <f t="shared" si="32"/>
        <v>801802</v>
      </c>
      <c r="W23" s="32">
        <f t="shared" si="32"/>
        <v>0</v>
      </c>
      <c r="X23" s="32">
        <f t="shared" si="32"/>
        <v>801802</v>
      </c>
      <c r="Y23" s="32">
        <f t="shared" si="32"/>
        <v>128288</v>
      </c>
      <c r="Z23" s="32">
        <f t="shared" si="32"/>
        <v>0</v>
      </c>
      <c r="AA23" s="32">
        <f t="shared" si="32"/>
        <v>128288</v>
      </c>
      <c r="AB23" s="32">
        <f t="shared" si="32"/>
        <v>8832943.6640000008</v>
      </c>
      <c r="AC23" s="32">
        <f t="shared" si="32"/>
        <v>0</v>
      </c>
      <c r="AD23" s="32">
        <f t="shared" si="32"/>
        <v>1543093.6639999999</v>
      </c>
      <c r="AE23" s="32">
        <f t="shared" si="32"/>
        <v>7289850</v>
      </c>
      <c r="AF23" s="32">
        <f t="shared" si="32"/>
        <v>3500000</v>
      </c>
      <c r="AG23" s="32">
        <f t="shared" si="32"/>
        <v>3500000</v>
      </c>
      <c r="AH23" s="32">
        <f t="shared" si="32"/>
        <v>0</v>
      </c>
      <c r="AI23" s="32">
        <f t="shared" si="32"/>
        <v>0</v>
      </c>
      <c r="AJ23" s="45">
        <f t="shared" si="5"/>
        <v>95.32788019607986</v>
      </c>
      <c r="AK23" s="38">
        <f t="shared" si="6"/>
        <v>128288</v>
      </c>
      <c r="AN23" s="45"/>
      <c r="AO23" s="46"/>
    </row>
    <row r="24" spans="1:41" ht="43.95" customHeight="1">
      <c r="A24" s="18" t="s">
        <v>11</v>
      </c>
      <c r="B24" s="19" t="s">
        <v>33</v>
      </c>
      <c r="C24" s="20"/>
      <c r="D24" s="33">
        <f t="shared" si="13"/>
        <v>202635</v>
      </c>
      <c r="E24" s="29"/>
      <c r="F24" s="29">
        <v>202635</v>
      </c>
      <c r="G24" s="33">
        <f t="shared" si="14"/>
        <v>199635</v>
      </c>
      <c r="H24" s="33">
        <f t="shared" si="15"/>
        <v>0</v>
      </c>
      <c r="I24" s="33">
        <f t="shared" si="16"/>
        <v>199635</v>
      </c>
      <c r="J24" s="33">
        <f t="shared" si="17"/>
        <v>0</v>
      </c>
      <c r="K24" s="29"/>
      <c r="L24" s="29"/>
      <c r="M24" s="33">
        <f t="shared" si="18"/>
        <v>0</v>
      </c>
      <c r="N24" s="29"/>
      <c r="O24" s="29"/>
      <c r="P24" s="33">
        <f t="shared" si="19"/>
        <v>0</v>
      </c>
      <c r="Q24" s="29"/>
      <c r="R24" s="29"/>
      <c r="S24" s="33">
        <f t="shared" si="20"/>
        <v>98318</v>
      </c>
      <c r="T24" s="29"/>
      <c r="U24" s="29">
        <v>98318</v>
      </c>
      <c r="V24" s="33">
        <f t="shared" si="21"/>
        <v>101317</v>
      </c>
      <c r="W24" s="29"/>
      <c r="X24" s="29">
        <v>101317</v>
      </c>
      <c r="Y24" s="33">
        <f t="shared" si="22"/>
        <v>3000</v>
      </c>
      <c r="Z24" s="29"/>
      <c r="AA24" s="29">
        <f>+F24-I24</f>
        <v>3000</v>
      </c>
      <c r="AB24" s="29">
        <f t="shared" si="23"/>
        <v>0</v>
      </c>
      <c r="AC24" s="29"/>
      <c r="AD24" s="29"/>
      <c r="AE24" s="29"/>
      <c r="AF24" s="29">
        <f t="shared" si="24"/>
        <v>0</v>
      </c>
      <c r="AG24" s="29"/>
      <c r="AH24" s="29"/>
      <c r="AI24" s="25"/>
      <c r="AJ24" s="45">
        <f t="shared" si="5"/>
        <v>98.519505514841953</v>
      </c>
      <c r="AK24" s="38">
        <f t="shared" si="6"/>
        <v>3000</v>
      </c>
      <c r="AN24" s="45"/>
      <c r="AO24" s="46"/>
    </row>
    <row r="25" spans="1:41" ht="43.95" customHeight="1">
      <c r="A25" s="18" t="s">
        <v>12</v>
      </c>
      <c r="B25" s="19" t="s">
        <v>34</v>
      </c>
      <c r="C25" s="20"/>
      <c r="D25" s="33">
        <f t="shared" si="13"/>
        <v>2543185</v>
      </c>
      <c r="E25" s="29"/>
      <c r="F25" s="35">
        <v>2543185</v>
      </c>
      <c r="G25" s="33">
        <f t="shared" si="14"/>
        <v>2417897</v>
      </c>
      <c r="H25" s="33">
        <f t="shared" si="15"/>
        <v>0</v>
      </c>
      <c r="I25" s="33">
        <f t="shared" si="16"/>
        <v>2417897</v>
      </c>
      <c r="J25" s="33">
        <f t="shared" si="17"/>
        <v>318728</v>
      </c>
      <c r="K25" s="29"/>
      <c r="L25" s="29">
        <v>318728</v>
      </c>
      <c r="M25" s="33">
        <f t="shared" si="18"/>
        <v>369053</v>
      </c>
      <c r="N25" s="29"/>
      <c r="O25" s="29">
        <v>369053</v>
      </c>
      <c r="P25" s="33">
        <f t="shared" si="19"/>
        <v>181087</v>
      </c>
      <c r="Q25" s="29"/>
      <c r="R25" s="29">
        <v>181087</v>
      </c>
      <c r="S25" s="33">
        <f t="shared" si="20"/>
        <v>848544</v>
      </c>
      <c r="T25" s="29"/>
      <c r="U25" s="35">
        <v>848544</v>
      </c>
      <c r="V25" s="33">
        <f t="shared" si="21"/>
        <v>700485</v>
      </c>
      <c r="W25" s="29"/>
      <c r="X25" s="29">
        <f>600485+100000</f>
        <v>700485</v>
      </c>
      <c r="Y25" s="33">
        <f t="shared" si="22"/>
        <v>125288</v>
      </c>
      <c r="Z25" s="29"/>
      <c r="AA25" s="29">
        <f>+F25-I25</f>
        <v>125288</v>
      </c>
      <c r="AB25" s="29">
        <f>+AC25+AD25+AE25</f>
        <v>8832943.6640000008</v>
      </c>
      <c r="AC25" s="29"/>
      <c r="AD25" s="29">
        <v>1543093.6639999999</v>
      </c>
      <c r="AE25" s="29">
        <v>7289850</v>
      </c>
      <c r="AF25" s="29">
        <f t="shared" si="24"/>
        <v>3500000</v>
      </c>
      <c r="AG25" s="29">
        <v>3500000</v>
      </c>
      <c r="AH25" s="29"/>
      <c r="AI25" s="25"/>
      <c r="AJ25" s="45">
        <f t="shared" si="5"/>
        <v>95.073578996415904</v>
      </c>
      <c r="AK25" s="38">
        <f t="shared" si="6"/>
        <v>125288</v>
      </c>
      <c r="AM25" s="31"/>
      <c r="AN25" s="45"/>
    </row>
    <row r="26" spans="1:41" ht="8.25" customHeight="1">
      <c r="A26" s="43"/>
      <c r="B26" s="26"/>
      <c r="C26" s="26"/>
      <c r="D26" s="58"/>
      <c r="E26" s="58"/>
      <c r="F26" s="58"/>
      <c r="G26" s="58"/>
      <c r="H26" s="58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44"/>
      <c r="AC26" s="44"/>
      <c r="AD26" s="44"/>
      <c r="AE26" s="44"/>
      <c r="AF26" s="44"/>
      <c r="AG26" s="44"/>
      <c r="AH26" s="44"/>
      <c r="AI26" s="44"/>
    </row>
    <row r="27" spans="1:41">
      <c r="B27" s="9"/>
    </row>
    <row r="28" spans="1:41">
      <c r="B28" s="10"/>
    </row>
    <row r="29" spans="1:41">
      <c r="B29" s="11"/>
    </row>
  </sheetData>
  <mergeCells count="28">
    <mergeCell ref="A1:AI1"/>
    <mergeCell ref="A2:AI2"/>
    <mergeCell ref="C4:C6"/>
    <mergeCell ref="J6:L6"/>
    <mergeCell ref="M6:O6"/>
    <mergeCell ref="P6:R6"/>
    <mergeCell ref="AB5:AB6"/>
    <mergeCell ref="S6:U6"/>
    <mergeCell ref="G4:X4"/>
    <mergeCell ref="G5:G6"/>
    <mergeCell ref="H5:X5"/>
    <mergeCell ref="A3:A6"/>
    <mergeCell ref="AI3:AI6"/>
    <mergeCell ref="AF5:AF6"/>
    <mergeCell ref="AG5:AH5"/>
    <mergeCell ref="B3:B6"/>
    <mergeCell ref="AC5:AE5"/>
    <mergeCell ref="AB3:AH3"/>
    <mergeCell ref="AB4:AE4"/>
    <mergeCell ref="AF4:AH4"/>
    <mergeCell ref="D3:AA3"/>
    <mergeCell ref="D4:F4"/>
    <mergeCell ref="D5:D6"/>
    <mergeCell ref="E5:F5"/>
    <mergeCell ref="Y4:AA4"/>
    <mergeCell ref="Y5:Y6"/>
    <mergeCell ref="Z5:AA5"/>
    <mergeCell ref="V6:X6"/>
  </mergeCells>
  <printOptions horizontalCentered="1"/>
  <pageMargins left="0.25" right="0.25" top="0.5" bottom="0.25" header="0.25" footer="0.25"/>
  <pageSetup paperSize="9" scale="48" fitToHeight="0" pageOrder="overThenDown" orientation="landscape" r:id="rId1"/>
  <headerFooter>
    <oddFooter>&amp;R&amp;14&amp;P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BM24</vt:lpstr>
      <vt:lpstr>'BM24'!Print_Area</vt:lpstr>
      <vt:lpstr>'BM24'!Print_Titles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Thieu Dinh Long</dc:creator>
  <cp:lastModifiedBy>H2C</cp:lastModifiedBy>
  <cp:lastPrinted>2020-11-27T09:05:17Z</cp:lastPrinted>
  <dcterms:created xsi:type="dcterms:W3CDTF">2020-08-04T08:38:22Z</dcterms:created>
  <dcterms:modified xsi:type="dcterms:W3CDTF">2020-12-04T02:30:34Z</dcterms:modified>
</cp:coreProperties>
</file>