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836" firstSheet="1" activeTab="2"/>
  </bookViews>
  <sheets>
    <sheet name="Kangatang" sheetId="1" state="veryHidden" r:id="rId1"/>
    <sheet name="1.THD.Tong" sheetId="2" r:id="rId2"/>
    <sheet name="1.1.TPHT" sheetId="3" r:id="rId3"/>
    <sheet name="1.2.TX Hl" sheetId="4" r:id="rId4"/>
    <sheet name="1.3.TH" sheetId="5" r:id="rId5"/>
    <sheet name="1.4. CX" sheetId="6" r:id="rId6"/>
    <sheet name=" 1.5.H Sơn" sheetId="7" r:id="rId7"/>
    <sheet name="1.6 ĐT" sheetId="8" r:id="rId8"/>
    <sheet name="1.7.Lộc Hà" sheetId="9" r:id="rId9"/>
    <sheet name="1.8.HKA" sheetId="10" r:id="rId10"/>
    <sheet name="1.9.Can Lộc" sheetId="11" r:id="rId11"/>
    <sheet name="1.10.N Xuân" sheetId="12" r:id="rId12"/>
    <sheet name="1.11. H Khê" sheetId="13" r:id="rId13"/>
    <sheet name="Sheet1" sheetId="14" state="hidden" r:id="rId14"/>
  </sheets>
  <definedNames>
    <definedName name="_xlnm._FilterDatabase" localSheetId="6" hidden="1">' 1.5.H Sơn'!$A$10:$Q$20</definedName>
    <definedName name="_xlnm._FilterDatabase" localSheetId="2" hidden="1">'1.1.TPHT'!$A$10:$P$19</definedName>
    <definedName name="_xlnm._FilterDatabase" localSheetId="11" hidden="1">'1.10.N Xuân'!$A$10:$S$14</definedName>
    <definedName name="_xlnm._FilterDatabase" localSheetId="12" hidden="1">'1.11. H Khê'!$A$10:$S$13</definedName>
    <definedName name="_xlnm._FilterDatabase" localSheetId="3" hidden="1">'1.2.TX Hl'!$A$10:$Q$14</definedName>
    <definedName name="_xlnm._FilterDatabase" localSheetId="4" hidden="1">'1.3.TH'!$A$10:$P$31</definedName>
    <definedName name="_xlnm._FilterDatabase" localSheetId="5" hidden="1">'1.4. CX'!$A$10:$P$15</definedName>
    <definedName name="_xlnm._FilterDatabase" localSheetId="7" hidden="1">'1.6 ĐT'!$A$10:$P$20</definedName>
    <definedName name="_xlnm._FilterDatabase" localSheetId="8" hidden="1">'1.7.Lộc Hà'!$A$10:$S$16</definedName>
    <definedName name="_xlnm._FilterDatabase" localSheetId="9" hidden="1">'1.8.HKA'!$A$10:$S$25</definedName>
    <definedName name="_xlnm._FilterDatabase" localSheetId="10" hidden="1">'1.9.Can Lộc'!$A$10:$P$13</definedName>
    <definedName name="_xlnm.Print_Titles" localSheetId="6">' 1.5.H Sơn'!$8:$9</definedName>
    <definedName name="_xlnm.Print_Titles" localSheetId="2">'1.1.TPHT'!$8:$9</definedName>
    <definedName name="_xlnm.Print_Titles" localSheetId="11">'1.10.N Xuân'!$8:$9</definedName>
    <definedName name="_xlnm.Print_Titles" localSheetId="12">'1.11. H Khê'!$8:$9</definedName>
    <definedName name="_xlnm.Print_Titles" localSheetId="3">'1.2.TX Hl'!$8:$9</definedName>
    <definedName name="_xlnm.Print_Titles" localSheetId="4">'1.3.TH'!$8:$9</definedName>
    <definedName name="_xlnm.Print_Titles" localSheetId="5">'1.4. CX'!$8:$9</definedName>
    <definedName name="_xlnm.Print_Titles" localSheetId="7">'1.6 ĐT'!$8:$9</definedName>
    <definedName name="_xlnm.Print_Titles" localSheetId="8">'1.7.Lộc Hà'!$8:$9</definedName>
    <definedName name="_xlnm.Print_Titles" localSheetId="9">'1.8.HKA'!$8:$9</definedName>
    <definedName name="_xlnm.Print_Titles" localSheetId="10">'1.9.Can Lộc'!$8:$9</definedName>
    <definedName name="_xlnm.Print_Titles" localSheetId="1">'1.THD.Tong'!$9:$9</definedName>
    <definedName name="_xlnm.Print_Titles">#N/A</definedName>
  </definedNames>
  <calcPr fullCalcOnLoad="1"/>
</workbook>
</file>

<file path=xl/sharedStrings.xml><?xml version="1.0" encoding="utf-8"?>
<sst xmlns="http://schemas.openxmlformats.org/spreadsheetml/2006/main" count="540" uniqueCount="249">
  <si>
    <t>Tổng cộng</t>
  </si>
  <si>
    <t>Thị xã Hồng Lĩnh</t>
  </si>
  <si>
    <t>Thành phố Hà Tĩnh</t>
  </si>
  <si>
    <t>(9)=(10)+...+(14)</t>
  </si>
  <si>
    <t>(4)=(5)+....+(8)</t>
  </si>
  <si>
    <t>Doanh nghiệp</t>
  </si>
  <si>
    <t>NS xã</t>
  </si>
  <si>
    <t>NS huyện</t>
  </si>
  <si>
    <t>NS tỉnh</t>
  </si>
  <si>
    <t>NS TW</t>
  </si>
  <si>
    <t>RĐD</t>
  </si>
  <si>
    <t>RPH</t>
  </si>
  <si>
    <t>LUA</t>
  </si>
  <si>
    <t>Ghi chú</t>
  </si>
  <si>
    <t>Nguồn kinh phí thực hiện (tỷ đồng)</t>
  </si>
  <si>
    <t>Khái toán kinh phí thực hiện Bồi thường, GPMB (tỷ đồng)</t>
  </si>
  <si>
    <t>Sử dụng từ các loại đất (ha)</t>
  </si>
  <si>
    <t>Tổng diện tích thu hồi đất (ha)</t>
  </si>
  <si>
    <t>Số dự án cần thu hồi đất</t>
  </si>
  <si>
    <t>STT</t>
  </si>
  <si>
    <t>Đất khác</t>
  </si>
  <si>
    <t>CỘNG HOÀ XÃ HỘI CHỦ NGHĨA VIỆT NAM</t>
  </si>
  <si>
    <t>Độc lập - Tự do - Hạnh phúc</t>
  </si>
  <si>
    <t>Huyện Thạch Hà</t>
  </si>
  <si>
    <t>Huyện Cẩm Xuyên</t>
  </si>
  <si>
    <t>Huyện Hương Sơn</t>
  </si>
  <si>
    <t>Huyện Đức Thọ</t>
  </si>
  <si>
    <t>Huyện Can Lộc</t>
  </si>
  <si>
    <t>Huyện Kỳ Anh</t>
  </si>
  <si>
    <t>Phụ lục chi tiết</t>
  </si>
  <si>
    <t>Phụ lục 1.1.</t>
  </si>
  <si>
    <t>Phụ lục 1.2.</t>
  </si>
  <si>
    <t>Phụ lục 1.3.</t>
  </si>
  <si>
    <t>Phụ lục 1.4.</t>
  </si>
  <si>
    <t>Phụ lục 1.5.</t>
  </si>
  <si>
    <t>Phụ lục 1.6.</t>
  </si>
  <si>
    <t>Phụ lục 1.7.</t>
  </si>
  <si>
    <t>Phụ lục 1.8.</t>
  </si>
  <si>
    <t>Phụ lục 1.9.</t>
  </si>
  <si>
    <t xml:space="preserve">Tên công trình, dự án  </t>
  </si>
  <si>
    <t>Diện tích thu hồi đất (ha)</t>
  </si>
  <si>
    <t>Sử dụng từ loại đất (ha)</t>
  </si>
  <si>
    <t>Địa điểm 
(Thôn.., xã....)</t>
  </si>
  <si>
    <t>Căn cứ pháp lý</t>
  </si>
  <si>
    <t>RDD</t>
  </si>
  <si>
    <t>NS cấp huyện</t>
  </si>
  <si>
    <t>NS cấp xã</t>
  </si>
  <si>
    <t>I</t>
  </si>
  <si>
    <t>Đất ở nông thôn</t>
  </si>
  <si>
    <t>II</t>
  </si>
  <si>
    <t>Đất giao thông</t>
  </si>
  <si>
    <t>III</t>
  </si>
  <si>
    <t>Đất công trình năng lượng</t>
  </si>
  <si>
    <t>CỦA HUYỆN THẠCH HÀ</t>
  </si>
  <si>
    <t>(3)=(4)+(5)+(6)+(7)</t>
  </si>
  <si>
    <t>(9)=(10)+....+.(14)</t>
  </si>
  <si>
    <t>Đất ở tại nông thôn</t>
  </si>
  <si>
    <t>CỦA HUYỆN CAN LỘC</t>
  </si>
  <si>
    <t>CỦA THÀNH PHỐ HÀ TĨNH</t>
  </si>
  <si>
    <t>CỦA THỊ XÃ HỒNG LĨNH</t>
  </si>
  <si>
    <t>CỦA HUYỆN KỲ ANH</t>
  </si>
  <si>
    <t>Đất thuỷ lợi</t>
  </si>
  <si>
    <t>CỦA HUYỆN CẨM XUYÊN</t>
  </si>
  <si>
    <t>CỦA HUYỆN ĐỨC THỌ</t>
  </si>
  <si>
    <t>Tên huyện, thị xã, thành phố</t>
  </si>
  <si>
    <t>Xã Kỳ Đồng</t>
  </si>
  <si>
    <t>Nghị quyết số 18/NQ-CP ngày 11/02/2022 của Chính Phủ</t>
  </si>
  <si>
    <t>Tổng:  01 hạng mục</t>
  </si>
  <si>
    <t>Tổng: 03 hạng mục</t>
  </si>
  <si>
    <t>CỦA HUYỆN HƯƠNG SƠN</t>
  </si>
  <si>
    <t>IV</t>
  </si>
  <si>
    <t>Đường trục xã Tân Mỹ Hà</t>
  </si>
  <si>
    <t>Tân Mỹ Hà</t>
  </si>
  <si>
    <t>Đường vào nghĩa trang liệt sỹ Nầm</t>
  </si>
  <si>
    <t>xã Sơn Châu</t>
  </si>
  <si>
    <t>Công trình kênh Cầu Động thuộc Dự án Hệ thống thủy lợi Ngàn Trươi - Cẩm Trang - giai đoạn 2  (phần bổ sung)</t>
  </si>
  <si>
    <t>xã Sơn Long, Sơn Trà, Sơn Bình, Tân Mỹ Hà</t>
  </si>
  <si>
    <t>Quyết định số 1998/QĐ-BNN-XD ngày 23/5/2017, số 2794/QĐ-BNN-XD ngày 22/7/2022 của Bộ Nông nghiệp và Phát triển nông thôn</t>
  </si>
  <si>
    <t>Đất cơ sở sản xuất phi nông nghiệp</t>
  </si>
  <si>
    <t>Quy hoạch nhà máy cấp nước Khe Cò (Dự án đầu tư xây dựng hệ thống cấp nước sinh hoạt Khe Cò - Phần bổ sung)</t>
  </si>
  <si>
    <t>Xã Sơn Lễ</t>
  </si>
  <si>
    <t>Đường giao thông Bắc sông Ngàn Phố</t>
  </si>
  <si>
    <t>Thôn Vĩnh Khánh, xã Trường Sơn</t>
  </si>
  <si>
    <t>QĐ số 5126/QĐ-UBND ngày 30/9/2022 của UBND huyện Hương Sơn</t>
  </si>
  <si>
    <t>Đất thủy lợi</t>
  </si>
  <si>
    <t>Hệ thống tiêu úng các xã Trọng điểm sản xuất nông nghiệp và các xã thượng đức huyện Đức Thọ</t>
  </si>
  <si>
    <t>Xã An Dũng, Lâm Trung Thủy, Tân Dân, Thị Trấn, Bùi La Nhân, Đức Đồng, Hòa Lạc</t>
  </si>
  <si>
    <t>Kè chống sạt lở bờ hữu sông Ngàn Sâu Đồng - Lạc (giai đoạn 2)</t>
  </si>
  <si>
    <t>Xã Hòa Lạc</t>
  </si>
  <si>
    <t>NSTW và NS tỉnh theo NQ 16/NQHĐND ngày 17/7/2021</t>
  </si>
  <si>
    <t>Vốn NSTW và NST theo 'NQ 69/NQ-HĐND ngày 29/4/2022; NQ 74/NQ-HĐND ngày 23/6/2022</t>
  </si>
  <si>
    <t>Khu vui chơi giải trí (CV Hồ Bàu Mối)</t>
  </si>
  <si>
    <t>TDP 1, thị trấn Đức Thọ</t>
  </si>
  <si>
    <t>Công trình Nông thôn mới năng cao huyện Đức Thọ theo Nghị quyết số 18/NQ-HĐND ngày 8/12/2021 của Hội đồng nhân dân huyện Đức Thọ</t>
  </si>
  <si>
    <t>Đất khu vui chơi, giải trí công cộng</t>
  </si>
  <si>
    <t>Đất xây dựng trụ sở cơ quan</t>
  </si>
  <si>
    <t>Trung tâm hành chính xã thôn Đại An</t>
  </si>
  <si>
    <t>Thôn Đại An, Xã An Dũng</t>
  </si>
  <si>
    <t>Quy hoạch mặt bằng được UBND huyện chấp thuận phê duyệt</t>
  </si>
  <si>
    <t>V</t>
  </si>
  <si>
    <t>Dự án hệ thống tiêu úng các xã trọng điểm sản xuất nông nghiệp các huyện Đức Thọ, Can Lộc, Thị xã Hồng Lĩnh (Kênh 19.5)</t>
  </si>
  <si>
    <t xml:space="preserve"> - Nghị quyết số 16/NQ-HĐND ngày 17/7/2021 của HĐND tỉnh về việc Quyết định chủ trương đầu tư, điều chỉnh chủ trương đầu tư một số dự án đầu tư công trên địa bàn tỉnh.
- Quyết định số 732/QĐ-UBND ngày 31/3/2023 về việc  điều chỉnh quy mô diện tích và loại đất sử dụng một số công trình,  dự án trong Quy hoạch sử dụng đất thời kỳ 2021-2030 thị xã Hồng Lĩnh.
</t>
  </si>
  <si>
    <t>Điều chỉnh các loại đất sử dụng vào và địa điểm thực hiện của công trình, dự án đã được HĐND tỉnh thông qua Nghị quyết số 100/NQ-HĐND ngày 16/12/2022.</t>
  </si>
  <si>
    <t>CỦA HUYỆN LỘC HÀ</t>
  </si>
  <si>
    <t>Đất thủy lợi</t>
  </si>
  <si>
    <t>Nâng cấp đập chứa nước Đồng Hố, xã Hồng Lộc</t>
  </si>
  <si>
    <t>Xã Hồng Lộc</t>
  </si>
  <si>
    <t>Đất giao thông</t>
  </si>
  <si>
    <t>Đường giao thông từ vùng Le Ve Cửa Trẹm đến vùng Cồn Trửa và Bãi rác xã Hồng Lộc</t>
  </si>
  <si>
    <t>Nghị quyết số 831/NQ-HĐND ngày 15/7/2022 của HĐND tỉnh</t>
  </si>
  <si>
    <t>Đường liên huyện Can Lộc - Lộc Hà</t>
  </si>
  <si>
    <t>Xã Bình An</t>
  </si>
  <si>
    <t>Nghị quyết số 61/NQ-HĐND ngày 16/12/2021 của HĐND tỉnh</t>
  </si>
  <si>
    <t>Huyện Lộc Hà</t>
  </si>
  <si>
    <t>Văn bản số 209/SNN-KHTC ngày 06/02/2023 của Sở NN&amp;PTNT về việc tham gia ý kiến góp ý KH sử dụng đất năm 2023 của huyện Lộc Hà</t>
  </si>
  <si>
    <t>CỦA HUYỆN NGHI XUÂN</t>
  </si>
  <si>
    <t>Xây dựng tuyến đường An - Giang - Tiên - Yên (HL12), huyện Nghi Xuân (giai đoạn 1)</t>
  </si>
  <si>
    <t>Nghị quyết 73/NQ-HĐND ngày 22/12/2021 của HĐND huyện Nghi Xuân</t>
  </si>
  <si>
    <t>Nâng cấp, mở rộng đường Nguyễn Nhiệm, thị trấn Tiên Điền (đoạn từ cổng sau khu lưu niệm Nguyễn Du đến tiếp nối tuyến đường L1)</t>
  </si>
  <si>
    <t>Thị trấn Tiên Điền</t>
  </si>
  <si>
    <t>Trạm y tế Nam Điền</t>
  </si>
  <si>
    <t>Công văn số 963/SYT-KHTC ngày 22/3/2023 của Sở Y tế tỉnh Hà Tĩnh.</t>
  </si>
  <si>
    <t>Nghĩa trang Tây Đài phục vụ cất bốc mồ mả do ảnh hưởng bởi dự án đường Cao tốc Bắc Nam tại xã Thạch Đài</t>
  </si>
  <si>
    <t>Đất ở bố trí tái định cư dự án Hạ tầng kỹ thuật đô thị quỹ đất hoàn trả cho dự án Tháo dỡ, xây mới đường dây 110 Kv và 220 Kv đi chung phục vụ giải phóng, phát triển quỹ đất phía Tây thành phố Hà Tĩnh</t>
  </si>
  <si>
    <t>Đất cơ sở y tế</t>
  </si>
  <si>
    <t>Đất làm nghĩa trang</t>
  </si>
  <si>
    <t>Đất cơ sở giáo dục, đào tạo</t>
  </si>
  <si>
    <t>Mở rộng trường Mầm non xã Thạch Kênh</t>
  </si>
  <si>
    <t>Tổng: 01 danh mục</t>
  </si>
  <si>
    <t>Thôn Cẩm Đồng, Xã Cẩm Thạch</t>
  </si>
  <si>
    <t>Đất sinh hoạt cộng đồng</t>
  </si>
  <si>
    <t>QĐ phê duyệt số 2012/QĐ-UBND ngày 07/4/2023 của UBND huyện Cẩm Xuyên</t>
  </si>
  <si>
    <t>Mở rộng nghĩa trang</t>
  </si>
  <si>
    <t>Thôn Nam Mỹ, xã Trung Lộc</t>
  </si>
  <si>
    <t>QĐ 581/QĐ-UBND ngày 15/3/2023 của UBND tỉnh về việc phê duyệt Báo cáo nghiên cứu khả thi đầu tư xây dựng công trình</t>
  </si>
  <si>
    <t>Đất nghĩa trang</t>
  </si>
  <si>
    <t>A</t>
  </si>
  <si>
    <t>Danh mục thu hồi đất đề xuất điều chỉnh</t>
  </si>
  <si>
    <t>Đất xây dựng trụ sở của tổ chức xã hội</t>
  </si>
  <si>
    <t>MR Trung tâm điều dưỡng người có công và bảo trợ xã hội tại xã Thạch Hạ</t>
  </si>
  <si>
    <t>Xã Thạch Hạ</t>
  </si>
  <si>
    <t xml:space="preserve"> Quyết định số 205/QĐ-UBND ngày 18/01/2023 của UBND tỉnh về việc giao nhiệm vụ chủ đầu tư và triển khai thực hiện Nghị quyết số 101/NQ-HĐND ngày 16/12/2022 của HĐND tỉnh.</t>
  </si>
  <si>
    <t>Điều chỉnh các loại đất sử dụng vào của công trình, dự án đã được HĐND tỉnh thông qua Nghị quyết số 100/NQ-HĐND ngày 16/12/2022.</t>
  </si>
  <si>
    <t>Đất xây dựng cơ sở Y tế</t>
  </si>
  <si>
    <t>Phường Thạch Quý, xã Thạch Hưng</t>
  </si>
  <si>
    <t>Nghị quyết số 61/NQ-HĐND ngày 16/12/2021 của Hội đồng nhân dân tỉnh</t>
  </si>
  <si>
    <t>B</t>
  </si>
  <si>
    <t>Danh mục thu hồi đất đề xuất bổ sung</t>
  </si>
  <si>
    <t>MR Nhà thờ Xứ An Nhiên</t>
  </si>
  <si>
    <t>'Văn bản số 5401/UBND-XD ngày 12/9/2022 của UBND tỉnh về việc mở rộng khuôn viên nhà thờ Giáo xứ An Nhiên, thành phố Hà Tĩnh; Bản vẽ quy hoạch tổng mặt bằng sử dụng đất công trình: Mở rộng khuôn viên nhà thờ Giáo xứ An Nhiên, tỷ lệ 1/500 ngày 27/3/2023.</t>
  </si>
  <si>
    <t>CỦA HUYỆN HƯƠNG KHÊ</t>
  </si>
  <si>
    <t xml:space="preserve">Đất di tích lịch sử </t>
  </si>
  <si>
    <t>Khu di tích lịch sử lăng mộ Dương Tướng Quân</t>
  </si>
  <si>
    <t>Tổng: 01 hạng mục</t>
  </si>
  <si>
    <t>Huyện Nghi Xuân</t>
  </si>
  <si>
    <t>Huyện Hương Khê</t>
  </si>
  <si>
    <t>Phụ lục 1.10.</t>
  </si>
  <si>
    <t>Phụ lục 1.11.</t>
  </si>
  <si>
    <t>Đường liên xã Xuân Phú (LX.05)</t>
  </si>
  <si>
    <t>Xã Kỳ Xuân, Kỳ Tiến, Kỳ Giang</t>
  </si>
  <si>
    <t>Xây dựng 3 xuất tuyến 35kV sau trạm biến áp 110kV Kỳ Anh 2, tỉnh Hà Tĩnh</t>
  </si>
  <si>
    <t>Xã Kỳ Đồng, Kỳ Giang</t>
  </si>
  <si>
    <t>- Quyết định số 2128 ngày 2/12/2022 của Công ty Điện lực Hà Tĩnh Về việc phê duyệt Báo cáo Kinh tế - kỹ thuật đầu tư xây dựng công trình: Xây dựng 3 xuất tuyến 35kV sau trạm biến áp 110kV Kỳ Anh 2, tỉnh Hà Tĩnh</t>
  </si>
  <si>
    <t>Xây dựng 2 xuất tuyến 22kV sau trạm biến áp 110kV Kỳ Anh 2, tỉnh Hà Tĩnh</t>
  </si>
  <si>
    <t>- Quyết định số 2125 ngày 2/12/2022 của Công ty Điện lực Hà Tĩnh Về việc phê duyệt Báo cáo Kinh tế - kỹ thuật đầu tư xây dựng công trình: Xây dựng 2 xuất tuyến 22kV sau trạm biến áp 110kV Kỳ Anh 2, tỉnh Hà Tĩnh</t>
  </si>
  <si>
    <t>Xử lý khoảng chống dây dẫn văng lắc vào công trình ngoài hành lang khoảng cột 114-115; 115-116; 120-121; 121-122 đường dây 500kV Hà Tĩnh - Hà Tĩnh - Vũng Áng</t>
  </si>
  <si>
    <t>Xã Kỳ Văn, Kỳ Tân</t>
  </si>
  <si>
    <t>- Quyết định số 456/QĐ-PTC1 ngày 03/03/2023 của Giám đốc Công ty Truyền tải điện 1 về việc giao nhiệm vụ sửa chữa lớn các hạng mục xử lý chống dây dẫn văng lắc vào công trình các đường dây TTĐ Hà Tĩnh quản lý.
- Quyết định số 47/QĐ-TTĐHT ngày 08/03/2023 của Giám đốc Công ty Truyền tải điện Hà Tĩnh về việc giao nhiệm vụ sửa chữa lớn 2023 các hạng mục xử lý chống dây dẫn văng lắc vào công trình các đường dây TTĐ Hà Tĩnh quản lý.</t>
  </si>
  <si>
    <t>Xây dựng ĐZ, TBA chống quá tải và giảm tổn thất điện năng lưới điện các xã bổ sung năm 2023</t>
  </si>
  <si>
    <t>Các xã</t>
  </si>
  <si>
    <t>- Quyết định số 2288 ngày 19/12/2022 của Công ty Điện lực Hà Tĩnh Về việc phê duyệt điều chỉnh Báo cáo Kinh tế - kỹ thuật đầu tư xây dựng công trình: Xây dựng, cải tạo đường dây trung áp, hạ áp và TBA để chống quá tải, giảm tổn thất điện năng, giảm bán kính cấp điện khu vực huyện Kỳ Anh, thị xã Kỳ Anh, tỉnh Hà Tĩnh năm 2023</t>
  </si>
  <si>
    <t>Dự án đầu tư xây dựng Hệ thống cấp nước sinh hoạt Khe Sung, huyện Kỳ Anh</t>
  </si>
  <si>
    <t>Xã Lâm Hợp, Kỳ Sơn</t>
  </si>
  <si>
    <t>- NQ 94/NQ-HĐND ngày 11/11/2022 của Hội đồng nhân dân tỉnh</t>
  </si>
  <si>
    <t>Dự án đầu tư xây dựng Hệ thống cấp nước sinh hoạt xã Kỳ Lạc, huyện Kỳ Anh</t>
  </si>
  <si>
    <t>Xã Kỳ Lạc</t>
  </si>
  <si>
    <t xml:space="preserve"> - NQ 32/NQ-HĐND ngày 31/12/2021 của HĐND huyện Kỳ Anh. 
  -QĐ 3046/QĐ-UBND ngày 09/8/2022 của UBND huyện Kỳ Anh vv phê duyệt chủ trương đầu tư dự án
</t>
  </si>
  <si>
    <t>Quyết định 436/QĐ-UBND ngày 08/02/2023 của UBND huyện Hương Sơn v/v phê duyệt báo cáo kinh tế kỹ thuật đầu tư xây dựng công trình đường GTNT xã Tân Mỹ Hà</t>
  </si>
  <si>
    <t>Quyết định số 3106/QĐ-UBND ngày 16/9/2020 của UBND tỉnh về việc phê duyệt danh mục dự án xúc tiến đầu tư theo hình thức xã hội hóa</t>
  </si>
  <si>
    <t>Nghị quyết số 39/NQ-HĐND ngày 30/8/2022 của HĐND huyện Hương Sơn về việc điều chỉnh và quyết định phê duyệt CTĐT xây dựng một số dự án đầu tư công trên địa bàn huyện Hương Sơn</t>
  </si>
  <si>
    <t>Thị trấn Xuân An, xã Xuân Viên, xã Xuân Giang</t>
  </si>
  <si>
    <t>Văn bản số 407/UBND-VHTT ngày 07/3/2023 của UBND huyện Hương Khê về việc xây dựng trùng tu lăng mộ và đền thờ Đức Đại Vương Dương Đô tại xã Phúc Đồng</t>
  </si>
  <si>
    <t>Tổng; 02 hạng mục</t>
  </si>
  <si>
    <t>Nhà văn hóa</t>
  </si>
  <si>
    <t>Đất cơ sở thể dục thể thao</t>
  </si>
  <si>
    <t>Sân thể thao</t>
  </si>
  <si>
    <t>Tổng: 02 danh mục</t>
  </si>
  <si>
    <t>Khu Tái định cư Dự án xây dựng đường bộ cao tốc Bắc – Nam phía Đông</t>
  </si>
  <si>
    <t>Xã Kỳ Phong</t>
  </si>
  <si>
    <t>Hạng mục dự án quan trọng thực hiện Nghị quyết số 18/NQ-CP ngày 11/2/2022 của Chính phủ.</t>
  </si>
  <si>
    <t>Quỹ đất tăng thêm dự phòng để thực hiện dự án đường bộ cao tốc Bắc - Nam</t>
  </si>
  <si>
    <t>Tổng: 08 hạng mục</t>
  </si>
  <si>
    <t>PHỤ LỤC 1.1. TỔNG HỢP DANH MỤC CÁC CÔNG TRÌNH, DỰ ÁN CẦN THU HỒI ĐẤT ĐIỀU CHỈNH, BỔ SUNG TỪ NĂM 2023</t>
  </si>
  <si>
    <t>PHỤ LỤC 1.2. TỔNG HỢP DANH MỤC CÁC CÔNG TRÌNH, DỰ ÁN CẦN THU HỒI ĐẤT ĐIỀU CHỈNH TỪ NĂM 2023</t>
  </si>
  <si>
    <t>PHỤ LỤC 1.4. TỔNG HỢP DANH MỤC CÁC CÔNG TRÌNH, DỰ ÁN CẦN THU HỒI ĐẤT BỔ SUNG TỪ NĂM 2023</t>
  </si>
  <si>
    <t>PHỤ LỤC 1.5. TỔNG HỢP DANH MỤC CÁC CÔNG TRÌNH, DỰ ÁN CẦN THU HỒI ĐẤT BỔ SUNG TỪ NĂM 2023</t>
  </si>
  <si>
    <t>Mở rộng đài tưởng niệm liệt sỹ</t>
  </si>
  <si>
    <t>Quyết định số 20/QĐ-UBND ngày 09/02/2023 của UBND huyện Hương Sơn về việc phê duyệt CTĐT xây dựng công trình cải tạo, mở rộng khuôn viên Đài tưởng niệm thị trấn Phố Châu</t>
  </si>
  <si>
    <t>Tổng: 05 hạng mục</t>
  </si>
  <si>
    <t>Thị trấn Phố Châu</t>
  </si>
  <si>
    <t>PHỤ LỤC 1.6. TỔNG HỢP DANH MỤC CÁC CÔNG TRÌNH, DỰ ÁN CẦN THU HỒI ĐẤT BỔ SUNG TỪ NĂM 2023</t>
  </si>
  <si>
    <t>TỔNG: 05 danh mục</t>
  </si>
  <si>
    <t>PHỤ LỤC 1.7. TỔNG HỢP DANH MỤC CÁC CÔNG TRÌNH, DỰ ÁN CẦN THU HỒI ĐẤT BỔ SUNG TỪ NĂM 2023</t>
  </si>
  <si>
    <t>PHỤ LỤC 1.8. TỔNG HỢP DANH MỤC CÁC CÔNG TRÌNH, DỰ ÁN CẦN THU HỒI ĐẤT ĐIỀU CHỈNH, BỔ SUNG TỪ NĂM 2023</t>
  </si>
  <si>
    <t>PHỤ LỤC 1.9. TỔNG HỢP DANH MỤC CÁC CÔNG TRÌNH, DỰ ÁN CẦN THU HỒI ĐẤT BỔ SUNG TỪ NĂM 2023</t>
  </si>
  <si>
    <t>PHỤ LỤC 1.10. TỔNG HỢP DANH MỤC CÁC CÔNG TRÌNH, DỰ ÁN CẦN THU HỒI ĐẤT BỔ SUNG TỪ NĂM 2023</t>
  </si>
  <si>
    <t>PHỤ LỤC 1.11. TỔNG HỢP DANH MỤC CÁC CÔNG TRÌNH, DỰ ÁN CẦN THU HỒI ĐẤT BỔ SUNG TỪ NĂM 2023</t>
  </si>
  <si>
    <t>Đất xây dựng cơ sở văn hoá</t>
  </si>
  <si>
    <t>BC số 240/SXD-KTQH4 ngày 14/5/2018 của Sở Xây dựng về thẩm định quy hoạch</t>
  </si>
  <si>
    <t>Đất thể dục thể thao</t>
  </si>
  <si>
    <t>Cải tạo sân vận động huyện Thạch Hà</t>
  </si>
  <si>
    <t>Thị trấn Thạch Hà</t>
  </si>
  <si>
    <t>Nghị quyết số 26/NQ-HĐND ngày 31/3/2023 của HĐND huyện về việc quyết định chủ trương đầu tư dự án cải tạo sân vận động huyện Thạch Hà</t>
  </si>
  <si>
    <t xml:space="preserve">Đường giao thông liên thôn 
Quyết Tiến – Trung Lạc, xã Thạch Lạc </t>
  </si>
  <si>
    <t>Xã Thạch Lạc</t>
  </si>
  <si>
    <t>Quyết định số 1355/QĐ-UBND ngày 27/3/2023</t>
  </si>
  <si>
    <t>Đường giao thông liên xã Tượng Sơn- Thạch Lạc (LX-06) đoạn Km1+00 đến Km4+100</t>
  </si>
  <si>
    <t>Xã Tượng Sơn, Thạch Lạc</t>
  </si>
  <si>
    <t>QĐ số 2515/QĐ-UBND ngày 25/4/2023</t>
  </si>
  <si>
    <t>Đường sông Cày</t>
  </si>
  <si>
    <t>Quyết định 2455/QĐ-UBND ngày 03/8/2020 của UBND tỉnh Hà Tĩnh</t>
  </si>
  <si>
    <t>Cầu Đò Bang xã Thạch Lạc</t>
  </si>
  <si>
    <t>Nghị quyết số 04/NQ-HĐND ngày 13/7/2022</t>
  </si>
  <si>
    <t>Tiểu dự án Cải thiện cơ sở hạ tầng đô thị Thạch Hà, huyện Thạch Hà, tỉnh Hà Tĩnh</t>
  </si>
  <si>
    <t>Thị trấn
Thạch Hà</t>
  </si>
  <si>
    <t>VI</t>
  </si>
  <si>
    <t>VII</t>
  </si>
  <si>
    <t>QĐ số 3490/QĐ-UBND ngày13/10/2020; QĐ số 3610/QĐ-UBND ngày 05/11/2021 của UBND tỉnh về chủ trương di dời đường điện 110KV, 220KV</t>
  </si>
  <si>
    <t>VIII</t>
  </si>
  <si>
    <t>Đất cụm công nghiệp</t>
  </si>
  <si>
    <t>Đất cụm công nghiệp Phù Việt</t>
  </si>
  <si>
    <t>VB số 584/SKHĐT-DNĐT ngày 10/3/2023 của Sở KHĐT về ý kiến thẩm định</t>
  </si>
  <si>
    <t>Xưởng sản xuất gia công cơ khí tổng hợp Hatechco tại lô CN14, cụm công nghiệp phù việt huyện Thạch Hà</t>
  </si>
  <si>
    <t>QĐ số 2776/QĐ-UBND ngày 25/8/2020 của UBND tỉnh về chấp thuận chủ trương đầu tư</t>
  </si>
  <si>
    <t>Xã Việt Tiến</t>
  </si>
  <si>
    <t>Xã Tân Lâm Hương</t>
  </si>
  <si>
    <t>Xã Thạch Đài</t>
  </si>
  <si>
    <t>Xã Nam Điền</t>
  </si>
  <si>
    <t>Xã Thạch Kênh</t>
  </si>
  <si>
    <t>Xã Tượng Sơn, xã Thạch Lạc</t>
  </si>
  <si>
    <t>Tổng: 12 hạng mục</t>
  </si>
  <si>
    <t>Nghị quyết 107/NQ-HĐND ngày 22/12/2022 của HĐND huyện Nghi Xuân</t>
  </si>
  <si>
    <t>Quyết định 2455/QĐ-UBND ngày 03/8/2020 của UBND tỉnh Hà Tĩnh về việc phê duyệt đầu tư dự án cải thiện cơ sở hạ tầng đô thị</t>
  </si>
  <si>
    <t>TỈNH HÀ TĨNH</t>
  </si>
  <si>
    <t>HỘI ĐỒNG NHÂN DÂN</t>
  </si>
  <si>
    <t>HỘI ĐỒNG NHÂN DÂN TỈNH</t>
  </si>
  <si>
    <t>(Kèm theo Nghị quyết số    .../NQ-HĐND ngày      tháng    năm 2023 của Hội đồng nhân dân tỉnh)</t>
  </si>
  <si>
    <t>PHỤ LỤC 1.3. TỔNG HỢP DANH MỤC CÁC CÔNG TRÌNH, DỰ ÁN CẦN THU HỒI ĐẤT BỔ SUNG TỪ NĂM 2023</t>
  </si>
  <si>
    <t>PHỤ LỤC 1. TỔNG HỢP DANH MỤC CÁC CÔNG TRÌNH, DỰ ÁN CẦN THU HỒI ĐẤT ĐIỀU CHỈNH, BỔ SUNG TỪ NĂM 2023 CỦA TỈNH HÀ TĨNH</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</si>
</sst>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00\ _₫_-;\-* #,##0.00\ _₫_-;_-* &quot;-&quot;??\ _₫_-;_-@_-"/>
    <numFmt numFmtId="173" formatCode="0_);\(0\)"/>
    <numFmt numFmtId="174" formatCode="0.0000"/>
    <numFmt numFmtId="175" formatCode="0.000"/>
    <numFmt numFmtId="176" formatCode="0.00_);\(0.00\)"/>
    <numFmt numFmtId="177" formatCode="_(* #,##0_);_(* \(#,##0\);_(* &quot;-&quot;??_);_(@_)"/>
    <numFmt numFmtId="178" formatCode="0.0"/>
    <numFmt numFmtId="179" formatCode="0.0_);\(0.0\)"/>
    <numFmt numFmtId="180" formatCode="#,##0;[Red]#,##0"/>
    <numFmt numFmtId="181" formatCode="#,##0.0"/>
    <numFmt numFmtId="182" formatCode="#,##0.00_ ;\-#,##0.00\ "/>
    <numFmt numFmtId="183" formatCode="#,##0.0_);\(#,##0.0\)"/>
  </numFmts>
  <fonts count="79">
    <font>
      <sz val="12"/>
      <color theme="1"/>
      <name val="Times New Roman"/>
      <family val="2"/>
    </font>
    <font>
      <sz val="12"/>
      <color indexed="8"/>
      <name val="Times New Roman"/>
      <family val="2"/>
    </font>
    <font>
      <sz val="10"/>
      <name val="Arial"/>
      <family val="2"/>
    </font>
    <font>
      <b/>
      <sz val="10"/>
      <name val="Times New Roman"/>
      <family val="1"/>
    </font>
    <font>
      <sz val="10"/>
      <name val="Times New Roman"/>
      <family val="1"/>
    </font>
    <font>
      <b/>
      <sz val="12"/>
      <color indexed="8"/>
      <name val=".VnBook-Antiqua"/>
      <family val="2"/>
    </font>
    <font>
      <b/>
      <sz val="12"/>
      <name val="Arial"/>
      <family val="2"/>
    </font>
    <font>
      <sz val="12"/>
      <name val=".VnArial"/>
      <family val="2"/>
    </font>
    <font>
      <b/>
      <sz val="12"/>
      <name val="Times New Roman"/>
      <family val="1"/>
    </font>
    <font>
      <i/>
      <sz val="12"/>
      <name val="Times New Roman"/>
      <family val="1"/>
    </font>
    <font>
      <sz val="12"/>
      <name val="Times New Roman"/>
      <family val="1"/>
    </font>
    <font>
      <i/>
      <sz val="10"/>
      <name val="Times New Roman"/>
      <family val="1"/>
    </font>
    <font>
      <i/>
      <sz val="8"/>
      <name val="Times New Roman"/>
      <family val="1"/>
    </font>
    <font>
      <sz val="9"/>
      <color indexed="10"/>
      <name val="Times New Roman"/>
      <family val="1"/>
    </font>
    <font>
      <sz val="7"/>
      <name val="Times New Roman"/>
      <family val="1"/>
    </font>
    <font>
      <sz val="11"/>
      <color indexed="8"/>
      <name val="Calibri"/>
      <family val="2"/>
    </font>
    <font>
      <sz val="10"/>
      <color indexed="8"/>
      <name val="Times New Roman"/>
      <family val="1"/>
    </font>
    <font>
      <b/>
      <sz val="12"/>
      <color indexed="8"/>
      <name val="Times New Roman"/>
      <family val="1"/>
    </font>
    <font>
      <b/>
      <sz val="11"/>
      <name val="Times New Roman"/>
      <family val="1"/>
    </font>
    <font>
      <sz val="11"/>
      <name val="Times New Roman"/>
      <family val="1"/>
    </font>
    <font>
      <sz val="11"/>
      <color indexed="8"/>
      <name val="Arial"/>
      <family val="2"/>
    </font>
    <font>
      <sz val="9"/>
      <name val="Times New Roman"/>
      <family val="1"/>
    </font>
    <font>
      <sz val="10"/>
      <color indexed="8"/>
      <name val="Arial"/>
      <family val="2"/>
    </font>
    <font>
      <u val="single"/>
      <sz val="10"/>
      <color indexed="36"/>
      <name val="Arial"/>
      <family val="2"/>
    </font>
    <font>
      <u val="single"/>
      <sz val="10"/>
      <color indexed="12"/>
      <name val="Arial"/>
      <family val="2"/>
    </font>
    <font>
      <sz val="14"/>
      <name val="Times New Roman"/>
      <family val="1"/>
    </font>
    <font>
      <b/>
      <sz val="8"/>
      <name val="Times New Roman"/>
      <family val="1"/>
    </font>
    <font>
      <sz val="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b/>
      <sz val="10"/>
      <color indexed="8"/>
      <name val="Times New Roman"/>
      <family val="1"/>
    </font>
    <font>
      <sz val="9"/>
      <color indexed="8"/>
      <name val="Times New Roman"/>
      <family val="1"/>
    </font>
    <font>
      <sz val="7"/>
      <color indexed="8"/>
      <name val="Times New Roman"/>
      <family val="1"/>
    </font>
    <font>
      <i/>
      <sz val="10"/>
      <color indexed="8"/>
      <name val="Times New Roman"/>
      <family val="1"/>
    </font>
    <font>
      <sz val="11"/>
      <color indexed="8"/>
      <name val="Times New Roman"/>
      <family val="1"/>
    </font>
    <font>
      <b/>
      <sz val="11"/>
      <color indexed="8"/>
      <name val="Times New Roman"/>
      <family val="1"/>
    </font>
    <font>
      <b/>
      <sz val="9"/>
      <color indexed="8"/>
      <name val="Times New Roman"/>
      <family val="1"/>
    </font>
    <font>
      <i/>
      <sz val="12"/>
      <color indexed="8"/>
      <name val="Times New Roman"/>
      <family val="1"/>
    </font>
    <font>
      <sz val="8"/>
      <name val="Segoe U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0"/>
      <color theme="1"/>
      <name val="Times New Roman"/>
      <family val="1"/>
    </font>
    <font>
      <sz val="9"/>
      <color theme="1"/>
      <name val="Times New Roman"/>
      <family val="1"/>
    </font>
    <font>
      <sz val="7"/>
      <color theme="1"/>
      <name val="Times New Roman"/>
      <family val="1"/>
    </font>
    <font>
      <i/>
      <sz val="10"/>
      <color theme="1"/>
      <name val="Times New Roman"/>
      <family val="1"/>
    </font>
    <font>
      <sz val="11"/>
      <color theme="1"/>
      <name val="Times New Roman"/>
      <family val="1"/>
    </font>
    <font>
      <sz val="10"/>
      <color theme="1"/>
      <name val="Times New Roman"/>
      <family val="1"/>
    </font>
    <font>
      <b/>
      <sz val="11"/>
      <color theme="1"/>
      <name val="Times New Roman"/>
      <family val="1"/>
    </font>
    <font>
      <b/>
      <sz val="9"/>
      <color theme="1"/>
      <name val="Times New Roman"/>
      <family val="1"/>
    </font>
    <font>
      <sz val="11"/>
      <color rgb="FF000000"/>
      <name val="Times New Roman"/>
      <family val="1"/>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right/>
      <top/>
      <bottom style="thin"/>
    </border>
  </borders>
  <cellStyleXfs count="205">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2" fontId="15"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57"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61" fillId="30" borderId="1" applyNumberFormat="0" applyAlignment="0" applyProtection="0"/>
    <xf numFmtId="0" fontId="62" fillId="0" borderId="8"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64"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13"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7" fillId="0" borderId="0">
      <alignment/>
      <protection/>
    </xf>
    <xf numFmtId="0" fontId="1" fillId="32" borderId="9" applyNumberFormat="0" applyFont="0" applyAlignment="0" applyProtection="0"/>
    <xf numFmtId="0" fontId="65" fillId="27" borderId="10"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11" applyNumberFormat="0" applyFill="0" applyAlignment="0" applyProtection="0"/>
    <xf numFmtId="0" fontId="68" fillId="0" borderId="0" applyNumberFormat="0" applyFill="0" applyBorder="0" applyAlignment="0" applyProtection="0"/>
  </cellStyleXfs>
  <cellXfs count="351">
    <xf numFmtId="0" fontId="0" fillId="0" borderId="0" xfId="0" applyAlignment="1">
      <alignment/>
    </xf>
    <xf numFmtId="0" fontId="4" fillId="0" borderId="0" xfId="103" applyFont="1" applyFill="1" applyAlignment="1">
      <alignment horizontal="center" vertical="center"/>
      <protection/>
    </xf>
    <xf numFmtId="0" fontId="4" fillId="0" borderId="0" xfId="103" applyFont="1" applyFill="1" applyAlignment="1">
      <alignment horizontal="left" vertical="center"/>
      <protection/>
    </xf>
    <xf numFmtId="0" fontId="3" fillId="0" borderId="0" xfId="103" applyFont="1" applyFill="1" applyAlignment="1">
      <alignment horizontal="center" vertical="center"/>
      <protection/>
    </xf>
    <xf numFmtId="2" fontId="4" fillId="0" borderId="0" xfId="103" applyNumberFormat="1" applyFont="1" applyFill="1" applyAlignment="1">
      <alignment horizontal="center" vertical="center"/>
      <protection/>
    </xf>
    <xf numFmtId="0" fontId="4" fillId="0" borderId="0" xfId="103" applyFont="1" applyFill="1" applyAlignment="1">
      <alignment horizontal="center" vertical="center" wrapText="1"/>
      <protection/>
    </xf>
    <xf numFmtId="1" fontId="4" fillId="0" borderId="0" xfId="103" applyNumberFormat="1" applyFont="1" applyFill="1" applyAlignment="1">
      <alignment horizontal="center" vertical="center"/>
      <protection/>
    </xf>
    <xf numFmtId="0" fontId="10" fillId="0" borderId="0" xfId="103" applyFont="1" applyFill="1" applyAlignment="1">
      <alignment horizontal="center" vertical="center"/>
      <protection/>
    </xf>
    <xf numFmtId="173" fontId="12" fillId="0" borderId="0" xfId="103" applyNumberFormat="1" applyFont="1" applyFill="1" applyAlignment="1">
      <alignment horizontal="center" vertical="center"/>
      <protection/>
    </xf>
    <xf numFmtId="2" fontId="4" fillId="0" borderId="0" xfId="103" applyNumberFormat="1" applyFont="1" applyFill="1" applyAlignment="1">
      <alignment horizontal="center" vertical="center" wrapText="1"/>
      <protection/>
    </xf>
    <xf numFmtId="0" fontId="3" fillId="0" borderId="0" xfId="103" applyFont="1" applyFill="1" applyAlignment="1">
      <alignment horizontal="center" vertical="center" wrapText="1"/>
      <protection/>
    </xf>
    <xf numFmtId="0" fontId="10" fillId="0" borderId="0" xfId="103" applyFont="1" applyFill="1" applyAlignment="1">
      <alignment horizontal="center" vertical="center" wrapText="1"/>
      <protection/>
    </xf>
    <xf numFmtId="0" fontId="3" fillId="0" borderId="12" xfId="107" applyFont="1" applyFill="1" applyBorder="1" applyAlignment="1">
      <alignment horizontal="center" vertical="center" wrapText="1"/>
      <protection/>
    </xf>
    <xf numFmtId="0" fontId="4" fillId="0" borderId="0" xfId="103" applyFont="1" applyFill="1" applyAlignment="1">
      <alignment horizontal="left" vertical="center" wrapText="1"/>
      <protection/>
    </xf>
    <xf numFmtId="2" fontId="3" fillId="0" borderId="12" xfId="103" applyNumberFormat="1" applyFont="1" applyFill="1" applyBorder="1" applyAlignment="1">
      <alignment horizontal="center" vertical="center" wrapText="1"/>
      <protection/>
    </xf>
    <xf numFmtId="43" fontId="12" fillId="0" borderId="0" xfId="47" applyFont="1" applyFill="1" applyAlignment="1">
      <alignment horizontal="center" vertical="center"/>
    </xf>
    <xf numFmtId="0" fontId="14" fillId="33" borderId="0" xfId="103" applyFont="1" applyFill="1" applyAlignment="1">
      <alignment horizontal="center" vertical="center" wrapText="1"/>
      <protection/>
    </xf>
    <xf numFmtId="173" fontId="4" fillId="33" borderId="12" xfId="84" applyNumberFormat="1" applyFont="1" applyFill="1" applyBorder="1" applyAlignment="1">
      <alignment horizontal="center" vertical="center" wrapText="1"/>
      <protection/>
    </xf>
    <xf numFmtId="173" fontId="4" fillId="0" borderId="12" xfId="84" applyNumberFormat="1" applyFont="1" applyFill="1" applyBorder="1" applyAlignment="1">
      <alignment horizontal="center" vertical="center" wrapText="1"/>
      <protection/>
    </xf>
    <xf numFmtId="0" fontId="1" fillId="0" borderId="0" xfId="103" applyFont="1" applyFill="1" applyAlignment="1">
      <alignment horizontal="center" vertical="center" wrapText="1"/>
      <protection/>
    </xf>
    <xf numFmtId="0" fontId="16" fillId="0" borderId="0" xfId="103" applyFont="1" applyFill="1" applyAlignment="1">
      <alignment horizontal="center" vertical="center" wrapText="1"/>
      <protection/>
    </xf>
    <xf numFmtId="0" fontId="4" fillId="0" borderId="0" xfId="103" applyFont="1" applyFill="1" applyAlignment="1">
      <alignment horizontal="center" vertical="center" wrapText="1"/>
      <protection/>
    </xf>
    <xf numFmtId="0" fontId="4" fillId="0" borderId="0" xfId="103" applyFont="1" applyFill="1" applyAlignment="1">
      <alignment horizontal="left" vertical="center" wrapText="1"/>
      <protection/>
    </xf>
    <xf numFmtId="2" fontId="4" fillId="0" borderId="0" xfId="103" applyNumberFormat="1" applyFont="1" applyFill="1" applyAlignment="1">
      <alignment horizontal="center" vertical="center" wrapText="1"/>
      <protection/>
    </xf>
    <xf numFmtId="173" fontId="11" fillId="0" borderId="12" xfId="103" applyNumberFormat="1" applyFont="1" applyFill="1" applyBorder="1" applyAlignment="1">
      <alignment horizontal="center" vertical="center" wrapText="1"/>
      <protection/>
    </xf>
    <xf numFmtId="0" fontId="10" fillId="0" borderId="0" xfId="103" applyFont="1" applyFill="1" applyAlignment="1">
      <alignment horizontal="center" vertical="center" wrapText="1"/>
      <protection/>
    </xf>
    <xf numFmtId="0" fontId="1" fillId="0" borderId="0" xfId="103" applyFont="1" applyFill="1" applyAlignment="1">
      <alignment horizontal="center" vertical="center" wrapText="1"/>
      <protection/>
    </xf>
    <xf numFmtId="173" fontId="16" fillId="0" borderId="12" xfId="84" applyNumberFormat="1" applyFont="1" applyFill="1" applyBorder="1" applyAlignment="1">
      <alignment horizontal="center" vertical="center" wrapText="1"/>
      <protection/>
    </xf>
    <xf numFmtId="0" fontId="19" fillId="0" borderId="0" xfId="0" applyFont="1" applyAlignment="1">
      <alignment wrapText="1"/>
    </xf>
    <xf numFmtId="0" fontId="18" fillId="0" borderId="0" xfId="0" applyFont="1" applyAlignment="1">
      <alignment wrapText="1"/>
    </xf>
    <xf numFmtId="0" fontId="3" fillId="0" borderId="12" xfId="107" applyFont="1" applyFill="1" applyBorder="1" applyAlignment="1">
      <alignment horizontal="center" vertical="center" wrapText="1"/>
      <protection/>
    </xf>
    <xf numFmtId="173" fontId="4" fillId="33" borderId="12" xfId="84" applyNumberFormat="1" applyFont="1" applyFill="1" applyBorder="1" applyAlignment="1">
      <alignment horizontal="center" vertical="center" wrapText="1"/>
      <protection/>
    </xf>
    <xf numFmtId="182" fontId="4" fillId="0" borderId="0" xfId="103" applyNumberFormat="1" applyFont="1" applyFill="1" applyAlignment="1">
      <alignment horizontal="center" vertical="center"/>
      <protection/>
    </xf>
    <xf numFmtId="0" fontId="3" fillId="0" borderId="0" xfId="103" applyFont="1" applyFill="1" applyAlignment="1">
      <alignment horizontal="center" vertical="center" wrapText="1"/>
      <protection/>
    </xf>
    <xf numFmtId="0" fontId="4" fillId="33" borderId="0" xfId="103" applyFont="1" applyFill="1" applyAlignment="1">
      <alignment horizontal="center" vertical="center" wrapText="1"/>
      <protection/>
    </xf>
    <xf numFmtId="2" fontId="19" fillId="0" borderId="0" xfId="0" applyNumberFormat="1" applyFont="1" applyAlignment="1">
      <alignment wrapText="1"/>
    </xf>
    <xf numFmtId="0" fontId="14" fillId="0" borderId="0" xfId="103" applyFont="1" applyFill="1" applyAlignment="1">
      <alignment horizontal="center" vertical="center" wrapText="1"/>
      <protection/>
    </xf>
    <xf numFmtId="0" fontId="14" fillId="0" borderId="0" xfId="103" applyFont="1" applyFill="1" applyAlignment="1">
      <alignment horizontal="center" vertical="center" wrapText="1"/>
      <protection/>
    </xf>
    <xf numFmtId="0" fontId="4" fillId="0" borderId="0" xfId="0" applyFont="1" applyFill="1" applyAlignment="1">
      <alignment vertical="center" wrapText="1"/>
    </xf>
    <xf numFmtId="0" fontId="3" fillId="0" borderId="0" xfId="0" applyFont="1" applyFill="1" applyAlignment="1">
      <alignment wrapText="1"/>
    </xf>
    <xf numFmtId="0" fontId="0" fillId="0" borderId="0" xfId="103" applyFont="1" applyFill="1" applyBorder="1" applyAlignment="1">
      <alignment horizontal="center" vertical="center" wrapText="1"/>
      <protection/>
    </xf>
    <xf numFmtId="0" fontId="69" fillId="0" borderId="0" xfId="103" applyFont="1" applyFill="1" applyBorder="1" applyAlignment="1">
      <alignment horizontal="center" vertical="center" wrapText="1"/>
      <protection/>
    </xf>
    <xf numFmtId="173" fontId="70" fillId="33" borderId="12" xfId="84" applyNumberFormat="1" applyFont="1" applyFill="1" applyBorder="1" applyAlignment="1">
      <alignment horizontal="center" vertical="center" wrapText="1"/>
      <protection/>
    </xf>
    <xf numFmtId="0" fontId="71" fillId="33" borderId="0" xfId="103" applyFont="1" applyFill="1" applyBorder="1" applyAlignment="1">
      <alignment horizontal="center" vertical="center" wrapText="1"/>
      <protection/>
    </xf>
    <xf numFmtId="2" fontId="72" fillId="0" borderId="0" xfId="103" applyNumberFormat="1" applyFont="1" applyAlignment="1">
      <alignment horizontal="center" vertical="center" wrapText="1"/>
      <protection/>
    </xf>
    <xf numFmtId="0" fontId="73" fillId="0" borderId="0" xfId="109" applyFont="1" applyAlignment="1">
      <alignment horizontal="center" vertical="center" wrapText="1"/>
      <protection/>
    </xf>
    <xf numFmtId="0" fontId="74" fillId="0" borderId="0" xfId="103" applyFont="1" applyAlignment="1">
      <alignment horizontal="center" vertical="center" wrapText="1"/>
      <protection/>
    </xf>
    <xf numFmtId="0" fontId="75" fillId="0" borderId="0" xfId="109" applyFont="1" applyAlignment="1">
      <alignment horizontal="center" vertical="center" wrapText="1"/>
      <protection/>
    </xf>
    <xf numFmtId="0" fontId="74" fillId="0" borderId="0" xfId="103" applyFont="1" applyFill="1" applyBorder="1" applyAlignment="1">
      <alignment horizontal="center" vertical="center" wrapText="1"/>
      <protection/>
    </xf>
    <xf numFmtId="0" fontId="74" fillId="0" borderId="0" xfId="103" applyFont="1" applyFill="1" applyBorder="1" applyAlignment="1">
      <alignment horizontal="left" vertical="center" wrapText="1"/>
      <protection/>
    </xf>
    <xf numFmtId="0" fontId="74" fillId="0" borderId="0" xfId="103" applyFont="1" applyFill="1" applyBorder="1" applyAlignment="1">
      <alignment horizontal="right" vertical="center" wrapText="1"/>
      <protection/>
    </xf>
    <xf numFmtId="2" fontId="74" fillId="0" borderId="0" xfId="103" applyNumberFormat="1" applyFont="1" applyFill="1" applyBorder="1" applyAlignment="1">
      <alignment horizontal="right" vertical="center" wrapText="1"/>
      <protection/>
    </xf>
    <xf numFmtId="0" fontId="21" fillId="0" borderId="0" xfId="103" applyFont="1" applyFill="1" applyAlignment="1">
      <alignment horizontal="center" vertical="center" wrapText="1"/>
      <protection/>
    </xf>
    <xf numFmtId="4" fontId="21" fillId="0" borderId="0" xfId="103" applyNumberFormat="1" applyFont="1" applyFill="1" applyAlignment="1">
      <alignment horizontal="center" vertical="center" wrapText="1"/>
      <protection/>
    </xf>
    <xf numFmtId="0" fontId="76" fillId="0" borderId="12" xfId="107" applyFont="1" applyFill="1" applyBorder="1" applyAlignment="1">
      <alignment horizontal="center" vertical="center" wrapText="1"/>
      <protection/>
    </xf>
    <xf numFmtId="0" fontId="3" fillId="0" borderId="12" xfId="107" applyFont="1" applyFill="1" applyBorder="1" applyAlignment="1">
      <alignment horizontal="center" vertical="center" wrapText="1"/>
      <protection/>
    </xf>
    <xf numFmtId="0" fontId="3" fillId="0" borderId="0" xfId="103" applyFont="1" applyFill="1" applyAlignment="1">
      <alignment horizontal="center" vertical="center" wrapText="1"/>
      <protection/>
    </xf>
    <xf numFmtId="173" fontId="4" fillId="0" borderId="12" xfId="84" applyNumberFormat="1" applyFont="1" applyFill="1" applyBorder="1" applyAlignment="1">
      <alignment horizontal="center" vertical="center" wrapText="1"/>
      <protection/>
    </xf>
    <xf numFmtId="173" fontId="70" fillId="33" borderId="12" xfId="84" applyNumberFormat="1" applyFont="1" applyFill="1" applyBorder="1" applyAlignment="1">
      <alignment horizontal="right" vertical="center" wrapText="1"/>
      <protection/>
    </xf>
    <xf numFmtId="2" fontId="3" fillId="0" borderId="0" xfId="103" applyNumberFormat="1" applyFont="1" applyFill="1" applyAlignment="1">
      <alignment vertical="center"/>
      <protection/>
    </xf>
    <xf numFmtId="0" fontId="74" fillId="0" borderId="0" xfId="103" applyFont="1" applyFill="1" applyAlignment="1">
      <alignment horizontal="center" vertical="center" wrapText="1"/>
      <protection/>
    </xf>
    <xf numFmtId="0" fontId="25" fillId="0" borderId="0" xfId="0" applyFont="1" applyAlignment="1">
      <alignment/>
    </xf>
    <xf numFmtId="0" fontId="18" fillId="0" borderId="12" xfId="93" applyFont="1" applyBorder="1" applyAlignment="1">
      <alignment horizontal="center" vertical="center" wrapText="1"/>
      <protection/>
    </xf>
    <xf numFmtId="0" fontId="18" fillId="0" borderId="12" xfId="0" applyFont="1" applyBorder="1" applyAlignment="1">
      <alignment horizontal="left" vertical="center" wrapText="1"/>
    </xf>
    <xf numFmtId="2" fontId="18" fillId="0" borderId="12" xfId="0" applyNumberFormat="1" applyFont="1" applyBorder="1" applyAlignment="1">
      <alignment horizontal="right" vertical="center" wrapText="1"/>
    </xf>
    <xf numFmtId="173" fontId="18" fillId="0" borderId="12" xfId="0" applyNumberFormat="1" applyFont="1" applyBorder="1" applyAlignment="1">
      <alignment horizontal="right" vertical="top" wrapText="1"/>
    </xf>
    <xf numFmtId="4" fontId="18" fillId="0" borderId="12" xfId="0" applyNumberFormat="1" applyFont="1" applyBorder="1" applyAlignment="1">
      <alignment horizontal="right" vertical="center" wrapText="1"/>
    </xf>
    <xf numFmtId="2" fontId="18" fillId="0" borderId="12" xfId="0" applyNumberFormat="1" applyFont="1" applyBorder="1" applyAlignment="1">
      <alignment horizontal="center" vertical="center" wrapText="1"/>
    </xf>
    <xf numFmtId="0" fontId="19" fillId="0" borderId="12" xfId="0" applyFont="1" applyBorder="1" applyAlignment="1">
      <alignment horizontal="center" vertical="center" wrapText="1"/>
    </xf>
    <xf numFmtId="49" fontId="73" fillId="0" borderId="12" xfId="0" applyNumberFormat="1" applyFont="1" applyFill="1" applyBorder="1" applyAlignment="1">
      <alignment horizontal="center" vertical="center" wrapText="1"/>
    </xf>
    <xf numFmtId="173" fontId="19" fillId="0" borderId="12" xfId="0" applyNumberFormat="1" applyFont="1" applyBorder="1" applyAlignment="1">
      <alignment horizontal="center" vertical="center" wrapText="1"/>
    </xf>
    <xf numFmtId="0" fontId="18" fillId="0" borderId="12" xfId="0" applyFont="1" applyBorder="1" applyAlignment="1">
      <alignment horizontal="right" vertical="center" wrapText="1"/>
    </xf>
    <xf numFmtId="0" fontId="18" fillId="0" borderId="12" xfId="0" applyFont="1" applyBorder="1" applyAlignment="1">
      <alignment horizontal="center" vertical="center" wrapText="1"/>
    </xf>
    <xf numFmtId="173" fontId="18" fillId="0" borderId="12" xfId="0" applyNumberFormat="1" applyFont="1" applyBorder="1" applyAlignment="1">
      <alignment horizontal="center" wrapText="1"/>
    </xf>
    <xf numFmtId="0" fontId="18" fillId="0" borderId="12" xfId="0" applyFont="1" applyBorder="1" applyAlignment="1">
      <alignment wrapText="1"/>
    </xf>
    <xf numFmtId="2" fontId="18" fillId="0" borderId="12" xfId="0" applyNumberFormat="1" applyFont="1" applyBorder="1" applyAlignment="1">
      <alignment horizontal="right" wrapText="1"/>
    </xf>
    <xf numFmtId="0" fontId="18" fillId="33" borderId="12" xfId="107" applyFont="1" applyFill="1" applyBorder="1" applyAlignment="1">
      <alignment horizontal="center" vertical="center" wrapText="1"/>
      <protection/>
    </xf>
    <xf numFmtId="2" fontId="18" fillId="33" borderId="12" xfId="109" applyNumberFormat="1" applyFont="1" applyFill="1" applyBorder="1" applyAlignment="1">
      <alignment horizontal="right" vertical="center" wrapText="1"/>
      <protection/>
    </xf>
    <xf numFmtId="2" fontId="19" fillId="33" borderId="12" xfId="109" applyNumberFormat="1" applyFont="1" applyFill="1" applyBorder="1" applyAlignment="1">
      <alignment horizontal="center" vertical="center" wrapText="1"/>
      <protection/>
    </xf>
    <xf numFmtId="0" fontId="19" fillId="33" borderId="12" xfId="174" applyFont="1" applyFill="1" applyBorder="1" applyAlignment="1">
      <alignment horizontal="center" vertical="center" wrapText="1"/>
      <protection/>
    </xf>
    <xf numFmtId="0" fontId="18" fillId="34" borderId="12" xfId="107" applyFont="1" applyFill="1" applyBorder="1" applyAlignment="1">
      <alignment horizontal="left" vertical="center" wrapText="1"/>
      <protection/>
    </xf>
    <xf numFmtId="0" fontId="18" fillId="0" borderId="12" xfId="0" applyFont="1" applyFill="1" applyBorder="1" applyAlignment="1">
      <alignment horizontal="center" vertical="center" wrapText="1"/>
    </xf>
    <xf numFmtId="0" fontId="18" fillId="0" borderId="12" xfId="0" applyFont="1" applyFill="1" applyBorder="1" applyAlignment="1">
      <alignment vertical="center" wrapText="1"/>
    </xf>
    <xf numFmtId="2" fontId="18" fillId="0" borderId="12" xfId="0" applyNumberFormat="1" applyFont="1" applyFill="1" applyBorder="1" applyAlignment="1">
      <alignment horizontal="right" vertical="center" wrapText="1"/>
    </xf>
    <xf numFmtId="0" fontId="18" fillId="0" borderId="12" xfId="0" applyFont="1" applyFill="1" applyBorder="1" applyAlignment="1">
      <alignment horizontal="center" wrapText="1"/>
    </xf>
    <xf numFmtId="1" fontId="18" fillId="0" borderId="12" xfId="0" applyNumberFormat="1" applyFont="1" applyFill="1" applyBorder="1" applyAlignment="1">
      <alignment horizontal="center" vertical="center" wrapText="1"/>
    </xf>
    <xf numFmtId="0" fontId="75" fillId="0" borderId="12" xfId="107" applyFont="1" applyBorder="1" applyAlignment="1">
      <alignment horizontal="center" vertical="center" wrapText="1"/>
      <protection/>
    </xf>
    <xf numFmtId="0" fontId="75" fillId="0" borderId="12" xfId="0" applyFont="1" applyBorder="1" applyAlignment="1">
      <alignment horizontal="left" vertical="center" wrapText="1"/>
    </xf>
    <xf numFmtId="4" fontId="75" fillId="0" borderId="12" xfId="107" applyNumberFormat="1" applyFont="1" applyBorder="1" applyAlignment="1">
      <alignment vertical="center" wrapText="1"/>
      <protection/>
    </xf>
    <xf numFmtId="4" fontId="75" fillId="0" borderId="12" xfId="107" applyNumberFormat="1" applyFont="1" applyBorder="1" applyAlignment="1">
      <alignment horizontal="center" vertical="center" wrapText="1"/>
      <protection/>
    </xf>
    <xf numFmtId="0" fontId="73" fillId="0" borderId="12" xfId="107" applyFont="1" applyFill="1" applyBorder="1" applyAlignment="1">
      <alignment horizontal="center" vertical="center" wrapText="1"/>
      <protection/>
    </xf>
    <xf numFmtId="0" fontId="73" fillId="0" borderId="12" xfId="0" applyFont="1" applyFill="1" applyBorder="1" applyAlignment="1">
      <alignment horizontal="left" vertical="center" wrapText="1"/>
    </xf>
    <xf numFmtId="2" fontId="73" fillId="0" borderId="12" xfId="107" applyNumberFormat="1" applyFont="1" applyFill="1" applyBorder="1" applyAlignment="1">
      <alignment horizontal="right" vertical="center" wrapText="1"/>
      <protection/>
    </xf>
    <xf numFmtId="4" fontId="73" fillId="0" borderId="12" xfId="107" applyNumberFormat="1" applyFont="1" applyFill="1" applyBorder="1" applyAlignment="1">
      <alignment horizontal="right" vertical="center" wrapText="1"/>
      <protection/>
    </xf>
    <xf numFmtId="2" fontId="73" fillId="0" borderId="12" xfId="108" applyNumberFormat="1" applyFont="1" applyFill="1" applyBorder="1" applyAlignment="1">
      <alignment horizontal="center" vertical="center" wrapText="1"/>
      <protection/>
    </xf>
    <xf numFmtId="4" fontId="73" fillId="0" borderId="12" xfId="107" applyNumberFormat="1" applyFont="1" applyFill="1" applyBorder="1" applyAlignment="1">
      <alignment vertical="center" wrapText="1"/>
      <protection/>
    </xf>
    <xf numFmtId="1" fontId="75" fillId="0" borderId="12" xfId="108" applyNumberFormat="1" applyFont="1" applyBorder="1" applyAlignment="1">
      <alignment horizontal="center" vertical="center" wrapText="1"/>
      <protection/>
    </xf>
    <xf numFmtId="0" fontId="75" fillId="0" borderId="12" xfId="108" applyFont="1" applyBorder="1" applyAlignment="1">
      <alignment horizontal="left" vertical="center" wrapText="1"/>
      <protection/>
    </xf>
    <xf numFmtId="4" fontId="75" fillId="0" borderId="12" xfId="108" applyNumberFormat="1" applyFont="1" applyBorder="1" applyAlignment="1">
      <alignment horizontal="right" vertical="center" wrapText="1"/>
      <protection/>
    </xf>
    <xf numFmtId="0" fontId="73" fillId="0" borderId="12" xfId="108" applyFont="1" applyBorder="1" applyAlignment="1">
      <alignment horizontal="center" vertical="center" wrapText="1"/>
      <protection/>
    </xf>
    <xf numFmtId="0" fontId="75" fillId="0" borderId="12" xfId="103" applyFont="1" applyFill="1" applyBorder="1" applyAlignment="1">
      <alignment horizontal="center" vertical="center" wrapText="1"/>
      <protection/>
    </xf>
    <xf numFmtId="173" fontId="75" fillId="0" borderId="12" xfId="0" applyNumberFormat="1" applyFont="1" applyFill="1" applyBorder="1" applyAlignment="1">
      <alignment horizontal="center" vertical="center" wrapText="1"/>
    </xf>
    <xf numFmtId="0" fontId="75" fillId="0" borderId="12" xfId="0" applyFont="1" applyFill="1" applyBorder="1" applyAlignment="1">
      <alignment vertical="center" wrapText="1"/>
    </xf>
    <xf numFmtId="2" fontId="75" fillId="0" borderId="12" xfId="0" applyNumberFormat="1" applyFont="1" applyFill="1" applyBorder="1" applyAlignment="1">
      <alignment horizontal="right" vertical="center" wrapText="1"/>
    </xf>
    <xf numFmtId="0" fontId="73" fillId="0" borderId="12" xfId="0" applyFont="1" applyFill="1" applyBorder="1" applyAlignment="1">
      <alignment vertical="center" wrapText="1"/>
    </xf>
    <xf numFmtId="0" fontId="75" fillId="0" borderId="12" xfId="103" applyFont="1" applyBorder="1" applyAlignment="1">
      <alignment horizontal="center" vertical="center" wrapText="1"/>
      <protection/>
    </xf>
    <xf numFmtId="43" fontId="75" fillId="0" borderId="12" xfId="54" applyFont="1" applyFill="1" applyBorder="1" applyAlignment="1">
      <alignment horizontal="right" vertical="center" wrapText="1"/>
    </xf>
    <xf numFmtId="176" fontId="75" fillId="0" borderId="12" xfId="103" applyNumberFormat="1" applyFont="1" applyBorder="1" applyAlignment="1">
      <alignment horizontal="center" vertical="center" wrapText="1"/>
      <protection/>
    </xf>
    <xf numFmtId="43" fontId="75" fillId="0" borderId="12" xfId="54" applyFont="1" applyFill="1" applyBorder="1" applyAlignment="1">
      <alignment horizontal="center" vertical="center" wrapText="1"/>
    </xf>
    <xf numFmtId="0" fontId="75" fillId="0" borderId="12" xfId="109" applyFont="1" applyBorder="1" applyAlignment="1">
      <alignment horizontal="center" vertical="center" wrapText="1"/>
      <protection/>
    </xf>
    <xf numFmtId="173" fontId="75" fillId="0" borderId="12" xfId="0" applyNumberFormat="1" applyFont="1" applyBorder="1" applyAlignment="1">
      <alignment horizontal="center" vertical="center" wrapText="1"/>
    </xf>
    <xf numFmtId="0" fontId="75" fillId="0" borderId="12" xfId="0" applyFont="1" applyBorder="1" applyAlignment="1">
      <alignment vertical="center" wrapText="1"/>
    </xf>
    <xf numFmtId="2" fontId="75" fillId="0" borderId="12" xfId="0" applyNumberFormat="1" applyFont="1" applyBorder="1" applyAlignment="1">
      <alignment horizontal="right" vertical="center" wrapText="1"/>
    </xf>
    <xf numFmtId="0" fontId="73" fillId="0" borderId="12" xfId="0" applyFont="1" applyBorder="1" applyAlignment="1">
      <alignment horizontal="center" vertical="center" wrapText="1"/>
    </xf>
    <xf numFmtId="0" fontId="73" fillId="0" borderId="12" xfId="0" applyFont="1" applyBorder="1" applyAlignment="1">
      <alignment vertical="center" wrapText="1"/>
    </xf>
    <xf numFmtId="181" fontId="75" fillId="0" borderId="12" xfId="107" applyNumberFormat="1" applyFont="1" applyBorder="1" applyAlignment="1">
      <alignment horizontal="left" vertical="center" wrapText="1"/>
      <protection/>
    </xf>
    <xf numFmtId="181" fontId="73" fillId="0" borderId="12" xfId="107" applyNumberFormat="1" applyFont="1" applyFill="1" applyBorder="1" applyAlignment="1">
      <alignment horizontal="left" vertical="center" wrapText="1"/>
      <protection/>
    </xf>
    <xf numFmtId="0" fontId="73" fillId="0" borderId="12" xfId="104" applyFont="1" applyBorder="1" applyAlignment="1">
      <alignment horizontal="left" vertical="center" wrapText="1"/>
      <protection/>
    </xf>
    <xf numFmtId="0" fontId="18" fillId="0" borderId="12" xfId="103" applyFont="1" applyFill="1" applyBorder="1" applyAlignment="1">
      <alignment horizontal="center" vertical="center"/>
      <protection/>
    </xf>
    <xf numFmtId="0" fontId="18" fillId="0" borderId="12" xfId="103" applyFont="1" applyFill="1" applyBorder="1" applyAlignment="1">
      <alignment horizontal="left" vertical="center"/>
      <protection/>
    </xf>
    <xf numFmtId="37" fontId="18" fillId="0" borderId="12" xfId="42" applyNumberFormat="1" applyFont="1" applyFill="1" applyBorder="1" applyAlignment="1">
      <alignment horizontal="center" vertical="center"/>
    </xf>
    <xf numFmtId="39" fontId="18" fillId="0" borderId="12" xfId="42" applyNumberFormat="1" applyFont="1" applyFill="1" applyBorder="1" applyAlignment="1">
      <alignment horizontal="right" vertical="center"/>
    </xf>
    <xf numFmtId="2" fontId="18" fillId="0" borderId="12" xfId="103" applyNumberFormat="1" applyFont="1" applyFill="1" applyBorder="1" applyAlignment="1">
      <alignment horizontal="center" vertical="center"/>
      <protection/>
    </xf>
    <xf numFmtId="0" fontId="19" fillId="0" borderId="13" xfId="103" applyFont="1" applyFill="1" applyBorder="1" applyAlignment="1">
      <alignment horizontal="center" vertical="center" wrapText="1"/>
      <protection/>
    </xf>
    <xf numFmtId="0" fontId="19" fillId="0" borderId="13" xfId="103" applyFont="1" applyFill="1" applyBorder="1" applyAlignment="1">
      <alignment horizontal="left" vertical="center" wrapText="1"/>
      <protection/>
    </xf>
    <xf numFmtId="37" fontId="19" fillId="0" borderId="13" xfId="42" applyNumberFormat="1" applyFont="1" applyFill="1" applyBorder="1" applyAlignment="1">
      <alignment horizontal="center" vertical="center" wrapText="1"/>
    </xf>
    <xf numFmtId="39" fontId="19" fillId="0" borderId="14" xfId="42" applyNumberFormat="1" applyFont="1" applyFill="1" applyBorder="1" applyAlignment="1">
      <alignment horizontal="right" vertical="center" wrapText="1"/>
    </xf>
    <xf numFmtId="39" fontId="19" fillId="0" borderId="13" xfId="42" applyNumberFormat="1" applyFont="1" applyFill="1" applyBorder="1" applyAlignment="1">
      <alignment horizontal="right" vertical="center" wrapText="1"/>
    </xf>
    <xf numFmtId="2" fontId="19" fillId="0" borderId="13" xfId="103" applyNumberFormat="1" applyFont="1" applyFill="1" applyBorder="1" applyAlignment="1">
      <alignment horizontal="center" vertical="center" wrapText="1"/>
      <protection/>
    </xf>
    <xf numFmtId="0" fontId="19" fillId="0" borderId="14" xfId="103" applyFont="1" applyFill="1" applyBorder="1" applyAlignment="1">
      <alignment horizontal="center" vertical="center" wrapText="1"/>
      <protection/>
    </xf>
    <xf numFmtId="0" fontId="19" fillId="0" borderId="14" xfId="103" applyFont="1" applyFill="1" applyBorder="1" applyAlignment="1">
      <alignment horizontal="left" vertical="center" wrapText="1"/>
      <protection/>
    </xf>
    <xf numFmtId="37" fontId="19" fillId="0" borderId="14" xfId="42" applyNumberFormat="1" applyFont="1" applyFill="1" applyBorder="1" applyAlignment="1">
      <alignment horizontal="center" vertical="center" wrapText="1"/>
    </xf>
    <xf numFmtId="2" fontId="19" fillId="0" borderId="14" xfId="103" applyNumberFormat="1" applyFont="1" applyFill="1" applyBorder="1" applyAlignment="1">
      <alignment horizontal="center" vertical="center" wrapText="1"/>
      <protection/>
    </xf>
    <xf numFmtId="0" fontId="19" fillId="0" borderId="15" xfId="103" applyFont="1" applyFill="1" applyBorder="1" applyAlignment="1">
      <alignment horizontal="center" vertical="center" wrapText="1"/>
      <protection/>
    </xf>
    <xf numFmtId="0" fontId="19" fillId="0" borderId="15" xfId="103" applyFont="1" applyFill="1" applyBorder="1" applyAlignment="1">
      <alignment horizontal="left" vertical="center" wrapText="1"/>
      <protection/>
    </xf>
    <xf numFmtId="37" fontId="19" fillId="0" borderId="15" xfId="42" applyNumberFormat="1" applyFont="1" applyFill="1" applyBorder="1" applyAlignment="1">
      <alignment horizontal="center" vertical="center" wrapText="1"/>
    </xf>
    <xf numFmtId="39" fontId="19" fillId="0" borderId="15" xfId="42" applyNumberFormat="1" applyFont="1" applyFill="1" applyBorder="1" applyAlignment="1">
      <alignment horizontal="right" vertical="center" wrapText="1"/>
    </xf>
    <xf numFmtId="2" fontId="19" fillId="0" borderId="15" xfId="103" applyNumberFormat="1" applyFont="1" applyFill="1" applyBorder="1" applyAlignment="1">
      <alignment horizontal="center" vertical="center" wrapText="1"/>
      <protection/>
    </xf>
    <xf numFmtId="0" fontId="18" fillId="0" borderId="12" xfId="0" applyFont="1" applyFill="1" applyBorder="1" applyAlignment="1">
      <alignment horizontal="left" vertical="center"/>
    </xf>
    <xf numFmtId="4" fontId="18" fillId="0" borderId="12" xfId="0" applyNumberFormat="1" applyFont="1" applyFill="1" applyBorder="1" applyAlignment="1">
      <alignment horizontal="right" vertical="center" wrapText="1"/>
    </xf>
    <xf numFmtId="4" fontId="18" fillId="0" borderId="12" xfId="0" applyNumberFormat="1" applyFont="1" applyFill="1" applyBorder="1" applyAlignment="1">
      <alignment horizontal="center" vertical="center" wrapText="1"/>
    </xf>
    <xf numFmtId="2" fontId="19" fillId="0" borderId="12" xfId="89" applyNumberFormat="1" applyFont="1" applyFill="1" applyBorder="1" applyAlignment="1">
      <alignment horizontal="left" vertical="center" wrapText="1"/>
      <protection/>
    </xf>
    <xf numFmtId="173" fontId="73" fillId="0" borderId="12" xfId="84" applyNumberFormat="1" applyFont="1" applyFill="1" applyBorder="1" applyAlignment="1">
      <alignment horizontal="center" vertical="center" wrapText="1"/>
      <protection/>
    </xf>
    <xf numFmtId="173" fontId="73" fillId="0" borderId="12" xfId="84" applyNumberFormat="1" applyFont="1" applyFill="1" applyBorder="1" applyAlignment="1">
      <alignment horizontal="left" vertical="center" wrapText="1"/>
      <protection/>
    </xf>
    <xf numFmtId="176" fontId="73" fillId="0" borderId="12" xfId="84" applyNumberFormat="1" applyFont="1" applyFill="1" applyBorder="1" applyAlignment="1">
      <alignment horizontal="right" vertical="center" wrapText="1"/>
      <protection/>
    </xf>
    <xf numFmtId="173" fontId="73" fillId="0" borderId="12" xfId="84" applyNumberFormat="1" applyFont="1" applyFill="1" applyBorder="1" applyAlignment="1">
      <alignment horizontal="right" vertical="center" wrapText="1"/>
      <protection/>
    </xf>
    <xf numFmtId="173" fontId="74" fillId="0" borderId="12" xfId="84" applyNumberFormat="1" applyFont="1" applyFill="1" applyBorder="1" applyAlignment="1">
      <alignment horizontal="center" vertical="center" wrapText="1"/>
      <protection/>
    </xf>
    <xf numFmtId="176" fontId="75" fillId="0" borderId="12" xfId="84" applyNumberFormat="1" applyFont="1" applyFill="1" applyBorder="1" applyAlignment="1">
      <alignment horizontal="right" vertical="center" wrapText="1"/>
      <protection/>
    </xf>
    <xf numFmtId="0" fontId="4" fillId="0" borderId="12" xfId="103" applyFont="1" applyFill="1" applyBorder="1" applyAlignment="1">
      <alignment horizontal="center" vertical="center" wrapText="1"/>
      <protection/>
    </xf>
    <xf numFmtId="0" fontId="4" fillId="0" borderId="12" xfId="103" applyFont="1" applyFill="1" applyBorder="1" applyAlignment="1">
      <alignment horizontal="left" vertical="center" wrapText="1"/>
      <protection/>
    </xf>
    <xf numFmtId="2" fontId="4" fillId="0" borderId="12" xfId="103" applyNumberFormat="1" applyFont="1" applyFill="1" applyBorder="1" applyAlignment="1">
      <alignment horizontal="right" vertical="center" wrapText="1"/>
      <protection/>
    </xf>
    <xf numFmtId="4" fontId="4" fillId="0" borderId="12" xfId="118" applyNumberFormat="1" applyFont="1" applyFill="1" applyBorder="1" applyAlignment="1">
      <alignment vertical="center" wrapText="1"/>
      <protection/>
    </xf>
    <xf numFmtId="2" fontId="4" fillId="0" borderId="12" xfId="89" applyNumberFormat="1" applyFont="1" applyFill="1" applyBorder="1" applyAlignment="1">
      <alignment horizontal="center" vertical="center" wrapText="1"/>
      <protection/>
    </xf>
    <xf numFmtId="2" fontId="4" fillId="0" borderId="12" xfId="103" applyNumberFormat="1" applyFont="1" applyFill="1" applyBorder="1" applyAlignment="1">
      <alignment vertical="center" wrapText="1"/>
      <protection/>
    </xf>
    <xf numFmtId="0" fontId="21" fillId="0" borderId="12" xfId="118" applyFont="1" applyFill="1" applyBorder="1" applyAlignment="1">
      <alignment horizontal="center" vertical="center" wrapText="1"/>
      <protection/>
    </xf>
    <xf numFmtId="3" fontId="4" fillId="0" borderId="12" xfId="118" applyNumberFormat="1" applyFont="1" applyFill="1" applyBorder="1" applyAlignment="1">
      <alignment horizontal="center" vertical="center"/>
      <protection/>
    </xf>
    <xf numFmtId="0" fontId="3" fillId="0" borderId="0" xfId="0" applyFont="1" applyFill="1" applyAlignment="1">
      <alignment/>
    </xf>
    <xf numFmtId="0" fontId="4" fillId="0" borderId="12" xfId="89" applyFont="1" applyFill="1" applyBorder="1" applyAlignment="1">
      <alignment horizontal="left" vertical="center" wrapText="1"/>
      <protection/>
    </xf>
    <xf numFmtId="4" fontId="4" fillId="0" borderId="12" xfId="0" applyNumberFormat="1" applyFont="1" applyFill="1" applyBorder="1" applyAlignment="1">
      <alignment horizontal="right" vertical="center" wrapText="1"/>
    </xf>
    <xf numFmtId="0" fontId="4" fillId="0" borderId="12" xfId="118"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2" xfId="118" applyFont="1" applyFill="1" applyBorder="1" applyAlignment="1">
      <alignment vertical="center" wrapText="1"/>
      <protection/>
    </xf>
    <xf numFmtId="0" fontId="4" fillId="0" borderId="12" xfId="118" applyFont="1" applyFill="1" applyBorder="1" applyAlignment="1">
      <alignment vertical="center"/>
      <protection/>
    </xf>
    <xf numFmtId="4" fontId="3" fillId="0" borderId="12" xfId="0" applyNumberFormat="1" applyFont="1" applyFill="1" applyBorder="1" applyAlignment="1">
      <alignment horizontal="right" vertical="center" wrapText="1"/>
    </xf>
    <xf numFmtId="4" fontId="4" fillId="0" borderId="12" xfId="118" applyNumberFormat="1" applyFont="1" applyFill="1" applyBorder="1" applyAlignment="1">
      <alignment vertical="center"/>
      <protection/>
    </xf>
    <xf numFmtId="4" fontId="4" fillId="0" borderId="12" xfId="118" applyNumberFormat="1" applyFont="1" applyFill="1" applyBorder="1" applyAlignment="1">
      <alignment horizontal="center" vertical="center" wrapText="1"/>
      <protection/>
    </xf>
    <xf numFmtId="0" fontId="21" fillId="0" borderId="12" xfId="103"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3" fillId="0" borderId="12" xfId="118" applyFont="1" applyFill="1" applyBorder="1" applyAlignment="1">
      <alignment vertical="center" wrapText="1"/>
      <protection/>
    </xf>
    <xf numFmtId="2" fontId="3" fillId="0" borderId="12" xfId="103" applyNumberFormat="1" applyFont="1" applyFill="1" applyBorder="1" applyAlignment="1">
      <alignment horizontal="right" vertical="center" wrapText="1"/>
      <protection/>
    </xf>
    <xf numFmtId="2" fontId="4" fillId="0" borderId="12" xfId="118" applyNumberFormat="1" applyFont="1" applyFill="1" applyBorder="1" applyAlignment="1">
      <alignment vertical="center"/>
      <protection/>
    </xf>
    <xf numFmtId="3" fontId="4" fillId="0" borderId="12" xfId="118" applyNumberFormat="1" applyFont="1" applyFill="1" applyBorder="1" applyAlignment="1">
      <alignment horizontal="center" vertical="center" wrapText="1"/>
      <protection/>
    </xf>
    <xf numFmtId="0" fontId="3" fillId="0" borderId="12" xfId="118" applyFont="1" applyFill="1" applyBorder="1" applyAlignment="1">
      <alignment horizontal="center" vertical="center" wrapText="1"/>
      <protection/>
    </xf>
    <xf numFmtId="0" fontId="3" fillId="0" borderId="12" xfId="118" applyFont="1" applyFill="1" applyBorder="1" applyAlignment="1">
      <alignment horizontal="left" vertical="center" wrapText="1"/>
      <protection/>
    </xf>
    <xf numFmtId="0" fontId="4" fillId="0" borderId="12" xfId="118" applyFont="1" applyFill="1" applyBorder="1" applyAlignment="1">
      <alignment horizontal="right" vertical="center" wrapText="1"/>
      <protection/>
    </xf>
    <xf numFmtId="2" fontId="4" fillId="0" borderId="12" xfId="118" applyNumberFormat="1" applyFont="1" applyFill="1" applyBorder="1" applyAlignment="1">
      <alignment horizontal="right" vertical="center" wrapText="1"/>
      <protection/>
    </xf>
    <xf numFmtId="173" fontId="4"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173" fontId="26" fillId="0" borderId="12" xfId="0" applyNumberFormat="1" applyFont="1" applyFill="1" applyBorder="1" applyAlignment="1">
      <alignment horizontal="right" vertical="center" wrapText="1"/>
    </xf>
    <xf numFmtId="173" fontId="27" fillId="0" borderId="12" xfId="0" applyNumberFormat="1" applyFont="1" applyFill="1" applyBorder="1" applyAlignment="1">
      <alignment horizontal="right" vertical="center" wrapText="1"/>
    </xf>
    <xf numFmtId="176" fontId="27" fillId="0" borderId="12" xfId="0" applyNumberFormat="1" applyFont="1" applyFill="1" applyBorder="1" applyAlignment="1">
      <alignment horizontal="right" vertical="center" wrapText="1"/>
    </xf>
    <xf numFmtId="0" fontId="19" fillId="0" borderId="12"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2" xfId="93" applyFont="1" applyFill="1" applyBorder="1" applyAlignment="1">
      <alignment horizontal="left" vertical="center" wrapText="1"/>
      <protection/>
    </xf>
    <xf numFmtId="2" fontId="21" fillId="0" borderId="12" xfId="93" applyNumberFormat="1" applyFont="1" applyFill="1" applyBorder="1" applyAlignment="1">
      <alignment horizontal="right" vertical="center" wrapText="1"/>
      <protection/>
    </xf>
    <xf numFmtId="2" fontId="27" fillId="0" borderId="12" xfId="115" applyNumberFormat="1" applyFont="1" applyFill="1" applyBorder="1" applyAlignment="1">
      <alignment horizontal="right" vertical="center" wrapText="1"/>
      <protection/>
    </xf>
    <xf numFmtId="0" fontId="4" fillId="0" borderId="12" xfId="93" applyFont="1" applyFill="1" applyBorder="1" applyAlignment="1">
      <alignment horizontal="left" vertical="center" wrapText="1"/>
      <protection/>
    </xf>
    <xf numFmtId="0" fontId="27" fillId="0" borderId="12" xfId="0" applyFont="1" applyFill="1" applyBorder="1" applyAlignment="1">
      <alignment horizontal="right" vertical="center" wrapText="1"/>
    </xf>
    <xf numFmtId="2" fontId="4" fillId="0" borderId="12" xfId="93" applyNumberFormat="1" applyFont="1" applyFill="1" applyBorder="1" applyAlignment="1">
      <alignment horizontal="left" vertical="center" wrapText="1"/>
      <protection/>
    </xf>
    <xf numFmtId="0" fontId="26" fillId="0" borderId="12" xfId="0" applyFont="1" applyFill="1" applyBorder="1" applyAlignment="1">
      <alignment horizontal="right" vertical="center" wrapText="1"/>
    </xf>
    <xf numFmtId="0" fontId="4" fillId="0" borderId="12" xfId="75" applyFont="1" applyFill="1" applyBorder="1" applyAlignment="1">
      <alignment horizontal="left" vertical="center" wrapText="1"/>
      <protection/>
    </xf>
    <xf numFmtId="0" fontId="3" fillId="0" borderId="12" xfId="0" applyFont="1" applyFill="1" applyBorder="1" applyAlignment="1">
      <alignment horizontal="left" vertical="center" wrapText="1"/>
    </xf>
    <xf numFmtId="0" fontId="4" fillId="0" borderId="12" xfId="115" applyFont="1" applyFill="1" applyBorder="1" applyAlignment="1">
      <alignment horizontal="center" vertical="center" wrapText="1"/>
      <protection/>
    </xf>
    <xf numFmtId="2" fontId="4" fillId="0" borderId="12" xfId="0" applyNumberFormat="1" applyFont="1" applyFill="1" applyBorder="1" applyAlignment="1">
      <alignment horizontal="right" vertical="center" wrapText="1"/>
    </xf>
    <xf numFmtId="2" fontId="4" fillId="0" borderId="12" xfId="0" applyNumberFormat="1" applyFont="1" applyFill="1" applyBorder="1" applyAlignment="1">
      <alignment horizontal="right" vertical="center" wrapText="1"/>
    </xf>
    <xf numFmtId="0" fontId="4" fillId="0" borderId="12" xfId="0" applyFont="1" applyFill="1" applyBorder="1" applyAlignment="1">
      <alignment horizontal="right" vertical="center" wrapText="1"/>
    </xf>
    <xf numFmtId="2" fontId="3" fillId="0" borderId="16" xfId="0" applyNumberFormat="1" applyFont="1" applyFill="1" applyBorder="1" applyAlignment="1">
      <alignment horizontal="right" vertical="center" wrapText="1"/>
    </xf>
    <xf numFmtId="2" fontId="4" fillId="0" borderId="12" xfId="198" applyNumberFormat="1" applyFont="1" applyFill="1" applyBorder="1" applyAlignment="1">
      <alignment horizontal="right" vertical="center" wrapText="1"/>
      <protection/>
    </xf>
    <xf numFmtId="0" fontId="4" fillId="0" borderId="16" xfId="0" applyFont="1" applyFill="1" applyBorder="1" applyAlignment="1">
      <alignment horizontal="right" vertical="center" wrapText="1"/>
    </xf>
    <xf numFmtId="2" fontId="4" fillId="0" borderId="16" xfId="0" applyNumberFormat="1" applyFont="1" applyFill="1" applyBorder="1" applyAlignment="1">
      <alignment horizontal="right" vertical="center" wrapText="1"/>
    </xf>
    <xf numFmtId="2" fontId="4" fillId="0" borderId="16" xfId="0" applyNumberFormat="1" applyFont="1" applyFill="1" applyBorder="1" applyAlignment="1">
      <alignment horizontal="right" vertical="center" wrapText="1"/>
    </xf>
    <xf numFmtId="176" fontId="27" fillId="0" borderId="12" xfId="0" applyNumberFormat="1" applyFont="1" applyFill="1" applyBorder="1" applyAlignment="1">
      <alignment horizontal="right" vertical="center" wrapText="1"/>
    </xf>
    <xf numFmtId="4" fontId="27" fillId="0" borderId="12" xfId="0" applyNumberFormat="1" applyFont="1" applyFill="1" applyBorder="1" applyAlignment="1">
      <alignment horizontal="right" vertical="center" wrapText="1"/>
    </xf>
    <xf numFmtId="0" fontId="74" fillId="0" borderId="12" xfId="103" applyFont="1" applyFill="1" applyBorder="1" applyAlignment="1">
      <alignment horizontal="center" vertical="center"/>
      <protection/>
    </xf>
    <xf numFmtId="173" fontId="74" fillId="0" borderId="12" xfId="107" applyNumberFormat="1" applyFont="1" applyFill="1" applyBorder="1" applyAlignment="1">
      <alignment horizontal="left" vertical="center" wrapText="1"/>
      <protection/>
    </xf>
    <xf numFmtId="176" fontId="74" fillId="0" borderId="12" xfId="103" applyNumberFormat="1" applyFont="1" applyFill="1" applyBorder="1" applyAlignment="1">
      <alignment horizontal="center" vertical="center" wrapText="1"/>
      <protection/>
    </xf>
    <xf numFmtId="176" fontId="74" fillId="0" borderId="12" xfId="103" applyNumberFormat="1" applyFont="1" applyFill="1" applyBorder="1" applyAlignment="1">
      <alignment horizontal="right" vertical="center" wrapText="1"/>
      <protection/>
    </xf>
    <xf numFmtId="2" fontId="74" fillId="0" borderId="12" xfId="121" applyNumberFormat="1" applyFont="1" applyFill="1" applyBorder="1" applyAlignment="1">
      <alignment horizontal="right" vertical="center" wrapText="1"/>
      <protection/>
    </xf>
    <xf numFmtId="2" fontId="74" fillId="0" borderId="12" xfId="97" applyNumberFormat="1" applyFont="1" applyFill="1" applyBorder="1" applyAlignment="1">
      <alignment horizontal="right" vertical="center" wrapText="1"/>
      <protection/>
    </xf>
    <xf numFmtId="2" fontId="74" fillId="0" borderId="12" xfId="86" applyNumberFormat="1" applyFont="1" applyFill="1" applyBorder="1" applyAlignment="1">
      <alignment horizontal="right" vertical="center" wrapText="1"/>
      <protection/>
    </xf>
    <xf numFmtId="176" fontId="69" fillId="0" borderId="12" xfId="103" applyNumberFormat="1" applyFont="1" applyFill="1" applyBorder="1" applyAlignment="1">
      <alignment horizontal="center" vertical="center" wrapText="1"/>
      <protection/>
    </xf>
    <xf numFmtId="0" fontId="74" fillId="0" borderId="12" xfId="103" applyFont="1" applyFill="1" applyBorder="1" applyAlignment="1">
      <alignment horizontal="left" vertical="center" wrapText="1"/>
      <protection/>
    </xf>
    <xf numFmtId="0" fontId="69" fillId="0" borderId="12" xfId="103" applyFont="1" applyFill="1" applyBorder="1" applyAlignment="1">
      <alignment horizontal="left" vertical="center" wrapText="1"/>
      <protection/>
    </xf>
    <xf numFmtId="0" fontId="18" fillId="0" borderId="12" xfId="0" applyFont="1" applyFill="1" applyBorder="1" applyAlignment="1">
      <alignment horizontal="center" vertical="center" wrapText="1"/>
    </xf>
    <xf numFmtId="0" fontId="18" fillId="0" borderId="12" xfId="0" applyFont="1" applyFill="1" applyBorder="1" applyAlignment="1">
      <alignment vertical="center" wrapText="1"/>
    </xf>
    <xf numFmtId="39" fontId="18" fillId="0" borderId="12" xfId="0" applyNumberFormat="1" applyFont="1" applyFill="1" applyBorder="1" applyAlignment="1">
      <alignment horizontal="right" vertical="center" wrapText="1"/>
    </xf>
    <xf numFmtId="2" fontId="18" fillId="0" borderId="12" xfId="0" applyNumberFormat="1" applyFont="1" applyFill="1" applyBorder="1" applyAlignment="1">
      <alignment horizontal="right" vertical="center" wrapText="1"/>
    </xf>
    <xf numFmtId="0" fontId="19" fillId="0" borderId="12" xfId="0" applyFont="1" applyFill="1" applyBorder="1" applyAlignment="1">
      <alignment horizontal="left" vertical="center" wrapText="1"/>
    </xf>
    <xf numFmtId="0" fontId="19" fillId="0" borderId="12" xfId="75" applyFont="1" applyFill="1" applyBorder="1" applyAlignment="1">
      <alignment horizontal="center" vertical="center" wrapText="1"/>
      <protection/>
    </xf>
    <xf numFmtId="39" fontId="19" fillId="0" borderId="12" xfId="0" applyNumberFormat="1" applyFont="1" applyFill="1" applyBorder="1" applyAlignment="1">
      <alignment horizontal="right" vertical="center" wrapText="1"/>
    </xf>
    <xf numFmtId="0" fontId="19" fillId="0" borderId="12" xfId="0" applyFont="1" applyFill="1" applyBorder="1" applyAlignment="1">
      <alignment horizontal="center" vertical="center" wrapText="1"/>
    </xf>
    <xf numFmtId="2" fontId="19" fillId="0" borderId="12" xfId="0" applyNumberFormat="1" applyFont="1" applyFill="1" applyBorder="1" applyAlignment="1">
      <alignment horizontal="right" vertical="center" wrapText="1"/>
    </xf>
    <xf numFmtId="0" fontId="19" fillId="0" borderId="12" xfId="103" applyFont="1" applyFill="1" applyBorder="1" applyAlignment="1">
      <alignment horizontal="left" vertical="center" wrapText="1"/>
      <protection/>
    </xf>
    <xf numFmtId="37" fontId="4" fillId="0" borderId="12" xfId="0" applyNumberFormat="1" applyFont="1" applyFill="1" applyBorder="1" applyAlignment="1">
      <alignment horizontal="center" vertical="center" wrapText="1"/>
    </xf>
    <xf numFmtId="2" fontId="19" fillId="0" borderId="12" xfId="75" applyNumberFormat="1" applyFont="1" applyFill="1" applyBorder="1" applyAlignment="1">
      <alignment horizontal="right" vertical="center" wrapText="1"/>
      <protection/>
    </xf>
    <xf numFmtId="2" fontId="19" fillId="0" borderId="12" xfId="0" applyNumberFormat="1" applyFont="1" applyFill="1" applyBorder="1" applyAlignment="1">
      <alignment horizontal="right" wrapText="1"/>
    </xf>
    <xf numFmtId="0" fontId="4" fillId="0" borderId="12" xfId="75" applyFont="1" applyFill="1" applyBorder="1" applyAlignment="1">
      <alignment horizontal="center" vertical="center" wrapText="1"/>
      <protection/>
    </xf>
    <xf numFmtId="37" fontId="4" fillId="0" borderId="12" xfId="0" applyNumberFormat="1" applyFont="1" applyFill="1" applyBorder="1" applyAlignment="1">
      <alignment horizontal="left" vertical="center" wrapText="1"/>
    </xf>
    <xf numFmtId="176" fontId="74" fillId="0" borderId="12" xfId="0" applyNumberFormat="1" applyFont="1" applyFill="1" applyBorder="1" applyAlignment="1">
      <alignment horizontal="right" vertical="center" wrapText="1"/>
    </xf>
    <xf numFmtId="173" fontId="69" fillId="0" borderId="12" xfId="0" applyNumberFormat="1" applyFont="1" applyFill="1" applyBorder="1" applyAlignment="1">
      <alignment horizontal="right" vertical="center" wrapText="1"/>
    </xf>
    <xf numFmtId="4" fontId="74" fillId="0" borderId="12" xfId="0" applyNumberFormat="1" applyFont="1" applyFill="1" applyBorder="1" applyAlignment="1">
      <alignment horizontal="right" vertical="center" wrapText="1"/>
    </xf>
    <xf numFmtId="0" fontId="74" fillId="0" borderId="12" xfId="0" applyFont="1" applyFill="1" applyBorder="1" applyAlignment="1">
      <alignment horizontal="center" vertical="center" wrapText="1"/>
    </xf>
    <xf numFmtId="176" fontId="74" fillId="0" borderId="12" xfId="0" applyNumberFormat="1" applyFont="1" applyFill="1" applyBorder="1" applyAlignment="1">
      <alignment horizontal="center" vertical="center" wrapText="1"/>
    </xf>
    <xf numFmtId="173" fontId="69" fillId="0" borderId="12" xfId="0" applyNumberFormat="1" applyFont="1" applyFill="1" applyBorder="1" applyAlignment="1">
      <alignment horizontal="left" vertical="center" wrapText="1"/>
    </xf>
    <xf numFmtId="173" fontId="74" fillId="0" borderId="12" xfId="0" applyNumberFormat="1" applyFont="1" applyFill="1" applyBorder="1" applyAlignment="1">
      <alignment horizontal="center" vertical="center" wrapText="1"/>
    </xf>
    <xf numFmtId="173" fontId="74" fillId="0" borderId="12" xfId="0" applyNumberFormat="1" applyFont="1" applyFill="1" applyBorder="1" applyAlignment="1">
      <alignment horizontal="left" vertical="center" wrapText="1"/>
    </xf>
    <xf numFmtId="0" fontId="74" fillId="0" borderId="12" xfId="80" applyFont="1" applyFill="1" applyBorder="1" applyAlignment="1">
      <alignment horizontal="center" vertical="center" wrapText="1"/>
      <protection/>
    </xf>
    <xf numFmtId="0" fontId="72" fillId="0" borderId="0" xfId="103" applyFont="1" applyFill="1" applyAlignment="1">
      <alignment horizontal="center" vertical="center" wrapText="1"/>
      <protection/>
    </xf>
    <xf numFmtId="43" fontId="21" fillId="0" borderId="0" xfId="42" applyFont="1" applyFill="1" applyAlignment="1">
      <alignment/>
    </xf>
    <xf numFmtId="173" fontId="3" fillId="33" borderId="12" xfId="84" applyNumberFormat="1" applyFont="1" applyFill="1" applyBorder="1" applyAlignment="1">
      <alignment horizontal="center" vertical="center" wrapText="1"/>
      <protection/>
    </xf>
    <xf numFmtId="173" fontId="3" fillId="33" borderId="12" xfId="84" applyNumberFormat="1" applyFont="1" applyFill="1" applyBorder="1" applyAlignment="1">
      <alignment horizontal="left" vertical="center" wrapText="1"/>
      <protection/>
    </xf>
    <xf numFmtId="0" fontId="3" fillId="33" borderId="0" xfId="103" applyFont="1" applyFill="1" applyAlignment="1">
      <alignment horizontal="center" vertical="center" wrapText="1"/>
      <protection/>
    </xf>
    <xf numFmtId="4" fontId="69" fillId="0" borderId="12" xfId="0" applyNumberFormat="1" applyFont="1" applyFill="1" applyBorder="1" applyAlignment="1">
      <alignment horizontal="right" vertical="center" wrapText="1"/>
    </xf>
    <xf numFmtId="0" fontId="0" fillId="0" borderId="0" xfId="0" applyAlignment="1">
      <alignment wrapText="1"/>
    </xf>
    <xf numFmtId="0" fontId="69" fillId="0" borderId="12" xfId="103" applyFont="1" applyBorder="1" applyAlignment="1">
      <alignment horizontal="center" vertical="center" wrapText="1"/>
      <protection/>
    </xf>
    <xf numFmtId="0" fontId="69" fillId="0" borderId="12" xfId="103" applyFont="1" applyBorder="1" applyAlignment="1">
      <alignment horizontal="left" vertical="center" wrapText="1"/>
      <protection/>
    </xf>
    <xf numFmtId="176" fontId="69" fillId="0" borderId="12" xfId="84" applyNumberFormat="1" applyFont="1" applyBorder="1" applyAlignment="1">
      <alignment horizontal="center" vertical="center" wrapText="1"/>
      <protection/>
    </xf>
    <xf numFmtId="173" fontId="74" fillId="0" borderId="12" xfId="84" applyNumberFormat="1" applyFont="1" applyBorder="1" applyAlignment="1">
      <alignment horizontal="center" vertical="center" wrapText="1"/>
      <protection/>
    </xf>
    <xf numFmtId="176" fontId="69" fillId="0" borderId="12" xfId="103" applyNumberFormat="1" applyFont="1" applyBorder="1" applyAlignment="1">
      <alignment horizontal="center" vertical="center" wrapText="1"/>
      <protection/>
    </xf>
    <xf numFmtId="0" fontId="74" fillId="0" borderId="12" xfId="103" applyFont="1" applyBorder="1" applyAlignment="1">
      <alignment horizontal="center" vertical="center"/>
      <protection/>
    </xf>
    <xf numFmtId="173" fontId="74" fillId="0" borderId="12" xfId="107" applyNumberFormat="1" applyFont="1" applyBorder="1" applyAlignment="1">
      <alignment horizontal="left" vertical="center" wrapText="1"/>
      <protection/>
    </xf>
    <xf numFmtId="176" fontId="74" fillId="0" borderId="12" xfId="103" applyNumberFormat="1" applyFont="1" applyBorder="1" applyAlignment="1">
      <alignment horizontal="center" vertical="center" wrapText="1"/>
      <protection/>
    </xf>
    <xf numFmtId="2" fontId="74" fillId="0" borderId="12" xfId="121" applyNumberFormat="1" applyFont="1" applyBorder="1" applyAlignment="1">
      <alignment horizontal="center" vertical="center" wrapText="1"/>
      <protection/>
    </xf>
    <xf numFmtId="2" fontId="74" fillId="0" borderId="12" xfId="97" applyNumberFormat="1" applyFont="1" applyBorder="1" applyAlignment="1">
      <alignment horizontal="center" vertical="center" wrapText="1"/>
      <protection/>
    </xf>
    <xf numFmtId="2" fontId="74" fillId="0" borderId="12" xfId="86" applyNumberFormat="1" applyFont="1" applyBorder="1" applyAlignment="1">
      <alignment horizontal="center" vertical="center" wrapText="1"/>
      <protection/>
    </xf>
    <xf numFmtId="176" fontId="69" fillId="0" borderId="12" xfId="103" applyNumberFormat="1" applyFont="1" applyBorder="1" applyAlignment="1">
      <alignment horizontal="center" vertical="center" wrapText="1"/>
      <protection/>
    </xf>
    <xf numFmtId="0" fontId="74" fillId="0" borderId="12" xfId="103" applyFont="1" applyBorder="1" applyAlignment="1">
      <alignment horizontal="center" vertical="center" wrapText="1"/>
      <protection/>
    </xf>
    <xf numFmtId="0" fontId="74" fillId="0" borderId="12" xfId="103" applyFont="1" applyFill="1" applyBorder="1" applyAlignment="1">
      <alignment horizontal="center" vertical="center" wrapText="1"/>
      <protection/>
    </xf>
    <xf numFmtId="0" fontId="75" fillId="0" borderId="12" xfId="103" applyFont="1" applyFill="1" applyBorder="1" applyAlignment="1">
      <alignment horizontal="left" vertical="center" wrapText="1"/>
      <protection/>
    </xf>
    <xf numFmtId="0" fontId="77" fillId="0" borderId="0" xfId="0" applyFont="1" applyAlignment="1">
      <alignment vertical="center" wrapText="1"/>
    </xf>
    <xf numFmtId="0" fontId="74" fillId="0" borderId="12" xfId="103" applyFont="1" applyBorder="1" applyAlignment="1">
      <alignment horizontal="left" vertical="center" wrapText="1"/>
      <protection/>
    </xf>
    <xf numFmtId="0" fontId="74" fillId="0" borderId="12" xfId="103" applyFont="1" applyBorder="1" applyAlignment="1" quotePrefix="1">
      <alignment horizontal="left" vertical="center" wrapText="1"/>
      <protection/>
    </xf>
    <xf numFmtId="176" fontId="69" fillId="0" borderId="12" xfId="84" applyNumberFormat="1" applyFont="1" applyBorder="1" applyAlignment="1">
      <alignment horizontal="right" vertical="center" wrapText="1"/>
      <protection/>
    </xf>
    <xf numFmtId="176" fontId="69" fillId="0" borderId="12" xfId="103" applyNumberFormat="1" applyFont="1" applyBorder="1" applyAlignment="1">
      <alignment horizontal="right" vertical="center" wrapText="1"/>
      <protection/>
    </xf>
    <xf numFmtId="176" fontId="74" fillId="0" borderId="12" xfId="103" applyNumberFormat="1" applyFont="1" applyBorder="1" applyAlignment="1">
      <alignment horizontal="right" vertical="center" wrapText="1"/>
      <protection/>
    </xf>
    <xf numFmtId="2" fontId="74" fillId="0" borderId="12" xfId="121" applyNumberFormat="1" applyFont="1" applyBorder="1" applyAlignment="1">
      <alignment horizontal="right" vertical="center" wrapText="1"/>
      <protection/>
    </xf>
    <xf numFmtId="2" fontId="74" fillId="0" borderId="12" xfId="97" applyNumberFormat="1" applyFont="1" applyBorder="1" applyAlignment="1">
      <alignment horizontal="right" vertical="center" wrapText="1"/>
      <protection/>
    </xf>
    <xf numFmtId="2" fontId="74" fillId="0" borderId="12" xfId="86" applyNumberFormat="1" applyFont="1" applyBorder="1" applyAlignment="1">
      <alignment horizontal="right" vertical="center" wrapText="1"/>
      <protection/>
    </xf>
    <xf numFmtId="176" fontId="69" fillId="0" borderId="12" xfId="103" applyNumberFormat="1" applyFont="1" applyBorder="1" applyAlignment="1">
      <alignment horizontal="right" vertical="center" wrapText="1"/>
      <protection/>
    </xf>
    <xf numFmtId="2" fontId="21" fillId="0" borderId="12" xfId="93" applyNumberFormat="1" applyFont="1" applyFill="1" applyBorder="1" applyAlignment="1">
      <alignment horizontal="right" vertical="center" wrapText="1"/>
      <protection/>
    </xf>
    <xf numFmtId="173" fontId="74" fillId="0" borderId="12" xfId="0" applyNumberFormat="1" applyFont="1" applyFill="1" applyBorder="1" applyAlignment="1">
      <alignment horizontal="center" vertical="center" wrapText="1"/>
    </xf>
    <xf numFmtId="0" fontId="74" fillId="0" borderId="12" xfId="0" applyFont="1" applyFill="1" applyBorder="1" applyAlignment="1">
      <alignment horizontal="left" vertical="center" wrapText="1"/>
    </xf>
    <xf numFmtId="2" fontId="4" fillId="0" borderId="12" xfId="0" applyNumberFormat="1" applyFont="1" applyFill="1" applyBorder="1" applyAlignment="1">
      <alignment horizontal="right" vertical="center"/>
    </xf>
    <xf numFmtId="0" fontId="74" fillId="0" borderId="12" xfId="80" applyFont="1" applyFill="1" applyBorder="1" applyAlignment="1">
      <alignment horizontal="center" vertical="center" wrapText="1"/>
      <protection/>
    </xf>
    <xf numFmtId="0" fontId="73" fillId="0" borderId="12" xfId="107" applyFont="1" applyBorder="1" applyAlignment="1">
      <alignment horizontal="center" vertical="center" wrapText="1"/>
      <protection/>
    </xf>
    <xf numFmtId="0" fontId="73" fillId="0" borderId="12" xfId="0" applyFont="1" applyBorder="1" applyAlignment="1">
      <alignment horizontal="left" vertical="center" wrapText="1"/>
    </xf>
    <xf numFmtId="4" fontId="73" fillId="0" borderId="12" xfId="107" applyNumberFormat="1" applyFont="1" applyBorder="1" applyAlignment="1">
      <alignment vertical="center" wrapText="1"/>
      <protection/>
    </xf>
    <xf numFmtId="0" fontId="0" fillId="0" borderId="12" xfId="0" applyBorder="1" applyAlignment="1">
      <alignment wrapText="1"/>
    </xf>
    <xf numFmtId="177" fontId="4" fillId="0" borderId="12" xfId="47" applyNumberFormat="1" applyFont="1" applyFill="1" applyBorder="1" applyAlignment="1" quotePrefix="1">
      <alignment horizontal="left" vertical="center" wrapText="1"/>
    </xf>
    <xf numFmtId="176" fontId="75" fillId="33" borderId="12" xfId="84" applyNumberFormat="1" applyFont="1" applyFill="1" applyBorder="1" applyAlignment="1">
      <alignment horizontal="right" vertical="center" wrapText="1"/>
      <protection/>
    </xf>
    <xf numFmtId="2" fontId="21" fillId="0" borderId="12" xfId="89" applyNumberFormat="1" applyFont="1" applyFill="1" applyBorder="1" applyAlignment="1">
      <alignment horizontal="left" vertical="center" wrapText="1"/>
      <protection/>
    </xf>
    <xf numFmtId="0" fontId="18" fillId="0" borderId="12" xfId="109" applyFont="1" applyFill="1" applyBorder="1" applyAlignment="1">
      <alignment horizontal="center" vertical="center" wrapText="1"/>
      <protection/>
    </xf>
    <xf numFmtId="4" fontId="18" fillId="0" borderId="12" xfId="175" applyNumberFormat="1" applyFont="1" applyFill="1" applyBorder="1" applyAlignment="1">
      <alignment horizontal="right" vertical="center" wrapText="1"/>
      <protection/>
    </xf>
    <xf numFmtId="4" fontId="18" fillId="0" borderId="12" xfId="130" applyNumberFormat="1" applyFont="1" applyFill="1" applyBorder="1" applyAlignment="1">
      <alignment horizontal="right" vertical="center" wrapText="1"/>
      <protection/>
    </xf>
    <xf numFmtId="2" fontId="18" fillId="0" borderId="12" xfId="109" applyNumberFormat="1" applyFont="1" applyFill="1" applyBorder="1" applyAlignment="1">
      <alignment horizontal="right" vertical="center" wrapText="1"/>
      <protection/>
    </xf>
    <xf numFmtId="4" fontId="18" fillId="0" borderId="12" xfId="130" applyNumberFormat="1" applyFont="1" applyFill="1" applyBorder="1" applyAlignment="1">
      <alignment horizontal="center" vertical="center" wrapText="1"/>
      <protection/>
    </xf>
    <xf numFmtId="2" fontId="18" fillId="0" borderId="12" xfId="109" applyNumberFormat="1" applyFont="1" applyFill="1" applyBorder="1" applyAlignment="1">
      <alignment vertical="center" wrapText="1"/>
      <protection/>
    </xf>
    <xf numFmtId="4" fontId="18" fillId="0" borderId="12" xfId="130" applyNumberFormat="1" applyFont="1" applyFill="1" applyBorder="1" applyAlignment="1">
      <alignment vertical="center" wrapText="1"/>
      <protection/>
    </xf>
    <xf numFmtId="2" fontId="18" fillId="0" borderId="12" xfId="109" applyNumberFormat="1" applyFont="1" applyFill="1" applyBorder="1" applyAlignment="1">
      <alignment horizontal="center" vertical="center" wrapText="1"/>
      <protection/>
    </xf>
    <xf numFmtId="0" fontId="18" fillId="0" borderId="12" xfId="174" applyFont="1" applyFill="1" applyBorder="1" applyAlignment="1">
      <alignment horizontal="center" vertical="center" wrapText="1"/>
      <protection/>
    </xf>
    <xf numFmtId="0" fontId="73" fillId="0" borderId="12" xfId="0" applyFont="1" applyFill="1" applyBorder="1" applyAlignment="1">
      <alignment horizontal="center" vertical="center"/>
    </xf>
    <xf numFmtId="0" fontId="73" fillId="0" borderId="12" xfId="0" applyFont="1" applyFill="1" applyBorder="1" applyAlignment="1">
      <alignment vertical="center"/>
    </xf>
    <xf numFmtId="43" fontId="73" fillId="0" borderId="12" xfId="48" applyFont="1" applyFill="1" applyBorder="1" applyAlignment="1">
      <alignment horizontal="right" vertical="center"/>
    </xf>
    <xf numFmtId="0" fontId="73" fillId="0" borderId="12" xfId="0" applyFont="1" applyFill="1" applyBorder="1" applyAlignment="1">
      <alignment vertical="center" wrapText="1"/>
    </xf>
    <xf numFmtId="0" fontId="19" fillId="0" borderId="12" xfId="175" applyFont="1" applyFill="1" applyBorder="1" applyAlignment="1">
      <alignment vertical="center" wrapText="1"/>
      <protection/>
    </xf>
    <xf numFmtId="0" fontId="73" fillId="0" borderId="12" xfId="0" applyFont="1" applyFill="1" applyBorder="1" applyAlignment="1">
      <alignment horizontal="justify" vertical="center"/>
    </xf>
    <xf numFmtId="0" fontId="75" fillId="0" borderId="12" xfId="0" applyFont="1" applyFill="1" applyBorder="1" applyAlignment="1">
      <alignment horizontal="center" vertical="center"/>
    </xf>
    <xf numFmtId="43" fontId="75" fillId="0" borderId="12" xfId="48" applyFont="1" applyFill="1" applyBorder="1" applyAlignment="1">
      <alignment horizontal="right" vertical="center"/>
    </xf>
    <xf numFmtId="0" fontId="75" fillId="0" borderId="12" xfId="0" applyFont="1" applyFill="1" applyBorder="1" applyAlignment="1">
      <alignment vertical="center"/>
    </xf>
    <xf numFmtId="0" fontId="75" fillId="0" borderId="12" xfId="0" applyFont="1" applyFill="1" applyBorder="1" applyAlignment="1">
      <alignment vertical="center" wrapText="1"/>
    </xf>
    <xf numFmtId="0" fontId="18" fillId="0" borderId="12" xfId="175" applyFont="1" applyFill="1" applyBorder="1" applyAlignment="1">
      <alignment vertical="center" wrapText="1"/>
      <protection/>
    </xf>
    <xf numFmtId="0" fontId="73" fillId="0" borderId="12" xfId="0" applyFont="1" applyFill="1" applyBorder="1" applyAlignment="1">
      <alignment horizontal="center" vertical="center" wrapText="1"/>
    </xf>
    <xf numFmtId="0" fontId="73" fillId="0" borderId="12" xfId="0" applyFont="1" applyFill="1" applyBorder="1" applyAlignment="1">
      <alignment horizontal="justify" vertical="center" wrapText="1"/>
    </xf>
    <xf numFmtId="43" fontId="73" fillId="0" borderId="12" xfId="48" applyFont="1" applyFill="1" applyBorder="1" applyAlignment="1">
      <alignment horizontal="center" vertical="center"/>
    </xf>
    <xf numFmtId="2" fontId="73" fillId="0" borderId="12" xfId="48" applyNumberFormat="1" applyFont="1" applyFill="1" applyBorder="1" applyAlignment="1">
      <alignment vertical="center"/>
    </xf>
    <xf numFmtId="2" fontId="73" fillId="0" borderId="12" xfId="0" applyNumberFormat="1" applyFont="1" applyFill="1" applyBorder="1" applyAlignment="1">
      <alignment vertical="center"/>
    </xf>
    <xf numFmtId="0" fontId="18" fillId="0" borderId="12" xfId="0" applyFont="1" applyFill="1" applyBorder="1" applyAlignment="1">
      <alignment horizontal="left" vertical="center" wrapText="1"/>
    </xf>
    <xf numFmtId="4" fontId="18" fillId="0" borderId="12" xfId="107" applyNumberFormat="1" applyFont="1" applyFill="1" applyBorder="1" applyAlignment="1">
      <alignment horizontal="right" vertical="center" wrapText="1"/>
      <protection/>
    </xf>
    <xf numFmtId="0" fontId="75" fillId="0" borderId="12" xfId="0" applyFont="1" applyFill="1" applyBorder="1" applyAlignment="1">
      <alignment horizontal="justify" vertical="center"/>
    </xf>
    <xf numFmtId="43" fontId="18" fillId="0" borderId="12" xfId="0" applyNumberFormat="1" applyFont="1" applyFill="1" applyBorder="1" applyAlignment="1" applyProtection="1">
      <alignment horizontal="left" vertical="center" wrapText="1"/>
      <protection locked="0"/>
    </xf>
    <xf numFmtId="0" fontId="19" fillId="0" borderId="12" xfId="103" applyFont="1" applyFill="1" applyBorder="1" applyAlignment="1">
      <alignment horizontal="center" vertical="center" wrapText="1"/>
      <protection/>
    </xf>
    <xf numFmtId="0" fontId="3" fillId="0" borderId="12" xfId="103" applyFont="1" applyFill="1" applyBorder="1" applyAlignment="1">
      <alignment horizontal="center" vertical="center" wrapText="1"/>
      <protection/>
    </xf>
    <xf numFmtId="1" fontId="3" fillId="0" borderId="12" xfId="103" applyNumberFormat="1" applyFont="1" applyFill="1" applyBorder="1" applyAlignment="1">
      <alignment horizontal="center" vertical="center" wrapText="1"/>
      <protection/>
    </xf>
    <xf numFmtId="2" fontId="3" fillId="0" borderId="12" xfId="103" applyNumberFormat="1" applyFont="1" applyFill="1" applyBorder="1" applyAlignment="1">
      <alignment horizontal="center" vertical="center" wrapText="1"/>
      <protection/>
    </xf>
    <xf numFmtId="2" fontId="8" fillId="0" borderId="0" xfId="103" applyNumberFormat="1" applyFont="1" applyFill="1" applyBorder="1" applyAlignment="1" applyProtection="1">
      <alignment horizontal="center" vertical="center"/>
      <protection hidden="1"/>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xf>
    <xf numFmtId="0" fontId="18" fillId="0" borderId="0" xfId="103" applyFont="1" applyFill="1" applyBorder="1" applyAlignment="1">
      <alignment horizontal="center" vertical="center" wrapText="1"/>
      <protection/>
    </xf>
    <xf numFmtId="0" fontId="19" fillId="0" borderId="0" xfId="103" applyFont="1" applyFill="1" applyAlignment="1">
      <alignment horizontal="center" vertical="center" wrapText="1"/>
      <protection/>
    </xf>
    <xf numFmtId="0" fontId="11" fillId="0" borderId="17" xfId="0" applyFont="1" applyFill="1" applyBorder="1" applyAlignment="1">
      <alignment horizontal="center" vertical="center" wrapText="1"/>
    </xf>
    <xf numFmtId="49" fontId="3" fillId="0" borderId="12" xfId="103" applyNumberFormat="1" applyFont="1" applyFill="1" applyBorder="1" applyAlignment="1">
      <alignment horizontal="center" vertical="center"/>
      <protection/>
    </xf>
    <xf numFmtId="0" fontId="3" fillId="0" borderId="12" xfId="107" applyFont="1" applyFill="1" applyBorder="1" applyAlignment="1">
      <alignment horizontal="center" vertical="center" wrapText="1"/>
      <protection/>
    </xf>
    <xf numFmtId="0" fontId="8" fillId="0" borderId="0" xfId="103" applyFont="1" applyFill="1" applyBorder="1" applyAlignment="1">
      <alignment horizontal="center" vertical="center" wrapText="1"/>
      <protection/>
    </xf>
    <xf numFmtId="49" fontId="3" fillId="0" borderId="12" xfId="107" applyNumberFormat="1" applyFont="1" applyFill="1" applyBorder="1" applyAlignment="1">
      <alignment horizontal="center" vertical="center" wrapText="1"/>
      <protection/>
    </xf>
    <xf numFmtId="0" fontId="10" fillId="0" borderId="17" xfId="103" applyFont="1" applyFill="1" applyBorder="1" applyAlignment="1">
      <alignment horizontal="center" vertical="center" wrapText="1"/>
      <protection/>
    </xf>
    <xf numFmtId="0" fontId="10" fillId="0" borderId="0" xfId="0" applyFont="1" applyFill="1" applyAlignment="1">
      <alignment horizontal="center" vertical="center" wrapText="1"/>
    </xf>
    <xf numFmtId="0" fontId="9" fillId="0" borderId="0" xfId="103" applyFont="1" applyFill="1" applyBorder="1" applyAlignment="1">
      <alignment horizontal="center" vertical="center" wrapText="1"/>
      <protection/>
    </xf>
    <xf numFmtId="0" fontId="78" fillId="0" borderId="0" xfId="103" applyFont="1" applyFill="1" applyBorder="1" applyAlignment="1">
      <alignment horizontal="center" vertical="center" wrapText="1"/>
      <protection/>
    </xf>
    <xf numFmtId="0" fontId="76" fillId="0" borderId="12" xfId="107" applyFont="1" applyFill="1" applyBorder="1" applyAlignment="1">
      <alignment horizontal="center" vertical="center" wrapText="1"/>
      <protection/>
    </xf>
    <xf numFmtId="0" fontId="0" fillId="0" borderId="0" xfId="103" applyFont="1" applyFill="1" applyBorder="1" applyAlignment="1">
      <alignment horizontal="center" vertical="center" wrapText="1"/>
      <protection/>
    </xf>
    <xf numFmtId="49" fontId="76" fillId="0" borderId="12" xfId="107" applyNumberFormat="1" applyFont="1" applyFill="1" applyBorder="1" applyAlignment="1">
      <alignment horizontal="center" vertical="center" wrapText="1"/>
      <protection/>
    </xf>
    <xf numFmtId="0" fontId="76" fillId="0" borderId="12" xfId="107" applyFont="1" applyFill="1" applyBorder="1" applyAlignment="1">
      <alignment horizontal="right" vertical="center" wrapText="1"/>
      <protection/>
    </xf>
    <xf numFmtId="0" fontId="67" fillId="0" borderId="0" xfId="0" applyFont="1" applyFill="1" applyBorder="1" applyAlignment="1">
      <alignment horizontal="center" vertical="center" wrapText="1"/>
    </xf>
    <xf numFmtId="0" fontId="67"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67" fillId="0" borderId="0" xfId="103" applyFont="1" applyFill="1" applyBorder="1" applyAlignment="1">
      <alignment horizontal="center" vertical="center" wrapText="1"/>
      <protection/>
    </xf>
    <xf numFmtId="0" fontId="17" fillId="0" borderId="0" xfId="103" applyFont="1" applyFill="1" applyBorder="1" applyAlignment="1">
      <alignment horizontal="center" vertical="center" wrapText="1"/>
      <protection/>
    </xf>
    <xf numFmtId="0" fontId="9" fillId="0" borderId="0" xfId="103" applyFont="1" applyFill="1" applyBorder="1" applyAlignment="1">
      <alignment horizontal="center" vertical="center" wrapText="1"/>
      <protection/>
    </xf>
    <xf numFmtId="0" fontId="3" fillId="0" borderId="12" xfId="107" applyFont="1" applyFill="1" applyBorder="1" applyAlignment="1">
      <alignment horizontal="center" vertical="center" wrapText="1"/>
      <protection/>
    </xf>
    <xf numFmtId="0" fontId="8" fillId="0" borderId="0" xfId="103" applyFont="1" applyFill="1" applyBorder="1" applyAlignment="1">
      <alignment horizontal="center" vertical="center" wrapText="1"/>
      <protection/>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49" fontId="3" fillId="0" borderId="12" xfId="107" applyNumberFormat="1" applyFont="1" applyFill="1" applyBorder="1" applyAlignment="1">
      <alignment horizontal="center" vertical="center" wrapText="1"/>
      <protection/>
    </xf>
    <xf numFmtId="0" fontId="10" fillId="0" borderId="17" xfId="103" applyFont="1" applyFill="1" applyBorder="1" applyAlignment="1">
      <alignment horizontal="center" vertical="center" wrapText="1"/>
      <protection/>
    </xf>
    <xf numFmtId="0" fontId="3" fillId="0" borderId="12" xfId="107" applyFont="1" applyFill="1" applyBorder="1" applyAlignment="1">
      <alignment horizontal="center" vertical="center" wrapText="1"/>
      <protection/>
    </xf>
    <xf numFmtId="49" fontId="3" fillId="0" borderId="12" xfId="107" applyNumberFormat="1" applyFont="1" applyFill="1" applyBorder="1" applyAlignment="1">
      <alignment horizontal="center" vertical="center" wrapText="1"/>
      <protection/>
    </xf>
    <xf numFmtId="0" fontId="10" fillId="0" borderId="0" xfId="103" applyFont="1" applyFill="1" applyBorder="1" applyAlignment="1">
      <alignment horizontal="center" vertical="center" wrapText="1"/>
      <protection/>
    </xf>
    <xf numFmtId="0" fontId="17" fillId="0" borderId="0" xfId="103" applyFont="1" applyFill="1" applyBorder="1" applyAlignment="1">
      <alignment horizontal="center" vertical="center" wrapText="1"/>
      <protection/>
    </xf>
  </cellXfs>
  <cellStyles count="20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29" xfId="48"/>
    <cellStyle name="Comma 3" xfId="49"/>
    <cellStyle name="Comma 39" xfId="50"/>
    <cellStyle name="Comma 4" xfId="51"/>
    <cellStyle name="Comma 5" xfId="52"/>
    <cellStyle name="Comma 5 2" xfId="53"/>
    <cellStyle name="Comma 6 2" xfId="54"/>
    <cellStyle name="Comma 9" xfId="55"/>
    <cellStyle name="Currency" xfId="56"/>
    <cellStyle name="Currency [0]" xfId="57"/>
    <cellStyle name="Currency 2" xfId="58"/>
    <cellStyle name="Currency 3" xfId="59"/>
    <cellStyle name="Currency 3 2" xfId="60"/>
    <cellStyle name="Explanatory Text" xfId="61"/>
    <cellStyle name="Followed Hyperlink" xfId="62"/>
    <cellStyle name="Good" xfId="63"/>
    <cellStyle name="Header1" xfId="64"/>
    <cellStyle name="Header2" xfId="65"/>
    <cellStyle name="Heading 1" xfId="66"/>
    <cellStyle name="Heading 2" xfId="67"/>
    <cellStyle name="Heading 3" xfId="68"/>
    <cellStyle name="Heading 4" xfId="69"/>
    <cellStyle name="Hyperlink" xfId="70"/>
    <cellStyle name="Input" xfId="71"/>
    <cellStyle name="Linked Cell" xfId="72"/>
    <cellStyle name="Neutral" xfId="73"/>
    <cellStyle name="Normal 10" xfId="74"/>
    <cellStyle name="Normal 10 2" xfId="75"/>
    <cellStyle name="Normal 10 2 2" xfId="76"/>
    <cellStyle name="Normal 10 3" xfId="77"/>
    <cellStyle name="Normal 100" xfId="78"/>
    <cellStyle name="Normal 11" xfId="79"/>
    <cellStyle name="Normal 11 2" xfId="80"/>
    <cellStyle name="Normal 11 3" xfId="81"/>
    <cellStyle name="Normal 11 4" xfId="82"/>
    <cellStyle name="Normal 11_KE HOACH 6 THANG CUOI NAM" xfId="83"/>
    <cellStyle name="Normal 12" xfId="84"/>
    <cellStyle name="Normal 12 2" xfId="85"/>
    <cellStyle name="Normal 13" xfId="86"/>
    <cellStyle name="Normal 13 2" xfId="87"/>
    <cellStyle name="Normal 14" xfId="88"/>
    <cellStyle name="Normal 14 10" xfId="89"/>
    <cellStyle name="Normal 14 2" xfId="90"/>
    <cellStyle name="Normal 14 2 2" xfId="91"/>
    <cellStyle name="Normal 14 3" xfId="92"/>
    <cellStyle name="Normal 14 3 2" xfId="93"/>
    <cellStyle name="Normal 15" xfId="94"/>
    <cellStyle name="Normal 15 2" xfId="95"/>
    <cellStyle name="Normal 16" xfId="96"/>
    <cellStyle name="Normal 16 3" xfId="97"/>
    <cellStyle name="Normal 17" xfId="98"/>
    <cellStyle name="Normal 17 2" xfId="99"/>
    <cellStyle name="Normal 18 2" xfId="100"/>
    <cellStyle name="Normal 19" xfId="101"/>
    <cellStyle name="Normal 19 2" xfId="102"/>
    <cellStyle name="Normal 2" xfId="103"/>
    <cellStyle name="Normal 2 10" xfId="104"/>
    <cellStyle name="Normal 2 2" xfId="105"/>
    <cellStyle name="Normal 2 2 10" xfId="106"/>
    <cellStyle name="Normal 2 2 2" xfId="107"/>
    <cellStyle name="Normal 2 2 2 10 2" xfId="108"/>
    <cellStyle name="Normal 2 2 2 2" xfId="109"/>
    <cellStyle name="Normal 2 2 2 3" xfId="110"/>
    <cellStyle name="Normal 2 2 3" xfId="111"/>
    <cellStyle name="Normal 2 2_BIEU 01 - THĐ KY ANH 2019" xfId="112"/>
    <cellStyle name="Normal 2 3" xfId="113"/>
    <cellStyle name="Normal 2 3 2" xfId="114"/>
    <cellStyle name="Normal 2 3 2 2" xfId="115"/>
    <cellStyle name="Normal 2 3 42" xfId="116"/>
    <cellStyle name="Normal 2 4" xfId="117"/>
    <cellStyle name="Normal 2 4 2" xfId="118"/>
    <cellStyle name="Normal 2_CC HUONG KHE 16.1.2017" xfId="119"/>
    <cellStyle name="Normal 20" xfId="120"/>
    <cellStyle name="Normal 20 2" xfId="121"/>
    <cellStyle name="Normal 21" xfId="122"/>
    <cellStyle name="Normal 21 2" xfId="123"/>
    <cellStyle name="Normal 21 3" xfId="124"/>
    <cellStyle name="Normal 22 2" xfId="125"/>
    <cellStyle name="Normal 23 2" xfId="126"/>
    <cellStyle name="Normal 24 2" xfId="127"/>
    <cellStyle name="Normal 25" xfId="128"/>
    <cellStyle name="Normal 25 2" xfId="129"/>
    <cellStyle name="Normal 26" xfId="130"/>
    <cellStyle name="Normal 260" xfId="131"/>
    <cellStyle name="Normal 27 2" xfId="132"/>
    <cellStyle name="Normal 276" xfId="133"/>
    <cellStyle name="Normal 277" xfId="134"/>
    <cellStyle name="Normal 278" xfId="135"/>
    <cellStyle name="Normal 280" xfId="136"/>
    <cellStyle name="Normal 281" xfId="137"/>
    <cellStyle name="Normal 282" xfId="138"/>
    <cellStyle name="Normal 283" xfId="139"/>
    <cellStyle name="Normal 284" xfId="140"/>
    <cellStyle name="Normal 29" xfId="141"/>
    <cellStyle name="Normal 3" xfId="142"/>
    <cellStyle name="Normal 3 2" xfId="143"/>
    <cellStyle name="Normal 3 2 2" xfId="144"/>
    <cellStyle name="Normal 3 2_Danh muc THD ban hành" xfId="145"/>
    <cellStyle name="Normal 3 3" xfId="146"/>
    <cellStyle name="Normal 3 4" xfId="147"/>
    <cellStyle name="Normal 31" xfId="148"/>
    <cellStyle name="Normal 31 2" xfId="149"/>
    <cellStyle name="Normal 32 2" xfId="150"/>
    <cellStyle name="Normal 36" xfId="151"/>
    <cellStyle name="Normal 37" xfId="152"/>
    <cellStyle name="Normal 38 2" xfId="153"/>
    <cellStyle name="Normal 39 2" xfId="154"/>
    <cellStyle name="Normal 4" xfId="155"/>
    <cellStyle name="Normal 4 2" xfId="156"/>
    <cellStyle name="Normal 4 2 2" xfId="157"/>
    <cellStyle name="Normal 4 3" xfId="158"/>
    <cellStyle name="Normal 40 2" xfId="159"/>
    <cellStyle name="Normal 41" xfId="160"/>
    <cellStyle name="Normal 41 2" xfId="161"/>
    <cellStyle name="Normal 42" xfId="162"/>
    <cellStyle name="Normal 42 2" xfId="163"/>
    <cellStyle name="Normal 43" xfId="164"/>
    <cellStyle name="Normal 43 2" xfId="165"/>
    <cellStyle name="Normal 44" xfId="166"/>
    <cellStyle name="Normal 44 2" xfId="167"/>
    <cellStyle name="Normal 45 2" xfId="168"/>
    <cellStyle name="Normal 46 2" xfId="169"/>
    <cellStyle name="Normal 47 2" xfId="170"/>
    <cellStyle name="Normal 48" xfId="171"/>
    <cellStyle name="Normal 48 2" xfId="172"/>
    <cellStyle name="Normal 49 2" xfId="173"/>
    <cellStyle name="Normal 5" xfId="174"/>
    <cellStyle name="Normal 5 2 2" xfId="175"/>
    <cellStyle name="Normal 5 46" xfId="176"/>
    <cellStyle name="Normal 50 2" xfId="177"/>
    <cellStyle name="Normal 51 2" xfId="178"/>
    <cellStyle name="Normal 52" xfId="179"/>
    <cellStyle name="Normal 52 2" xfId="180"/>
    <cellStyle name="Normal 53" xfId="181"/>
    <cellStyle name="Normal 55" xfId="182"/>
    <cellStyle name="Normal 6" xfId="183"/>
    <cellStyle name="Normal 6 2" xfId="184"/>
    <cellStyle name="Normal 6 2 2" xfId="185"/>
    <cellStyle name="Normal 62" xfId="186"/>
    <cellStyle name="Normal 65" xfId="187"/>
    <cellStyle name="Normal 7" xfId="188"/>
    <cellStyle name="Normal 7 2" xfId="189"/>
    <cellStyle name="Normal 79" xfId="190"/>
    <cellStyle name="Normal 8" xfId="191"/>
    <cellStyle name="Normal 8 2" xfId="192"/>
    <cellStyle name="Normal 8 2 2" xfId="193"/>
    <cellStyle name="Normal 80" xfId="194"/>
    <cellStyle name="Normal 81" xfId="195"/>
    <cellStyle name="Normal 9" xfId="196"/>
    <cellStyle name="Normal 9 2" xfId="197"/>
    <cellStyle name="Normal_Sheet1_DTH2017moi" xfId="198"/>
    <cellStyle name="Note" xfId="199"/>
    <cellStyle name="Output" xfId="200"/>
    <cellStyle name="Percent" xfId="201"/>
    <cellStyle name="Title" xfId="202"/>
    <cellStyle name="Total" xfId="203"/>
    <cellStyle name="Warning Text" xfId="20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2</xdr:row>
      <xdr:rowOff>19050</xdr:rowOff>
    </xdr:from>
    <xdr:to>
      <xdr:col>3</xdr:col>
      <xdr:colOff>95250</xdr:colOff>
      <xdr:row>2</xdr:row>
      <xdr:rowOff>19050</xdr:rowOff>
    </xdr:to>
    <xdr:sp>
      <xdr:nvSpPr>
        <xdr:cNvPr id="1" name="Line 1"/>
        <xdr:cNvSpPr>
          <a:spLocks/>
        </xdr:cNvSpPr>
      </xdr:nvSpPr>
      <xdr:spPr>
        <a:xfrm flipV="1">
          <a:off x="1457325" y="4191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2</xdr:row>
      <xdr:rowOff>28575</xdr:rowOff>
    </xdr:from>
    <xdr:to>
      <xdr:col>11</xdr:col>
      <xdr:colOff>219075</xdr:colOff>
      <xdr:row>2</xdr:row>
      <xdr:rowOff>28575</xdr:rowOff>
    </xdr:to>
    <xdr:sp>
      <xdr:nvSpPr>
        <xdr:cNvPr id="2" name="Line 1"/>
        <xdr:cNvSpPr>
          <a:spLocks/>
        </xdr:cNvSpPr>
      </xdr:nvSpPr>
      <xdr:spPr>
        <a:xfrm>
          <a:off x="5838825" y="428625"/>
          <a:ext cx="177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5</xdr:row>
      <xdr:rowOff>19050</xdr:rowOff>
    </xdr:from>
    <xdr:to>
      <xdr:col>9</xdr:col>
      <xdr:colOff>276225</xdr:colOff>
      <xdr:row>5</xdr:row>
      <xdr:rowOff>19050</xdr:rowOff>
    </xdr:to>
    <xdr:sp>
      <xdr:nvSpPr>
        <xdr:cNvPr id="3" name="Line 1"/>
        <xdr:cNvSpPr>
          <a:spLocks/>
        </xdr:cNvSpPr>
      </xdr:nvSpPr>
      <xdr:spPr>
        <a:xfrm>
          <a:off x="3695700" y="952500"/>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171450</xdr:colOff>
      <xdr:row>2</xdr:row>
      <xdr:rowOff>28575</xdr:rowOff>
    </xdr:from>
    <xdr:to>
      <xdr:col>13</xdr:col>
      <xdr:colOff>152400</xdr:colOff>
      <xdr:row>2</xdr:row>
      <xdr:rowOff>28575</xdr:rowOff>
    </xdr:to>
    <xdr:sp>
      <xdr:nvSpPr>
        <xdr:cNvPr id="2" name="Line 1"/>
        <xdr:cNvSpPr>
          <a:spLocks/>
        </xdr:cNvSpPr>
      </xdr:nvSpPr>
      <xdr:spPr>
        <a:xfrm>
          <a:off x="6029325" y="4286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47625</xdr:rowOff>
    </xdr:from>
    <xdr:to>
      <xdr:col>9</xdr:col>
      <xdr:colOff>152400</xdr:colOff>
      <xdr:row>6</xdr:row>
      <xdr:rowOff>47625</xdr:rowOff>
    </xdr:to>
    <xdr:sp>
      <xdr:nvSpPr>
        <xdr:cNvPr id="3" name="Line 1"/>
        <xdr:cNvSpPr>
          <a:spLocks/>
        </xdr:cNvSpPr>
      </xdr:nvSpPr>
      <xdr:spPr>
        <a:xfrm>
          <a:off x="3524250" y="1314450"/>
          <a:ext cx="2486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2</xdr:row>
      <xdr:rowOff>28575</xdr:rowOff>
    </xdr:from>
    <xdr:to>
      <xdr:col>12</xdr:col>
      <xdr:colOff>381000</xdr:colOff>
      <xdr:row>2</xdr:row>
      <xdr:rowOff>28575</xdr:rowOff>
    </xdr:to>
    <xdr:sp>
      <xdr:nvSpPr>
        <xdr:cNvPr id="2" name="Line 1"/>
        <xdr:cNvSpPr>
          <a:spLocks/>
        </xdr:cNvSpPr>
      </xdr:nvSpPr>
      <xdr:spPr>
        <a:xfrm>
          <a:off x="6086475" y="428625"/>
          <a:ext cx="1781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9525</xdr:rowOff>
    </xdr:from>
    <xdr:to>
      <xdr:col>9</xdr:col>
      <xdr:colOff>276225</xdr:colOff>
      <xdr:row>6</xdr:row>
      <xdr:rowOff>9525</xdr:rowOff>
    </xdr:to>
    <xdr:sp>
      <xdr:nvSpPr>
        <xdr:cNvPr id="3" name="Line 1"/>
        <xdr:cNvSpPr>
          <a:spLocks/>
        </xdr:cNvSpPr>
      </xdr:nvSpPr>
      <xdr:spPr>
        <a:xfrm>
          <a:off x="3457575" y="137160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314325</xdr:colOff>
      <xdr:row>2</xdr:row>
      <xdr:rowOff>28575</xdr:rowOff>
    </xdr:from>
    <xdr:to>
      <xdr:col>13</xdr:col>
      <xdr:colOff>142875</xdr:colOff>
      <xdr:row>2</xdr:row>
      <xdr:rowOff>28575</xdr:rowOff>
    </xdr:to>
    <xdr:sp>
      <xdr:nvSpPr>
        <xdr:cNvPr id="2" name="Line 1"/>
        <xdr:cNvSpPr>
          <a:spLocks/>
        </xdr:cNvSpPr>
      </xdr:nvSpPr>
      <xdr:spPr>
        <a:xfrm>
          <a:off x="6276975" y="428625"/>
          <a:ext cx="1781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9525</xdr:rowOff>
    </xdr:from>
    <xdr:to>
      <xdr:col>9</xdr:col>
      <xdr:colOff>276225</xdr:colOff>
      <xdr:row>6</xdr:row>
      <xdr:rowOff>9525</xdr:rowOff>
    </xdr:to>
    <xdr:sp>
      <xdr:nvSpPr>
        <xdr:cNvPr id="3" name="Line 1"/>
        <xdr:cNvSpPr>
          <a:spLocks/>
        </xdr:cNvSpPr>
      </xdr:nvSpPr>
      <xdr:spPr>
        <a:xfrm>
          <a:off x="3457575" y="137160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2</xdr:row>
      <xdr:rowOff>28575</xdr:rowOff>
    </xdr:from>
    <xdr:to>
      <xdr:col>2</xdr:col>
      <xdr:colOff>57150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342900</xdr:colOff>
      <xdr:row>2</xdr:row>
      <xdr:rowOff>28575</xdr:rowOff>
    </xdr:from>
    <xdr:to>
      <xdr:col>13</xdr:col>
      <xdr:colOff>219075</xdr:colOff>
      <xdr:row>2</xdr:row>
      <xdr:rowOff>28575</xdr:rowOff>
    </xdr:to>
    <xdr:sp>
      <xdr:nvSpPr>
        <xdr:cNvPr id="2" name="Line 1"/>
        <xdr:cNvSpPr>
          <a:spLocks/>
        </xdr:cNvSpPr>
      </xdr:nvSpPr>
      <xdr:spPr>
        <a:xfrm>
          <a:off x="6000750" y="428625"/>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6</xdr:row>
      <xdr:rowOff>38100</xdr:rowOff>
    </xdr:from>
    <xdr:to>
      <xdr:col>9</xdr:col>
      <xdr:colOff>257175</xdr:colOff>
      <xdr:row>6</xdr:row>
      <xdr:rowOff>38100</xdr:rowOff>
    </xdr:to>
    <xdr:sp>
      <xdr:nvSpPr>
        <xdr:cNvPr id="3" name="Line 1"/>
        <xdr:cNvSpPr>
          <a:spLocks/>
        </xdr:cNvSpPr>
      </xdr:nvSpPr>
      <xdr:spPr>
        <a:xfrm>
          <a:off x="3638550" y="1295400"/>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352425</xdr:colOff>
      <xdr:row>2</xdr:row>
      <xdr:rowOff>28575</xdr:rowOff>
    </xdr:from>
    <xdr:to>
      <xdr:col>14</xdr:col>
      <xdr:colOff>152400</xdr:colOff>
      <xdr:row>2</xdr:row>
      <xdr:rowOff>28575</xdr:rowOff>
    </xdr:to>
    <xdr:sp>
      <xdr:nvSpPr>
        <xdr:cNvPr id="2" name="Line 1"/>
        <xdr:cNvSpPr>
          <a:spLocks/>
        </xdr:cNvSpPr>
      </xdr:nvSpPr>
      <xdr:spPr>
        <a:xfrm flipV="1">
          <a:off x="5791200" y="42862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xdr:colOff>
      <xdr:row>6</xdr:row>
      <xdr:rowOff>47625</xdr:rowOff>
    </xdr:from>
    <xdr:to>
      <xdr:col>9</xdr:col>
      <xdr:colOff>266700</xdr:colOff>
      <xdr:row>6</xdr:row>
      <xdr:rowOff>47625</xdr:rowOff>
    </xdr:to>
    <xdr:sp>
      <xdr:nvSpPr>
        <xdr:cNvPr id="3" name="Line 1"/>
        <xdr:cNvSpPr>
          <a:spLocks/>
        </xdr:cNvSpPr>
      </xdr:nvSpPr>
      <xdr:spPr>
        <a:xfrm>
          <a:off x="3305175" y="1314450"/>
          <a:ext cx="2400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647700</xdr:colOff>
      <xdr:row>2</xdr:row>
      <xdr:rowOff>28575</xdr:rowOff>
    </xdr:from>
    <xdr:to>
      <xdr:col>12</xdr:col>
      <xdr:colOff>295275</xdr:colOff>
      <xdr:row>2</xdr:row>
      <xdr:rowOff>28575</xdr:rowOff>
    </xdr:to>
    <xdr:sp>
      <xdr:nvSpPr>
        <xdr:cNvPr id="2" name="Line 1"/>
        <xdr:cNvSpPr>
          <a:spLocks/>
        </xdr:cNvSpPr>
      </xdr:nvSpPr>
      <xdr:spPr>
        <a:xfrm>
          <a:off x="6010275"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6</xdr:row>
      <xdr:rowOff>19050</xdr:rowOff>
    </xdr:from>
    <xdr:to>
      <xdr:col>9</xdr:col>
      <xdr:colOff>257175</xdr:colOff>
      <xdr:row>6</xdr:row>
      <xdr:rowOff>19050</xdr:rowOff>
    </xdr:to>
    <xdr:sp>
      <xdr:nvSpPr>
        <xdr:cNvPr id="3" name="Line 1"/>
        <xdr:cNvSpPr>
          <a:spLocks/>
        </xdr:cNvSpPr>
      </xdr:nvSpPr>
      <xdr:spPr>
        <a:xfrm>
          <a:off x="3667125" y="1276350"/>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171450</xdr:colOff>
      <xdr:row>2</xdr:row>
      <xdr:rowOff>28575</xdr:rowOff>
    </xdr:from>
    <xdr:to>
      <xdr:col>13</xdr:col>
      <xdr:colOff>152400</xdr:colOff>
      <xdr:row>2</xdr:row>
      <xdr:rowOff>28575</xdr:rowOff>
    </xdr:to>
    <xdr:sp>
      <xdr:nvSpPr>
        <xdr:cNvPr id="2" name="Line 1"/>
        <xdr:cNvSpPr>
          <a:spLocks/>
        </xdr:cNvSpPr>
      </xdr:nvSpPr>
      <xdr:spPr>
        <a:xfrm>
          <a:off x="6029325" y="4286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47625</xdr:rowOff>
    </xdr:from>
    <xdr:to>
      <xdr:col>9</xdr:col>
      <xdr:colOff>152400</xdr:colOff>
      <xdr:row>6</xdr:row>
      <xdr:rowOff>47625</xdr:rowOff>
    </xdr:to>
    <xdr:sp>
      <xdr:nvSpPr>
        <xdr:cNvPr id="3" name="Line 1"/>
        <xdr:cNvSpPr>
          <a:spLocks/>
        </xdr:cNvSpPr>
      </xdr:nvSpPr>
      <xdr:spPr>
        <a:xfrm>
          <a:off x="3524250" y="1314450"/>
          <a:ext cx="2486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371475</xdr:colOff>
      <xdr:row>2</xdr:row>
      <xdr:rowOff>28575</xdr:rowOff>
    </xdr:from>
    <xdr:to>
      <xdr:col>11</xdr:col>
      <xdr:colOff>466725</xdr:colOff>
      <xdr:row>2</xdr:row>
      <xdr:rowOff>28575</xdr:rowOff>
    </xdr:to>
    <xdr:sp>
      <xdr:nvSpPr>
        <xdr:cNvPr id="2" name="Line 1"/>
        <xdr:cNvSpPr>
          <a:spLocks/>
        </xdr:cNvSpPr>
      </xdr:nvSpPr>
      <xdr:spPr>
        <a:xfrm>
          <a:off x="6391275" y="4286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xdr:colOff>
      <xdr:row>6</xdr:row>
      <xdr:rowOff>9525</xdr:rowOff>
    </xdr:from>
    <xdr:to>
      <xdr:col>9</xdr:col>
      <xdr:colOff>342900</xdr:colOff>
      <xdr:row>6</xdr:row>
      <xdr:rowOff>9525</xdr:rowOff>
    </xdr:to>
    <xdr:sp>
      <xdr:nvSpPr>
        <xdr:cNvPr id="3" name="Line 1"/>
        <xdr:cNvSpPr>
          <a:spLocks/>
        </xdr:cNvSpPr>
      </xdr:nvSpPr>
      <xdr:spPr>
        <a:xfrm>
          <a:off x="3829050" y="131445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171450</xdr:colOff>
      <xdr:row>2</xdr:row>
      <xdr:rowOff>28575</xdr:rowOff>
    </xdr:from>
    <xdr:to>
      <xdr:col>13</xdr:col>
      <xdr:colOff>47625</xdr:colOff>
      <xdr:row>2</xdr:row>
      <xdr:rowOff>28575</xdr:rowOff>
    </xdr:to>
    <xdr:sp>
      <xdr:nvSpPr>
        <xdr:cNvPr id="2" name="Line 1"/>
        <xdr:cNvSpPr>
          <a:spLocks/>
        </xdr:cNvSpPr>
      </xdr:nvSpPr>
      <xdr:spPr>
        <a:xfrm>
          <a:off x="6372225"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6</xdr:row>
      <xdr:rowOff>9525</xdr:rowOff>
    </xdr:from>
    <xdr:to>
      <xdr:col>9</xdr:col>
      <xdr:colOff>200025</xdr:colOff>
      <xdr:row>6</xdr:row>
      <xdr:rowOff>9525</xdr:rowOff>
    </xdr:to>
    <xdr:sp>
      <xdr:nvSpPr>
        <xdr:cNvPr id="3" name="Line 1"/>
        <xdr:cNvSpPr>
          <a:spLocks/>
        </xdr:cNvSpPr>
      </xdr:nvSpPr>
      <xdr:spPr>
        <a:xfrm>
          <a:off x="3648075" y="1295400"/>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2</xdr:row>
      <xdr:rowOff>28575</xdr:rowOff>
    </xdr:from>
    <xdr:to>
      <xdr:col>12</xdr:col>
      <xdr:colOff>419100</xdr:colOff>
      <xdr:row>2</xdr:row>
      <xdr:rowOff>28575</xdr:rowOff>
    </xdr:to>
    <xdr:sp>
      <xdr:nvSpPr>
        <xdr:cNvPr id="2" name="Line 1"/>
        <xdr:cNvSpPr>
          <a:spLocks/>
        </xdr:cNvSpPr>
      </xdr:nvSpPr>
      <xdr:spPr>
        <a:xfrm>
          <a:off x="6019800"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381000</xdr:colOff>
      <xdr:row>6</xdr:row>
      <xdr:rowOff>19050</xdr:rowOff>
    </xdr:from>
    <xdr:to>
      <xdr:col>9</xdr:col>
      <xdr:colOff>247650</xdr:colOff>
      <xdr:row>6</xdr:row>
      <xdr:rowOff>19050</xdr:rowOff>
    </xdr:to>
    <xdr:sp>
      <xdr:nvSpPr>
        <xdr:cNvPr id="3" name="Line 1"/>
        <xdr:cNvSpPr>
          <a:spLocks/>
        </xdr:cNvSpPr>
      </xdr:nvSpPr>
      <xdr:spPr>
        <a:xfrm>
          <a:off x="3543300" y="1238250"/>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66675</xdr:colOff>
      <xdr:row>2</xdr:row>
      <xdr:rowOff>28575</xdr:rowOff>
    </xdr:from>
    <xdr:to>
      <xdr:col>13</xdr:col>
      <xdr:colOff>371475</xdr:colOff>
      <xdr:row>2</xdr:row>
      <xdr:rowOff>28575</xdr:rowOff>
    </xdr:to>
    <xdr:sp>
      <xdr:nvSpPr>
        <xdr:cNvPr id="2" name="Line 1"/>
        <xdr:cNvSpPr>
          <a:spLocks/>
        </xdr:cNvSpPr>
      </xdr:nvSpPr>
      <xdr:spPr>
        <a:xfrm>
          <a:off x="6029325" y="428625"/>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9525</xdr:rowOff>
    </xdr:from>
    <xdr:to>
      <xdr:col>9</xdr:col>
      <xdr:colOff>276225</xdr:colOff>
      <xdr:row>6</xdr:row>
      <xdr:rowOff>9525</xdr:rowOff>
    </xdr:to>
    <xdr:sp>
      <xdr:nvSpPr>
        <xdr:cNvPr id="3" name="Line 1"/>
        <xdr:cNvSpPr>
          <a:spLocks/>
        </xdr:cNvSpPr>
      </xdr:nvSpPr>
      <xdr:spPr>
        <a:xfrm>
          <a:off x="3124200" y="1371600"/>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A1:P27"/>
  <sheetViews>
    <sheetView showZeros="0" zoomScaleSheetLayoutView="70" zoomScalePageLayoutView="0" workbookViewId="0" topLeftCell="A22">
      <selection activeCell="K27" sqref="K27:P27"/>
    </sheetView>
  </sheetViews>
  <sheetFormatPr defaultColWidth="6.875" defaultRowHeight="15.75"/>
  <cols>
    <col min="1" max="1" width="4.375" style="21" customWidth="1"/>
    <col min="2" max="2" width="17.75390625" style="22" customWidth="1"/>
    <col min="3" max="3" width="8.125" style="21" customWidth="1"/>
    <col min="4" max="4" width="6.00390625" style="23" customWidth="1"/>
    <col min="5" max="5" width="5.00390625" style="23" customWidth="1"/>
    <col min="6" max="6" width="4.875" style="23" customWidth="1"/>
    <col min="7" max="7" width="7.00390625" style="23" bestFit="1" customWidth="1"/>
    <col min="8" max="8" width="10.25390625" style="21" customWidth="1"/>
    <col min="9" max="9" width="8.625" style="21" customWidth="1"/>
    <col min="10" max="10" width="6.25390625" style="21" customWidth="1"/>
    <col min="11" max="11" width="6.125" style="21" customWidth="1"/>
    <col min="12" max="12" width="6.625" style="21" customWidth="1"/>
    <col min="13" max="13" width="5.625" style="21" customWidth="1"/>
    <col min="14" max="14" width="6.00390625" style="21" customWidth="1"/>
    <col min="15" max="15" width="26.25390625" style="21" customWidth="1"/>
    <col min="16" max="16" width="10.75390625" style="21" customWidth="1"/>
    <col min="17" max="17" width="9.875" style="21" customWidth="1"/>
    <col min="18" max="16384" width="6.875" style="21" customWidth="1"/>
  </cols>
  <sheetData>
    <row r="1" spans="1:16" s="25" customFormat="1" ht="15.75" customHeight="1">
      <c r="A1" s="317" t="str">
        <f>'1.THD.Tong'!A1:E1</f>
        <v>HỘI ĐỒNG NHÂN DÂN</v>
      </c>
      <c r="B1" s="317"/>
      <c r="C1" s="317"/>
      <c r="D1" s="317"/>
      <c r="E1" s="317"/>
      <c r="F1" s="344" t="s">
        <v>21</v>
      </c>
      <c r="G1" s="344"/>
      <c r="H1" s="344"/>
      <c r="I1" s="344"/>
      <c r="J1" s="344"/>
      <c r="K1" s="344"/>
      <c r="L1" s="344"/>
      <c r="M1" s="344"/>
      <c r="N1" s="344"/>
      <c r="O1" s="344"/>
      <c r="P1" s="344"/>
    </row>
    <row r="2" spans="1:16" s="25" customFormat="1" ht="15.75" customHeight="1">
      <c r="A2" s="344" t="str">
        <f>'1.THD.Tong'!A2:E2</f>
        <v>TỈNH HÀ TĨNH</v>
      </c>
      <c r="B2" s="344"/>
      <c r="C2" s="344"/>
      <c r="D2" s="344"/>
      <c r="E2" s="344"/>
      <c r="F2" s="344" t="s">
        <v>22</v>
      </c>
      <c r="G2" s="344"/>
      <c r="H2" s="344"/>
      <c r="I2" s="344"/>
      <c r="J2" s="344"/>
      <c r="K2" s="344"/>
      <c r="L2" s="344"/>
      <c r="M2" s="344"/>
      <c r="N2" s="344"/>
      <c r="O2" s="344"/>
      <c r="P2" s="344"/>
    </row>
    <row r="3" spans="1:16" s="25" customFormat="1" ht="15.75">
      <c r="A3" s="343"/>
      <c r="B3" s="343"/>
      <c r="C3" s="343"/>
      <c r="D3" s="343"/>
      <c r="E3" s="343"/>
      <c r="F3" s="343"/>
      <c r="G3" s="343"/>
      <c r="H3" s="343"/>
      <c r="I3" s="343"/>
      <c r="J3" s="343"/>
      <c r="K3" s="343"/>
      <c r="L3" s="343"/>
      <c r="M3" s="343"/>
      <c r="N3" s="343"/>
      <c r="O3" s="343"/>
      <c r="P3" s="343"/>
    </row>
    <row r="4" spans="1:16" s="26" customFormat="1" ht="15.75">
      <c r="A4" s="350" t="s">
        <v>203</v>
      </c>
      <c r="B4" s="350"/>
      <c r="C4" s="350"/>
      <c r="D4" s="350"/>
      <c r="E4" s="350"/>
      <c r="F4" s="350"/>
      <c r="G4" s="350"/>
      <c r="H4" s="350"/>
      <c r="I4" s="350"/>
      <c r="J4" s="350"/>
      <c r="K4" s="350"/>
      <c r="L4" s="350"/>
      <c r="M4" s="350"/>
      <c r="N4" s="350"/>
      <c r="O4" s="350"/>
      <c r="P4" s="350"/>
    </row>
    <row r="5" spans="1:16" s="26" customFormat="1" ht="20.25" customHeight="1">
      <c r="A5" s="350" t="s">
        <v>60</v>
      </c>
      <c r="B5" s="350"/>
      <c r="C5" s="350"/>
      <c r="D5" s="350"/>
      <c r="E5" s="350"/>
      <c r="F5" s="350"/>
      <c r="G5" s="350"/>
      <c r="H5" s="350"/>
      <c r="I5" s="350"/>
      <c r="J5" s="350"/>
      <c r="K5" s="350"/>
      <c r="L5" s="350"/>
      <c r="M5" s="350"/>
      <c r="N5" s="350"/>
      <c r="O5" s="350"/>
      <c r="P5" s="350"/>
    </row>
    <row r="6" spans="1:16" s="25" customFormat="1" ht="24" customHeight="1">
      <c r="A6" s="340" t="str">
        <f>'1.THD.Tong'!A5:O5</f>
        <v>(Kèm theo Nghị quyết số    .../NQ-HĐND ngày      tháng    năm 2023 của Hội đồng nhân dân tỉnh)</v>
      </c>
      <c r="B6" s="340"/>
      <c r="C6" s="340"/>
      <c r="D6" s="340"/>
      <c r="E6" s="340"/>
      <c r="F6" s="340"/>
      <c r="G6" s="340"/>
      <c r="H6" s="340"/>
      <c r="I6" s="340"/>
      <c r="J6" s="340"/>
      <c r="K6" s="340"/>
      <c r="L6" s="340"/>
      <c r="M6" s="340"/>
      <c r="N6" s="340"/>
      <c r="O6" s="340"/>
      <c r="P6" s="340"/>
    </row>
    <row r="7" spans="1:16" s="25" customFormat="1" ht="15.75">
      <c r="A7" s="346"/>
      <c r="B7" s="346"/>
      <c r="C7" s="346"/>
      <c r="D7" s="346"/>
      <c r="E7" s="346"/>
      <c r="F7" s="346"/>
      <c r="G7" s="346"/>
      <c r="H7" s="346"/>
      <c r="I7" s="346"/>
      <c r="J7" s="346"/>
      <c r="K7" s="346"/>
      <c r="L7" s="346"/>
      <c r="M7" s="346"/>
      <c r="N7" s="346"/>
      <c r="O7" s="346"/>
      <c r="P7" s="346"/>
    </row>
    <row r="8" spans="1:16" s="33" customFormat="1" ht="12.75">
      <c r="A8" s="348" t="s">
        <v>19</v>
      </c>
      <c r="B8" s="347" t="s">
        <v>39</v>
      </c>
      <c r="C8" s="347" t="s">
        <v>40</v>
      </c>
      <c r="D8" s="347" t="s">
        <v>41</v>
      </c>
      <c r="E8" s="347"/>
      <c r="F8" s="347"/>
      <c r="G8" s="347"/>
      <c r="H8" s="347" t="s">
        <v>42</v>
      </c>
      <c r="I8" s="347" t="s">
        <v>15</v>
      </c>
      <c r="J8" s="347" t="s">
        <v>14</v>
      </c>
      <c r="K8" s="347"/>
      <c r="L8" s="347"/>
      <c r="M8" s="347"/>
      <c r="N8" s="347"/>
      <c r="O8" s="347" t="s">
        <v>43</v>
      </c>
      <c r="P8" s="347" t="s">
        <v>13</v>
      </c>
    </row>
    <row r="9" spans="1:16" s="33" customFormat="1" ht="25.5">
      <c r="A9" s="348"/>
      <c r="B9" s="347"/>
      <c r="C9" s="347"/>
      <c r="D9" s="30" t="s">
        <v>12</v>
      </c>
      <c r="E9" s="30" t="s">
        <v>11</v>
      </c>
      <c r="F9" s="30" t="s">
        <v>44</v>
      </c>
      <c r="G9" s="30" t="s">
        <v>20</v>
      </c>
      <c r="H9" s="347"/>
      <c r="I9" s="347"/>
      <c r="J9" s="30" t="s">
        <v>9</v>
      </c>
      <c r="K9" s="30" t="s">
        <v>8</v>
      </c>
      <c r="L9" s="30" t="s">
        <v>45</v>
      </c>
      <c r="M9" s="30" t="s">
        <v>46</v>
      </c>
      <c r="N9" s="30" t="s">
        <v>5</v>
      </c>
      <c r="O9" s="347"/>
      <c r="P9" s="347"/>
    </row>
    <row r="10" spans="1:16" s="34" customFormat="1" ht="25.5">
      <c r="A10" s="31">
        <v>-1</v>
      </c>
      <c r="B10" s="31">
        <v>-2</v>
      </c>
      <c r="C10" s="31" t="s">
        <v>54</v>
      </c>
      <c r="D10" s="31">
        <v>-4</v>
      </c>
      <c r="E10" s="31">
        <v>-5</v>
      </c>
      <c r="F10" s="31">
        <v>-6</v>
      </c>
      <c r="G10" s="31">
        <v>-7</v>
      </c>
      <c r="H10" s="31">
        <v>-8</v>
      </c>
      <c r="I10" s="31" t="s">
        <v>55</v>
      </c>
      <c r="J10" s="31">
        <v>-10</v>
      </c>
      <c r="K10" s="31">
        <v>-11</v>
      </c>
      <c r="L10" s="31">
        <v>-12</v>
      </c>
      <c r="M10" s="31">
        <v>-13</v>
      </c>
      <c r="N10" s="31">
        <v>-14</v>
      </c>
      <c r="O10" s="31">
        <v>-15</v>
      </c>
      <c r="P10" s="31">
        <v>-16</v>
      </c>
    </row>
    <row r="11" spans="1:16" s="34" customFormat="1" ht="42" customHeight="1">
      <c r="A11" s="245" t="s">
        <v>136</v>
      </c>
      <c r="B11" s="246" t="s">
        <v>137</v>
      </c>
      <c r="C11" s="263">
        <f>C12</f>
        <v>1</v>
      </c>
      <c r="D11" s="263">
        <f aca="true" t="shared" si="0" ref="D11:N11">D12</f>
        <v>0.35</v>
      </c>
      <c r="E11" s="263">
        <f t="shared" si="0"/>
        <v>0</v>
      </c>
      <c r="F11" s="263">
        <f t="shared" si="0"/>
        <v>0</v>
      </c>
      <c r="G11" s="263">
        <f t="shared" si="0"/>
        <v>0.65</v>
      </c>
      <c r="H11" s="247">
        <f t="shared" si="0"/>
        <v>0</v>
      </c>
      <c r="I11" s="263">
        <f t="shared" si="0"/>
        <v>1.6</v>
      </c>
      <c r="J11" s="263">
        <f t="shared" si="0"/>
        <v>0</v>
      </c>
      <c r="K11" s="263">
        <f t="shared" si="0"/>
        <v>0</v>
      </c>
      <c r="L11" s="263">
        <f t="shared" si="0"/>
        <v>1.6</v>
      </c>
      <c r="M11" s="263">
        <f t="shared" si="0"/>
        <v>0</v>
      </c>
      <c r="N11" s="263">
        <f t="shared" si="0"/>
        <v>0</v>
      </c>
      <c r="O11" s="248"/>
      <c r="P11" s="248"/>
    </row>
    <row r="12" spans="1:16" s="34" customFormat="1" ht="12.75">
      <c r="A12" s="245" t="s">
        <v>47</v>
      </c>
      <c r="B12" s="246" t="s">
        <v>50</v>
      </c>
      <c r="C12" s="264">
        <f>SUM(C13:C13)</f>
        <v>1</v>
      </c>
      <c r="D12" s="264">
        <f>SUM(D13:D13)</f>
        <v>0.35</v>
      </c>
      <c r="E12" s="264"/>
      <c r="F12" s="264"/>
      <c r="G12" s="264">
        <f>SUM(G13:G13)</f>
        <v>0.65</v>
      </c>
      <c r="H12" s="249"/>
      <c r="I12" s="264">
        <f>SUM(I13:I13)</f>
        <v>1.6</v>
      </c>
      <c r="J12" s="264"/>
      <c r="K12" s="264"/>
      <c r="L12" s="264">
        <f>SUM(L13:L13)</f>
        <v>1.6</v>
      </c>
      <c r="M12" s="264"/>
      <c r="N12" s="264"/>
      <c r="O12" s="245"/>
      <c r="P12" s="245"/>
    </row>
    <row r="13" spans="1:16" s="34" customFormat="1" ht="165.75">
      <c r="A13" s="250">
        <v>1</v>
      </c>
      <c r="B13" s="251" t="s">
        <v>158</v>
      </c>
      <c r="C13" s="265">
        <f>SUM(D13:G13)</f>
        <v>1</v>
      </c>
      <c r="D13" s="266">
        <v>0.35</v>
      </c>
      <c r="E13" s="267"/>
      <c r="F13" s="268"/>
      <c r="G13" s="266">
        <v>0.65</v>
      </c>
      <c r="H13" s="252" t="s">
        <v>159</v>
      </c>
      <c r="I13" s="265">
        <f>SUM(J13:N13)</f>
        <v>1.6</v>
      </c>
      <c r="J13" s="265"/>
      <c r="K13" s="265"/>
      <c r="L13" s="265">
        <v>1.6</v>
      </c>
      <c r="M13" s="269"/>
      <c r="N13" s="269"/>
      <c r="O13" s="261" t="s">
        <v>176</v>
      </c>
      <c r="P13" s="261" t="s">
        <v>102</v>
      </c>
    </row>
    <row r="14" spans="1:16" s="34" customFormat="1" ht="25.5">
      <c r="A14" s="245" t="s">
        <v>146</v>
      </c>
      <c r="B14" s="246" t="s">
        <v>147</v>
      </c>
      <c r="C14" s="264">
        <f>C15+C20+C23</f>
        <v>7.383399999999999</v>
      </c>
      <c r="D14" s="264">
        <f aca="true" t="shared" si="1" ref="D14:N14">D15+D20+D23</f>
        <v>1.508</v>
      </c>
      <c r="E14" s="264">
        <f t="shared" si="1"/>
        <v>0</v>
      </c>
      <c r="F14" s="264">
        <f t="shared" si="1"/>
        <v>0</v>
      </c>
      <c r="G14" s="264">
        <f t="shared" si="1"/>
        <v>5.8754</v>
      </c>
      <c r="H14" s="264">
        <f t="shared" si="1"/>
        <v>0</v>
      </c>
      <c r="I14" s="264">
        <f t="shared" si="1"/>
        <v>5.7</v>
      </c>
      <c r="J14" s="264">
        <f t="shared" si="1"/>
        <v>0</v>
      </c>
      <c r="K14" s="264">
        <f t="shared" si="1"/>
        <v>4.1</v>
      </c>
      <c r="L14" s="264">
        <f t="shared" si="1"/>
        <v>0</v>
      </c>
      <c r="M14" s="264">
        <f t="shared" si="1"/>
        <v>0</v>
      </c>
      <c r="N14" s="264">
        <f t="shared" si="1"/>
        <v>1.6</v>
      </c>
      <c r="O14" s="261"/>
      <c r="P14" s="261"/>
    </row>
    <row r="15" spans="1:16" s="34" customFormat="1" ht="25.5">
      <c r="A15" s="245" t="s">
        <v>47</v>
      </c>
      <c r="B15" s="246" t="s">
        <v>52</v>
      </c>
      <c r="C15" s="264">
        <f aca="true" t="shared" si="2" ref="C15:N15">SUM(C16:C19)</f>
        <v>1.8134000000000001</v>
      </c>
      <c r="D15" s="264">
        <f t="shared" si="2"/>
        <v>0.788</v>
      </c>
      <c r="E15" s="264">
        <f t="shared" si="2"/>
        <v>0</v>
      </c>
      <c r="F15" s="264">
        <f t="shared" si="2"/>
        <v>0</v>
      </c>
      <c r="G15" s="264">
        <f t="shared" si="2"/>
        <v>1.0254</v>
      </c>
      <c r="H15" s="249">
        <f t="shared" si="2"/>
        <v>0</v>
      </c>
      <c r="I15" s="264">
        <f t="shared" si="2"/>
        <v>1.6</v>
      </c>
      <c r="J15" s="264">
        <f t="shared" si="2"/>
        <v>0</v>
      </c>
      <c r="K15" s="264">
        <f t="shared" si="2"/>
        <v>0</v>
      </c>
      <c r="L15" s="264">
        <f t="shared" si="2"/>
        <v>0</v>
      </c>
      <c r="M15" s="264">
        <f t="shared" si="2"/>
        <v>0</v>
      </c>
      <c r="N15" s="264">
        <f t="shared" si="2"/>
        <v>1.6</v>
      </c>
      <c r="O15" s="245"/>
      <c r="P15" s="245"/>
    </row>
    <row r="16" spans="1:16" s="34" customFormat="1" ht="89.25">
      <c r="A16" s="250">
        <v>1</v>
      </c>
      <c r="B16" s="251" t="s">
        <v>160</v>
      </c>
      <c r="C16" s="265">
        <f>SUM(D16:G16)</f>
        <v>0.166</v>
      </c>
      <c r="D16" s="266">
        <v>0.156</v>
      </c>
      <c r="E16" s="267"/>
      <c r="F16" s="268"/>
      <c r="G16" s="266">
        <v>0.01</v>
      </c>
      <c r="H16" s="252" t="s">
        <v>161</v>
      </c>
      <c r="I16" s="265">
        <f>SUM(J16:N16)</f>
        <v>0.2</v>
      </c>
      <c r="J16" s="265"/>
      <c r="K16" s="265"/>
      <c r="L16" s="265"/>
      <c r="M16" s="269"/>
      <c r="N16" s="265">
        <v>0.2</v>
      </c>
      <c r="O16" s="262" t="s">
        <v>162</v>
      </c>
      <c r="P16" s="257"/>
    </row>
    <row r="17" spans="1:16" s="34" customFormat="1" ht="89.25">
      <c r="A17" s="250">
        <v>2</v>
      </c>
      <c r="B17" s="251" t="s">
        <v>163</v>
      </c>
      <c r="C17" s="265">
        <f aca="true" t="shared" si="3" ref="C17:C22">SUM(D17:G17)</f>
        <v>0.8674000000000001</v>
      </c>
      <c r="D17" s="266">
        <v>0.052</v>
      </c>
      <c r="E17" s="267"/>
      <c r="F17" s="268"/>
      <c r="G17" s="266">
        <v>0.8154</v>
      </c>
      <c r="H17" s="252" t="s">
        <v>65</v>
      </c>
      <c r="I17" s="265">
        <f aca="true" t="shared" si="4" ref="I17:I22">SUM(J17:N17)</f>
        <v>0.6</v>
      </c>
      <c r="J17" s="265"/>
      <c r="K17" s="265"/>
      <c r="L17" s="265"/>
      <c r="M17" s="269"/>
      <c r="N17" s="265">
        <v>0.6</v>
      </c>
      <c r="O17" s="262" t="s">
        <v>164</v>
      </c>
      <c r="P17" s="257"/>
    </row>
    <row r="18" spans="1:16" s="34" customFormat="1" ht="178.5">
      <c r="A18" s="250">
        <v>3</v>
      </c>
      <c r="B18" s="251" t="s">
        <v>165</v>
      </c>
      <c r="C18" s="265">
        <f t="shared" si="3"/>
        <v>0.08</v>
      </c>
      <c r="D18" s="266">
        <v>0.08</v>
      </c>
      <c r="E18" s="267"/>
      <c r="F18" s="268"/>
      <c r="G18" s="266"/>
      <c r="H18" s="252" t="s">
        <v>166</v>
      </c>
      <c r="I18" s="265">
        <f t="shared" si="4"/>
        <v>0.3</v>
      </c>
      <c r="J18" s="265"/>
      <c r="K18" s="265"/>
      <c r="L18" s="265"/>
      <c r="M18" s="269"/>
      <c r="N18" s="265">
        <v>0.3</v>
      </c>
      <c r="O18" s="262" t="s">
        <v>167</v>
      </c>
      <c r="P18" s="257"/>
    </row>
    <row r="19" spans="1:16" s="34" customFormat="1" ht="127.5">
      <c r="A19" s="250">
        <v>4</v>
      </c>
      <c r="B19" s="251" t="s">
        <v>168</v>
      </c>
      <c r="C19" s="265">
        <f t="shared" si="3"/>
        <v>0.7</v>
      </c>
      <c r="D19" s="266">
        <v>0.5</v>
      </c>
      <c r="E19" s="267"/>
      <c r="F19" s="268"/>
      <c r="G19" s="266">
        <v>0.2</v>
      </c>
      <c r="H19" s="252" t="s">
        <v>169</v>
      </c>
      <c r="I19" s="265">
        <f t="shared" si="4"/>
        <v>0.5</v>
      </c>
      <c r="J19" s="265"/>
      <c r="K19" s="265"/>
      <c r="L19" s="265"/>
      <c r="M19" s="269"/>
      <c r="N19" s="265">
        <v>0.5</v>
      </c>
      <c r="O19" s="262" t="s">
        <v>170</v>
      </c>
      <c r="P19" s="257"/>
    </row>
    <row r="20" spans="1:16" s="34" customFormat="1" ht="12.75">
      <c r="A20" s="245" t="s">
        <v>49</v>
      </c>
      <c r="B20" s="246" t="s">
        <v>84</v>
      </c>
      <c r="C20" s="264">
        <f aca="true" t="shared" si="5" ref="C20:N20">SUM(C21:C22)</f>
        <v>4.85</v>
      </c>
      <c r="D20" s="264">
        <f t="shared" si="5"/>
        <v>0</v>
      </c>
      <c r="E20" s="264">
        <f t="shared" si="5"/>
        <v>0</v>
      </c>
      <c r="F20" s="264">
        <f t="shared" si="5"/>
        <v>0</v>
      </c>
      <c r="G20" s="264">
        <f t="shared" si="5"/>
        <v>4.85</v>
      </c>
      <c r="H20" s="249">
        <f t="shared" si="5"/>
        <v>0</v>
      </c>
      <c r="I20" s="264">
        <f t="shared" si="5"/>
        <v>3.6</v>
      </c>
      <c r="J20" s="264">
        <f t="shared" si="5"/>
        <v>0</v>
      </c>
      <c r="K20" s="264">
        <f t="shared" si="5"/>
        <v>3.6</v>
      </c>
      <c r="L20" s="264">
        <f t="shared" si="5"/>
        <v>0</v>
      </c>
      <c r="M20" s="264">
        <f t="shared" si="5"/>
        <v>0</v>
      </c>
      <c r="N20" s="264">
        <f t="shared" si="5"/>
        <v>0</v>
      </c>
      <c r="O20" s="262"/>
      <c r="P20" s="257"/>
    </row>
    <row r="21" spans="1:16" s="34" customFormat="1" ht="51">
      <c r="A21" s="250">
        <v>1</v>
      </c>
      <c r="B21" s="251" t="s">
        <v>171</v>
      </c>
      <c r="C21" s="265">
        <f t="shared" si="3"/>
        <v>4</v>
      </c>
      <c r="D21" s="266"/>
      <c r="E21" s="267"/>
      <c r="F21" s="268"/>
      <c r="G21" s="266">
        <v>4</v>
      </c>
      <c r="H21" s="252" t="s">
        <v>172</v>
      </c>
      <c r="I21" s="265">
        <f t="shared" si="4"/>
        <v>3</v>
      </c>
      <c r="J21" s="265"/>
      <c r="K21" s="265">
        <v>3</v>
      </c>
      <c r="L21" s="265"/>
      <c r="M21" s="269"/>
      <c r="N21" s="265"/>
      <c r="O21" s="262" t="s">
        <v>173</v>
      </c>
      <c r="P21" s="257"/>
    </row>
    <row r="22" spans="1:16" s="34" customFormat="1" ht="51">
      <c r="A22" s="250">
        <v>2</v>
      </c>
      <c r="B22" s="251" t="s">
        <v>174</v>
      </c>
      <c r="C22" s="265">
        <f t="shared" si="3"/>
        <v>0.85</v>
      </c>
      <c r="D22" s="266"/>
      <c r="E22" s="267"/>
      <c r="F22" s="268"/>
      <c r="G22" s="266">
        <v>0.85</v>
      </c>
      <c r="H22" s="252" t="s">
        <v>175</v>
      </c>
      <c r="I22" s="265">
        <f t="shared" si="4"/>
        <v>0.6</v>
      </c>
      <c r="J22" s="265"/>
      <c r="K22" s="265">
        <v>0.6</v>
      </c>
      <c r="L22" s="265"/>
      <c r="M22" s="269"/>
      <c r="N22" s="265"/>
      <c r="O22" s="262" t="s">
        <v>173</v>
      </c>
      <c r="P22" s="257"/>
    </row>
    <row r="23" spans="1:16" s="34" customFormat="1" ht="12.75">
      <c r="A23" s="245" t="s">
        <v>51</v>
      </c>
      <c r="B23" s="246" t="s">
        <v>56</v>
      </c>
      <c r="C23" s="264">
        <f>SUM(C24:C24)</f>
        <v>0.72</v>
      </c>
      <c r="D23" s="264">
        <f aca="true" t="shared" si="6" ref="D23:N23">SUM(D24:D24)</f>
        <v>0.72</v>
      </c>
      <c r="E23" s="264">
        <f t="shared" si="6"/>
        <v>0</v>
      </c>
      <c r="F23" s="264">
        <f t="shared" si="6"/>
        <v>0</v>
      </c>
      <c r="G23" s="264">
        <f t="shared" si="6"/>
        <v>0</v>
      </c>
      <c r="H23" s="264">
        <f t="shared" si="6"/>
        <v>0</v>
      </c>
      <c r="I23" s="264">
        <f t="shared" si="6"/>
        <v>0.5</v>
      </c>
      <c r="J23" s="264">
        <f t="shared" si="6"/>
        <v>0</v>
      </c>
      <c r="K23" s="264">
        <f t="shared" si="6"/>
        <v>0.5</v>
      </c>
      <c r="L23" s="264">
        <f t="shared" si="6"/>
        <v>0</v>
      </c>
      <c r="M23" s="264">
        <f t="shared" si="6"/>
        <v>0</v>
      </c>
      <c r="N23" s="264">
        <f t="shared" si="6"/>
        <v>0</v>
      </c>
      <c r="O23" s="262"/>
      <c r="P23" s="257"/>
    </row>
    <row r="24" spans="1:16" s="34" customFormat="1" ht="89.25">
      <c r="A24" s="250">
        <v>1</v>
      </c>
      <c r="B24" s="251" t="s">
        <v>187</v>
      </c>
      <c r="C24" s="265">
        <f>SUM(D24:G24)</f>
        <v>0.72</v>
      </c>
      <c r="D24" s="266">
        <v>0.72</v>
      </c>
      <c r="E24" s="267"/>
      <c r="F24" s="268"/>
      <c r="G24" s="266"/>
      <c r="H24" s="252" t="s">
        <v>188</v>
      </c>
      <c r="I24" s="265">
        <f>SUM(J24:N24)</f>
        <v>0.5</v>
      </c>
      <c r="J24" s="265"/>
      <c r="K24" s="265">
        <v>0.5</v>
      </c>
      <c r="L24" s="252"/>
      <c r="M24" s="256"/>
      <c r="N24" s="252"/>
      <c r="O24" s="262" t="s">
        <v>189</v>
      </c>
      <c r="P24" s="257" t="s">
        <v>190</v>
      </c>
    </row>
    <row r="25" spans="1:16" s="34" customFormat="1" ht="15">
      <c r="A25" s="101">
        <f>+A24+A22+A19+A13</f>
        <v>8</v>
      </c>
      <c r="B25" s="102" t="s">
        <v>191</v>
      </c>
      <c r="C25" s="103">
        <f>+C14+C11</f>
        <v>8.383399999999998</v>
      </c>
      <c r="D25" s="103">
        <f aca="true" t="shared" si="7" ref="D25:N25">+D14+D11</f>
        <v>1.858</v>
      </c>
      <c r="E25" s="103">
        <f t="shared" si="7"/>
        <v>0</v>
      </c>
      <c r="F25" s="103">
        <f t="shared" si="7"/>
        <v>0</v>
      </c>
      <c r="G25" s="103">
        <f t="shared" si="7"/>
        <v>6.5254</v>
      </c>
      <c r="H25" s="103">
        <f t="shared" si="7"/>
        <v>0</v>
      </c>
      <c r="I25" s="103">
        <f t="shared" si="7"/>
        <v>7.300000000000001</v>
      </c>
      <c r="J25" s="103">
        <f t="shared" si="7"/>
        <v>0</v>
      </c>
      <c r="K25" s="103">
        <f t="shared" si="7"/>
        <v>4.1</v>
      </c>
      <c r="L25" s="103">
        <f t="shared" si="7"/>
        <v>1.6</v>
      </c>
      <c r="M25" s="103">
        <f t="shared" si="7"/>
        <v>0</v>
      </c>
      <c r="N25" s="103">
        <f t="shared" si="7"/>
        <v>1.6</v>
      </c>
      <c r="O25" s="104"/>
      <c r="P25" s="104"/>
    </row>
    <row r="27" spans="11:16" ht="18.75" customHeight="1">
      <c r="K27" s="315" t="s">
        <v>245</v>
      </c>
      <c r="L27" s="315"/>
      <c r="M27" s="315"/>
      <c r="N27" s="315"/>
      <c r="O27" s="315"/>
      <c r="P27" s="315"/>
    </row>
  </sheetData>
  <sheetProtection/>
  <autoFilter ref="A10:S25"/>
  <mergeCells count="20">
    <mergeCell ref="K27:P27"/>
    <mergeCell ref="A5:P5"/>
    <mergeCell ref="A6:P6"/>
    <mergeCell ref="I8:I9"/>
    <mergeCell ref="A8:A9"/>
    <mergeCell ref="A4:P4"/>
    <mergeCell ref="O8:O9"/>
    <mergeCell ref="P8:P9"/>
    <mergeCell ref="B8:B9"/>
    <mergeCell ref="C8:C9"/>
    <mergeCell ref="A7:P7"/>
    <mergeCell ref="D8:G8"/>
    <mergeCell ref="H8:H9"/>
    <mergeCell ref="J8:N8"/>
    <mergeCell ref="A1:E1"/>
    <mergeCell ref="F1:P1"/>
    <mergeCell ref="A2:E2"/>
    <mergeCell ref="F2:P2"/>
    <mergeCell ref="A3:E3"/>
    <mergeCell ref="F3:P3"/>
  </mergeCells>
  <printOptions horizontalCentered="1"/>
  <pageMargins left="0.19" right="0.2" top="0.68" bottom="0.64"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P15"/>
  <sheetViews>
    <sheetView showZeros="0" zoomScaleSheetLayoutView="70" zoomScalePageLayoutView="0" workbookViewId="0" topLeftCell="A1">
      <selection activeCell="K15" sqref="K15:P15"/>
    </sheetView>
  </sheetViews>
  <sheetFormatPr defaultColWidth="6.875" defaultRowHeight="15.75"/>
  <cols>
    <col min="1" max="1" width="4.375" style="5" customWidth="1"/>
    <col min="2" max="2" width="23.25390625" style="13" customWidth="1"/>
    <col min="3" max="3" width="7.375" style="5" customWidth="1"/>
    <col min="4" max="4" width="6.50390625" style="9" customWidth="1"/>
    <col min="5" max="5" width="5.625" style="9" customWidth="1"/>
    <col min="6" max="6" width="5.50390625" style="9" customWidth="1"/>
    <col min="7" max="7" width="7.375" style="9" customWidth="1"/>
    <col min="8" max="8" width="10.375" style="5" customWidth="1"/>
    <col min="9" max="9" width="6.50390625" style="5" customWidth="1"/>
    <col min="10" max="10" width="4.375" style="5" customWidth="1"/>
    <col min="11" max="11" width="5.625" style="5" customWidth="1"/>
    <col min="12" max="12" width="6.25390625" style="5" customWidth="1"/>
    <col min="13" max="13" width="5.875" style="5" customWidth="1"/>
    <col min="14" max="14" width="6.375" style="5" customWidth="1"/>
    <col min="15" max="15" width="23.875" style="5" customWidth="1"/>
    <col min="16" max="16" width="4.25390625" style="5" customWidth="1"/>
    <col min="17" max="16384" width="6.875" style="5" customWidth="1"/>
  </cols>
  <sheetData>
    <row r="1" spans="1:16" s="11" customFormat="1" ht="15.75" customHeight="1">
      <c r="A1" s="317" t="str">
        <f>'1.THD.Tong'!A1:E1</f>
        <v>HỘI ĐỒNG NHÂN DÂN</v>
      </c>
      <c r="B1" s="317"/>
      <c r="C1" s="317"/>
      <c r="D1" s="317"/>
      <c r="E1" s="317"/>
      <c r="F1" s="318" t="s">
        <v>21</v>
      </c>
      <c r="G1" s="318"/>
      <c r="H1" s="318"/>
      <c r="I1" s="318"/>
      <c r="J1" s="318"/>
      <c r="K1" s="318"/>
      <c r="L1" s="318"/>
      <c r="M1" s="318"/>
      <c r="N1" s="318"/>
      <c r="O1" s="318"/>
      <c r="P1" s="318"/>
    </row>
    <row r="2" spans="1:16" s="11" customFormat="1" ht="15.75" customHeight="1">
      <c r="A2" s="318" t="str">
        <f>'1.THD.Tong'!A2:E2</f>
        <v>TỈNH HÀ TĨNH</v>
      </c>
      <c r="B2" s="318"/>
      <c r="C2" s="318"/>
      <c r="D2" s="318"/>
      <c r="E2" s="318"/>
      <c r="F2" s="318" t="s">
        <v>22</v>
      </c>
      <c r="G2" s="318"/>
      <c r="H2" s="318"/>
      <c r="I2" s="318"/>
      <c r="J2" s="318"/>
      <c r="K2" s="318"/>
      <c r="L2" s="318"/>
      <c r="M2" s="318"/>
      <c r="N2" s="318"/>
      <c r="O2" s="318"/>
      <c r="P2" s="318"/>
    </row>
    <row r="3" spans="1:16" s="11" customFormat="1" ht="15.75">
      <c r="A3" s="328"/>
      <c r="B3" s="328"/>
      <c r="C3" s="328"/>
      <c r="D3" s="328"/>
      <c r="E3" s="328"/>
      <c r="F3" s="328"/>
      <c r="G3" s="328"/>
      <c r="H3" s="328"/>
      <c r="I3" s="328"/>
      <c r="J3" s="328"/>
      <c r="K3" s="328"/>
      <c r="L3" s="328"/>
      <c r="M3" s="328"/>
      <c r="N3" s="328"/>
      <c r="O3" s="328"/>
      <c r="P3" s="328"/>
    </row>
    <row r="4" spans="1:16" s="19" customFormat="1" ht="15.75">
      <c r="A4" s="339" t="s">
        <v>204</v>
      </c>
      <c r="B4" s="339"/>
      <c r="C4" s="339"/>
      <c r="D4" s="339"/>
      <c r="E4" s="339"/>
      <c r="F4" s="339"/>
      <c r="G4" s="339"/>
      <c r="H4" s="339"/>
      <c r="I4" s="339"/>
      <c r="J4" s="339"/>
      <c r="K4" s="339"/>
      <c r="L4" s="339"/>
      <c r="M4" s="339"/>
      <c r="N4" s="339"/>
      <c r="O4" s="339"/>
      <c r="P4" s="339"/>
    </row>
    <row r="5" spans="1:16" s="19" customFormat="1" ht="16.5" customHeight="1">
      <c r="A5" s="339" t="s">
        <v>57</v>
      </c>
      <c r="B5" s="339"/>
      <c r="C5" s="339"/>
      <c r="D5" s="339"/>
      <c r="E5" s="339"/>
      <c r="F5" s="339"/>
      <c r="G5" s="339"/>
      <c r="H5" s="339"/>
      <c r="I5" s="339"/>
      <c r="J5" s="339"/>
      <c r="K5" s="339"/>
      <c r="L5" s="339"/>
      <c r="M5" s="339"/>
      <c r="N5" s="339"/>
      <c r="O5" s="339"/>
      <c r="P5" s="339"/>
    </row>
    <row r="6" spans="1:16" s="11" customFormat="1" ht="20.25" customHeight="1">
      <c r="A6" s="329" t="str">
        <f>'1.THD.Tong'!A5:O5</f>
        <v>(Kèm theo Nghị quyết số    .../NQ-HĐND ngày      tháng    năm 2023 của Hội đồng nhân dân tỉnh)</v>
      </c>
      <c r="B6" s="329"/>
      <c r="C6" s="329"/>
      <c r="D6" s="329"/>
      <c r="E6" s="329"/>
      <c r="F6" s="329"/>
      <c r="G6" s="329"/>
      <c r="H6" s="329"/>
      <c r="I6" s="329"/>
      <c r="J6" s="329"/>
      <c r="K6" s="329"/>
      <c r="L6" s="329"/>
      <c r="M6" s="329"/>
      <c r="N6" s="329"/>
      <c r="O6" s="329"/>
      <c r="P6" s="329"/>
    </row>
    <row r="7" spans="1:16" s="11" customFormat="1" ht="15.75">
      <c r="A7" s="327"/>
      <c r="B7" s="327"/>
      <c r="C7" s="327"/>
      <c r="D7" s="327"/>
      <c r="E7" s="327"/>
      <c r="F7" s="327"/>
      <c r="G7" s="327"/>
      <c r="H7" s="327"/>
      <c r="I7" s="327"/>
      <c r="J7" s="327"/>
      <c r="K7" s="327"/>
      <c r="L7" s="327"/>
      <c r="M7" s="327"/>
      <c r="N7" s="327"/>
      <c r="O7" s="327"/>
      <c r="P7" s="327"/>
    </row>
    <row r="8" spans="1:16" s="10" customFormat="1" ht="12.75">
      <c r="A8" s="326" t="s">
        <v>19</v>
      </c>
      <c r="B8" s="324" t="s">
        <v>39</v>
      </c>
      <c r="C8" s="324" t="s">
        <v>40</v>
      </c>
      <c r="D8" s="324" t="s">
        <v>41</v>
      </c>
      <c r="E8" s="324"/>
      <c r="F8" s="324"/>
      <c r="G8" s="324"/>
      <c r="H8" s="324" t="s">
        <v>42</v>
      </c>
      <c r="I8" s="324" t="s">
        <v>15</v>
      </c>
      <c r="J8" s="324" t="s">
        <v>14</v>
      </c>
      <c r="K8" s="324"/>
      <c r="L8" s="324"/>
      <c r="M8" s="324"/>
      <c r="N8" s="324"/>
      <c r="O8" s="324" t="s">
        <v>43</v>
      </c>
      <c r="P8" s="324" t="s">
        <v>13</v>
      </c>
    </row>
    <row r="9" spans="1:16" s="10" customFormat="1" ht="25.5">
      <c r="A9" s="326"/>
      <c r="B9" s="324"/>
      <c r="C9" s="324"/>
      <c r="D9" s="12" t="s">
        <v>12</v>
      </c>
      <c r="E9" s="12" t="s">
        <v>11</v>
      </c>
      <c r="F9" s="12" t="s">
        <v>44</v>
      </c>
      <c r="G9" s="12" t="s">
        <v>20</v>
      </c>
      <c r="H9" s="324"/>
      <c r="I9" s="324"/>
      <c r="J9" s="12" t="s">
        <v>9</v>
      </c>
      <c r="K9" s="12" t="s">
        <v>8</v>
      </c>
      <c r="L9" s="12" t="s">
        <v>45</v>
      </c>
      <c r="M9" s="12" t="s">
        <v>46</v>
      </c>
      <c r="N9" s="12" t="s">
        <v>5</v>
      </c>
      <c r="O9" s="324"/>
      <c r="P9" s="324"/>
    </row>
    <row r="10" spans="1:16" s="16" customFormat="1" ht="38.25">
      <c r="A10" s="17">
        <v>-1</v>
      </c>
      <c r="B10" s="17">
        <v>-2</v>
      </c>
      <c r="C10" s="17" t="s">
        <v>54</v>
      </c>
      <c r="D10" s="17">
        <v>-4</v>
      </c>
      <c r="E10" s="17">
        <v>-5</v>
      </c>
      <c r="F10" s="17">
        <v>-6</v>
      </c>
      <c r="G10" s="17">
        <v>-7</v>
      </c>
      <c r="H10" s="17">
        <v>-8</v>
      </c>
      <c r="I10" s="17" t="s">
        <v>55</v>
      </c>
      <c r="J10" s="17">
        <v>-10</v>
      </c>
      <c r="K10" s="17">
        <v>-11</v>
      </c>
      <c r="L10" s="17">
        <v>-12</v>
      </c>
      <c r="M10" s="17">
        <v>-13</v>
      </c>
      <c r="N10" s="17">
        <v>-14</v>
      </c>
      <c r="O10" s="17">
        <v>-15</v>
      </c>
      <c r="P10" s="17">
        <v>-16</v>
      </c>
    </row>
    <row r="11" spans="1:16" ht="14.25">
      <c r="A11" s="86" t="s">
        <v>47</v>
      </c>
      <c r="B11" s="87" t="s">
        <v>135</v>
      </c>
      <c r="C11" s="88">
        <f>SUM(C12:C12)</f>
        <v>0.38</v>
      </c>
      <c r="D11" s="88">
        <f>SUM(D12:D12)</f>
        <v>0.38</v>
      </c>
      <c r="E11" s="88">
        <f>SUM(E12:E12)</f>
        <v>0</v>
      </c>
      <c r="F11" s="88">
        <f>SUM(F12:F12)</f>
        <v>0</v>
      </c>
      <c r="G11" s="88">
        <f>SUM(G12:G12)</f>
        <v>0</v>
      </c>
      <c r="H11" s="89"/>
      <c r="I11" s="88">
        <f>SUM(I12:I12)</f>
        <v>0.63</v>
      </c>
      <c r="J11" s="88"/>
      <c r="K11" s="88">
        <f>SUM(K12:K12)</f>
        <v>0</v>
      </c>
      <c r="L11" s="88"/>
      <c r="M11" s="88">
        <f>+M12</f>
        <v>0.63</v>
      </c>
      <c r="N11" s="88"/>
      <c r="O11" s="89"/>
      <c r="P11" s="115"/>
    </row>
    <row r="12" spans="1:16" s="60" customFormat="1" ht="78.75">
      <c r="A12" s="90">
        <v>1</v>
      </c>
      <c r="B12" s="91" t="s">
        <v>132</v>
      </c>
      <c r="C12" s="92">
        <f>+D12</f>
        <v>0.38</v>
      </c>
      <c r="D12" s="92">
        <v>0.38</v>
      </c>
      <c r="E12" s="93"/>
      <c r="F12" s="93"/>
      <c r="G12" s="92"/>
      <c r="H12" s="94" t="s">
        <v>133</v>
      </c>
      <c r="I12" s="95">
        <f>SUM(J12:N12)</f>
        <v>0.63</v>
      </c>
      <c r="J12" s="95"/>
      <c r="K12" s="95"/>
      <c r="L12" s="95"/>
      <c r="M12" s="95">
        <v>0.63</v>
      </c>
      <c r="N12" s="95"/>
      <c r="O12" s="244" t="s">
        <v>134</v>
      </c>
      <c r="P12" s="116"/>
    </row>
    <row r="13" spans="1:16" ht="15">
      <c r="A13" s="96">
        <f>+A12</f>
        <v>1</v>
      </c>
      <c r="B13" s="97" t="s">
        <v>128</v>
      </c>
      <c r="C13" s="98">
        <f>+C11</f>
        <v>0.38</v>
      </c>
      <c r="D13" s="98">
        <f aca="true" t="shared" si="0" ref="D13:N13">+D11</f>
        <v>0.38</v>
      </c>
      <c r="E13" s="98">
        <f t="shared" si="0"/>
        <v>0</v>
      </c>
      <c r="F13" s="98">
        <f t="shared" si="0"/>
        <v>0</v>
      </c>
      <c r="G13" s="98">
        <f t="shared" si="0"/>
        <v>0</v>
      </c>
      <c r="H13" s="98">
        <f t="shared" si="0"/>
        <v>0</v>
      </c>
      <c r="I13" s="98">
        <f t="shared" si="0"/>
        <v>0.63</v>
      </c>
      <c r="J13" s="98">
        <f t="shared" si="0"/>
        <v>0</v>
      </c>
      <c r="K13" s="98">
        <f t="shared" si="0"/>
        <v>0</v>
      </c>
      <c r="L13" s="98">
        <f t="shared" si="0"/>
        <v>0</v>
      </c>
      <c r="M13" s="98">
        <f t="shared" si="0"/>
        <v>0.63</v>
      </c>
      <c r="N13" s="98">
        <f t="shared" si="0"/>
        <v>0</v>
      </c>
      <c r="O13" s="99"/>
      <c r="P13" s="117"/>
    </row>
    <row r="15" spans="11:16" ht="15" customHeight="1">
      <c r="K15" s="315" t="s">
        <v>245</v>
      </c>
      <c r="L15" s="315"/>
      <c r="M15" s="315"/>
      <c r="N15" s="315"/>
      <c r="O15" s="315"/>
      <c r="P15" s="315"/>
    </row>
  </sheetData>
  <sheetProtection/>
  <autoFilter ref="A10:P13"/>
  <mergeCells count="20">
    <mergeCell ref="C8:C9"/>
    <mergeCell ref="D8:G8"/>
    <mergeCell ref="H8:H9"/>
    <mergeCell ref="I8:I9"/>
    <mergeCell ref="A1:E1"/>
    <mergeCell ref="F1:P1"/>
    <mergeCell ref="A2:E2"/>
    <mergeCell ref="F2:P2"/>
    <mergeCell ref="A3:E3"/>
    <mergeCell ref="F3:P3"/>
    <mergeCell ref="J8:N8"/>
    <mergeCell ref="O8:O9"/>
    <mergeCell ref="P8:P9"/>
    <mergeCell ref="K15:P15"/>
    <mergeCell ref="A4:P4"/>
    <mergeCell ref="A5:P5"/>
    <mergeCell ref="A6:P6"/>
    <mergeCell ref="A7:P7"/>
    <mergeCell ref="A8:A9"/>
    <mergeCell ref="B8:B9"/>
  </mergeCells>
  <printOptions horizontalCentered="1"/>
  <pageMargins left="0.17"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12.xml><?xml version="1.0" encoding="utf-8"?>
<worksheet xmlns="http://schemas.openxmlformats.org/spreadsheetml/2006/main" xmlns:r="http://schemas.openxmlformats.org/officeDocument/2006/relationships">
  <sheetPr>
    <tabColor rgb="FFFF0000"/>
  </sheetPr>
  <dimension ref="A1:T16"/>
  <sheetViews>
    <sheetView showZeros="0" zoomScale="85" zoomScaleNormal="85" zoomScaleSheetLayoutView="70" zoomScalePageLayoutView="0" workbookViewId="0" topLeftCell="A1">
      <selection activeCell="K16" sqref="K16:P16"/>
    </sheetView>
  </sheetViews>
  <sheetFormatPr defaultColWidth="6.875" defaultRowHeight="15.75"/>
  <cols>
    <col min="1" max="1" width="4.375" style="21" customWidth="1"/>
    <col min="2" max="2" width="21.50390625" style="22" customWidth="1"/>
    <col min="3" max="3" width="8.125" style="21" customWidth="1"/>
    <col min="4" max="4" width="6.625" style="23" bestFit="1" customWidth="1"/>
    <col min="5" max="5" width="5.625" style="23" customWidth="1"/>
    <col min="6" max="6" width="5.50390625" style="23" customWidth="1"/>
    <col min="7" max="7" width="7.00390625" style="23" bestFit="1" customWidth="1"/>
    <col min="8" max="8" width="10.875" style="21" bestFit="1" customWidth="1"/>
    <col min="9" max="9" width="8.625" style="21" customWidth="1"/>
    <col min="10" max="10" width="7.00390625" style="21" customWidth="1"/>
    <col min="11" max="11" width="6.375" style="21" customWidth="1"/>
    <col min="12" max="12" width="6.625" style="21" customWidth="1"/>
    <col min="13" max="13" width="5.625" style="21" customWidth="1"/>
    <col min="14" max="14" width="6.75390625" style="21" customWidth="1"/>
    <col min="15" max="15" width="19.25390625" style="21" customWidth="1"/>
    <col min="16" max="16" width="7.375" style="21" bestFit="1" customWidth="1"/>
    <col min="17" max="17" width="9.875" style="21" customWidth="1"/>
    <col min="18" max="21" width="6.875" style="21" customWidth="1"/>
    <col min="22" max="22" width="10.25390625" style="21" bestFit="1" customWidth="1"/>
    <col min="23" max="16384" width="6.875" style="21" customWidth="1"/>
  </cols>
  <sheetData>
    <row r="1" spans="1:16" s="25" customFormat="1" ht="15.75" customHeight="1">
      <c r="A1" s="317" t="str">
        <f>'1.THD.Tong'!A1:E1</f>
        <v>HỘI ĐỒNG NHÂN DÂN</v>
      </c>
      <c r="B1" s="317"/>
      <c r="C1" s="317"/>
      <c r="D1" s="317"/>
      <c r="E1" s="317"/>
      <c r="F1" s="344" t="s">
        <v>21</v>
      </c>
      <c r="G1" s="344"/>
      <c r="H1" s="344"/>
      <c r="I1" s="344"/>
      <c r="J1" s="344"/>
      <c r="K1" s="344"/>
      <c r="L1" s="344"/>
      <c r="M1" s="344"/>
      <c r="N1" s="344"/>
      <c r="O1" s="344"/>
      <c r="P1" s="344"/>
    </row>
    <row r="2" spans="1:16" s="25" customFormat="1" ht="15.75" customHeight="1">
      <c r="A2" s="344" t="str">
        <f>'1.THD.Tong'!A2:E2</f>
        <v>TỈNH HÀ TĨNH</v>
      </c>
      <c r="B2" s="344"/>
      <c r="C2" s="344"/>
      <c r="D2" s="344"/>
      <c r="E2" s="344"/>
      <c r="F2" s="344" t="s">
        <v>22</v>
      </c>
      <c r="G2" s="344"/>
      <c r="H2" s="344"/>
      <c r="I2" s="344"/>
      <c r="J2" s="344"/>
      <c r="K2" s="344"/>
      <c r="L2" s="344"/>
      <c r="M2" s="344"/>
      <c r="N2" s="344"/>
      <c r="O2" s="344"/>
      <c r="P2" s="344"/>
    </row>
    <row r="3" spans="1:16" s="25" customFormat="1" ht="15.75">
      <c r="A3" s="343"/>
      <c r="B3" s="343"/>
      <c r="C3" s="343"/>
      <c r="D3" s="343"/>
      <c r="E3" s="343"/>
      <c r="F3" s="343"/>
      <c r="G3" s="343"/>
      <c r="H3" s="343"/>
      <c r="I3" s="343"/>
      <c r="J3" s="343"/>
      <c r="K3" s="343"/>
      <c r="L3" s="343"/>
      <c r="M3" s="343"/>
      <c r="N3" s="343"/>
      <c r="O3" s="343"/>
      <c r="P3" s="343"/>
    </row>
    <row r="4" spans="1:16" s="26" customFormat="1" ht="15.75">
      <c r="A4" s="350" t="s">
        <v>205</v>
      </c>
      <c r="B4" s="350"/>
      <c r="C4" s="350"/>
      <c r="D4" s="350"/>
      <c r="E4" s="350"/>
      <c r="F4" s="350"/>
      <c r="G4" s="350"/>
      <c r="H4" s="350"/>
      <c r="I4" s="350"/>
      <c r="J4" s="350"/>
      <c r="K4" s="350"/>
      <c r="L4" s="350"/>
      <c r="M4" s="350"/>
      <c r="N4" s="350"/>
      <c r="O4" s="350"/>
      <c r="P4" s="350"/>
    </row>
    <row r="5" spans="1:16" s="26" customFormat="1" ht="20.25" customHeight="1">
      <c r="A5" s="350" t="s">
        <v>115</v>
      </c>
      <c r="B5" s="350"/>
      <c r="C5" s="350"/>
      <c r="D5" s="350"/>
      <c r="E5" s="350"/>
      <c r="F5" s="350"/>
      <c r="G5" s="350"/>
      <c r="H5" s="350"/>
      <c r="I5" s="350"/>
      <c r="J5" s="350"/>
      <c r="K5" s="350"/>
      <c r="L5" s="350"/>
      <c r="M5" s="350"/>
      <c r="N5" s="350"/>
      <c r="O5" s="350"/>
      <c r="P5" s="350"/>
    </row>
    <row r="6" spans="1:16" s="25" customFormat="1" ht="24" customHeight="1">
      <c r="A6" s="340" t="str">
        <f>'1.THD.Tong'!A5:O5</f>
        <v>(Kèm theo Nghị quyết số    .../NQ-HĐND ngày      tháng    năm 2023 của Hội đồng nhân dân tỉnh)</v>
      </c>
      <c r="B6" s="340"/>
      <c r="C6" s="340"/>
      <c r="D6" s="340"/>
      <c r="E6" s="340"/>
      <c r="F6" s="340"/>
      <c r="G6" s="340"/>
      <c r="H6" s="340"/>
      <c r="I6" s="340"/>
      <c r="J6" s="340"/>
      <c r="K6" s="340"/>
      <c r="L6" s="340"/>
      <c r="M6" s="340"/>
      <c r="N6" s="340"/>
      <c r="O6" s="340"/>
      <c r="P6" s="340"/>
    </row>
    <row r="7" spans="1:16" s="25" customFormat="1" ht="15.75">
      <c r="A7" s="346"/>
      <c r="B7" s="346"/>
      <c r="C7" s="346"/>
      <c r="D7" s="346"/>
      <c r="E7" s="346"/>
      <c r="F7" s="346"/>
      <c r="G7" s="346"/>
      <c r="H7" s="346"/>
      <c r="I7" s="346"/>
      <c r="J7" s="346"/>
      <c r="K7" s="346"/>
      <c r="L7" s="346"/>
      <c r="M7" s="346"/>
      <c r="N7" s="346"/>
      <c r="O7" s="346"/>
      <c r="P7" s="346"/>
    </row>
    <row r="8" spans="1:16" s="33" customFormat="1" ht="12.75">
      <c r="A8" s="348" t="s">
        <v>19</v>
      </c>
      <c r="B8" s="347" t="s">
        <v>39</v>
      </c>
      <c r="C8" s="347" t="s">
        <v>40</v>
      </c>
      <c r="D8" s="347" t="s">
        <v>41</v>
      </c>
      <c r="E8" s="347"/>
      <c r="F8" s="347"/>
      <c r="G8" s="347"/>
      <c r="H8" s="347" t="s">
        <v>42</v>
      </c>
      <c r="I8" s="347" t="s">
        <v>15</v>
      </c>
      <c r="J8" s="347" t="s">
        <v>14</v>
      </c>
      <c r="K8" s="347"/>
      <c r="L8" s="347"/>
      <c r="M8" s="347"/>
      <c r="N8" s="347"/>
      <c r="O8" s="347" t="s">
        <v>43</v>
      </c>
      <c r="P8" s="347" t="s">
        <v>13</v>
      </c>
    </row>
    <row r="9" spans="1:16" s="33" customFormat="1" ht="25.5">
      <c r="A9" s="348"/>
      <c r="B9" s="347"/>
      <c r="C9" s="347"/>
      <c r="D9" s="30" t="s">
        <v>12</v>
      </c>
      <c r="E9" s="30" t="s">
        <v>11</v>
      </c>
      <c r="F9" s="30" t="s">
        <v>44</v>
      </c>
      <c r="G9" s="30" t="s">
        <v>20</v>
      </c>
      <c r="H9" s="347"/>
      <c r="I9" s="347"/>
      <c r="J9" s="30" t="s">
        <v>9</v>
      </c>
      <c r="K9" s="30" t="s">
        <v>8</v>
      </c>
      <c r="L9" s="30" t="s">
        <v>45</v>
      </c>
      <c r="M9" s="30" t="s">
        <v>46</v>
      </c>
      <c r="N9" s="30" t="s">
        <v>5</v>
      </c>
      <c r="O9" s="347"/>
      <c r="P9" s="347"/>
    </row>
    <row r="10" spans="1:16" s="34" customFormat="1" ht="25.5">
      <c r="A10" s="31">
        <v>-1</v>
      </c>
      <c r="B10" s="31">
        <v>-2</v>
      </c>
      <c r="C10" s="31" t="s">
        <v>54</v>
      </c>
      <c r="D10" s="31">
        <v>-4</v>
      </c>
      <c r="E10" s="31">
        <v>-5</v>
      </c>
      <c r="F10" s="31">
        <v>-6</v>
      </c>
      <c r="G10" s="31">
        <v>-7</v>
      </c>
      <c r="H10" s="31">
        <v>-8</v>
      </c>
      <c r="I10" s="31" t="s">
        <v>55</v>
      </c>
      <c r="J10" s="31">
        <v>-10</v>
      </c>
      <c r="K10" s="31">
        <v>-11</v>
      </c>
      <c r="L10" s="31">
        <v>-12</v>
      </c>
      <c r="M10" s="31">
        <v>-13</v>
      </c>
      <c r="N10" s="31">
        <v>-14</v>
      </c>
      <c r="O10" s="31">
        <v>-15</v>
      </c>
      <c r="P10" s="31">
        <v>-16</v>
      </c>
    </row>
    <row r="11" spans="1:16" s="242" customFormat="1" ht="17.25" customHeight="1">
      <c r="A11" s="240" t="s">
        <v>47</v>
      </c>
      <c r="B11" s="241" t="s">
        <v>50</v>
      </c>
      <c r="C11" s="243">
        <f>+C12+C13</f>
        <v>6.529999999999999</v>
      </c>
      <c r="D11" s="243">
        <f aca="true" t="shared" si="0" ref="D11:L11">+D12+D13</f>
        <v>5.4399999999999995</v>
      </c>
      <c r="E11" s="243">
        <f t="shared" si="0"/>
        <v>0</v>
      </c>
      <c r="F11" s="243">
        <f t="shared" si="0"/>
        <v>0</v>
      </c>
      <c r="G11" s="243">
        <f t="shared" si="0"/>
        <v>1.09</v>
      </c>
      <c r="H11" s="243"/>
      <c r="I11" s="243">
        <f t="shared" si="0"/>
        <v>22.290000000000003</v>
      </c>
      <c r="J11" s="243">
        <f t="shared" si="0"/>
        <v>0</v>
      </c>
      <c r="K11" s="243">
        <f t="shared" si="0"/>
        <v>0</v>
      </c>
      <c r="L11" s="243">
        <f t="shared" si="0"/>
        <v>22.290000000000003</v>
      </c>
      <c r="M11" s="240"/>
      <c r="N11" s="240"/>
      <c r="O11" s="240"/>
      <c r="P11" s="240"/>
    </row>
    <row r="12" spans="1:16" s="5" customFormat="1" ht="59.25" customHeight="1">
      <c r="A12" s="271">
        <v>1</v>
      </c>
      <c r="B12" s="272" t="s">
        <v>116</v>
      </c>
      <c r="C12" s="273">
        <f>+D12+G12</f>
        <v>6.4799999999999995</v>
      </c>
      <c r="D12" s="229">
        <v>5.39</v>
      </c>
      <c r="E12" s="230"/>
      <c r="F12" s="230"/>
      <c r="G12" s="231">
        <v>1.09</v>
      </c>
      <c r="H12" s="232" t="s">
        <v>180</v>
      </c>
      <c r="I12" s="229">
        <f>+L12</f>
        <v>22.19</v>
      </c>
      <c r="J12" s="229"/>
      <c r="K12" s="229"/>
      <c r="L12" s="229">
        <v>22.19</v>
      </c>
      <c r="M12" s="233"/>
      <c r="N12" s="233"/>
      <c r="O12" s="274" t="s">
        <v>117</v>
      </c>
      <c r="P12" s="234"/>
    </row>
    <row r="13" spans="1:20" s="238" customFormat="1" ht="63.75">
      <c r="A13" s="235">
        <v>2</v>
      </c>
      <c r="B13" s="236" t="s">
        <v>118</v>
      </c>
      <c r="C13" s="231">
        <f>+D13</f>
        <v>0.05</v>
      </c>
      <c r="D13" s="229">
        <v>0.05</v>
      </c>
      <c r="E13" s="230"/>
      <c r="F13" s="230"/>
      <c r="G13" s="231"/>
      <c r="H13" s="232" t="s">
        <v>119</v>
      </c>
      <c r="I13" s="229">
        <v>0.1</v>
      </c>
      <c r="J13" s="229"/>
      <c r="K13" s="229"/>
      <c r="L13" s="229">
        <v>0.1</v>
      </c>
      <c r="M13" s="233"/>
      <c r="N13" s="233"/>
      <c r="O13" s="237" t="s">
        <v>241</v>
      </c>
      <c r="P13" s="234"/>
      <c r="T13" s="239"/>
    </row>
    <row r="14" spans="1:16" s="34" customFormat="1" ht="18.75" customHeight="1">
      <c r="A14" s="101">
        <f>+A13</f>
        <v>2</v>
      </c>
      <c r="B14" s="102" t="s">
        <v>182</v>
      </c>
      <c r="C14" s="103">
        <f>+C11</f>
        <v>6.529999999999999</v>
      </c>
      <c r="D14" s="103">
        <f aca="true" t="shared" si="1" ref="D14:N14">+D11</f>
        <v>5.4399999999999995</v>
      </c>
      <c r="E14" s="103">
        <f t="shared" si="1"/>
        <v>0</v>
      </c>
      <c r="F14" s="103">
        <f t="shared" si="1"/>
        <v>0</v>
      </c>
      <c r="G14" s="103">
        <f t="shared" si="1"/>
        <v>1.09</v>
      </c>
      <c r="H14" s="103">
        <f t="shared" si="1"/>
        <v>0</v>
      </c>
      <c r="I14" s="103">
        <f t="shared" si="1"/>
        <v>22.290000000000003</v>
      </c>
      <c r="J14" s="103">
        <f t="shared" si="1"/>
        <v>0</v>
      </c>
      <c r="K14" s="103">
        <f t="shared" si="1"/>
        <v>0</v>
      </c>
      <c r="L14" s="103">
        <f t="shared" si="1"/>
        <v>22.290000000000003</v>
      </c>
      <c r="M14" s="103">
        <f t="shared" si="1"/>
        <v>0</v>
      </c>
      <c r="N14" s="103">
        <f t="shared" si="1"/>
        <v>0</v>
      </c>
      <c r="O14" s="104"/>
      <c r="P14" s="104"/>
    </row>
    <row r="16" spans="11:16" ht="18.75" customHeight="1">
      <c r="K16" s="315" t="s">
        <v>245</v>
      </c>
      <c r="L16" s="315"/>
      <c r="M16" s="315"/>
      <c r="N16" s="315"/>
      <c r="O16" s="315"/>
      <c r="P16" s="315"/>
    </row>
  </sheetData>
  <sheetProtection/>
  <autoFilter ref="A10:S14"/>
  <mergeCells count="20">
    <mergeCell ref="C8:C9"/>
    <mergeCell ref="D8:G8"/>
    <mergeCell ref="H8:H9"/>
    <mergeCell ref="I8:I9"/>
    <mergeCell ref="A1:E1"/>
    <mergeCell ref="F1:P1"/>
    <mergeCell ref="A2:E2"/>
    <mergeCell ref="F2:P2"/>
    <mergeCell ref="A3:E3"/>
    <mergeCell ref="F3:P3"/>
    <mergeCell ref="J8:N8"/>
    <mergeCell ref="O8:O9"/>
    <mergeCell ref="P8:P9"/>
    <mergeCell ref="K16:P16"/>
    <mergeCell ref="A4:P4"/>
    <mergeCell ref="A5:P5"/>
    <mergeCell ref="A6:P6"/>
    <mergeCell ref="A7:P7"/>
    <mergeCell ref="A8:A9"/>
    <mergeCell ref="B8:B9"/>
  </mergeCells>
  <printOptions horizontalCentered="1"/>
  <pageMargins left="0.19" right="0.2" top="0.68" bottom="0.64"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P15"/>
  <sheetViews>
    <sheetView showZeros="0" zoomScaleSheetLayoutView="70" zoomScalePageLayoutView="0" workbookViewId="0" topLeftCell="A1">
      <selection activeCell="I12" sqref="I12"/>
    </sheetView>
  </sheetViews>
  <sheetFormatPr defaultColWidth="6.875" defaultRowHeight="15.75"/>
  <cols>
    <col min="1" max="1" width="4.375" style="21" customWidth="1"/>
    <col min="2" max="2" width="21.50390625" style="22" customWidth="1"/>
    <col min="3" max="3" width="8.125" style="21" customWidth="1"/>
    <col min="4" max="4" width="6.625" style="23" bestFit="1" customWidth="1"/>
    <col min="5" max="5" width="5.625" style="23" customWidth="1"/>
    <col min="6" max="6" width="5.50390625" style="23" customWidth="1"/>
    <col min="7" max="7" width="7.00390625" style="23" bestFit="1" customWidth="1"/>
    <col min="8" max="8" width="10.875" style="21" bestFit="1" customWidth="1"/>
    <col min="9" max="9" width="8.625" style="21" customWidth="1"/>
    <col min="10" max="10" width="7.00390625" style="21" customWidth="1"/>
    <col min="11" max="11" width="6.375" style="21" customWidth="1"/>
    <col min="12" max="12" width="6.625" style="21" customWidth="1"/>
    <col min="13" max="13" width="5.625" style="21" customWidth="1"/>
    <col min="14" max="14" width="6.00390625" style="21" customWidth="1"/>
    <col min="15" max="15" width="22.625" style="21" customWidth="1"/>
    <col min="16" max="16" width="9.625" style="21" customWidth="1"/>
    <col min="17" max="17" width="9.875" style="21" customWidth="1"/>
    <col min="18" max="16384" width="6.875" style="21" customWidth="1"/>
  </cols>
  <sheetData>
    <row r="1" spans="1:16" s="25" customFormat="1" ht="15.75" customHeight="1">
      <c r="A1" s="317" t="str">
        <f>'1.THD.Tong'!A1:E1</f>
        <v>HỘI ĐỒNG NHÂN DÂN</v>
      </c>
      <c r="B1" s="317"/>
      <c r="C1" s="317"/>
      <c r="D1" s="317"/>
      <c r="E1" s="317"/>
      <c r="F1" s="344" t="s">
        <v>21</v>
      </c>
      <c r="G1" s="344"/>
      <c r="H1" s="344"/>
      <c r="I1" s="344"/>
      <c r="J1" s="344"/>
      <c r="K1" s="344"/>
      <c r="L1" s="344"/>
      <c r="M1" s="344"/>
      <c r="N1" s="344"/>
      <c r="O1" s="344"/>
      <c r="P1" s="344"/>
    </row>
    <row r="2" spans="1:16" s="25" customFormat="1" ht="15.75" customHeight="1">
      <c r="A2" s="344" t="str">
        <f>'1.THD.Tong'!A2:E2</f>
        <v>TỈNH HÀ TĨNH</v>
      </c>
      <c r="B2" s="344"/>
      <c r="C2" s="344"/>
      <c r="D2" s="344"/>
      <c r="E2" s="344"/>
      <c r="F2" s="344" t="s">
        <v>22</v>
      </c>
      <c r="G2" s="344"/>
      <c r="H2" s="344"/>
      <c r="I2" s="344"/>
      <c r="J2" s="344"/>
      <c r="K2" s="344"/>
      <c r="L2" s="344"/>
      <c r="M2" s="344"/>
      <c r="N2" s="344"/>
      <c r="O2" s="344"/>
      <c r="P2" s="344"/>
    </row>
    <row r="3" spans="1:16" s="25" customFormat="1" ht="15.75">
      <c r="A3" s="343"/>
      <c r="B3" s="343"/>
      <c r="C3" s="343"/>
      <c r="D3" s="343"/>
      <c r="E3" s="343"/>
      <c r="F3" s="343"/>
      <c r="G3" s="343"/>
      <c r="H3" s="343"/>
      <c r="I3" s="343"/>
      <c r="J3" s="343"/>
      <c r="K3" s="343"/>
      <c r="L3" s="343"/>
      <c r="M3" s="343"/>
      <c r="N3" s="343"/>
      <c r="O3" s="343"/>
      <c r="P3" s="343"/>
    </row>
    <row r="4" spans="1:16" s="26" customFormat="1" ht="15.75">
      <c r="A4" s="350" t="s">
        <v>206</v>
      </c>
      <c r="B4" s="350"/>
      <c r="C4" s="350"/>
      <c r="D4" s="350"/>
      <c r="E4" s="350"/>
      <c r="F4" s="350"/>
      <c r="G4" s="350"/>
      <c r="H4" s="350"/>
      <c r="I4" s="350"/>
      <c r="J4" s="350"/>
      <c r="K4" s="350"/>
      <c r="L4" s="350"/>
      <c r="M4" s="350"/>
      <c r="N4" s="350"/>
      <c r="O4" s="350"/>
      <c r="P4" s="350"/>
    </row>
    <row r="5" spans="1:16" s="26" customFormat="1" ht="20.25" customHeight="1">
      <c r="A5" s="350" t="s">
        <v>150</v>
      </c>
      <c r="B5" s="350"/>
      <c r="C5" s="350"/>
      <c r="D5" s="350"/>
      <c r="E5" s="350"/>
      <c r="F5" s="350"/>
      <c r="G5" s="350"/>
      <c r="H5" s="350"/>
      <c r="I5" s="350"/>
      <c r="J5" s="350"/>
      <c r="K5" s="350"/>
      <c r="L5" s="350"/>
      <c r="M5" s="350"/>
      <c r="N5" s="350"/>
      <c r="O5" s="350"/>
      <c r="P5" s="350"/>
    </row>
    <row r="6" spans="1:16" s="25" customFormat="1" ht="24" customHeight="1">
      <c r="A6" s="340" t="str">
        <f>'1.THD.Tong'!A5:O5</f>
        <v>(Kèm theo Nghị quyết số    .../NQ-HĐND ngày      tháng    năm 2023 của Hội đồng nhân dân tỉnh)</v>
      </c>
      <c r="B6" s="340"/>
      <c r="C6" s="340"/>
      <c r="D6" s="340"/>
      <c r="E6" s="340"/>
      <c r="F6" s="340"/>
      <c r="G6" s="340"/>
      <c r="H6" s="340"/>
      <c r="I6" s="340"/>
      <c r="J6" s="340"/>
      <c r="K6" s="340"/>
      <c r="L6" s="340"/>
      <c r="M6" s="340"/>
      <c r="N6" s="340"/>
      <c r="O6" s="340"/>
      <c r="P6" s="340"/>
    </row>
    <row r="7" spans="1:16" s="25" customFormat="1" ht="15.75">
      <c r="A7" s="346"/>
      <c r="B7" s="346"/>
      <c r="C7" s="346"/>
      <c r="D7" s="346"/>
      <c r="E7" s="346"/>
      <c r="F7" s="346"/>
      <c r="G7" s="346"/>
      <c r="H7" s="346"/>
      <c r="I7" s="346"/>
      <c r="J7" s="346"/>
      <c r="K7" s="346"/>
      <c r="L7" s="346"/>
      <c r="M7" s="346"/>
      <c r="N7" s="346"/>
      <c r="O7" s="346"/>
      <c r="P7" s="346"/>
    </row>
    <row r="8" spans="1:16" s="33" customFormat="1" ht="12.75">
      <c r="A8" s="348" t="s">
        <v>19</v>
      </c>
      <c r="B8" s="347" t="s">
        <v>39</v>
      </c>
      <c r="C8" s="347" t="s">
        <v>40</v>
      </c>
      <c r="D8" s="347" t="s">
        <v>41</v>
      </c>
      <c r="E8" s="347"/>
      <c r="F8" s="347"/>
      <c r="G8" s="347"/>
      <c r="H8" s="347" t="s">
        <v>42</v>
      </c>
      <c r="I8" s="347" t="s">
        <v>15</v>
      </c>
      <c r="J8" s="347" t="s">
        <v>14</v>
      </c>
      <c r="K8" s="347"/>
      <c r="L8" s="347"/>
      <c r="M8" s="347"/>
      <c r="N8" s="347"/>
      <c r="O8" s="347" t="s">
        <v>43</v>
      </c>
      <c r="P8" s="347" t="s">
        <v>13</v>
      </c>
    </row>
    <row r="9" spans="1:16" s="33" customFormat="1" ht="25.5">
      <c r="A9" s="348"/>
      <c r="B9" s="347"/>
      <c r="C9" s="347"/>
      <c r="D9" s="30" t="s">
        <v>12</v>
      </c>
      <c r="E9" s="30" t="s">
        <v>11</v>
      </c>
      <c r="F9" s="30" t="s">
        <v>44</v>
      </c>
      <c r="G9" s="30" t="s">
        <v>20</v>
      </c>
      <c r="H9" s="347"/>
      <c r="I9" s="347"/>
      <c r="J9" s="30" t="s">
        <v>9</v>
      </c>
      <c r="K9" s="30" t="s">
        <v>8</v>
      </c>
      <c r="L9" s="30" t="s">
        <v>45</v>
      </c>
      <c r="M9" s="30" t="s">
        <v>46</v>
      </c>
      <c r="N9" s="30" t="s">
        <v>5</v>
      </c>
      <c r="O9" s="347"/>
      <c r="P9" s="347"/>
    </row>
    <row r="10" spans="1:16" s="34" customFormat="1" ht="25.5">
      <c r="A10" s="31">
        <v>-1</v>
      </c>
      <c r="B10" s="31">
        <v>-2</v>
      </c>
      <c r="C10" s="31" t="s">
        <v>54</v>
      </c>
      <c r="D10" s="31">
        <v>-4</v>
      </c>
      <c r="E10" s="31">
        <v>-5</v>
      </c>
      <c r="F10" s="31">
        <v>-6</v>
      </c>
      <c r="G10" s="31">
        <v>-7</v>
      </c>
      <c r="H10" s="31">
        <v>-8</v>
      </c>
      <c r="I10" s="31" t="s">
        <v>55</v>
      </c>
      <c r="J10" s="31">
        <v>-10</v>
      </c>
      <c r="K10" s="31">
        <v>-11</v>
      </c>
      <c r="L10" s="31">
        <v>-12</v>
      </c>
      <c r="M10" s="31">
        <v>-13</v>
      </c>
      <c r="N10" s="31">
        <v>-14</v>
      </c>
      <c r="O10" s="31">
        <v>-15</v>
      </c>
      <c r="P10" s="31">
        <v>-16</v>
      </c>
    </row>
    <row r="11" spans="1:16" s="34" customFormat="1" ht="15">
      <c r="A11" s="100" t="s">
        <v>47</v>
      </c>
      <c r="B11" s="259" t="s">
        <v>151</v>
      </c>
      <c r="C11" s="147">
        <f>C12</f>
        <v>0.5700000000000001</v>
      </c>
      <c r="D11" s="147">
        <f>D12</f>
        <v>0.06</v>
      </c>
      <c r="E11" s="147"/>
      <c r="F11" s="147"/>
      <c r="G11" s="147">
        <f>G12</f>
        <v>0.51</v>
      </c>
      <c r="H11" s="147"/>
      <c r="I11" s="147">
        <f>+N11</f>
        <v>0.4</v>
      </c>
      <c r="J11" s="147"/>
      <c r="K11" s="147"/>
      <c r="L11" s="147"/>
      <c r="M11" s="147">
        <f>M12</f>
        <v>0</v>
      </c>
      <c r="N11" s="147">
        <f>+N12</f>
        <v>0.4</v>
      </c>
      <c r="O11" s="142"/>
      <c r="P11" s="142"/>
    </row>
    <row r="12" spans="1:16" s="34" customFormat="1" ht="76.5">
      <c r="A12" s="142">
        <v>1</v>
      </c>
      <c r="B12" s="260" t="s">
        <v>152</v>
      </c>
      <c r="C12" s="144">
        <f>+D12+G12</f>
        <v>0.5700000000000001</v>
      </c>
      <c r="D12" s="144">
        <v>0.06</v>
      </c>
      <c r="E12" s="145"/>
      <c r="F12" s="145"/>
      <c r="G12" s="144">
        <f>0.23+0.28</f>
        <v>0.51</v>
      </c>
      <c r="H12" s="143"/>
      <c r="I12" s="144">
        <f>+N12</f>
        <v>0.4</v>
      </c>
      <c r="J12" s="145"/>
      <c r="K12" s="145"/>
      <c r="L12" s="145"/>
      <c r="M12" s="144"/>
      <c r="N12" s="144">
        <v>0.4</v>
      </c>
      <c r="O12" s="146" t="s">
        <v>181</v>
      </c>
      <c r="P12" s="142"/>
    </row>
    <row r="13" spans="1:16" s="34" customFormat="1" ht="15">
      <c r="A13" s="101">
        <f>+A12</f>
        <v>1</v>
      </c>
      <c r="B13" s="102" t="s">
        <v>153</v>
      </c>
      <c r="C13" s="103">
        <f>+C11</f>
        <v>0.5700000000000001</v>
      </c>
      <c r="D13" s="103">
        <f aca="true" t="shared" si="0" ref="D13:N13">+D11</f>
        <v>0.06</v>
      </c>
      <c r="E13" s="103">
        <f t="shared" si="0"/>
        <v>0</v>
      </c>
      <c r="F13" s="103">
        <f t="shared" si="0"/>
        <v>0</v>
      </c>
      <c r="G13" s="103">
        <f t="shared" si="0"/>
        <v>0.51</v>
      </c>
      <c r="H13" s="103">
        <f t="shared" si="0"/>
        <v>0</v>
      </c>
      <c r="I13" s="103">
        <f t="shared" si="0"/>
        <v>0.4</v>
      </c>
      <c r="J13" s="103">
        <f t="shared" si="0"/>
        <v>0</v>
      </c>
      <c r="K13" s="103">
        <f t="shared" si="0"/>
        <v>0</v>
      </c>
      <c r="L13" s="103">
        <f t="shared" si="0"/>
        <v>0</v>
      </c>
      <c r="M13" s="103">
        <f t="shared" si="0"/>
        <v>0</v>
      </c>
      <c r="N13" s="103">
        <f t="shared" si="0"/>
        <v>0.4</v>
      </c>
      <c r="O13" s="104"/>
      <c r="P13" s="104"/>
    </row>
    <row r="15" spans="11:16" ht="18.75" customHeight="1">
      <c r="K15" s="315" t="s">
        <v>245</v>
      </c>
      <c r="L15" s="315"/>
      <c r="M15" s="315"/>
      <c r="N15" s="315"/>
      <c r="O15" s="315"/>
      <c r="P15" s="315"/>
    </row>
  </sheetData>
  <sheetProtection/>
  <autoFilter ref="A10:S13"/>
  <mergeCells count="20">
    <mergeCell ref="C8:C9"/>
    <mergeCell ref="D8:G8"/>
    <mergeCell ref="H8:H9"/>
    <mergeCell ref="I8:I9"/>
    <mergeCell ref="A1:E1"/>
    <mergeCell ref="F1:P1"/>
    <mergeCell ref="A2:E2"/>
    <mergeCell ref="F2:P2"/>
    <mergeCell ref="A3:E3"/>
    <mergeCell ref="F3:P3"/>
    <mergeCell ref="J8:N8"/>
    <mergeCell ref="O8:O9"/>
    <mergeCell ref="P8:P9"/>
    <mergeCell ref="K15:P15"/>
    <mergeCell ref="A4:P4"/>
    <mergeCell ref="A5:P5"/>
    <mergeCell ref="A6:P6"/>
    <mergeCell ref="A7:P7"/>
    <mergeCell ref="A8:A9"/>
    <mergeCell ref="B8:B9"/>
  </mergeCells>
  <printOptions horizontalCentered="1"/>
  <pageMargins left="0.19" right="0.2" top="0.68" bottom="0.64"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34">
      <selection activeCell="D11" sqref="D1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Q23"/>
  <sheetViews>
    <sheetView showZeros="0" zoomScaleSheetLayoutView="100" zoomScalePageLayoutView="0" workbookViewId="0" topLeftCell="A1">
      <selection activeCell="J7" sqref="J7:N7"/>
    </sheetView>
  </sheetViews>
  <sheetFormatPr defaultColWidth="9.00390625" defaultRowHeight="27.75" customHeight="1"/>
  <cols>
    <col min="1" max="1" width="4.50390625" style="1" customWidth="1"/>
    <col min="2" max="2" width="15.25390625" style="2" bestFit="1" customWidth="1"/>
    <col min="3" max="3" width="7.375" style="6" customWidth="1"/>
    <col min="4" max="4" width="12.625" style="4" bestFit="1" customWidth="1"/>
    <col min="5" max="5" width="8.25390625" style="4" customWidth="1"/>
    <col min="6" max="6" width="7.625" style="4" customWidth="1"/>
    <col min="7" max="7" width="6.25390625" style="4" customWidth="1"/>
    <col min="8" max="8" width="8.00390625" style="4" customWidth="1"/>
    <col min="9" max="9" width="14.125" style="4" customWidth="1"/>
    <col min="10" max="10" width="6.00390625" style="4" bestFit="1" customWidth="1"/>
    <col min="11" max="11" width="7.00390625" style="4" bestFit="1" customWidth="1"/>
    <col min="12" max="12" width="8.00390625" style="4" customWidth="1"/>
    <col min="13" max="13" width="6.00390625" style="4" customWidth="1"/>
    <col min="14" max="14" width="7.625" style="4" customWidth="1"/>
    <col min="15" max="15" width="10.375" style="1" customWidth="1"/>
    <col min="16" max="16" width="9.00390625" style="1" customWidth="1"/>
    <col min="17" max="16384" width="9.00390625" style="1" customWidth="1"/>
  </cols>
  <sheetData>
    <row r="1" spans="1:15" s="7" customFormat="1" ht="15.75" customHeight="1">
      <c r="A1" s="317" t="s">
        <v>244</v>
      </c>
      <c r="B1" s="317"/>
      <c r="C1" s="317"/>
      <c r="D1" s="317"/>
      <c r="E1" s="317"/>
      <c r="F1" s="318" t="s">
        <v>21</v>
      </c>
      <c r="G1" s="318"/>
      <c r="H1" s="318"/>
      <c r="I1" s="318"/>
      <c r="J1" s="318"/>
      <c r="K1" s="318"/>
      <c r="L1" s="318"/>
      <c r="M1" s="318"/>
      <c r="N1" s="318"/>
      <c r="O1" s="318"/>
    </row>
    <row r="2" spans="1:15" s="7" customFormat="1" ht="15.75" customHeight="1">
      <c r="A2" s="318" t="s">
        <v>243</v>
      </c>
      <c r="B2" s="318"/>
      <c r="C2" s="318"/>
      <c r="D2" s="318"/>
      <c r="E2" s="318"/>
      <c r="F2" s="318" t="s">
        <v>22</v>
      </c>
      <c r="G2" s="318"/>
      <c r="H2" s="318"/>
      <c r="I2" s="318"/>
      <c r="J2" s="318"/>
      <c r="K2" s="318"/>
      <c r="L2" s="318"/>
      <c r="M2" s="318"/>
      <c r="N2" s="318"/>
      <c r="O2" s="318"/>
    </row>
    <row r="3" spans="1:15" s="7" customFormat="1" ht="10.5" customHeight="1">
      <c r="A3" s="319"/>
      <c r="B3" s="319"/>
      <c r="C3" s="319"/>
      <c r="D3" s="319"/>
      <c r="E3" s="319"/>
      <c r="F3" s="319"/>
      <c r="G3" s="319"/>
      <c r="H3" s="319"/>
      <c r="I3" s="319"/>
      <c r="J3" s="319"/>
      <c r="K3" s="319"/>
      <c r="L3" s="319"/>
      <c r="M3" s="319"/>
      <c r="N3" s="319"/>
      <c r="O3" s="319"/>
    </row>
    <row r="4" spans="1:15" s="7" customFormat="1" ht="15.75">
      <c r="A4" s="320" t="s">
        <v>248</v>
      </c>
      <c r="B4" s="321"/>
      <c r="C4" s="321"/>
      <c r="D4" s="321"/>
      <c r="E4" s="321"/>
      <c r="F4" s="321"/>
      <c r="G4" s="321"/>
      <c r="H4" s="321"/>
      <c r="I4" s="321"/>
      <c r="J4" s="321"/>
      <c r="K4" s="321"/>
      <c r="L4" s="321"/>
      <c r="M4" s="321"/>
      <c r="N4" s="321"/>
      <c r="O4" s="321"/>
    </row>
    <row r="5" spans="1:15" s="7" customFormat="1" ht="15.75">
      <c r="A5" s="316" t="s">
        <v>246</v>
      </c>
      <c r="B5" s="316"/>
      <c r="C5" s="316"/>
      <c r="D5" s="316"/>
      <c r="E5" s="316"/>
      <c r="F5" s="316"/>
      <c r="G5" s="316"/>
      <c r="H5" s="316"/>
      <c r="I5" s="316"/>
      <c r="J5" s="316"/>
      <c r="K5" s="316"/>
      <c r="L5" s="316"/>
      <c r="M5" s="316"/>
      <c r="N5" s="316"/>
      <c r="O5" s="316"/>
    </row>
    <row r="6" spans="1:15" ht="6.75" customHeight="1">
      <c r="A6" s="322"/>
      <c r="B6" s="322"/>
      <c r="C6" s="322"/>
      <c r="D6" s="322"/>
      <c r="E6" s="322"/>
      <c r="F6" s="322"/>
      <c r="G6" s="322"/>
      <c r="H6" s="322"/>
      <c r="I6" s="322"/>
      <c r="J6" s="322"/>
      <c r="K6" s="322"/>
      <c r="L6" s="322"/>
      <c r="M6" s="322"/>
      <c r="N6" s="322"/>
      <c r="O6" s="322"/>
    </row>
    <row r="7" spans="1:15" ht="30" customHeight="1">
      <c r="A7" s="323" t="s">
        <v>19</v>
      </c>
      <c r="B7" s="312" t="s">
        <v>64</v>
      </c>
      <c r="C7" s="313" t="s">
        <v>18</v>
      </c>
      <c r="D7" s="314" t="s">
        <v>17</v>
      </c>
      <c r="E7" s="314" t="s">
        <v>16</v>
      </c>
      <c r="F7" s="314"/>
      <c r="G7" s="314"/>
      <c r="H7" s="314"/>
      <c r="I7" s="314" t="s">
        <v>15</v>
      </c>
      <c r="J7" s="314" t="s">
        <v>14</v>
      </c>
      <c r="K7" s="314"/>
      <c r="L7" s="314"/>
      <c r="M7" s="314"/>
      <c r="N7" s="314"/>
      <c r="O7" s="312" t="s">
        <v>29</v>
      </c>
    </row>
    <row r="8" spans="1:15" ht="30" customHeight="1">
      <c r="A8" s="323"/>
      <c r="B8" s="312"/>
      <c r="C8" s="313"/>
      <c r="D8" s="314"/>
      <c r="E8" s="14" t="s">
        <v>12</v>
      </c>
      <c r="F8" s="14" t="s">
        <v>11</v>
      </c>
      <c r="G8" s="14" t="s">
        <v>10</v>
      </c>
      <c r="H8" s="14" t="s">
        <v>20</v>
      </c>
      <c r="I8" s="314"/>
      <c r="J8" s="14" t="s">
        <v>9</v>
      </c>
      <c r="K8" s="14" t="s">
        <v>8</v>
      </c>
      <c r="L8" s="14" t="s">
        <v>7</v>
      </c>
      <c r="M8" s="14" t="s">
        <v>6</v>
      </c>
      <c r="N8" s="14" t="s">
        <v>5</v>
      </c>
      <c r="O8" s="312"/>
    </row>
    <row r="9" spans="1:16" s="8" customFormat="1" ht="12.75">
      <c r="A9" s="24">
        <v>-1</v>
      </c>
      <c r="B9" s="24">
        <v>-2</v>
      </c>
      <c r="C9" s="24">
        <v>-3</v>
      </c>
      <c r="D9" s="24" t="s">
        <v>4</v>
      </c>
      <c r="E9" s="24">
        <v>-5</v>
      </c>
      <c r="F9" s="24">
        <v>-6</v>
      </c>
      <c r="G9" s="24">
        <v>-7</v>
      </c>
      <c r="H9" s="24">
        <v>-8</v>
      </c>
      <c r="I9" s="24" t="s">
        <v>3</v>
      </c>
      <c r="J9" s="24">
        <v>-10</v>
      </c>
      <c r="K9" s="24">
        <v>-11</v>
      </c>
      <c r="L9" s="24">
        <v>-12</v>
      </c>
      <c r="M9" s="24">
        <v>-13</v>
      </c>
      <c r="N9" s="24">
        <v>-14</v>
      </c>
      <c r="O9" s="24">
        <v>-15</v>
      </c>
      <c r="P9" s="15"/>
    </row>
    <row r="10" spans="1:15" s="3" customFormat="1" ht="21.75" customHeight="1">
      <c r="A10" s="118"/>
      <c r="B10" s="119" t="s">
        <v>0</v>
      </c>
      <c r="C10" s="120">
        <f>SUM(C11:C21)</f>
        <v>43</v>
      </c>
      <c r="D10" s="121">
        <f>SUM(D11:D21)</f>
        <v>113.56339999999999</v>
      </c>
      <c r="E10" s="121">
        <f aca="true" t="shared" si="0" ref="E10:N10">SUM(E11:E21)</f>
        <v>52.438</v>
      </c>
      <c r="F10" s="121">
        <f t="shared" si="0"/>
        <v>0</v>
      </c>
      <c r="G10" s="121">
        <f t="shared" si="0"/>
        <v>0</v>
      </c>
      <c r="H10" s="121">
        <f t="shared" si="0"/>
        <v>61.1254</v>
      </c>
      <c r="I10" s="121">
        <f t="shared" si="0"/>
        <v>70.60000000000001</v>
      </c>
      <c r="J10" s="121">
        <f t="shared" si="0"/>
        <v>16.5</v>
      </c>
      <c r="K10" s="121">
        <f t="shared" si="0"/>
        <v>10.280000000000001</v>
      </c>
      <c r="L10" s="121">
        <f t="shared" si="0"/>
        <v>31.230000000000004</v>
      </c>
      <c r="M10" s="121">
        <f t="shared" si="0"/>
        <v>8.59</v>
      </c>
      <c r="N10" s="121">
        <f t="shared" si="0"/>
        <v>4</v>
      </c>
      <c r="O10" s="122"/>
    </row>
    <row r="11" spans="1:17" ht="21.75" customHeight="1">
      <c r="A11" s="123">
        <v>1</v>
      </c>
      <c r="B11" s="124" t="s">
        <v>2</v>
      </c>
      <c r="C11" s="125">
        <f>'1.1.TPHT'!A19</f>
        <v>3</v>
      </c>
      <c r="D11" s="126">
        <f>E11+F11+G11+H11</f>
        <v>7.36</v>
      </c>
      <c r="E11" s="127">
        <f>'1.1.TPHT'!D19</f>
        <v>0.44</v>
      </c>
      <c r="F11" s="127"/>
      <c r="G11" s="127"/>
      <c r="H11" s="127">
        <f>'1.1.TPHT'!G19</f>
        <v>6.92</v>
      </c>
      <c r="I11" s="126">
        <f>J11+K11+L11+M11+N11</f>
        <v>5</v>
      </c>
      <c r="J11" s="127"/>
      <c r="K11" s="127"/>
      <c r="L11" s="127">
        <f>'1.1.TPHT'!L19</f>
        <v>3</v>
      </c>
      <c r="M11" s="127"/>
      <c r="N11" s="127">
        <f>'1.1.TPHT'!N19</f>
        <v>2</v>
      </c>
      <c r="O11" s="128" t="s">
        <v>30</v>
      </c>
      <c r="P11" s="6"/>
      <c r="Q11" s="32"/>
    </row>
    <row r="12" spans="1:17" ht="21.75" customHeight="1">
      <c r="A12" s="129">
        <v>2</v>
      </c>
      <c r="B12" s="130" t="s">
        <v>1</v>
      </c>
      <c r="C12" s="131">
        <f>'1.2.TX Hl'!A14</f>
        <v>1</v>
      </c>
      <c r="D12" s="126">
        <f>E12+F12+G12+H12</f>
        <v>7.2</v>
      </c>
      <c r="E12" s="126">
        <f>'1.2.TX Hl'!D14</f>
        <v>3.16</v>
      </c>
      <c r="F12" s="126"/>
      <c r="G12" s="126"/>
      <c r="H12" s="126">
        <f>'1.2.TX Hl'!G14</f>
        <v>4.04</v>
      </c>
      <c r="I12" s="126">
        <f>J12+K12+L12+M12+N12</f>
        <v>5</v>
      </c>
      <c r="J12" s="126">
        <f>+'1.2.TX Hl'!J14</f>
        <v>5</v>
      </c>
      <c r="K12" s="126"/>
      <c r="L12" s="126">
        <f>'1.2.TX Hl'!L14</f>
        <v>0</v>
      </c>
      <c r="M12" s="126">
        <f>'1.2.TX Hl'!M14</f>
        <v>0</v>
      </c>
      <c r="N12" s="126"/>
      <c r="O12" s="132" t="s">
        <v>31</v>
      </c>
      <c r="P12" s="6"/>
      <c r="Q12" s="32"/>
    </row>
    <row r="13" spans="1:17" ht="21.75" customHeight="1">
      <c r="A13" s="129">
        <v>3</v>
      </c>
      <c r="B13" s="130" t="s">
        <v>23</v>
      </c>
      <c r="C13" s="131">
        <f>'1.3.TH'!A31</f>
        <v>12</v>
      </c>
      <c r="D13" s="126">
        <f>E13+F13+G13+H13</f>
        <v>8.89</v>
      </c>
      <c r="E13" s="126">
        <f>'1.3.TH'!D31</f>
        <v>6.11</v>
      </c>
      <c r="F13" s="126"/>
      <c r="G13" s="126"/>
      <c r="H13" s="126">
        <f>'1.3.TH'!G31</f>
        <v>2.78</v>
      </c>
      <c r="I13" s="126">
        <f>J13+K13+L13+M13+N13</f>
        <v>1.35</v>
      </c>
      <c r="J13" s="126"/>
      <c r="K13" s="126">
        <f>'1.3.TH'!K31</f>
        <v>1.35</v>
      </c>
      <c r="L13" s="126"/>
      <c r="M13" s="126"/>
      <c r="N13" s="126"/>
      <c r="O13" s="132" t="s">
        <v>32</v>
      </c>
      <c r="P13" s="6"/>
      <c r="Q13" s="32"/>
    </row>
    <row r="14" spans="1:17" ht="21.75" customHeight="1">
      <c r="A14" s="129">
        <v>4</v>
      </c>
      <c r="B14" s="130" t="s">
        <v>24</v>
      </c>
      <c r="C14" s="131">
        <f>'1.4. CX'!A15</f>
        <v>2</v>
      </c>
      <c r="D14" s="126">
        <f>E14+F14+G14+H14</f>
        <v>1.47</v>
      </c>
      <c r="E14" s="126">
        <f>'1.4. CX'!D15</f>
        <v>1.47</v>
      </c>
      <c r="F14" s="126">
        <f>'1.4. CX'!E15</f>
        <v>0</v>
      </c>
      <c r="G14" s="126"/>
      <c r="H14" s="126">
        <f>'1.4. CX'!G15</f>
        <v>0</v>
      </c>
      <c r="I14" s="126">
        <f>J14+K14+L14+M14+N14</f>
        <v>2.3600000000000003</v>
      </c>
      <c r="J14" s="126"/>
      <c r="K14" s="126">
        <f>'1.4. CX'!K15</f>
        <v>0</v>
      </c>
      <c r="L14" s="126"/>
      <c r="M14" s="126">
        <f>+'1.4. CX'!M15</f>
        <v>2.3600000000000003</v>
      </c>
      <c r="N14" s="126">
        <f>'1.4. CX'!N15</f>
        <v>0</v>
      </c>
      <c r="O14" s="132" t="s">
        <v>33</v>
      </c>
      <c r="P14" s="6"/>
      <c r="Q14" s="32"/>
    </row>
    <row r="15" spans="1:17" ht="21.75" customHeight="1">
      <c r="A15" s="129">
        <v>5</v>
      </c>
      <c r="B15" s="130" t="s">
        <v>25</v>
      </c>
      <c r="C15" s="131">
        <f>' 1.5.H Sơn'!A20</f>
        <v>5</v>
      </c>
      <c r="D15" s="126">
        <f aca="true" t="shared" si="1" ref="D15:D21">SUM(E15:H15)</f>
        <v>15.68</v>
      </c>
      <c r="E15" s="126">
        <f>' 1.5.H Sơn'!D20</f>
        <v>4.92</v>
      </c>
      <c r="F15" s="126">
        <f>' 1.5.H Sơn'!E20</f>
        <v>0</v>
      </c>
      <c r="G15" s="126"/>
      <c r="H15" s="126">
        <f>' 1.5.H Sơn'!G20</f>
        <v>10.76</v>
      </c>
      <c r="I15" s="126">
        <f aca="true" t="shared" si="2" ref="I15:I21">SUM(J15:N15)</f>
        <v>17.3</v>
      </c>
      <c r="J15" s="126">
        <f>' 1.5.H Sơn'!J20</f>
        <v>11.5</v>
      </c>
      <c r="K15" s="126">
        <f>' 1.5.H Sơn'!K20</f>
        <v>3.3</v>
      </c>
      <c r="L15" s="126">
        <f>' 1.5.H Sơn'!L20</f>
        <v>2</v>
      </c>
      <c r="M15" s="126">
        <f>+' 1.5.H Sơn'!M20</f>
        <v>0.5</v>
      </c>
      <c r="N15" s="126">
        <f>' 1.5.H Sơn'!N20</f>
        <v>0</v>
      </c>
      <c r="O15" s="132" t="s">
        <v>34</v>
      </c>
      <c r="P15" s="6"/>
      <c r="Q15" s="32"/>
    </row>
    <row r="16" spans="1:17" ht="21.75" customHeight="1">
      <c r="A16" s="129">
        <v>6</v>
      </c>
      <c r="B16" s="130" t="s">
        <v>26</v>
      </c>
      <c r="C16" s="131">
        <f>'1.6 ĐT'!A20</f>
        <v>5</v>
      </c>
      <c r="D16" s="126">
        <f t="shared" si="1"/>
        <v>48.84</v>
      </c>
      <c r="E16" s="126">
        <f>'1.6 ĐT'!D20</f>
        <v>28.47</v>
      </c>
      <c r="F16" s="126"/>
      <c r="G16" s="126"/>
      <c r="H16" s="126">
        <f>'1.6 ĐT'!G20</f>
        <v>20.37</v>
      </c>
      <c r="I16" s="126">
        <f t="shared" si="2"/>
        <v>8.33</v>
      </c>
      <c r="J16" s="126"/>
      <c r="K16" s="126">
        <f>'1.6 ĐT'!K20</f>
        <v>1.53</v>
      </c>
      <c r="L16" s="126">
        <f>+'1.6 ĐT'!L20</f>
        <v>1.7</v>
      </c>
      <c r="M16" s="126">
        <f>+'1.6 ĐT'!M20</f>
        <v>5.1</v>
      </c>
      <c r="N16" s="126">
        <f>+'1.6 ĐT'!N20</f>
        <v>0</v>
      </c>
      <c r="O16" s="132" t="s">
        <v>35</v>
      </c>
      <c r="P16" s="6"/>
      <c r="Q16" s="32"/>
    </row>
    <row r="17" spans="1:17" ht="21.75" customHeight="1">
      <c r="A17" s="129">
        <v>7</v>
      </c>
      <c r="B17" s="130" t="s">
        <v>113</v>
      </c>
      <c r="C17" s="131">
        <f>'1.7.Lộc Hà'!A16</f>
        <v>3</v>
      </c>
      <c r="D17" s="126">
        <f t="shared" si="1"/>
        <v>8.26</v>
      </c>
      <c r="E17" s="126">
        <f>'1.7.Lộc Hà'!D16</f>
        <v>0.13</v>
      </c>
      <c r="F17" s="126"/>
      <c r="G17" s="126"/>
      <c r="H17" s="126">
        <f>'1.7.Lộc Hà'!G16</f>
        <v>8.129999999999999</v>
      </c>
      <c r="I17" s="126">
        <f t="shared" si="2"/>
        <v>0.64</v>
      </c>
      <c r="J17" s="126"/>
      <c r="K17" s="126">
        <f>'1.7.Lộc Hà'!K16</f>
        <v>0</v>
      </c>
      <c r="L17" s="126">
        <f>+'1.7.Lộc Hà'!L16</f>
        <v>0.64</v>
      </c>
      <c r="M17" s="126"/>
      <c r="N17" s="126">
        <f>+'1.7.Lộc Hà'!N16</f>
        <v>0</v>
      </c>
      <c r="O17" s="132" t="s">
        <v>36</v>
      </c>
      <c r="P17" s="6"/>
      <c r="Q17" s="32"/>
    </row>
    <row r="18" spans="1:17" ht="21.75" customHeight="1">
      <c r="A18" s="133">
        <v>8</v>
      </c>
      <c r="B18" s="134" t="s">
        <v>28</v>
      </c>
      <c r="C18" s="135">
        <f>+'1.8.HKA'!A25</f>
        <v>8</v>
      </c>
      <c r="D18" s="136">
        <f t="shared" si="1"/>
        <v>8.3834</v>
      </c>
      <c r="E18" s="136">
        <f>+'1.8.HKA'!D25</f>
        <v>1.858</v>
      </c>
      <c r="F18" s="136"/>
      <c r="G18" s="136"/>
      <c r="H18" s="136">
        <f>+'1.8.HKA'!G25</f>
        <v>6.5254</v>
      </c>
      <c r="I18" s="136">
        <f t="shared" si="2"/>
        <v>7.299999999999999</v>
      </c>
      <c r="J18" s="136"/>
      <c r="K18" s="136">
        <f>+'1.8.HKA'!K25</f>
        <v>4.1</v>
      </c>
      <c r="L18" s="136">
        <f>+'1.8.HKA'!L25</f>
        <v>1.6</v>
      </c>
      <c r="M18" s="136">
        <f>+'1.8.HKA'!M25</f>
        <v>0</v>
      </c>
      <c r="N18" s="136">
        <f>+'1.8.HKA'!N25</f>
        <v>1.6</v>
      </c>
      <c r="O18" s="137" t="s">
        <v>37</v>
      </c>
      <c r="P18" s="6"/>
      <c r="Q18" s="32"/>
    </row>
    <row r="19" spans="1:17" ht="21.75" customHeight="1">
      <c r="A19" s="133">
        <v>9</v>
      </c>
      <c r="B19" s="134" t="s">
        <v>27</v>
      </c>
      <c r="C19" s="135">
        <f>+'1.9.Can Lộc'!A13</f>
        <v>1</v>
      </c>
      <c r="D19" s="136">
        <f t="shared" si="1"/>
        <v>0.38</v>
      </c>
      <c r="E19" s="136">
        <f>+'1.9.Can Lộc'!D13</f>
        <v>0.38</v>
      </c>
      <c r="F19" s="136"/>
      <c r="G19" s="136"/>
      <c r="H19" s="136">
        <f>+'1.9.Can Lộc'!G13</f>
        <v>0</v>
      </c>
      <c r="I19" s="136">
        <f t="shared" si="2"/>
        <v>0.63</v>
      </c>
      <c r="J19" s="136"/>
      <c r="K19" s="136">
        <f>+'1.9.Can Lộc'!K13</f>
        <v>0</v>
      </c>
      <c r="L19" s="136">
        <f>+'1.9.Can Lộc'!L13</f>
        <v>0</v>
      </c>
      <c r="M19" s="136">
        <f>+'1.9.Can Lộc'!M13</f>
        <v>0.63</v>
      </c>
      <c r="N19" s="136">
        <f>+'1.9.Can Lộc'!N13</f>
        <v>0</v>
      </c>
      <c r="O19" s="137" t="s">
        <v>38</v>
      </c>
      <c r="P19" s="6"/>
      <c r="Q19" s="32"/>
    </row>
    <row r="20" spans="1:17" ht="21.75" customHeight="1">
      <c r="A20" s="133">
        <v>10</v>
      </c>
      <c r="B20" s="134" t="s">
        <v>154</v>
      </c>
      <c r="C20" s="135">
        <f>+'1.10.N Xuân'!A14</f>
        <v>2</v>
      </c>
      <c r="D20" s="136">
        <f t="shared" si="1"/>
        <v>6.529999999999999</v>
      </c>
      <c r="E20" s="136">
        <f>+'1.10.N Xuân'!D14</f>
        <v>5.4399999999999995</v>
      </c>
      <c r="F20" s="136"/>
      <c r="G20" s="136"/>
      <c r="H20" s="136">
        <f>+'1.10.N Xuân'!G14</f>
        <v>1.09</v>
      </c>
      <c r="I20" s="136">
        <f t="shared" si="2"/>
        <v>22.290000000000003</v>
      </c>
      <c r="J20" s="136"/>
      <c r="K20" s="136"/>
      <c r="L20" s="136">
        <f>+'1.10.N Xuân'!L14</f>
        <v>22.290000000000003</v>
      </c>
      <c r="M20" s="136">
        <f>+'1.8.HKA'!M25</f>
        <v>0</v>
      </c>
      <c r="N20" s="136">
        <f>+'1.10.N Xuân'!N14</f>
        <v>0</v>
      </c>
      <c r="O20" s="137" t="s">
        <v>156</v>
      </c>
      <c r="P20" s="6"/>
      <c r="Q20" s="32"/>
    </row>
    <row r="21" spans="1:17" ht="21.75" customHeight="1">
      <c r="A21" s="133">
        <v>11</v>
      </c>
      <c r="B21" s="134" t="s">
        <v>155</v>
      </c>
      <c r="C21" s="135">
        <f>+'1.11. H Khê'!A13</f>
        <v>1</v>
      </c>
      <c r="D21" s="136">
        <f t="shared" si="1"/>
        <v>0.5700000000000001</v>
      </c>
      <c r="E21" s="136">
        <f>+'1.11. H Khê'!D13</f>
        <v>0.06</v>
      </c>
      <c r="F21" s="136"/>
      <c r="G21" s="136"/>
      <c r="H21" s="136">
        <f>+'1.11. H Khê'!G13</f>
        <v>0.51</v>
      </c>
      <c r="I21" s="136">
        <f t="shared" si="2"/>
        <v>0.4</v>
      </c>
      <c r="J21" s="136"/>
      <c r="K21" s="136"/>
      <c r="L21" s="136"/>
      <c r="M21" s="136">
        <f>+'1.8.HKA'!M25</f>
        <v>0</v>
      </c>
      <c r="N21" s="136">
        <f>+'1.11. H Khê'!N13</f>
        <v>0.4</v>
      </c>
      <c r="O21" s="137" t="s">
        <v>157</v>
      </c>
      <c r="P21" s="6"/>
      <c r="Q21" s="32"/>
    </row>
    <row r="22" ht="14.25" customHeight="1">
      <c r="K22" s="59"/>
    </row>
    <row r="23" spans="5:15" ht="24.75" customHeight="1">
      <c r="E23" s="6"/>
      <c r="F23" s="6"/>
      <c r="G23" s="6"/>
      <c r="H23" s="6"/>
      <c r="I23" s="6"/>
      <c r="J23" s="315" t="s">
        <v>245</v>
      </c>
      <c r="K23" s="315"/>
      <c r="L23" s="315"/>
      <c r="M23" s="315"/>
      <c r="N23" s="315"/>
      <c r="O23" s="315"/>
    </row>
  </sheetData>
  <sheetProtection/>
  <mergeCells count="17">
    <mergeCell ref="J23:O23"/>
    <mergeCell ref="A5:O5"/>
    <mergeCell ref="A1:E1"/>
    <mergeCell ref="F1:O1"/>
    <mergeCell ref="A2:E2"/>
    <mergeCell ref="F2:O2"/>
    <mergeCell ref="A3:O3"/>
    <mergeCell ref="A4:O4"/>
    <mergeCell ref="A6:O6"/>
    <mergeCell ref="A7:A8"/>
    <mergeCell ref="O7:O8"/>
    <mergeCell ref="B7:B8"/>
    <mergeCell ref="C7:C8"/>
    <mergeCell ref="D7:D8"/>
    <mergeCell ref="E7:H7"/>
    <mergeCell ref="I7:I8"/>
    <mergeCell ref="J7:N7"/>
  </mergeCells>
  <printOptions horizontalCentered="1"/>
  <pageMargins left="0.393700787401575" right="0.32" top="0.69" bottom="0.393700787401575"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1"/>
  <sheetViews>
    <sheetView showZeros="0" tabSelected="1" zoomScale="85" zoomScaleNormal="85" zoomScaleSheetLayoutView="85" zoomScalePageLayoutView="0" workbookViewId="0" topLeftCell="A1">
      <selection activeCell="K21" sqref="K21:P21"/>
    </sheetView>
  </sheetViews>
  <sheetFormatPr defaultColWidth="6.875" defaultRowHeight="15.75"/>
  <cols>
    <col min="1" max="1" width="5.375" style="5" customWidth="1"/>
    <col min="2" max="2" width="21.50390625" style="13" customWidth="1"/>
    <col min="3" max="3" width="8.125" style="5" customWidth="1"/>
    <col min="4" max="4" width="6.625" style="9" bestFit="1" customWidth="1"/>
    <col min="5" max="5" width="5.625" style="9" customWidth="1"/>
    <col min="6" max="6" width="5.50390625" style="9" customWidth="1"/>
    <col min="7" max="7" width="6.125" style="9" customWidth="1"/>
    <col min="8" max="8" width="6.625" style="5" customWidth="1"/>
    <col min="9" max="9" width="8.75390625" style="5" customWidth="1"/>
    <col min="10" max="10" width="5.50390625" style="5" customWidth="1"/>
    <col min="11" max="11" width="5.875" style="5" customWidth="1"/>
    <col min="12" max="12" width="6.625" style="5" customWidth="1"/>
    <col min="13" max="13" width="5.625" style="5" customWidth="1"/>
    <col min="14" max="14" width="6.375" style="5" customWidth="1"/>
    <col min="15" max="15" width="17.50390625" style="5" customWidth="1"/>
    <col min="16" max="16" width="11.875" style="5" customWidth="1"/>
    <col min="17" max="16384" width="6.875" style="5" customWidth="1"/>
  </cols>
  <sheetData>
    <row r="1" spans="1:16" s="11" customFormat="1" ht="15.75" customHeight="1">
      <c r="A1" s="317" t="str">
        <f>'1.THD.Tong'!A1:E1</f>
        <v>HỘI ĐỒNG NHÂN DÂN</v>
      </c>
      <c r="B1" s="317"/>
      <c r="C1" s="317"/>
      <c r="D1" s="317"/>
      <c r="E1" s="317"/>
      <c r="F1" s="318" t="s">
        <v>21</v>
      </c>
      <c r="G1" s="318"/>
      <c r="H1" s="318"/>
      <c r="I1" s="318"/>
      <c r="J1" s="318"/>
      <c r="K1" s="318"/>
      <c r="L1" s="318"/>
      <c r="M1" s="318"/>
      <c r="N1" s="318"/>
      <c r="O1" s="318"/>
      <c r="P1" s="318"/>
    </row>
    <row r="2" spans="1:16" s="11" customFormat="1" ht="15.75" customHeight="1">
      <c r="A2" s="318" t="str">
        <f>'1.THD.Tong'!A2:E2</f>
        <v>TỈNH HÀ TĨNH</v>
      </c>
      <c r="B2" s="318"/>
      <c r="C2" s="318"/>
      <c r="D2" s="318"/>
      <c r="E2" s="318"/>
      <c r="F2" s="318" t="s">
        <v>22</v>
      </c>
      <c r="G2" s="318"/>
      <c r="H2" s="318"/>
      <c r="I2" s="318"/>
      <c r="J2" s="318"/>
      <c r="K2" s="318"/>
      <c r="L2" s="318"/>
      <c r="M2" s="318"/>
      <c r="N2" s="318"/>
      <c r="O2" s="318"/>
      <c r="P2" s="318"/>
    </row>
    <row r="3" spans="1:16" s="11" customFormat="1" ht="15.75">
      <c r="A3" s="328"/>
      <c r="B3" s="328"/>
      <c r="C3" s="328"/>
      <c r="D3" s="328"/>
      <c r="E3" s="328"/>
      <c r="F3" s="328"/>
      <c r="G3" s="328"/>
      <c r="H3" s="328"/>
      <c r="I3" s="328"/>
      <c r="J3" s="328"/>
      <c r="K3" s="328"/>
      <c r="L3" s="328"/>
      <c r="M3" s="328"/>
      <c r="N3" s="328"/>
      <c r="O3" s="328"/>
      <c r="P3" s="328"/>
    </row>
    <row r="4" spans="1:16" s="11" customFormat="1" ht="15.75">
      <c r="A4" s="325" t="s">
        <v>192</v>
      </c>
      <c r="B4" s="325"/>
      <c r="C4" s="325"/>
      <c r="D4" s="325"/>
      <c r="E4" s="325"/>
      <c r="F4" s="325"/>
      <c r="G4" s="325"/>
      <c r="H4" s="325"/>
      <c r="I4" s="325"/>
      <c r="J4" s="325"/>
      <c r="K4" s="325"/>
      <c r="L4" s="325"/>
      <c r="M4" s="325"/>
      <c r="N4" s="325"/>
      <c r="O4" s="325"/>
      <c r="P4" s="325"/>
    </row>
    <row r="5" spans="1:16" s="11" customFormat="1" ht="17.25" customHeight="1">
      <c r="A5" s="325" t="s">
        <v>58</v>
      </c>
      <c r="B5" s="325"/>
      <c r="C5" s="325"/>
      <c r="D5" s="325"/>
      <c r="E5" s="325"/>
      <c r="F5" s="325"/>
      <c r="G5" s="325"/>
      <c r="H5" s="325"/>
      <c r="I5" s="325"/>
      <c r="J5" s="325"/>
      <c r="K5" s="325"/>
      <c r="L5" s="325"/>
      <c r="M5" s="325"/>
      <c r="N5" s="325"/>
      <c r="O5" s="325"/>
      <c r="P5" s="325"/>
    </row>
    <row r="6" spans="1:16" s="11" customFormat="1" ht="18.75" customHeight="1">
      <c r="A6" s="329" t="str">
        <f>'1.THD.Tong'!A5:O5</f>
        <v>(Kèm theo Nghị quyết số    .../NQ-HĐND ngày      tháng    năm 2023 của Hội đồng nhân dân tỉnh)</v>
      </c>
      <c r="B6" s="329"/>
      <c r="C6" s="329"/>
      <c r="D6" s="329"/>
      <c r="E6" s="329"/>
      <c r="F6" s="329"/>
      <c r="G6" s="329"/>
      <c r="H6" s="329"/>
      <c r="I6" s="329"/>
      <c r="J6" s="329"/>
      <c r="K6" s="329"/>
      <c r="L6" s="329"/>
      <c r="M6" s="329"/>
      <c r="N6" s="329"/>
      <c r="O6" s="329"/>
      <c r="P6" s="329"/>
    </row>
    <row r="7" spans="1:16" s="11" customFormat="1" ht="15.75">
      <c r="A7" s="327"/>
      <c r="B7" s="327"/>
      <c r="C7" s="327"/>
      <c r="D7" s="327"/>
      <c r="E7" s="327"/>
      <c r="F7" s="327"/>
      <c r="G7" s="327"/>
      <c r="H7" s="327"/>
      <c r="I7" s="327"/>
      <c r="J7" s="327"/>
      <c r="K7" s="327"/>
      <c r="L7" s="327"/>
      <c r="M7" s="327"/>
      <c r="N7" s="327"/>
      <c r="O7" s="327"/>
      <c r="P7" s="327"/>
    </row>
    <row r="8" spans="1:16" s="10" customFormat="1" ht="12.75">
      <c r="A8" s="326" t="s">
        <v>19</v>
      </c>
      <c r="B8" s="324" t="s">
        <v>39</v>
      </c>
      <c r="C8" s="324" t="s">
        <v>40</v>
      </c>
      <c r="D8" s="324" t="s">
        <v>41</v>
      </c>
      <c r="E8" s="324"/>
      <c r="F8" s="324"/>
      <c r="G8" s="324"/>
      <c r="H8" s="324" t="s">
        <v>42</v>
      </c>
      <c r="I8" s="324" t="s">
        <v>15</v>
      </c>
      <c r="J8" s="324" t="s">
        <v>14</v>
      </c>
      <c r="K8" s="324"/>
      <c r="L8" s="324"/>
      <c r="M8" s="324"/>
      <c r="N8" s="324"/>
      <c r="O8" s="324" t="s">
        <v>43</v>
      </c>
      <c r="P8" s="324" t="s">
        <v>13</v>
      </c>
    </row>
    <row r="9" spans="1:16" s="10" customFormat="1" ht="78.75" customHeight="1">
      <c r="A9" s="326"/>
      <c r="B9" s="324"/>
      <c r="C9" s="324"/>
      <c r="D9" s="12" t="s">
        <v>12</v>
      </c>
      <c r="E9" s="12" t="s">
        <v>11</v>
      </c>
      <c r="F9" s="12" t="s">
        <v>44</v>
      </c>
      <c r="G9" s="12" t="s">
        <v>20</v>
      </c>
      <c r="H9" s="324"/>
      <c r="I9" s="324"/>
      <c r="J9" s="12" t="s">
        <v>9</v>
      </c>
      <c r="K9" s="12" t="s">
        <v>8</v>
      </c>
      <c r="L9" s="12" t="s">
        <v>45</v>
      </c>
      <c r="M9" s="12" t="s">
        <v>46</v>
      </c>
      <c r="N9" s="12" t="s">
        <v>5</v>
      </c>
      <c r="O9" s="324"/>
      <c r="P9" s="324"/>
    </row>
    <row r="10" spans="1:16" s="37" customFormat="1" ht="25.5">
      <c r="A10" s="18">
        <v>-1</v>
      </c>
      <c r="B10" s="18">
        <v>-2</v>
      </c>
      <c r="C10" s="18" t="s">
        <v>54</v>
      </c>
      <c r="D10" s="18">
        <v>-4</v>
      </c>
      <c r="E10" s="18">
        <v>-5</v>
      </c>
      <c r="F10" s="18">
        <v>-6</v>
      </c>
      <c r="G10" s="18">
        <v>-7</v>
      </c>
      <c r="H10" s="18">
        <v>-8</v>
      </c>
      <c r="I10" s="18" t="s">
        <v>55</v>
      </c>
      <c r="J10" s="18">
        <v>-10</v>
      </c>
      <c r="K10" s="18">
        <v>-11</v>
      </c>
      <c r="L10" s="18">
        <v>-12</v>
      </c>
      <c r="M10" s="18">
        <v>-13</v>
      </c>
      <c r="N10" s="18">
        <v>-14</v>
      </c>
      <c r="O10" s="18">
        <v>-15</v>
      </c>
      <c r="P10" s="18">
        <v>-16</v>
      </c>
    </row>
    <row r="11" spans="1:16" s="37" customFormat="1" ht="25.5">
      <c r="A11" s="245" t="s">
        <v>136</v>
      </c>
      <c r="B11" s="246" t="s">
        <v>137</v>
      </c>
      <c r="C11" s="247">
        <f>C12+C14</f>
        <v>6.79</v>
      </c>
      <c r="D11" s="247">
        <f aca="true" t="shared" si="0" ref="D11:N11">D12+D14</f>
        <v>0</v>
      </c>
      <c r="E11" s="247">
        <f t="shared" si="0"/>
        <v>0</v>
      </c>
      <c r="F11" s="247">
        <f t="shared" si="0"/>
        <v>0</v>
      </c>
      <c r="G11" s="247">
        <f t="shared" si="0"/>
        <v>6.79</v>
      </c>
      <c r="H11" s="247">
        <f t="shared" si="0"/>
        <v>0</v>
      </c>
      <c r="I11" s="247">
        <f t="shared" si="0"/>
        <v>4</v>
      </c>
      <c r="J11" s="247">
        <f t="shared" si="0"/>
        <v>0</v>
      </c>
      <c r="K11" s="247">
        <f t="shared" si="0"/>
        <v>0</v>
      </c>
      <c r="L11" s="247">
        <f t="shared" si="0"/>
        <v>3</v>
      </c>
      <c r="M11" s="247">
        <f t="shared" si="0"/>
        <v>0</v>
      </c>
      <c r="N11" s="247">
        <f t="shared" si="0"/>
        <v>1</v>
      </c>
      <c r="O11" s="248"/>
      <c r="P11" s="248"/>
    </row>
    <row r="12" spans="1:16" s="37" customFormat="1" ht="25.5">
      <c r="A12" s="245" t="s">
        <v>47</v>
      </c>
      <c r="B12" s="246" t="s">
        <v>138</v>
      </c>
      <c r="C12" s="249">
        <f>SUM(C13:C13)</f>
        <v>3.1</v>
      </c>
      <c r="D12" s="249">
        <f>SUM(D13:D13)</f>
        <v>0</v>
      </c>
      <c r="E12" s="249"/>
      <c r="F12" s="249"/>
      <c r="G12" s="249">
        <f>SUM(G13:G13)</f>
        <v>3.1</v>
      </c>
      <c r="H12" s="249"/>
      <c r="I12" s="249">
        <f>SUM(I13:I13)</f>
        <v>3</v>
      </c>
      <c r="J12" s="249"/>
      <c r="K12" s="249"/>
      <c r="L12" s="249">
        <f>SUM(L13:L13)</f>
        <v>3</v>
      </c>
      <c r="M12" s="249"/>
      <c r="N12" s="249"/>
      <c r="O12" s="245"/>
      <c r="P12" s="245"/>
    </row>
    <row r="13" spans="1:16" s="37" customFormat="1" ht="127.5">
      <c r="A13" s="250">
        <v>1</v>
      </c>
      <c r="B13" s="251" t="s">
        <v>139</v>
      </c>
      <c r="C13" s="252">
        <f>SUM(D13:G13)</f>
        <v>3.1</v>
      </c>
      <c r="D13" s="253"/>
      <c r="E13" s="254"/>
      <c r="F13" s="255"/>
      <c r="G13" s="253">
        <v>3.1</v>
      </c>
      <c r="H13" s="252" t="s">
        <v>140</v>
      </c>
      <c r="I13" s="252">
        <f>SUM(J13:N13)</f>
        <v>3</v>
      </c>
      <c r="J13" s="252"/>
      <c r="K13" s="252"/>
      <c r="L13" s="252">
        <v>3</v>
      </c>
      <c r="M13" s="256"/>
      <c r="N13" s="256"/>
      <c r="O13" s="257" t="s">
        <v>141</v>
      </c>
      <c r="P13" s="257" t="s">
        <v>142</v>
      </c>
    </row>
    <row r="14" spans="1:16" s="37" customFormat="1" ht="12.75">
      <c r="A14" s="245" t="s">
        <v>49</v>
      </c>
      <c r="B14" s="246" t="s">
        <v>124</v>
      </c>
      <c r="C14" s="249">
        <f>SUM(C15:C15)</f>
        <v>3.69</v>
      </c>
      <c r="D14" s="249">
        <f>SUM(D15:D15)</f>
        <v>0</v>
      </c>
      <c r="E14" s="249"/>
      <c r="F14" s="249"/>
      <c r="G14" s="249">
        <f>SUM(G15:G15)</f>
        <v>3.69</v>
      </c>
      <c r="H14" s="249"/>
      <c r="I14" s="249">
        <f aca="true" t="shared" si="1" ref="I14:N14">SUM(I15:I15)</f>
        <v>1</v>
      </c>
      <c r="J14" s="249">
        <f t="shared" si="1"/>
        <v>0</v>
      </c>
      <c r="K14" s="249">
        <f t="shared" si="1"/>
        <v>0</v>
      </c>
      <c r="L14" s="249">
        <f t="shared" si="1"/>
        <v>0</v>
      </c>
      <c r="M14" s="249">
        <f t="shared" si="1"/>
        <v>0</v>
      </c>
      <c r="N14" s="249">
        <f t="shared" si="1"/>
        <v>1</v>
      </c>
      <c r="O14" s="245"/>
      <c r="P14" s="245"/>
    </row>
    <row r="15" spans="1:16" s="37" customFormat="1" ht="127.5">
      <c r="A15" s="250">
        <v>1</v>
      </c>
      <c r="B15" s="251" t="s">
        <v>143</v>
      </c>
      <c r="C15" s="252">
        <f>SUM(D15:G15)</f>
        <v>3.69</v>
      </c>
      <c r="D15" s="253"/>
      <c r="E15" s="254"/>
      <c r="F15" s="255"/>
      <c r="G15" s="253">
        <v>3.69</v>
      </c>
      <c r="H15" s="252" t="s">
        <v>144</v>
      </c>
      <c r="I15" s="252">
        <f>SUM(J15:N15)</f>
        <v>1</v>
      </c>
      <c r="J15" s="252"/>
      <c r="K15" s="252"/>
      <c r="L15" s="252"/>
      <c r="M15" s="256"/>
      <c r="N15" s="256">
        <v>1</v>
      </c>
      <c r="O15" s="257" t="s">
        <v>145</v>
      </c>
      <c r="P15" s="257" t="s">
        <v>142</v>
      </c>
    </row>
    <row r="16" spans="1:16" s="37" customFormat="1" ht="25.5">
      <c r="A16" s="245" t="s">
        <v>146</v>
      </c>
      <c r="B16" s="246" t="s">
        <v>147</v>
      </c>
      <c r="C16" s="249">
        <f>C17</f>
        <v>0.5700000000000001</v>
      </c>
      <c r="D16" s="249">
        <f aca="true" t="shared" si="2" ref="D16:N16">D17</f>
        <v>0.44</v>
      </c>
      <c r="E16" s="249">
        <f t="shared" si="2"/>
        <v>0</v>
      </c>
      <c r="F16" s="249">
        <f t="shared" si="2"/>
        <v>0</v>
      </c>
      <c r="G16" s="249">
        <f t="shared" si="2"/>
        <v>0.13</v>
      </c>
      <c r="H16" s="249">
        <f t="shared" si="2"/>
        <v>0</v>
      </c>
      <c r="I16" s="249">
        <f t="shared" si="2"/>
        <v>1</v>
      </c>
      <c r="J16" s="249">
        <f t="shared" si="2"/>
        <v>0</v>
      </c>
      <c r="K16" s="249">
        <f t="shared" si="2"/>
        <v>0</v>
      </c>
      <c r="L16" s="249">
        <f t="shared" si="2"/>
        <v>0</v>
      </c>
      <c r="M16" s="249">
        <f t="shared" si="2"/>
        <v>0</v>
      </c>
      <c r="N16" s="249">
        <f t="shared" si="2"/>
        <v>1</v>
      </c>
      <c r="O16" s="257"/>
      <c r="P16" s="257"/>
    </row>
    <row r="17" spans="1:16" s="37" customFormat="1" ht="25.5">
      <c r="A17" s="245" t="s">
        <v>47</v>
      </c>
      <c r="B17" s="246" t="s">
        <v>138</v>
      </c>
      <c r="C17" s="249">
        <f>SUM(C18:C18)</f>
        <v>0.5700000000000001</v>
      </c>
      <c r="D17" s="249">
        <f>SUM(D18:D18)</f>
        <v>0.44</v>
      </c>
      <c r="E17" s="249"/>
      <c r="F17" s="249"/>
      <c r="G17" s="249">
        <f>SUM(G18:G18)</f>
        <v>0.13</v>
      </c>
      <c r="H17" s="249"/>
      <c r="I17" s="249">
        <f aca="true" t="shared" si="3" ref="I17:N17">SUM(I18:I18)</f>
        <v>1</v>
      </c>
      <c r="J17" s="249">
        <f t="shared" si="3"/>
        <v>0</v>
      </c>
      <c r="K17" s="249">
        <f t="shared" si="3"/>
        <v>0</v>
      </c>
      <c r="L17" s="249">
        <f t="shared" si="3"/>
        <v>0</v>
      </c>
      <c r="M17" s="249">
        <f t="shared" si="3"/>
        <v>0</v>
      </c>
      <c r="N17" s="249">
        <f t="shared" si="3"/>
        <v>1</v>
      </c>
      <c r="O17" s="245"/>
      <c r="P17" s="245"/>
    </row>
    <row r="18" spans="1:16" s="37" customFormat="1" ht="153">
      <c r="A18" s="250">
        <v>1</v>
      </c>
      <c r="B18" s="251" t="s">
        <v>148</v>
      </c>
      <c r="C18" s="252">
        <f>SUM(D18:G18)</f>
        <v>0.5700000000000001</v>
      </c>
      <c r="D18" s="253">
        <v>0.44</v>
      </c>
      <c r="E18" s="254"/>
      <c r="F18" s="255"/>
      <c r="G18" s="253">
        <v>0.13</v>
      </c>
      <c r="H18" s="252" t="s">
        <v>140</v>
      </c>
      <c r="I18" s="252">
        <f>SUM(J18:N18)</f>
        <v>1</v>
      </c>
      <c r="J18" s="252"/>
      <c r="K18" s="252"/>
      <c r="L18" s="252"/>
      <c r="M18" s="256"/>
      <c r="N18" s="256">
        <v>1</v>
      </c>
      <c r="O18" s="257" t="s">
        <v>149</v>
      </c>
      <c r="P18" s="258"/>
    </row>
    <row r="19" spans="1:16" ht="15">
      <c r="A19" s="101">
        <f>+A18+A15+A13</f>
        <v>3</v>
      </c>
      <c r="B19" s="102" t="s">
        <v>68</v>
      </c>
      <c r="C19" s="103">
        <f>+C16+C11</f>
        <v>7.36</v>
      </c>
      <c r="D19" s="103">
        <f aca="true" t="shared" si="4" ref="D19:N19">+D16+D11</f>
        <v>0.44</v>
      </c>
      <c r="E19" s="103">
        <f t="shared" si="4"/>
        <v>0</v>
      </c>
      <c r="F19" s="103">
        <f t="shared" si="4"/>
        <v>0</v>
      </c>
      <c r="G19" s="103">
        <f t="shared" si="4"/>
        <v>6.92</v>
      </c>
      <c r="H19" s="103">
        <f t="shared" si="4"/>
        <v>0</v>
      </c>
      <c r="I19" s="103">
        <f t="shared" si="4"/>
        <v>5</v>
      </c>
      <c r="J19" s="103">
        <f t="shared" si="4"/>
        <v>0</v>
      </c>
      <c r="K19" s="103">
        <f t="shared" si="4"/>
        <v>0</v>
      </c>
      <c r="L19" s="103">
        <f t="shared" si="4"/>
        <v>3</v>
      </c>
      <c r="M19" s="103">
        <f t="shared" si="4"/>
        <v>0</v>
      </c>
      <c r="N19" s="103">
        <f t="shared" si="4"/>
        <v>2</v>
      </c>
      <c r="O19" s="104"/>
      <c r="P19" s="104"/>
    </row>
    <row r="21" spans="11:16" ht="24" customHeight="1">
      <c r="K21" s="315" t="s">
        <v>245</v>
      </c>
      <c r="L21" s="315"/>
      <c r="M21" s="315"/>
      <c r="N21" s="315"/>
      <c r="O21" s="315"/>
      <c r="P21" s="315"/>
    </row>
  </sheetData>
  <sheetProtection/>
  <autoFilter ref="A10:P19"/>
  <mergeCells count="20">
    <mergeCell ref="A1:E1"/>
    <mergeCell ref="F1:P1"/>
    <mergeCell ref="A2:E2"/>
    <mergeCell ref="F2:P2"/>
    <mergeCell ref="A3:E3"/>
    <mergeCell ref="O8:O9"/>
    <mergeCell ref="A6:P6"/>
    <mergeCell ref="I8:I9"/>
    <mergeCell ref="A4:P4"/>
    <mergeCell ref="F3:P3"/>
    <mergeCell ref="K21:P21"/>
    <mergeCell ref="P8:P9"/>
    <mergeCell ref="A5:P5"/>
    <mergeCell ref="B8:B9"/>
    <mergeCell ref="D8:G8"/>
    <mergeCell ref="C8:C9"/>
    <mergeCell ref="H8:H9"/>
    <mergeCell ref="A8:A9"/>
    <mergeCell ref="J8:N8"/>
    <mergeCell ref="A7:P7"/>
  </mergeCells>
  <printOptions horizontalCentered="1"/>
  <pageMargins left="0.2755905511811024" right="0.1968503937007874" top="0.6692913385826772" bottom="0.6299212598425197" header="0.11811023622047245" footer="0.2755905511811024"/>
  <pageSetup fitToHeight="100" horizontalDpi="600" verticalDpi="600" orientation="landscape" paperSize="9" r:id="rId2"/>
  <headerFooter>
    <oddFooter>&amp;L&amp;9Phụ lục &amp;A&amp;R&amp;10&amp;P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Q16"/>
  <sheetViews>
    <sheetView showZeros="0" zoomScale="115" zoomScaleNormal="115" zoomScaleSheetLayoutView="70" zoomScalePageLayoutView="0" workbookViewId="0" topLeftCell="A1">
      <selection activeCell="K16" sqref="K16:P16"/>
    </sheetView>
  </sheetViews>
  <sheetFormatPr defaultColWidth="6.875" defaultRowHeight="15.75"/>
  <cols>
    <col min="1" max="1" width="4.375" style="48" customWidth="1"/>
    <col min="2" max="2" width="19.25390625" style="49" bestFit="1" customWidth="1"/>
    <col min="3" max="3" width="8.125" style="50" customWidth="1"/>
    <col min="4" max="4" width="5.375" style="51" bestFit="1" customWidth="1"/>
    <col min="5" max="5" width="5.625" style="51" customWidth="1"/>
    <col min="6" max="6" width="5.50390625" style="51" customWidth="1"/>
    <col min="7" max="7" width="6.125" style="51" customWidth="1"/>
    <col min="8" max="8" width="8.375" style="48" customWidth="1"/>
    <col min="9" max="9" width="8.625" style="48" customWidth="1"/>
    <col min="10" max="10" width="5.50390625" style="50" customWidth="1"/>
    <col min="11" max="11" width="5.25390625" style="50" customWidth="1"/>
    <col min="12" max="12" width="5.50390625" style="50" bestFit="1" customWidth="1"/>
    <col min="13" max="13" width="4.75390625" style="50" customWidth="1"/>
    <col min="14" max="14" width="5.375" style="50" bestFit="1" customWidth="1"/>
    <col min="15" max="15" width="23.375" style="48" customWidth="1"/>
    <col min="16" max="16" width="12.00390625" style="48" customWidth="1"/>
    <col min="17" max="16384" width="6.875" style="48" customWidth="1"/>
  </cols>
  <sheetData>
    <row r="1" spans="1:16" s="40" customFormat="1" ht="15.75" customHeight="1">
      <c r="A1" s="317" t="str">
        <f>'1.THD.Tong'!A1:E1</f>
        <v>HỘI ĐỒNG NHÂN DÂN</v>
      </c>
      <c r="B1" s="317"/>
      <c r="C1" s="317"/>
      <c r="D1" s="317"/>
      <c r="E1" s="317"/>
      <c r="F1" s="335" t="s">
        <v>21</v>
      </c>
      <c r="G1" s="335"/>
      <c r="H1" s="335"/>
      <c r="I1" s="335"/>
      <c r="J1" s="335"/>
      <c r="K1" s="335"/>
      <c r="L1" s="335"/>
      <c r="M1" s="335"/>
      <c r="N1" s="335"/>
      <c r="O1" s="335"/>
      <c r="P1" s="335"/>
    </row>
    <row r="2" spans="1:16" s="40" customFormat="1" ht="15.75" customHeight="1">
      <c r="A2" s="336" t="str">
        <f>'1.THD.Tong'!A2:E2</f>
        <v>TỈNH HÀ TĨNH</v>
      </c>
      <c r="B2" s="336"/>
      <c r="C2" s="336"/>
      <c r="D2" s="336"/>
      <c r="E2" s="336"/>
      <c r="F2" s="335" t="s">
        <v>22</v>
      </c>
      <c r="G2" s="335"/>
      <c r="H2" s="335"/>
      <c r="I2" s="335"/>
      <c r="J2" s="335"/>
      <c r="K2" s="335"/>
      <c r="L2" s="335"/>
      <c r="M2" s="335"/>
      <c r="N2" s="335"/>
      <c r="O2" s="335"/>
      <c r="P2" s="335"/>
    </row>
    <row r="3" spans="1:16" s="40" customFormat="1" ht="15.75">
      <c r="A3" s="337"/>
      <c r="B3" s="337"/>
      <c r="C3" s="337"/>
      <c r="D3" s="337"/>
      <c r="E3" s="337"/>
      <c r="F3" s="337"/>
      <c r="G3" s="337"/>
      <c r="H3" s="337"/>
      <c r="I3" s="337"/>
      <c r="J3" s="337"/>
      <c r="K3" s="337"/>
      <c r="L3" s="337"/>
      <c r="M3" s="337"/>
      <c r="N3" s="337"/>
      <c r="O3" s="337"/>
      <c r="P3" s="337"/>
    </row>
    <row r="4" spans="1:16" s="40" customFormat="1" ht="15.75">
      <c r="A4" s="338" t="s">
        <v>193</v>
      </c>
      <c r="B4" s="338"/>
      <c r="C4" s="338"/>
      <c r="D4" s="338"/>
      <c r="E4" s="338"/>
      <c r="F4" s="338"/>
      <c r="G4" s="338"/>
      <c r="H4" s="338"/>
      <c r="I4" s="338"/>
      <c r="J4" s="338"/>
      <c r="K4" s="338"/>
      <c r="L4" s="338"/>
      <c r="M4" s="338"/>
      <c r="N4" s="338"/>
      <c r="O4" s="338"/>
      <c r="P4" s="338"/>
    </row>
    <row r="5" spans="1:16" s="40" customFormat="1" ht="18.75" customHeight="1">
      <c r="A5" s="338" t="s">
        <v>59</v>
      </c>
      <c r="B5" s="338"/>
      <c r="C5" s="338"/>
      <c r="D5" s="338"/>
      <c r="E5" s="338"/>
      <c r="F5" s="338"/>
      <c r="G5" s="338"/>
      <c r="H5" s="338"/>
      <c r="I5" s="338"/>
      <c r="J5" s="338"/>
      <c r="K5" s="338"/>
      <c r="L5" s="338"/>
      <c r="M5" s="338"/>
      <c r="N5" s="338"/>
      <c r="O5" s="338"/>
      <c r="P5" s="338"/>
    </row>
    <row r="6" spans="1:16" s="40" customFormat="1" ht="18" customHeight="1">
      <c r="A6" s="330" t="str">
        <f>'1.THD.Tong'!A5:O5</f>
        <v>(Kèm theo Nghị quyết số    .../NQ-HĐND ngày      tháng    năm 2023 của Hội đồng nhân dân tỉnh)</v>
      </c>
      <c r="B6" s="330"/>
      <c r="C6" s="330"/>
      <c r="D6" s="330"/>
      <c r="E6" s="330"/>
      <c r="F6" s="330"/>
      <c r="G6" s="330"/>
      <c r="H6" s="330"/>
      <c r="I6" s="330"/>
      <c r="J6" s="330"/>
      <c r="K6" s="330"/>
      <c r="L6" s="330"/>
      <c r="M6" s="330"/>
      <c r="N6" s="330"/>
      <c r="O6" s="330"/>
      <c r="P6" s="330"/>
    </row>
    <row r="7" spans="1:16" s="40" customFormat="1" ht="15.75">
      <c r="A7" s="332"/>
      <c r="B7" s="332"/>
      <c r="C7" s="332"/>
      <c r="D7" s="332"/>
      <c r="E7" s="332"/>
      <c r="F7" s="332"/>
      <c r="G7" s="332"/>
      <c r="H7" s="332"/>
      <c r="I7" s="332"/>
      <c r="J7" s="332"/>
      <c r="K7" s="332"/>
      <c r="L7" s="332"/>
      <c r="M7" s="332"/>
      <c r="N7" s="332"/>
      <c r="O7" s="332"/>
      <c r="P7" s="332"/>
    </row>
    <row r="8" spans="1:16" s="41" customFormat="1" ht="12.75">
      <c r="A8" s="333" t="s">
        <v>19</v>
      </c>
      <c r="B8" s="331" t="s">
        <v>39</v>
      </c>
      <c r="C8" s="334" t="s">
        <v>40</v>
      </c>
      <c r="D8" s="331" t="s">
        <v>41</v>
      </c>
      <c r="E8" s="331"/>
      <c r="F8" s="331"/>
      <c r="G8" s="331"/>
      <c r="H8" s="331" t="s">
        <v>42</v>
      </c>
      <c r="I8" s="331" t="s">
        <v>15</v>
      </c>
      <c r="J8" s="331" t="s">
        <v>14</v>
      </c>
      <c r="K8" s="331"/>
      <c r="L8" s="331"/>
      <c r="M8" s="331"/>
      <c r="N8" s="331"/>
      <c r="O8" s="331" t="s">
        <v>43</v>
      </c>
      <c r="P8" s="331" t="s">
        <v>13</v>
      </c>
    </row>
    <row r="9" spans="1:16" s="41" customFormat="1" ht="78.75" customHeight="1">
      <c r="A9" s="333"/>
      <c r="B9" s="331"/>
      <c r="C9" s="334"/>
      <c r="D9" s="54" t="s">
        <v>12</v>
      </c>
      <c r="E9" s="54" t="s">
        <v>11</v>
      </c>
      <c r="F9" s="54" t="s">
        <v>44</v>
      </c>
      <c r="G9" s="54" t="s">
        <v>20</v>
      </c>
      <c r="H9" s="331"/>
      <c r="I9" s="331"/>
      <c r="J9" s="54" t="s">
        <v>9</v>
      </c>
      <c r="K9" s="54" t="s">
        <v>8</v>
      </c>
      <c r="L9" s="54" t="s">
        <v>45</v>
      </c>
      <c r="M9" s="54" t="s">
        <v>46</v>
      </c>
      <c r="N9" s="54" t="s">
        <v>5</v>
      </c>
      <c r="O9" s="331"/>
      <c r="P9" s="331"/>
    </row>
    <row r="10" spans="1:16" s="43" customFormat="1" ht="24">
      <c r="A10" s="42">
        <v>-1</v>
      </c>
      <c r="B10" s="42">
        <v>-2</v>
      </c>
      <c r="C10" s="58" t="s">
        <v>54</v>
      </c>
      <c r="D10" s="58">
        <v>-4</v>
      </c>
      <c r="E10" s="58">
        <v>-5</v>
      </c>
      <c r="F10" s="58">
        <v>-6</v>
      </c>
      <c r="G10" s="58">
        <v>-7</v>
      </c>
      <c r="H10" s="42">
        <v>-8</v>
      </c>
      <c r="I10" s="42" t="s">
        <v>55</v>
      </c>
      <c r="J10" s="58">
        <v>-10</v>
      </c>
      <c r="K10" s="58">
        <v>-11</v>
      </c>
      <c r="L10" s="58">
        <v>-12</v>
      </c>
      <c r="M10" s="58">
        <v>-13</v>
      </c>
      <c r="N10" s="58">
        <v>-14</v>
      </c>
      <c r="O10" s="42">
        <v>-15</v>
      </c>
      <c r="P10" s="42">
        <v>-16</v>
      </c>
    </row>
    <row r="11" spans="1:16" s="43" customFormat="1" ht="25.5">
      <c r="A11" s="245" t="s">
        <v>136</v>
      </c>
      <c r="B11" s="246" t="s">
        <v>137</v>
      </c>
      <c r="C11" s="280">
        <f>C12</f>
        <v>7.2</v>
      </c>
      <c r="D11" s="280">
        <f aca="true" t="shared" si="0" ref="D11:N11">D12</f>
        <v>3.16</v>
      </c>
      <c r="E11" s="280">
        <f t="shared" si="0"/>
        <v>0</v>
      </c>
      <c r="F11" s="280">
        <f t="shared" si="0"/>
        <v>0</v>
      </c>
      <c r="G11" s="280">
        <f t="shared" si="0"/>
        <v>4.04</v>
      </c>
      <c r="H11" s="280">
        <f t="shared" si="0"/>
        <v>0</v>
      </c>
      <c r="I11" s="280">
        <f t="shared" si="0"/>
        <v>5</v>
      </c>
      <c r="J11" s="280">
        <f t="shared" si="0"/>
        <v>5</v>
      </c>
      <c r="K11" s="280">
        <f t="shared" si="0"/>
        <v>0</v>
      </c>
      <c r="L11" s="280">
        <f t="shared" si="0"/>
        <v>0</v>
      </c>
      <c r="M11" s="280">
        <f t="shared" si="0"/>
        <v>0</v>
      </c>
      <c r="N11" s="280">
        <f t="shared" si="0"/>
        <v>0</v>
      </c>
      <c r="O11" s="42"/>
      <c r="P11" s="42"/>
    </row>
    <row r="12" spans="1:17" s="47" customFormat="1" ht="14.25">
      <c r="A12" s="105" t="s">
        <v>47</v>
      </c>
      <c r="B12" s="213" t="s">
        <v>84</v>
      </c>
      <c r="C12" s="106">
        <f>SUM(C13:C13)</f>
        <v>7.2</v>
      </c>
      <c r="D12" s="106">
        <f>SUM(D13:D13)</f>
        <v>3.16</v>
      </c>
      <c r="E12" s="106"/>
      <c r="F12" s="106"/>
      <c r="G12" s="106">
        <f>G13</f>
        <v>4.04</v>
      </c>
      <c r="H12" s="107"/>
      <c r="I12" s="108">
        <f>SUM(I13:I13)</f>
        <v>5</v>
      </c>
      <c r="J12" s="108">
        <f>+J13</f>
        <v>5</v>
      </c>
      <c r="K12" s="108"/>
      <c r="L12" s="108">
        <f>SUM(L13:L13)</f>
        <v>0</v>
      </c>
      <c r="M12" s="108">
        <f>SUM(M13:M13)</f>
        <v>0</v>
      </c>
      <c r="N12" s="108"/>
      <c r="O12" s="105"/>
      <c r="P12" s="109"/>
      <c r="Q12" s="44"/>
    </row>
    <row r="13" spans="1:17" s="45" customFormat="1" ht="178.5">
      <c r="A13" s="204">
        <v>1</v>
      </c>
      <c r="B13" s="205" t="s">
        <v>100</v>
      </c>
      <c r="C13" s="207">
        <f>SUM(D13:G13)</f>
        <v>7.2</v>
      </c>
      <c r="D13" s="208">
        <v>3.16</v>
      </c>
      <c r="E13" s="209"/>
      <c r="F13" s="210"/>
      <c r="G13" s="208">
        <v>4.04</v>
      </c>
      <c r="H13" s="206" t="s">
        <v>1</v>
      </c>
      <c r="I13" s="206">
        <f>SUM(J13:N13)</f>
        <v>5</v>
      </c>
      <c r="J13" s="206">
        <v>5</v>
      </c>
      <c r="K13" s="206"/>
      <c r="L13" s="206"/>
      <c r="M13" s="211"/>
      <c r="N13" s="211"/>
      <c r="O13" s="212" t="s">
        <v>101</v>
      </c>
      <c r="P13" s="212" t="s">
        <v>102</v>
      </c>
      <c r="Q13" s="44"/>
    </row>
    <row r="14" spans="1:16" s="46" customFormat="1" ht="15">
      <c r="A14" s="110">
        <v>1</v>
      </c>
      <c r="B14" s="111" t="s">
        <v>67</v>
      </c>
      <c r="C14" s="112">
        <f>+C11</f>
        <v>7.2</v>
      </c>
      <c r="D14" s="112">
        <f aca="true" t="shared" si="1" ref="D14:N14">+D11</f>
        <v>3.16</v>
      </c>
      <c r="E14" s="112">
        <f t="shared" si="1"/>
        <v>0</v>
      </c>
      <c r="F14" s="112">
        <f t="shared" si="1"/>
        <v>0</v>
      </c>
      <c r="G14" s="112">
        <f t="shared" si="1"/>
        <v>4.04</v>
      </c>
      <c r="H14" s="112">
        <f t="shared" si="1"/>
        <v>0</v>
      </c>
      <c r="I14" s="112">
        <f t="shared" si="1"/>
        <v>5</v>
      </c>
      <c r="J14" s="112">
        <f t="shared" si="1"/>
        <v>5</v>
      </c>
      <c r="K14" s="112">
        <f t="shared" si="1"/>
        <v>0</v>
      </c>
      <c r="L14" s="112">
        <f t="shared" si="1"/>
        <v>0</v>
      </c>
      <c r="M14" s="112">
        <f t="shared" si="1"/>
        <v>0</v>
      </c>
      <c r="N14" s="112">
        <f t="shared" si="1"/>
        <v>0</v>
      </c>
      <c r="O14" s="113"/>
      <c r="P14" s="114"/>
    </row>
    <row r="16" spans="11:16" ht="18" customHeight="1">
      <c r="K16" s="315" t="s">
        <v>245</v>
      </c>
      <c r="L16" s="315"/>
      <c r="M16" s="315"/>
      <c r="N16" s="315"/>
      <c r="O16" s="315"/>
      <c r="P16" s="315"/>
    </row>
  </sheetData>
  <sheetProtection/>
  <autoFilter ref="A10:Q14"/>
  <mergeCells count="20">
    <mergeCell ref="A1:E1"/>
    <mergeCell ref="F1:P1"/>
    <mergeCell ref="A2:E2"/>
    <mergeCell ref="F2:P2"/>
    <mergeCell ref="A3:E3"/>
    <mergeCell ref="J8:N8"/>
    <mergeCell ref="B8:B9"/>
    <mergeCell ref="F3:P3"/>
    <mergeCell ref="A5:P5"/>
    <mergeCell ref="A4:P4"/>
    <mergeCell ref="K16:P16"/>
    <mergeCell ref="A6:P6"/>
    <mergeCell ref="O8:O9"/>
    <mergeCell ref="H8:H9"/>
    <mergeCell ref="P8:P9"/>
    <mergeCell ref="A7:P7"/>
    <mergeCell ref="I8:I9"/>
    <mergeCell ref="A8:A9"/>
    <mergeCell ref="C8:C9"/>
    <mergeCell ref="D8:G8"/>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P33"/>
  <sheetViews>
    <sheetView showZeros="0" zoomScaleSheetLayoutView="70" zoomScalePageLayoutView="0" workbookViewId="0" topLeftCell="A31">
      <selection activeCell="A5" sqref="A5:P5"/>
    </sheetView>
  </sheetViews>
  <sheetFormatPr defaultColWidth="6.875" defaultRowHeight="15.75"/>
  <cols>
    <col min="1" max="1" width="4.375" style="5" customWidth="1"/>
    <col min="2" max="2" width="21.50390625" style="13" customWidth="1"/>
    <col min="3" max="3" width="8.125" style="5" customWidth="1"/>
    <col min="4" max="4" width="8.00390625" style="9" customWidth="1"/>
    <col min="5" max="5" width="5.625" style="9" customWidth="1"/>
    <col min="6" max="6" width="5.50390625" style="9" customWidth="1"/>
    <col min="7" max="7" width="6.125" style="9" customWidth="1"/>
    <col min="8" max="8" width="11.125" style="5" customWidth="1"/>
    <col min="9" max="9" width="8.625" style="5" customWidth="1"/>
    <col min="10" max="10" width="5.50390625" style="5" customWidth="1"/>
    <col min="11" max="12" width="6.625" style="5" customWidth="1"/>
    <col min="13" max="13" width="5.625" style="5" customWidth="1"/>
    <col min="14" max="14" width="5.75390625" style="5" customWidth="1"/>
    <col min="15" max="15" width="19.375" style="5" customWidth="1"/>
    <col min="16" max="16" width="4.875" style="5" customWidth="1"/>
    <col min="17" max="16384" width="6.875" style="5" customWidth="1"/>
  </cols>
  <sheetData>
    <row r="1" spans="1:16" s="11" customFormat="1" ht="15.75" customHeight="1">
      <c r="A1" s="317" t="str">
        <f>'1.THD.Tong'!A1:E1</f>
        <v>HỘI ĐỒNG NHÂN DÂN</v>
      </c>
      <c r="B1" s="317"/>
      <c r="C1" s="317"/>
      <c r="D1" s="317"/>
      <c r="E1" s="317"/>
      <c r="F1" s="318" t="s">
        <v>21</v>
      </c>
      <c r="G1" s="318"/>
      <c r="H1" s="318"/>
      <c r="I1" s="318"/>
      <c r="J1" s="318"/>
      <c r="K1" s="318"/>
      <c r="L1" s="318"/>
      <c r="M1" s="318"/>
      <c r="N1" s="318"/>
      <c r="O1" s="318"/>
      <c r="P1" s="318"/>
    </row>
    <row r="2" spans="1:16" s="11" customFormat="1" ht="15.75" customHeight="1">
      <c r="A2" s="318" t="str">
        <f>'1.THD.Tong'!A2:E2</f>
        <v>TỈNH HÀ TĨNH</v>
      </c>
      <c r="B2" s="318"/>
      <c r="C2" s="318"/>
      <c r="D2" s="318"/>
      <c r="E2" s="318"/>
      <c r="F2" s="318" t="s">
        <v>22</v>
      </c>
      <c r="G2" s="318"/>
      <c r="H2" s="318"/>
      <c r="I2" s="318"/>
      <c r="J2" s="318"/>
      <c r="K2" s="318"/>
      <c r="L2" s="318"/>
      <c r="M2" s="318"/>
      <c r="N2" s="318"/>
      <c r="O2" s="318"/>
      <c r="P2" s="318"/>
    </row>
    <row r="3" spans="1:16" s="11" customFormat="1" ht="12.75" customHeight="1">
      <c r="A3" s="328"/>
      <c r="B3" s="328"/>
      <c r="C3" s="328"/>
      <c r="D3" s="328"/>
      <c r="E3" s="328"/>
      <c r="F3" s="328"/>
      <c r="G3" s="328"/>
      <c r="H3" s="328"/>
      <c r="I3" s="328"/>
      <c r="J3" s="328"/>
      <c r="K3" s="328"/>
      <c r="L3" s="328"/>
      <c r="M3" s="328"/>
      <c r="N3" s="328"/>
      <c r="O3" s="328"/>
      <c r="P3" s="328"/>
    </row>
    <row r="4" spans="1:16" s="19" customFormat="1" ht="15.75">
      <c r="A4" s="339" t="s">
        <v>247</v>
      </c>
      <c r="B4" s="339"/>
      <c r="C4" s="339"/>
      <c r="D4" s="339"/>
      <c r="E4" s="339"/>
      <c r="F4" s="339"/>
      <c r="G4" s="339"/>
      <c r="H4" s="339"/>
      <c r="I4" s="339"/>
      <c r="J4" s="339"/>
      <c r="K4" s="339"/>
      <c r="L4" s="339"/>
      <c r="M4" s="339"/>
      <c r="N4" s="339"/>
      <c r="O4" s="339"/>
      <c r="P4" s="339"/>
    </row>
    <row r="5" spans="1:16" s="19" customFormat="1" ht="18" customHeight="1">
      <c r="A5" s="339" t="s">
        <v>53</v>
      </c>
      <c r="B5" s="339"/>
      <c r="C5" s="339"/>
      <c r="D5" s="339"/>
      <c r="E5" s="339"/>
      <c r="F5" s="339"/>
      <c r="G5" s="339"/>
      <c r="H5" s="339"/>
      <c r="I5" s="339"/>
      <c r="J5" s="339"/>
      <c r="K5" s="339"/>
      <c r="L5" s="339"/>
      <c r="M5" s="339"/>
      <c r="N5" s="339"/>
      <c r="O5" s="339"/>
      <c r="P5" s="339"/>
    </row>
    <row r="6" spans="1:16" s="11" customFormat="1" ht="21" customHeight="1">
      <c r="A6" s="329" t="str">
        <f>'1.THD.Tong'!A5:O5</f>
        <v>(Kèm theo Nghị quyết số    .../NQ-HĐND ngày      tháng    năm 2023 của Hội đồng nhân dân tỉnh)</v>
      </c>
      <c r="B6" s="329"/>
      <c r="C6" s="329"/>
      <c r="D6" s="329"/>
      <c r="E6" s="329"/>
      <c r="F6" s="329"/>
      <c r="G6" s="329"/>
      <c r="H6" s="329"/>
      <c r="I6" s="329"/>
      <c r="J6" s="329"/>
      <c r="K6" s="329"/>
      <c r="L6" s="329"/>
      <c r="M6" s="329"/>
      <c r="N6" s="329"/>
      <c r="O6" s="329"/>
      <c r="P6" s="329"/>
    </row>
    <row r="7" spans="1:16" s="11" customFormat="1" ht="15.75">
      <c r="A7" s="327"/>
      <c r="B7" s="327"/>
      <c r="C7" s="327"/>
      <c r="D7" s="327"/>
      <c r="E7" s="327"/>
      <c r="F7" s="327"/>
      <c r="G7" s="327"/>
      <c r="H7" s="327"/>
      <c r="I7" s="327"/>
      <c r="J7" s="327"/>
      <c r="K7" s="327"/>
      <c r="L7" s="327"/>
      <c r="M7" s="327"/>
      <c r="N7" s="327"/>
      <c r="O7" s="327"/>
      <c r="P7" s="327"/>
    </row>
    <row r="8" spans="1:16" s="10" customFormat="1" ht="12.75">
      <c r="A8" s="326" t="s">
        <v>19</v>
      </c>
      <c r="B8" s="324" t="s">
        <v>39</v>
      </c>
      <c r="C8" s="324" t="s">
        <v>40</v>
      </c>
      <c r="D8" s="324" t="s">
        <v>41</v>
      </c>
      <c r="E8" s="324"/>
      <c r="F8" s="324"/>
      <c r="G8" s="324"/>
      <c r="H8" s="324" t="s">
        <v>42</v>
      </c>
      <c r="I8" s="324" t="s">
        <v>15</v>
      </c>
      <c r="J8" s="324" t="s">
        <v>14</v>
      </c>
      <c r="K8" s="324"/>
      <c r="L8" s="324"/>
      <c r="M8" s="324"/>
      <c r="N8" s="324"/>
      <c r="O8" s="324" t="s">
        <v>43</v>
      </c>
      <c r="P8" s="324" t="s">
        <v>13</v>
      </c>
    </row>
    <row r="9" spans="1:16" s="10" customFormat="1" ht="78.75" customHeight="1">
      <c r="A9" s="326"/>
      <c r="B9" s="324"/>
      <c r="C9" s="324"/>
      <c r="D9" s="12" t="s">
        <v>12</v>
      </c>
      <c r="E9" s="12" t="s">
        <v>11</v>
      </c>
      <c r="F9" s="12" t="s">
        <v>44</v>
      </c>
      <c r="G9" s="12" t="s">
        <v>20</v>
      </c>
      <c r="H9" s="324"/>
      <c r="I9" s="324"/>
      <c r="J9" s="12" t="s">
        <v>9</v>
      </c>
      <c r="K9" s="12" t="s">
        <v>8</v>
      </c>
      <c r="L9" s="12" t="s">
        <v>45</v>
      </c>
      <c r="M9" s="12" t="s">
        <v>46</v>
      </c>
      <c r="N9" s="12" t="s">
        <v>5</v>
      </c>
      <c r="O9" s="324"/>
      <c r="P9" s="324"/>
    </row>
    <row r="10" spans="1:16" s="16" customFormat="1" ht="25.5">
      <c r="A10" s="17">
        <v>-1</v>
      </c>
      <c r="B10" s="17">
        <v>-2</v>
      </c>
      <c r="C10" s="17" t="s">
        <v>54</v>
      </c>
      <c r="D10" s="17">
        <v>-4</v>
      </c>
      <c r="E10" s="17">
        <v>-5</v>
      </c>
      <c r="F10" s="17">
        <v>-6</v>
      </c>
      <c r="G10" s="17">
        <v>-7</v>
      </c>
      <c r="H10" s="17">
        <v>-8</v>
      </c>
      <c r="I10" s="17" t="s">
        <v>55</v>
      </c>
      <c r="J10" s="17">
        <v>-10</v>
      </c>
      <c r="K10" s="17">
        <v>-11</v>
      </c>
      <c r="L10" s="17">
        <v>-12</v>
      </c>
      <c r="M10" s="17">
        <v>-13</v>
      </c>
      <c r="N10" s="17">
        <v>-14</v>
      </c>
      <c r="O10" s="17">
        <v>-15</v>
      </c>
      <c r="P10" s="17">
        <v>-16</v>
      </c>
    </row>
    <row r="11" spans="1:16" ht="14.25">
      <c r="A11" s="282" t="s">
        <v>47</v>
      </c>
      <c r="B11" s="310" t="s">
        <v>124</v>
      </c>
      <c r="C11" s="283">
        <f>+C12</f>
        <v>0.2</v>
      </c>
      <c r="D11" s="284">
        <f>+D12</f>
        <v>0.2</v>
      </c>
      <c r="E11" s="285"/>
      <c r="F11" s="285"/>
      <c r="G11" s="285"/>
      <c r="H11" s="286"/>
      <c r="I11" s="287">
        <f>+I12</f>
        <v>0.27</v>
      </c>
      <c r="J11" s="287"/>
      <c r="K11" s="288">
        <f>+K12</f>
        <v>0.27</v>
      </c>
      <c r="L11" s="289"/>
      <c r="M11" s="289"/>
      <c r="N11" s="289"/>
      <c r="O11" s="289"/>
      <c r="P11" s="290"/>
    </row>
    <row r="12" spans="1:16" ht="60">
      <c r="A12" s="291">
        <v>1</v>
      </c>
      <c r="B12" s="292" t="s">
        <v>120</v>
      </c>
      <c r="C12" s="293">
        <v>0.2</v>
      </c>
      <c r="D12" s="293">
        <v>0.2</v>
      </c>
      <c r="E12" s="293"/>
      <c r="F12" s="293"/>
      <c r="G12" s="293"/>
      <c r="H12" s="302" t="s">
        <v>237</v>
      </c>
      <c r="I12" s="292">
        <f>+K12</f>
        <v>0.27</v>
      </c>
      <c r="J12" s="292"/>
      <c r="K12" s="292">
        <v>0.27</v>
      </c>
      <c r="L12" s="292"/>
      <c r="M12" s="292"/>
      <c r="N12" s="292"/>
      <c r="O12" s="294" t="s">
        <v>121</v>
      </c>
      <c r="P12" s="295"/>
    </row>
    <row r="13" spans="1:16" ht="28.5">
      <c r="A13" s="282" t="s">
        <v>49</v>
      </c>
      <c r="B13" s="310" t="s">
        <v>126</v>
      </c>
      <c r="C13" s="283">
        <f>+C14</f>
        <v>0.07</v>
      </c>
      <c r="D13" s="284">
        <f>+D14</f>
        <v>0.07</v>
      </c>
      <c r="E13" s="285"/>
      <c r="F13" s="285"/>
      <c r="G13" s="285"/>
      <c r="H13" s="286"/>
      <c r="I13" s="287"/>
      <c r="J13" s="287"/>
      <c r="K13" s="288"/>
      <c r="L13" s="289"/>
      <c r="M13" s="289"/>
      <c r="N13" s="289"/>
      <c r="O13" s="289"/>
      <c r="P13" s="290"/>
    </row>
    <row r="14" spans="1:16" ht="60">
      <c r="A14" s="291">
        <v>1</v>
      </c>
      <c r="B14" s="296" t="s">
        <v>127</v>
      </c>
      <c r="C14" s="293">
        <f>+D14</f>
        <v>0.07</v>
      </c>
      <c r="D14" s="293">
        <v>0.07</v>
      </c>
      <c r="E14" s="293"/>
      <c r="F14" s="293"/>
      <c r="G14" s="293"/>
      <c r="H14" s="302" t="s">
        <v>238</v>
      </c>
      <c r="I14" s="292"/>
      <c r="J14" s="292"/>
      <c r="K14" s="292"/>
      <c r="L14" s="292"/>
      <c r="M14" s="292"/>
      <c r="N14" s="292"/>
      <c r="O14" s="294" t="s">
        <v>208</v>
      </c>
      <c r="P14" s="295"/>
    </row>
    <row r="15" spans="1:16" s="56" customFormat="1" ht="14.25">
      <c r="A15" s="297" t="s">
        <v>51</v>
      </c>
      <c r="B15" s="309" t="s">
        <v>209</v>
      </c>
      <c r="C15" s="298">
        <f>C16</f>
        <v>0.03</v>
      </c>
      <c r="D15" s="298">
        <f aca="true" t="shared" si="0" ref="D15:L15">D16</f>
        <v>0</v>
      </c>
      <c r="E15" s="298">
        <f t="shared" si="0"/>
        <v>0</v>
      </c>
      <c r="F15" s="298">
        <f t="shared" si="0"/>
        <v>0</v>
      </c>
      <c r="G15" s="298">
        <f t="shared" si="0"/>
        <v>0.03</v>
      </c>
      <c r="H15" s="298"/>
      <c r="I15" s="298">
        <f t="shared" si="0"/>
        <v>1.8</v>
      </c>
      <c r="J15" s="298">
        <f t="shared" si="0"/>
        <v>0</v>
      </c>
      <c r="K15" s="298">
        <f t="shared" si="0"/>
        <v>0</v>
      </c>
      <c r="L15" s="298">
        <f t="shared" si="0"/>
        <v>1.8</v>
      </c>
      <c r="M15" s="299"/>
      <c r="N15" s="299"/>
      <c r="O15" s="300"/>
      <c r="P15" s="301"/>
    </row>
    <row r="16" spans="1:16" ht="105">
      <c r="A16" s="291">
        <v>1</v>
      </c>
      <c r="B16" s="296" t="s">
        <v>210</v>
      </c>
      <c r="C16" s="293">
        <v>0.03</v>
      </c>
      <c r="D16" s="293"/>
      <c r="E16" s="293"/>
      <c r="F16" s="293"/>
      <c r="G16" s="293">
        <v>0.03</v>
      </c>
      <c r="H16" s="302" t="s">
        <v>211</v>
      </c>
      <c r="I16" s="292">
        <v>1.8</v>
      </c>
      <c r="J16" s="292"/>
      <c r="K16" s="292"/>
      <c r="L16" s="292">
        <v>1.8</v>
      </c>
      <c r="M16" s="292"/>
      <c r="N16" s="292"/>
      <c r="O16" s="294" t="s">
        <v>212</v>
      </c>
      <c r="P16" s="295"/>
    </row>
    <row r="17" spans="1:16" s="56" customFormat="1" ht="14.25">
      <c r="A17" s="297" t="s">
        <v>70</v>
      </c>
      <c r="B17" s="309" t="s">
        <v>50</v>
      </c>
      <c r="C17" s="298">
        <f>C18+C19+C20+C21</f>
        <v>2.83</v>
      </c>
      <c r="D17" s="298">
        <f aca="true" t="shared" si="1" ref="D17:L17">D18+D19+D20+D21</f>
        <v>0.48000000000000004</v>
      </c>
      <c r="E17" s="298">
        <f t="shared" si="1"/>
        <v>0</v>
      </c>
      <c r="F17" s="298">
        <f t="shared" si="1"/>
        <v>0</v>
      </c>
      <c r="G17" s="298">
        <f t="shared" si="1"/>
        <v>2.35</v>
      </c>
      <c r="H17" s="298"/>
      <c r="I17" s="298">
        <f t="shared" si="1"/>
        <v>0.26</v>
      </c>
      <c r="J17" s="298">
        <f t="shared" si="1"/>
        <v>0.16</v>
      </c>
      <c r="K17" s="298">
        <f t="shared" si="1"/>
        <v>0</v>
      </c>
      <c r="L17" s="298">
        <f t="shared" si="1"/>
        <v>0.1</v>
      </c>
      <c r="M17" s="299"/>
      <c r="N17" s="299"/>
      <c r="O17" s="300"/>
      <c r="P17" s="301"/>
    </row>
    <row r="18" spans="1:16" s="25" customFormat="1" ht="45">
      <c r="A18" s="291">
        <v>1</v>
      </c>
      <c r="B18" s="303" t="s">
        <v>213</v>
      </c>
      <c r="C18" s="304">
        <v>0.5</v>
      </c>
      <c r="D18" s="304"/>
      <c r="E18" s="304"/>
      <c r="F18" s="304"/>
      <c r="G18" s="304">
        <v>0.5</v>
      </c>
      <c r="H18" s="291" t="s">
        <v>214</v>
      </c>
      <c r="I18" s="305"/>
      <c r="J18" s="306"/>
      <c r="K18" s="306"/>
      <c r="L18" s="306"/>
      <c r="M18" s="292"/>
      <c r="N18" s="292"/>
      <c r="O18" s="294" t="s">
        <v>215</v>
      </c>
      <c r="P18" s="295"/>
    </row>
    <row r="19" spans="1:16" s="25" customFormat="1" ht="60">
      <c r="A19" s="291">
        <v>2</v>
      </c>
      <c r="B19" s="296" t="s">
        <v>216</v>
      </c>
      <c r="C19" s="304">
        <v>1.05</v>
      </c>
      <c r="D19" s="304">
        <v>0.2</v>
      </c>
      <c r="E19" s="304"/>
      <c r="F19" s="304"/>
      <c r="G19" s="304">
        <v>0.85</v>
      </c>
      <c r="H19" s="302" t="s">
        <v>217</v>
      </c>
      <c r="I19" s="305">
        <v>0.1</v>
      </c>
      <c r="J19" s="306"/>
      <c r="K19" s="306"/>
      <c r="L19" s="306">
        <v>0.1</v>
      </c>
      <c r="M19" s="292"/>
      <c r="N19" s="292"/>
      <c r="O19" s="294" t="s">
        <v>218</v>
      </c>
      <c r="P19" s="295"/>
    </row>
    <row r="20" spans="1:16" s="25" customFormat="1" ht="90">
      <c r="A20" s="291">
        <v>3</v>
      </c>
      <c r="B20" s="296" t="s">
        <v>219</v>
      </c>
      <c r="C20" s="304">
        <v>0.88</v>
      </c>
      <c r="D20" s="304">
        <v>0.28</v>
      </c>
      <c r="E20" s="304"/>
      <c r="F20" s="304"/>
      <c r="G20" s="304">
        <v>0.6</v>
      </c>
      <c r="H20" s="302" t="s">
        <v>211</v>
      </c>
      <c r="I20" s="305">
        <v>0.16</v>
      </c>
      <c r="J20" s="306">
        <v>0.16</v>
      </c>
      <c r="K20" s="306"/>
      <c r="L20" s="306"/>
      <c r="M20" s="292"/>
      <c r="N20" s="292"/>
      <c r="O20" s="294" t="s">
        <v>242</v>
      </c>
      <c r="P20" s="295"/>
    </row>
    <row r="21" spans="1:16" s="25" customFormat="1" ht="45">
      <c r="A21" s="291">
        <v>4</v>
      </c>
      <c r="B21" s="296" t="s">
        <v>221</v>
      </c>
      <c r="C21" s="304">
        <v>0.4</v>
      </c>
      <c r="D21" s="304"/>
      <c r="E21" s="304"/>
      <c r="F21" s="304"/>
      <c r="G21" s="304">
        <v>0.4</v>
      </c>
      <c r="H21" s="302" t="s">
        <v>239</v>
      </c>
      <c r="I21" s="306"/>
      <c r="J21" s="306"/>
      <c r="K21" s="306"/>
      <c r="L21" s="306"/>
      <c r="M21" s="292"/>
      <c r="N21" s="292"/>
      <c r="O21" s="294" t="s">
        <v>222</v>
      </c>
      <c r="P21" s="295"/>
    </row>
    <row r="22" spans="1:16" s="56" customFormat="1" ht="14.25">
      <c r="A22" s="297" t="s">
        <v>99</v>
      </c>
      <c r="B22" s="309" t="s">
        <v>84</v>
      </c>
      <c r="C22" s="298">
        <f>C23</f>
        <v>2.4</v>
      </c>
      <c r="D22" s="298">
        <f aca="true" t="shared" si="2" ref="D22:J22">D23</f>
        <v>2</v>
      </c>
      <c r="E22" s="298">
        <f t="shared" si="2"/>
        <v>0</v>
      </c>
      <c r="F22" s="298">
        <f t="shared" si="2"/>
        <v>0</v>
      </c>
      <c r="G22" s="298">
        <f t="shared" si="2"/>
        <v>0.4</v>
      </c>
      <c r="H22" s="298"/>
      <c r="I22" s="298">
        <f t="shared" si="2"/>
        <v>1.12</v>
      </c>
      <c r="J22" s="298">
        <f t="shared" si="2"/>
        <v>1.12</v>
      </c>
      <c r="K22" s="298">
        <f>K23</f>
        <v>0</v>
      </c>
      <c r="L22" s="298">
        <f>L23</f>
        <v>0</v>
      </c>
      <c r="M22" s="299"/>
      <c r="N22" s="299"/>
      <c r="O22" s="300"/>
      <c r="P22" s="301"/>
    </row>
    <row r="23" spans="1:16" ht="60">
      <c r="A23" s="291">
        <v>1</v>
      </c>
      <c r="B23" s="296" t="s">
        <v>223</v>
      </c>
      <c r="C23" s="304">
        <v>2.4</v>
      </c>
      <c r="D23" s="304">
        <v>2</v>
      </c>
      <c r="E23" s="304"/>
      <c r="F23" s="304"/>
      <c r="G23" s="304">
        <v>0.4</v>
      </c>
      <c r="H23" s="302" t="s">
        <v>224</v>
      </c>
      <c r="I23" s="305">
        <v>1.12</v>
      </c>
      <c r="J23" s="306">
        <v>1.12</v>
      </c>
      <c r="K23" s="306"/>
      <c r="L23" s="306"/>
      <c r="M23" s="292"/>
      <c r="N23" s="292"/>
      <c r="O23" s="294" t="s">
        <v>220</v>
      </c>
      <c r="P23" s="295"/>
    </row>
    <row r="24" spans="1:16" ht="21" customHeight="1">
      <c r="A24" s="282" t="s">
        <v>225</v>
      </c>
      <c r="B24" s="310" t="s">
        <v>125</v>
      </c>
      <c r="C24" s="283">
        <f>D24+E24+F24+G24</f>
        <v>0.3</v>
      </c>
      <c r="D24" s="284">
        <f>+D25</f>
        <v>0.3</v>
      </c>
      <c r="E24" s="285"/>
      <c r="F24" s="285"/>
      <c r="G24" s="285"/>
      <c r="H24" s="286"/>
      <c r="I24" s="287">
        <f>J24+K24+L24+M24+N24</f>
        <v>0.6</v>
      </c>
      <c r="J24" s="287"/>
      <c r="K24" s="288">
        <f>+K25</f>
        <v>0.6</v>
      </c>
      <c r="L24" s="289"/>
      <c r="M24" s="289"/>
      <c r="N24" s="289"/>
      <c r="O24" s="289"/>
      <c r="P24" s="290"/>
    </row>
    <row r="25" spans="1:16" ht="75">
      <c r="A25" s="291">
        <v>1</v>
      </c>
      <c r="B25" s="294" t="s">
        <v>122</v>
      </c>
      <c r="C25" s="293">
        <f>+D25</f>
        <v>0.3</v>
      </c>
      <c r="D25" s="293">
        <v>0.3</v>
      </c>
      <c r="E25" s="293"/>
      <c r="F25" s="293"/>
      <c r="G25" s="293"/>
      <c r="H25" s="302" t="s">
        <v>236</v>
      </c>
      <c r="I25" s="306">
        <v>0.6</v>
      </c>
      <c r="J25" s="292"/>
      <c r="K25" s="306">
        <v>0.6</v>
      </c>
      <c r="L25" s="292"/>
      <c r="M25" s="292"/>
      <c r="N25" s="292"/>
      <c r="O25" s="69" t="s">
        <v>66</v>
      </c>
      <c r="P25" s="295"/>
    </row>
    <row r="26" spans="1:16" ht="14.25">
      <c r="A26" s="282" t="s">
        <v>226</v>
      </c>
      <c r="B26" s="307" t="s">
        <v>48</v>
      </c>
      <c r="C26" s="283">
        <f>D26+E26+F26+G26</f>
        <v>0.9</v>
      </c>
      <c r="D26" s="284">
        <f>+D27</f>
        <v>0.9</v>
      </c>
      <c r="E26" s="284">
        <f aca="true" t="shared" si="3" ref="E26:K26">+E27</f>
        <v>0</v>
      </c>
      <c r="F26" s="284">
        <f t="shared" si="3"/>
        <v>0</v>
      </c>
      <c r="G26" s="284">
        <f t="shared" si="3"/>
        <v>0</v>
      </c>
      <c r="H26" s="284"/>
      <c r="I26" s="284">
        <f t="shared" si="3"/>
        <v>0.48</v>
      </c>
      <c r="J26" s="284">
        <f t="shared" si="3"/>
        <v>0</v>
      </c>
      <c r="K26" s="284">
        <f t="shared" si="3"/>
        <v>0.48</v>
      </c>
      <c r="L26" s="289"/>
      <c r="M26" s="289"/>
      <c r="N26" s="289"/>
      <c r="O26" s="289"/>
      <c r="P26" s="290"/>
    </row>
    <row r="27" spans="1:16" ht="120">
      <c r="A27" s="291">
        <v>1</v>
      </c>
      <c r="B27" s="296" t="s">
        <v>123</v>
      </c>
      <c r="C27" s="293">
        <f>+C26</f>
        <v>0.9</v>
      </c>
      <c r="D27" s="293">
        <v>0.9</v>
      </c>
      <c r="E27" s="293"/>
      <c r="F27" s="293"/>
      <c r="G27" s="293"/>
      <c r="H27" s="302" t="s">
        <v>235</v>
      </c>
      <c r="I27" s="292">
        <v>0.48</v>
      </c>
      <c r="J27" s="292"/>
      <c r="K27" s="292">
        <v>0.48</v>
      </c>
      <c r="L27" s="292"/>
      <c r="M27" s="292"/>
      <c r="N27" s="292"/>
      <c r="O27" s="294" t="s">
        <v>227</v>
      </c>
      <c r="P27" s="308"/>
    </row>
    <row r="28" spans="1:16" s="56" customFormat="1" ht="14.25">
      <c r="A28" s="297" t="s">
        <v>228</v>
      </c>
      <c r="B28" s="309" t="s">
        <v>229</v>
      </c>
      <c r="C28" s="298">
        <f>C29+C30</f>
        <v>2.16</v>
      </c>
      <c r="D28" s="298">
        <f aca="true" t="shared" si="4" ref="D28:M28">D29+D30</f>
        <v>2.16</v>
      </c>
      <c r="E28" s="298">
        <f t="shared" si="4"/>
        <v>0</v>
      </c>
      <c r="F28" s="298">
        <f t="shared" si="4"/>
        <v>0</v>
      </c>
      <c r="G28" s="298">
        <f t="shared" si="4"/>
        <v>0</v>
      </c>
      <c r="H28" s="298"/>
      <c r="I28" s="298">
        <f t="shared" si="4"/>
        <v>1.0899999999999999</v>
      </c>
      <c r="J28" s="298">
        <f t="shared" si="4"/>
        <v>0</v>
      </c>
      <c r="K28" s="298">
        <f t="shared" si="4"/>
        <v>0</v>
      </c>
      <c r="L28" s="298">
        <f t="shared" si="4"/>
        <v>1.0899999999999999</v>
      </c>
      <c r="M28" s="298">
        <f t="shared" si="4"/>
        <v>0</v>
      </c>
      <c r="N28" s="299"/>
      <c r="O28" s="300"/>
      <c r="P28" s="308"/>
    </row>
    <row r="29" spans="1:16" ht="60">
      <c r="A29" s="311">
        <v>1</v>
      </c>
      <c r="B29" s="296" t="s">
        <v>230</v>
      </c>
      <c r="C29" s="304">
        <v>0.77</v>
      </c>
      <c r="D29" s="304">
        <v>0.77</v>
      </c>
      <c r="E29" s="304"/>
      <c r="F29" s="304"/>
      <c r="G29" s="304"/>
      <c r="H29" s="302" t="s">
        <v>234</v>
      </c>
      <c r="I29" s="305">
        <v>0.39</v>
      </c>
      <c r="J29" s="306"/>
      <c r="K29" s="306"/>
      <c r="L29" s="306">
        <v>0.39</v>
      </c>
      <c r="M29" s="292"/>
      <c r="N29" s="292"/>
      <c r="O29" s="294" t="s">
        <v>231</v>
      </c>
      <c r="P29" s="308"/>
    </row>
    <row r="30" spans="1:16" ht="75">
      <c r="A30" s="291">
        <v>2</v>
      </c>
      <c r="B30" s="296" t="s">
        <v>232</v>
      </c>
      <c r="C30" s="304">
        <v>1.39</v>
      </c>
      <c r="D30" s="304">
        <v>1.39</v>
      </c>
      <c r="E30" s="304"/>
      <c r="F30" s="304"/>
      <c r="G30" s="304"/>
      <c r="H30" s="291" t="s">
        <v>234</v>
      </c>
      <c r="I30" s="305">
        <v>0.7</v>
      </c>
      <c r="J30" s="306"/>
      <c r="K30" s="306"/>
      <c r="L30" s="306">
        <v>0.7</v>
      </c>
      <c r="M30" s="292"/>
      <c r="N30" s="292"/>
      <c r="O30" s="294" t="s">
        <v>233</v>
      </c>
      <c r="P30" s="308"/>
    </row>
    <row r="31" spans="1:16" ht="25.5" customHeight="1">
      <c r="A31" s="76">
        <f>+A30+A27+A25+A23+A21+A16+A14+A12</f>
        <v>12</v>
      </c>
      <c r="B31" s="80" t="s">
        <v>240</v>
      </c>
      <c r="C31" s="77">
        <f>+C28+C26+C24+C22+C17+C15+C13+C11</f>
        <v>8.889999999999999</v>
      </c>
      <c r="D31" s="77">
        <f aca="true" t="shared" si="5" ref="D31:N31">+D28+D26+D24+D22+D17+D15+D13+D11</f>
        <v>6.11</v>
      </c>
      <c r="E31" s="77">
        <f t="shared" si="5"/>
        <v>0</v>
      </c>
      <c r="F31" s="77">
        <f t="shared" si="5"/>
        <v>0</v>
      </c>
      <c r="G31" s="77">
        <f t="shared" si="5"/>
        <v>2.78</v>
      </c>
      <c r="H31" s="77">
        <f t="shared" si="5"/>
        <v>0</v>
      </c>
      <c r="I31" s="77">
        <f t="shared" si="5"/>
        <v>5.619999999999999</v>
      </c>
      <c r="J31" s="77">
        <f t="shared" si="5"/>
        <v>1.28</v>
      </c>
      <c r="K31" s="77">
        <f t="shared" si="5"/>
        <v>1.35</v>
      </c>
      <c r="L31" s="77">
        <f t="shared" si="5"/>
        <v>2.99</v>
      </c>
      <c r="M31" s="77">
        <f t="shared" si="5"/>
        <v>0</v>
      </c>
      <c r="N31" s="77">
        <f t="shared" si="5"/>
        <v>0</v>
      </c>
      <c r="O31" s="78"/>
      <c r="P31" s="79"/>
    </row>
    <row r="33" spans="11:16" ht="21" customHeight="1">
      <c r="K33" s="315" t="s">
        <v>245</v>
      </c>
      <c r="L33" s="315"/>
      <c r="M33" s="315"/>
      <c r="N33" s="315"/>
      <c r="O33" s="315"/>
      <c r="P33" s="315"/>
    </row>
  </sheetData>
  <sheetProtection/>
  <autoFilter ref="A10:P31"/>
  <mergeCells count="20">
    <mergeCell ref="D8:G8"/>
    <mergeCell ref="B8:B9"/>
    <mergeCell ref="A6:P6"/>
    <mergeCell ref="C8:C9"/>
    <mergeCell ref="A1:E1"/>
    <mergeCell ref="F1:P1"/>
    <mergeCell ref="A2:E2"/>
    <mergeCell ref="F2:P2"/>
    <mergeCell ref="A3:E3"/>
    <mergeCell ref="A5:P5"/>
    <mergeCell ref="K33:P33"/>
    <mergeCell ref="A4:P4"/>
    <mergeCell ref="P8:P9"/>
    <mergeCell ref="O8:O9"/>
    <mergeCell ref="A8:A9"/>
    <mergeCell ref="F3:P3"/>
    <mergeCell ref="H8:H9"/>
    <mergeCell ref="J8:N8"/>
    <mergeCell ref="A7:P7"/>
    <mergeCell ref="I8:I9"/>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P17"/>
  <sheetViews>
    <sheetView showZeros="0" zoomScaleSheetLayoutView="70" zoomScalePageLayoutView="0" workbookViewId="0" topLeftCell="A1">
      <selection activeCell="K17" sqref="K17:P17"/>
    </sheetView>
  </sheetViews>
  <sheetFormatPr defaultColWidth="6.875" defaultRowHeight="15.75"/>
  <cols>
    <col min="1" max="1" width="4.375" style="5" customWidth="1"/>
    <col min="2" max="2" width="23.25390625" style="13" customWidth="1"/>
    <col min="3" max="3" width="7.375" style="5" customWidth="1"/>
    <col min="4" max="4" width="6.50390625" style="9" customWidth="1"/>
    <col min="5" max="5" width="5.625" style="9" customWidth="1"/>
    <col min="6" max="6" width="5.50390625" style="9" customWidth="1"/>
    <col min="7" max="7" width="7.375" style="9" customWidth="1"/>
    <col min="8" max="8" width="10.375" style="5" customWidth="1"/>
    <col min="9" max="9" width="6.50390625" style="5" customWidth="1"/>
    <col min="10" max="10" width="4.375" style="5" customWidth="1"/>
    <col min="11" max="11" width="5.625" style="5" customWidth="1"/>
    <col min="12" max="12" width="6.25390625" style="5" customWidth="1"/>
    <col min="13" max="13" width="5.875" style="5" customWidth="1"/>
    <col min="14" max="14" width="6.375" style="5" customWidth="1"/>
    <col min="15" max="15" width="23.875" style="5" customWidth="1"/>
    <col min="16" max="16" width="4.25390625" style="5" customWidth="1"/>
    <col min="17" max="16384" width="6.875" style="5" customWidth="1"/>
  </cols>
  <sheetData>
    <row r="1" spans="1:16" s="11" customFormat="1" ht="15.75" customHeight="1">
      <c r="A1" s="317" t="str">
        <f>'1.THD.Tong'!A1:E1</f>
        <v>HỘI ĐỒNG NHÂN DÂN</v>
      </c>
      <c r="B1" s="317"/>
      <c r="C1" s="317"/>
      <c r="D1" s="317"/>
      <c r="E1" s="317"/>
      <c r="F1" s="318" t="s">
        <v>21</v>
      </c>
      <c r="G1" s="318"/>
      <c r="H1" s="318"/>
      <c r="I1" s="318"/>
      <c r="J1" s="318"/>
      <c r="K1" s="318"/>
      <c r="L1" s="318"/>
      <c r="M1" s="318"/>
      <c r="N1" s="318"/>
      <c r="O1" s="318"/>
      <c r="P1" s="318"/>
    </row>
    <row r="2" spans="1:16" s="11" customFormat="1" ht="15.75" customHeight="1">
      <c r="A2" s="318" t="str">
        <f>'1.THD.Tong'!A2:E2</f>
        <v>TỈNH HÀ TĨNH</v>
      </c>
      <c r="B2" s="318"/>
      <c r="C2" s="318"/>
      <c r="D2" s="318"/>
      <c r="E2" s="318"/>
      <c r="F2" s="318" t="s">
        <v>22</v>
      </c>
      <c r="G2" s="318"/>
      <c r="H2" s="318"/>
      <c r="I2" s="318"/>
      <c r="J2" s="318"/>
      <c r="K2" s="318"/>
      <c r="L2" s="318"/>
      <c r="M2" s="318"/>
      <c r="N2" s="318"/>
      <c r="O2" s="318"/>
      <c r="P2" s="318"/>
    </row>
    <row r="3" spans="1:16" s="11" customFormat="1" ht="15.75">
      <c r="A3" s="328"/>
      <c r="B3" s="328"/>
      <c r="C3" s="328"/>
      <c r="D3" s="328"/>
      <c r="E3" s="328"/>
      <c r="F3" s="328"/>
      <c r="G3" s="328"/>
      <c r="H3" s="328"/>
      <c r="I3" s="328"/>
      <c r="J3" s="328"/>
      <c r="K3" s="328"/>
      <c r="L3" s="328"/>
      <c r="M3" s="328"/>
      <c r="N3" s="328"/>
      <c r="O3" s="328"/>
      <c r="P3" s="328"/>
    </row>
    <row r="4" spans="1:16" s="19" customFormat="1" ht="15.75">
      <c r="A4" s="339" t="s">
        <v>194</v>
      </c>
      <c r="B4" s="339"/>
      <c r="C4" s="339"/>
      <c r="D4" s="339"/>
      <c r="E4" s="339"/>
      <c r="F4" s="339"/>
      <c r="G4" s="339"/>
      <c r="H4" s="339"/>
      <c r="I4" s="339"/>
      <c r="J4" s="339"/>
      <c r="K4" s="339"/>
      <c r="L4" s="339"/>
      <c r="M4" s="339"/>
      <c r="N4" s="339"/>
      <c r="O4" s="339"/>
      <c r="P4" s="339"/>
    </row>
    <row r="5" spans="1:16" s="19" customFormat="1" ht="16.5" customHeight="1">
      <c r="A5" s="339" t="s">
        <v>62</v>
      </c>
      <c r="B5" s="339"/>
      <c r="C5" s="339"/>
      <c r="D5" s="339"/>
      <c r="E5" s="339"/>
      <c r="F5" s="339"/>
      <c r="G5" s="339"/>
      <c r="H5" s="339"/>
      <c r="I5" s="339"/>
      <c r="J5" s="339"/>
      <c r="K5" s="339"/>
      <c r="L5" s="339"/>
      <c r="M5" s="339"/>
      <c r="N5" s="339"/>
      <c r="O5" s="339"/>
      <c r="P5" s="339"/>
    </row>
    <row r="6" spans="1:16" s="11" customFormat="1" ht="20.25" customHeight="1">
      <c r="A6" s="329" t="str">
        <f>'1.THD.Tong'!A5:O5</f>
        <v>(Kèm theo Nghị quyết số    .../NQ-HĐND ngày      tháng    năm 2023 của Hội đồng nhân dân tỉnh)</v>
      </c>
      <c r="B6" s="329"/>
      <c r="C6" s="329"/>
      <c r="D6" s="329"/>
      <c r="E6" s="329"/>
      <c r="F6" s="329"/>
      <c r="G6" s="329"/>
      <c r="H6" s="329"/>
      <c r="I6" s="329"/>
      <c r="J6" s="329"/>
      <c r="K6" s="329"/>
      <c r="L6" s="329"/>
      <c r="M6" s="329"/>
      <c r="N6" s="329"/>
      <c r="O6" s="329"/>
      <c r="P6" s="329"/>
    </row>
    <row r="7" spans="1:16" s="11" customFormat="1" ht="15.75">
      <c r="A7" s="327"/>
      <c r="B7" s="327"/>
      <c r="C7" s="327"/>
      <c r="D7" s="327"/>
      <c r="E7" s="327"/>
      <c r="F7" s="327"/>
      <c r="G7" s="327"/>
      <c r="H7" s="327"/>
      <c r="I7" s="327"/>
      <c r="J7" s="327"/>
      <c r="K7" s="327"/>
      <c r="L7" s="327"/>
      <c r="M7" s="327"/>
      <c r="N7" s="327"/>
      <c r="O7" s="327"/>
      <c r="P7" s="327"/>
    </row>
    <row r="8" spans="1:16" s="10" customFormat="1" ht="12.75">
      <c r="A8" s="326" t="s">
        <v>19</v>
      </c>
      <c r="B8" s="324" t="s">
        <v>39</v>
      </c>
      <c r="C8" s="324" t="s">
        <v>40</v>
      </c>
      <c r="D8" s="324" t="s">
        <v>41</v>
      </c>
      <c r="E8" s="324"/>
      <c r="F8" s="324"/>
      <c r="G8" s="324"/>
      <c r="H8" s="324" t="s">
        <v>42</v>
      </c>
      <c r="I8" s="324" t="s">
        <v>15</v>
      </c>
      <c r="J8" s="324" t="s">
        <v>14</v>
      </c>
      <c r="K8" s="324"/>
      <c r="L8" s="324"/>
      <c r="M8" s="324"/>
      <c r="N8" s="324"/>
      <c r="O8" s="324" t="s">
        <v>43</v>
      </c>
      <c r="P8" s="324" t="s">
        <v>13</v>
      </c>
    </row>
    <row r="9" spans="1:16" s="10" customFormat="1" ht="25.5">
      <c r="A9" s="326"/>
      <c r="B9" s="324"/>
      <c r="C9" s="324"/>
      <c r="D9" s="12" t="s">
        <v>12</v>
      </c>
      <c r="E9" s="12" t="s">
        <v>11</v>
      </c>
      <c r="F9" s="12" t="s">
        <v>44</v>
      </c>
      <c r="G9" s="12" t="s">
        <v>20</v>
      </c>
      <c r="H9" s="324"/>
      <c r="I9" s="324"/>
      <c r="J9" s="12" t="s">
        <v>9</v>
      </c>
      <c r="K9" s="12" t="s">
        <v>8</v>
      </c>
      <c r="L9" s="12" t="s">
        <v>45</v>
      </c>
      <c r="M9" s="12" t="s">
        <v>46</v>
      </c>
      <c r="N9" s="12" t="s">
        <v>5</v>
      </c>
      <c r="O9" s="324"/>
      <c r="P9" s="324"/>
    </row>
    <row r="10" spans="1:16" s="16" customFormat="1" ht="38.25">
      <c r="A10" s="17">
        <v>-1</v>
      </c>
      <c r="B10" s="17">
        <v>-2</v>
      </c>
      <c r="C10" s="17" t="s">
        <v>54</v>
      </c>
      <c r="D10" s="17">
        <v>-4</v>
      </c>
      <c r="E10" s="17">
        <v>-5</v>
      </c>
      <c r="F10" s="17">
        <v>-6</v>
      </c>
      <c r="G10" s="17">
        <v>-7</v>
      </c>
      <c r="H10" s="17">
        <v>-8</v>
      </c>
      <c r="I10" s="17" t="s">
        <v>55</v>
      </c>
      <c r="J10" s="17">
        <v>-10</v>
      </c>
      <c r="K10" s="17">
        <v>-11</v>
      </c>
      <c r="L10" s="17">
        <v>-12</v>
      </c>
      <c r="M10" s="17">
        <v>-13</v>
      </c>
      <c r="N10" s="17">
        <v>-14</v>
      </c>
      <c r="O10" s="17">
        <v>-15</v>
      </c>
      <c r="P10" s="17">
        <v>-16</v>
      </c>
    </row>
    <row r="11" spans="1:16" ht="14.25">
      <c r="A11" s="86" t="s">
        <v>47</v>
      </c>
      <c r="B11" s="87" t="s">
        <v>130</v>
      </c>
      <c r="C11" s="88">
        <f>+C12</f>
        <v>0.47</v>
      </c>
      <c r="D11" s="88">
        <f aca="true" t="shared" si="0" ref="D11:M11">+D12</f>
        <v>0.47</v>
      </c>
      <c r="E11" s="88">
        <f t="shared" si="0"/>
        <v>0</v>
      </c>
      <c r="F11" s="88">
        <f t="shared" si="0"/>
        <v>0</v>
      </c>
      <c r="G11" s="88">
        <f t="shared" si="0"/>
        <v>0</v>
      </c>
      <c r="H11" s="88"/>
      <c r="I11" s="88">
        <f t="shared" si="0"/>
        <v>0.75</v>
      </c>
      <c r="J11" s="88">
        <f t="shared" si="0"/>
        <v>0</v>
      </c>
      <c r="K11" s="88">
        <f t="shared" si="0"/>
        <v>0</v>
      </c>
      <c r="L11" s="88">
        <f t="shared" si="0"/>
        <v>0</v>
      </c>
      <c r="M11" s="88">
        <f t="shared" si="0"/>
        <v>0.75</v>
      </c>
      <c r="N11" s="88"/>
      <c r="O11" s="89"/>
      <c r="P11" s="115"/>
    </row>
    <row r="12" spans="1:16" ht="47.25">
      <c r="A12" s="275">
        <v>1</v>
      </c>
      <c r="B12" s="276" t="s">
        <v>183</v>
      </c>
      <c r="C12" s="277">
        <v>0.47</v>
      </c>
      <c r="D12" s="277">
        <v>0.47</v>
      </c>
      <c r="E12" s="277"/>
      <c r="F12" s="277"/>
      <c r="G12" s="277"/>
      <c r="H12" s="94" t="s">
        <v>129</v>
      </c>
      <c r="I12" s="277">
        <v>0.75</v>
      </c>
      <c r="J12" s="277"/>
      <c r="K12" s="277"/>
      <c r="L12" s="277"/>
      <c r="M12" s="277">
        <v>0.75</v>
      </c>
      <c r="N12" s="88"/>
      <c r="O12" s="278" t="s">
        <v>131</v>
      </c>
      <c r="P12" s="115"/>
    </row>
    <row r="13" spans="1:16" ht="14.25">
      <c r="A13" s="86" t="s">
        <v>49</v>
      </c>
      <c r="B13" s="87" t="s">
        <v>184</v>
      </c>
      <c r="C13" s="88">
        <f>+C14</f>
        <v>1</v>
      </c>
      <c r="D13" s="88">
        <f aca="true" t="shared" si="1" ref="D13:L13">+D14</f>
        <v>1</v>
      </c>
      <c r="E13" s="88">
        <f t="shared" si="1"/>
        <v>0</v>
      </c>
      <c r="F13" s="88">
        <f t="shared" si="1"/>
        <v>0</v>
      </c>
      <c r="G13" s="88">
        <f t="shared" si="1"/>
        <v>0</v>
      </c>
      <c r="H13" s="88"/>
      <c r="I13" s="88">
        <f t="shared" si="1"/>
        <v>1.61</v>
      </c>
      <c r="J13" s="88">
        <f t="shared" si="1"/>
        <v>0</v>
      </c>
      <c r="K13" s="88">
        <f t="shared" si="1"/>
        <v>0</v>
      </c>
      <c r="L13" s="88">
        <f t="shared" si="1"/>
        <v>0</v>
      </c>
      <c r="M13" s="88">
        <v>1.61</v>
      </c>
      <c r="N13" s="88"/>
      <c r="O13" s="89"/>
      <c r="P13" s="115"/>
    </row>
    <row r="14" spans="1:16" s="60" customFormat="1" ht="54.75" customHeight="1">
      <c r="A14" s="90">
        <v>1</v>
      </c>
      <c r="B14" s="91" t="s">
        <v>185</v>
      </c>
      <c r="C14" s="92">
        <v>1</v>
      </c>
      <c r="D14" s="92">
        <v>1</v>
      </c>
      <c r="E14" s="93"/>
      <c r="F14" s="93"/>
      <c r="G14" s="92"/>
      <c r="H14" s="94" t="s">
        <v>129</v>
      </c>
      <c r="I14" s="95">
        <v>1.61</v>
      </c>
      <c r="J14" s="95"/>
      <c r="K14" s="95"/>
      <c r="L14" s="95"/>
      <c r="M14" s="95">
        <v>2.36</v>
      </c>
      <c r="N14" s="95"/>
      <c r="O14" s="278" t="s">
        <v>131</v>
      </c>
      <c r="P14" s="116"/>
    </row>
    <row r="15" spans="1:16" ht="15">
      <c r="A15" s="96">
        <f>+A14+A12</f>
        <v>2</v>
      </c>
      <c r="B15" s="97" t="s">
        <v>186</v>
      </c>
      <c r="C15" s="98">
        <f>+C13+C11</f>
        <v>1.47</v>
      </c>
      <c r="D15" s="98">
        <f aca="true" t="shared" si="2" ref="D15:N15">+D13+D11</f>
        <v>1.47</v>
      </c>
      <c r="E15" s="98">
        <f t="shared" si="2"/>
        <v>0</v>
      </c>
      <c r="F15" s="98">
        <f t="shared" si="2"/>
        <v>0</v>
      </c>
      <c r="G15" s="98">
        <f t="shared" si="2"/>
        <v>0</v>
      </c>
      <c r="H15" s="98">
        <f t="shared" si="2"/>
        <v>0</v>
      </c>
      <c r="I15" s="98">
        <f t="shared" si="2"/>
        <v>2.3600000000000003</v>
      </c>
      <c r="J15" s="98">
        <f t="shared" si="2"/>
        <v>0</v>
      </c>
      <c r="K15" s="98">
        <f t="shared" si="2"/>
        <v>0</v>
      </c>
      <c r="L15" s="98">
        <f t="shared" si="2"/>
        <v>0</v>
      </c>
      <c r="M15" s="98">
        <f t="shared" si="2"/>
        <v>2.3600000000000003</v>
      </c>
      <c r="N15" s="98">
        <f t="shared" si="2"/>
        <v>0</v>
      </c>
      <c r="O15" s="99"/>
      <c r="P15" s="117"/>
    </row>
    <row r="17" spans="11:16" ht="15" customHeight="1">
      <c r="K17" s="315" t="s">
        <v>245</v>
      </c>
      <c r="L17" s="315"/>
      <c r="M17" s="315"/>
      <c r="N17" s="315"/>
      <c r="O17" s="315"/>
      <c r="P17" s="315"/>
    </row>
  </sheetData>
  <sheetProtection/>
  <autoFilter ref="A10:P15"/>
  <mergeCells count="20">
    <mergeCell ref="A5:P5"/>
    <mergeCell ref="D8:G8"/>
    <mergeCell ref="J8:N8"/>
    <mergeCell ref="A6:P6"/>
    <mergeCell ref="A1:E1"/>
    <mergeCell ref="F1:P1"/>
    <mergeCell ref="A2:E2"/>
    <mergeCell ref="F2:P2"/>
    <mergeCell ref="A3:E3"/>
    <mergeCell ref="F3:P3"/>
    <mergeCell ref="K17:P17"/>
    <mergeCell ref="A4:P4"/>
    <mergeCell ref="A8:A9"/>
    <mergeCell ref="I8:I9"/>
    <mergeCell ref="O8:O9"/>
    <mergeCell ref="B8:B9"/>
    <mergeCell ref="C8:C9"/>
    <mergeCell ref="A7:P7"/>
    <mergeCell ref="P8:P9"/>
    <mergeCell ref="H8:H9"/>
  </mergeCells>
  <printOptions horizontalCentered="1"/>
  <pageMargins left="0.17"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P22"/>
  <sheetViews>
    <sheetView showZeros="0" zoomScaleSheetLayoutView="70" zoomScalePageLayoutView="0" workbookViewId="0" topLeftCell="A16">
      <selection activeCell="K22" sqref="K22:P22"/>
    </sheetView>
  </sheetViews>
  <sheetFormatPr defaultColWidth="6.875" defaultRowHeight="15.75"/>
  <cols>
    <col min="1" max="1" width="4.375" style="21" customWidth="1"/>
    <col min="2" max="2" width="22.75390625" style="22" customWidth="1"/>
    <col min="3" max="3" width="8.125" style="21" customWidth="1"/>
    <col min="4" max="4" width="8.625" style="23" customWidth="1"/>
    <col min="5" max="5" width="5.625" style="23" customWidth="1"/>
    <col min="6" max="6" width="5.50390625" style="23" customWidth="1"/>
    <col min="7" max="7" width="6.125" style="23" customWidth="1"/>
    <col min="8" max="8" width="17.875" style="21" customWidth="1"/>
    <col min="9" max="9" width="8.625" style="21" customWidth="1"/>
    <col min="10" max="10" width="6.375" style="21" customWidth="1"/>
    <col min="11" max="12" width="6.625" style="21" customWidth="1"/>
    <col min="13" max="13" width="5.625" style="21" customWidth="1"/>
    <col min="14" max="14" width="6.625" style="21" customWidth="1"/>
    <col min="15" max="15" width="16.50390625" style="21" customWidth="1"/>
    <col min="16" max="16" width="4.875" style="21" customWidth="1"/>
    <col min="17" max="17" width="6.875" style="21" customWidth="1"/>
    <col min="18" max="16384" width="6.875" style="21" customWidth="1"/>
  </cols>
  <sheetData>
    <row r="1" spans="1:16" s="25" customFormat="1" ht="15.75" customHeight="1">
      <c r="A1" s="317" t="str">
        <f>'1.THD.Tong'!A1:E1</f>
        <v>HỘI ĐỒNG NHÂN DÂN</v>
      </c>
      <c r="B1" s="317"/>
      <c r="C1" s="317"/>
      <c r="D1" s="317"/>
      <c r="E1" s="317"/>
      <c r="F1" s="344" t="s">
        <v>21</v>
      </c>
      <c r="G1" s="344"/>
      <c r="H1" s="344"/>
      <c r="I1" s="344"/>
      <c r="J1" s="344"/>
      <c r="K1" s="344"/>
      <c r="L1" s="344"/>
      <c r="M1" s="344"/>
      <c r="N1" s="344"/>
      <c r="O1" s="344"/>
      <c r="P1" s="344"/>
    </row>
    <row r="2" spans="1:16" s="25" customFormat="1" ht="15.75" customHeight="1">
      <c r="A2" s="344" t="str">
        <f>'1.THD.Tong'!A2:E2</f>
        <v>TỈNH HÀ TĨNH</v>
      </c>
      <c r="B2" s="344"/>
      <c r="C2" s="344"/>
      <c r="D2" s="344"/>
      <c r="E2" s="344"/>
      <c r="F2" s="344" t="s">
        <v>22</v>
      </c>
      <c r="G2" s="344"/>
      <c r="H2" s="344"/>
      <c r="I2" s="344"/>
      <c r="J2" s="344"/>
      <c r="K2" s="344"/>
      <c r="L2" s="344"/>
      <c r="M2" s="344"/>
      <c r="N2" s="344"/>
      <c r="O2" s="344"/>
      <c r="P2" s="344"/>
    </row>
    <row r="3" spans="1:16" s="25" customFormat="1" ht="15.75">
      <c r="A3" s="343"/>
      <c r="B3" s="343"/>
      <c r="C3" s="343"/>
      <c r="D3" s="343"/>
      <c r="E3" s="343"/>
      <c r="F3" s="343"/>
      <c r="G3" s="343"/>
      <c r="H3" s="343"/>
      <c r="I3" s="343"/>
      <c r="J3" s="343"/>
      <c r="K3" s="343"/>
      <c r="L3" s="343"/>
      <c r="M3" s="343"/>
      <c r="N3" s="343"/>
      <c r="O3" s="343"/>
      <c r="P3" s="343"/>
    </row>
    <row r="4" spans="1:16" s="25" customFormat="1" ht="15.75">
      <c r="A4" s="342" t="s">
        <v>195</v>
      </c>
      <c r="B4" s="342"/>
      <c r="C4" s="342"/>
      <c r="D4" s="342"/>
      <c r="E4" s="342"/>
      <c r="F4" s="342"/>
      <c r="G4" s="342"/>
      <c r="H4" s="342"/>
      <c r="I4" s="342"/>
      <c r="J4" s="342"/>
      <c r="K4" s="342"/>
      <c r="L4" s="342"/>
      <c r="M4" s="342"/>
      <c r="N4" s="342"/>
      <c r="O4" s="342"/>
      <c r="P4" s="342"/>
    </row>
    <row r="5" spans="1:16" s="25" customFormat="1" ht="18" customHeight="1">
      <c r="A5" s="342" t="s">
        <v>69</v>
      </c>
      <c r="B5" s="342"/>
      <c r="C5" s="342"/>
      <c r="D5" s="342"/>
      <c r="E5" s="342"/>
      <c r="F5" s="342"/>
      <c r="G5" s="342"/>
      <c r="H5" s="342"/>
      <c r="I5" s="342"/>
      <c r="J5" s="342"/>
      <c r="K5" s="342"/>
      <c r="L5" s="342"/>
      <c r="M5" s="342"/>
      <c r="N5" s="342"/>
      <c r="O5" s="342"/>
      <c r="P5" s="342"/>
    </row>
    <row r="6" spans="1:16" s="25" customFormat="1" ht="21.75" customHeight="1">
      <c r="A6" s="340" t="str">
        <f>'1.THD.Tong'!A5:O5</f>
        <v>(Kèm theo Nghị quyết số    .../NQ-HĐND ngày      tháng    năm 2023 của Hội đồng nhân dân tỉnh)</v>
      </c>
      <c r="B6" s="340"/>
      <c r="C6" s="340"/>
      <c r="D6" s="340"/>
      <c r="E6" s="340"/>
      <c r="F6" s="340"/>
      <c r="G6" s="340"/>
      <c r="H6" s="340"/>
      <c r="I6" s="340"/>
      <c r="J6" s="340"/>
      <c r="K6" s="340"/>
      <c r="L6" s="340"/>
      <c r="M6" s="340"/>
      <c r="N6" s="340"/>
      <c r="O6" s="340"/>
      <c r="P6" s="340"/>
    </row>
    <row r="7" spans="1:16" s="25" customFormat="1" ht="15.75">
      <c r="A7" s="346"/>
      <c r="B7" s="346"/>
      <c r="C7" s="346"/>
      <c r="D7" s="346"/>
      <c r="E7" s="346"/>
      <c r="F7" s="346"/>
      <c r="G7" s="346"/>
      <c r="H7" s="346"/>
      <c r="I7" s="346"/>
      <c r="J7" s="346"/>
      <c r="K7" s="346"/>
      <c r="L7" s="346"/>
      <c r="M7" s="346"/>
      <c r="N7" s="346"/>
      <c r="O7" s="346"/>
      <c r="P7" s="346"/>
    </row>
    <row r="8" spans="1:16" s="56" customFormat="1" ht="12.75">
      <c r="A8" s="345" t="s">
        <v>19</v>
      </c>
      <c r="B8" s="341" t="s">
        <v>39</v>
      </c>
      <c r="C8" s="341" t="s">
        <v>40</v>
      </c>
      <c r="D8" s="341" t="s">
        <v>41</v>
      </c>
      <c r="E8" s="341"/>
      <c r="F8" s="341"/>
      <c r="G8" s="341"/>
      <c r="H8" s="341" t="s">
        <v>42</v>
      </c>
      <c r="I8" s="341" t="s">
        <v>15</v>
      </c>
      <c r="J8" s="341" t="s">
        <v>14</v>
      </c>
      <c r="K8" s="341"/>
      <c r="L8" s="341"/>
      <c r="M8" s="341"/>
      <c r="N8" s="341"/>
      <c r="O8" s="341" t="s">
        <v>43</v>
      </c>
      <c r="P8" s="341" t="s">
        <v>13</v>
      </c>
    </row>
    <row r="9" spans="1:16" s="56" customFormat="1" ht="78.75" customHeight="1">
      <c r="A9" s="345"/>
      <c r="B9" s="341"/>
      <c r="C9" s="341"/>
      <c r="D9" s="55" t="s">
        <v>12</v>
      </c>
      <c r="E9" s="55" t="s">
        <v>11</v>
      </c>
      <c r="F9" s="55" t="s">
        <v>44</v>
      </c>
      <c r="G9" s="55" t="s">
        <v>20</v>
      </c>
      <c r="H9" s="341"/>
      <c r="I9" s="341"/>
      <c r="J9" s="55" t="s">
        <v>9</v>
      </c>
      <c r="K9" s="55" t="s">
        <v>8</v>
      </c>
      <c r="L9" s="55" t="s">
        <v>45</v>
      </c>
      <c r="M9" s="55" t="s">
        <v>46</v>
      </c>
      <c r="N9" s="55" t="s">
        <v>5</v>
      </c>
      <c r="O9" s="341"/>
      <c r="P9" s="341"/>
    </row>
    <row r="10" spans="1:16" s="36" customFormat="1" ht="25.5">
      <c r="A10" s="57">
        <v>-1</v>
      </c>
      <c r="B10" s="57">
        <v>-2</v>
      </c>
      <c r="C10" s="57" t="s">
        <v>54</v>
      </c>
      <c r="D10" s="57">
        <v>-4</v>
      </c>
      <c r="E10" s="57">
        <v>-5</v>
      </c>
      <c r="F10" s="57">
        <v>-6</v>
      </c>
      <c r="G10" s="57">
        <v>-7</v>
      </c>
      <c r="H10" s="57">
        <v>-8</v>
      </c>
      <c r="I10" s="57" t="s">
        <v>55</v>
      </c>
      <c r="J10" s="57">
        <v>-10</v>
      </c>
      <c r="K10" s="57">
        <v>-11</v>
      </c>
      <c r="L10" s="57">
        <v>-12</v>
      </c>
      <c r="M10" s="57">
        <v>-13</v>
      </c>
      <c r="N10" s="57">
        <v>-14</v>
      </c>
      <c r="O10" s="57">
        <v>-15</v>
      </c>
      <c r="P10" s="57">
        <v>-16</v>
      </c>
    </row>
    <row r="11" spans="1:16" s="52" customFormat="1" ht="14.25">
      <c r="A11" s="81" t="s">
        <v>47</v>
      </c>
      <c r="B11" s="138" t="s">
        <v>50</v>
      </c>
      <c r="C11" s="139">
        <f>SUM(C12:C13)</f>
        <v>1.55</v>
      </c>
      <c r="D11" s="139">
        <f>SUM(D12:D13)</f>
        <v>0.3</v>
      </c>
      <c r="E11" s="139">
        <f>SUM(E12:E13)</f>
        <v>0</v>
      </c>
      <c r="F11" s="139">
        <f>SUM(F12:F13)</f>
        <v>0</v>
      </c>
      <c r="G11" s="139">
        <f>SUM(G12:G13)</f>
        <v>1.25</v>
      </c>
      <c r="H11" s="140"/>
      <c r="I11" s="139">
        <f aca="true" t="shared" si="0" ref="I11:N11">SUM(I12:I13)</f>
        <v>2.1</v>
      </c>
      <c r="J11" s="139">
        <f t="shared" si="0"/>
        <v>0</v>
      </c>
      <c r="K11" s="139">
        <f t="shared" si="0"/>
        <v>0</v>
      </c>
      <c r="L11" s="139">
        <f t="shared" si="0"/>
        <v>1.6</v>
      </c>
      <c r="M11" s="139">
        <f t="shared" si="0"/>
        <v>0.5</v>
      </c>
      <c r="N11" s="139">
        <f t="shared" si="0"/>
        <v>0</v>
      </c>
      <c r="O11" s="140"/>
      <c r="P11" s="139"/>
    </row>
    <row r="12" spans="1:16" s="156" customFormat="1" ht="96">
      <c r="A12" s="148">
        <v>1</v>
      </c>
      <c r="B12" s="149" t="s">
        <v>71</v>
      </c>
      <c r="C12" s="150">
        <f>D12+E12+F12+G12</f>
        <v>1.25</v>
      </c>
      <c r="D12" s="151"/>
      <c r="E12" s="150"/>
      <c r="F12" s="150"/>
      <c r="G12" s="151">
        <v>1.25</v>
      </c>
      <c r="H12" s="152" t="s">
        <v>72</v>
      </c>
      <c r="I12" s="153">
        <f>J12+K12+L12+M12+N12</f>
        <v>1.5</v>
      </c>
      <c r="J12" s="153"/>
      <c r="K12" s="153"/>
      <c r="L12" s="153">
        <v>1</v>
      </c>
      <c r="M12" s="153">
        <v>0.5</v>
      </c>
      <c r="N12" s="153"/>
      <c r="O12" s="154" t="s">
        <v>177</v>
      </c>
      <c r="P12" s="155"/>
    </row>
    <row r="13" spans="1:16" s="156" customFormat="1" ht="96">
      <c r="A13" s="148">
        <v>2</v>
      </c>
      <c r="B13" s="157" t="s">
        <v>73</v>
      </c>
      <c r="C13" s="150">
        <f>D13+E13+F13+G13</f>
        <v>0.3</v>
      </c>
      <c r="D13" s="158">
        <v>0.3</v>
      </c>
      <c r="E13" s="150"/>
      <c r="F13" s="150"/>
      <c r="G13" s="151"/>
      <c r="H13" s="159" t="s">
        <v>74</v>
      </c>
      <c r="I13" s="153">
        <f>J13+K13+L13+M13+N13</f>
        <v>0.6</v>
      </c>
      <c r="J13" s="153"/>
      <c r="K13" s="153"/>
      <c r="L13" s="153">
        <v>0.6</v>
      </c>
      <c r="M13" s="153"/>
      <c r="N13" s="153"/>
      <c r="O13" s="154" t="s">
        <v>179</v>
      </c>
      <c r="P13" s="155"/>
    </row>
    <row r="14" spans="1:16" s="52" customFormat="1" ht="14.25">
      <c r="A14" s="81" t="s">
        <v>49</v>
      </c>
      <c r="B14" s="138" t="s">
        <v>61</v>
      </c>
      <c r="C14" s="139">
        <f>+C15</f>
        <v>13.56</v>
      </c>
      <c r="D14" s="139">
        <f>+D15</f>
        <v>4.42</v>
      </c>
      <c r="E14" s="139">
        <f>+E15</f>
        <v>0</v>
      </c>
      <c r="F14" s="139">
        <f>+F15</f>
        <v>0</v>
      </c>
      <c r="G14" s="139">
        <f>+G15</f>
        <v>9.14</v>
      </c>
      <c r="H14" s="140"/>
      <c r="I14" s="139">
        <f aca="true" t="shared" si="1" ref="I14:N14">+I15</f>
        <v>13.3</v>
      </c>
      <c r="J14" s="139">
        <f t="shared" si="1"/>
        <v>11.5</v>
      </c>
      <c r="K14" s="139">
        <f t="shared" si="1"/>
        <v>1.8</v>
      </c>
      <c r="L14" s="139">
        <f t="shared" si="1"/>
        <v>0</v>
      </c>
      <c r="M14" s="139">
        <f t="shared" si="1"/>
        <v>0</v>
      </c>
      <c r="N14" s="139">
        <f t="shared" si="1"/>
        <v>0</v>
      </c>
      <c r="O14" s="140"/>
      <c r="P14" s="139"/>
    </row>
    <row r="15" spans="1:16" s="156" customFormat="1" ht="81.75" customHeight="1">
      <c r="A15" s="160">
        <v>1</v>
      </c>
      <c r="B15" s="161" t="s">
        <v>75</v>
      </c>
      <c r="C15" s="150">
        <v>13.56</v>
      </c>
      <c r="D15" s="162">
        <v>4.42</v>
      </c>
      <c r="E15" s="163"/>
      <c r="F15" s="163"/>
      <c r="G15" s="164">
        <v>9.14</v>
      </c>
      <c r="H15" s="165" t="s">
        <v>76</v>
      </c>
      <c r="I15" s="153">
        <f>J15+K15+L15+M15+N15</f>
        <v>13.3</v>
      </c>
      <c r="J15" s="158">
        <v>11.5</v>
      </c>
      <c r="K15" s="158">
        <v>1.8</v>
      </c>
      <c r="L15" s="163"/>
      <c r="M15" s="163"/>
      <c r="N15" s="163"/>
      <c r="O15" s="166" t="s">
        <v>77</v>
      </c>
      <c r="P15" s="165"/>
    </row>
    <row r="16" spans="1:16" s="156" customFormat="1" ht="33" customHeight="1">
      <c r="A16" s="167" t="s">
        <v>51</v>
      </c>
      <c r="B16" s="168" t="s">
        <v>78</v>
      </c>
      <c r="C16" s="169">
        <f>C17</f>
        <v>0.37</v>
      </c>
      <c r="D16" s="169">
        <f>D17</f>
        <v>0</v>
      </c>
      <c r="E16" s="169">
        <f>E17</f>
        <v>0</v>
      </c>
      <c r="F16" s="169">
        <f>F17</f>
        <v>0</v>
      </c>
      <c r="G16" s="169">
        <f>G17</f>
        <v>0.37</v>
      </c>
      <c r="H16" s="169"/>
      <c r="I16" s="169">
        <f aca="true" t="shared" si="2" ref="I16:N16">I17</f>
        <v>1.5</v>
      </c>
      <c r="J16" s="169">
        <f t="shared" si="2"/>
        <v>0</v>
      </c>
      <c r="K16" s="169">
        <f t="shared" si="2"/>
        <v>1.5</v>
      </c>
      <c r="L16" s="169">
        <f t="shared" si="2"/>
        <v>0</v>
      </c>
      <c r="M16" s="169">
        <f t="shared" si="2"/>
        <v>0</v>
      </c>
      <c r="N16" s="169">
        <f t="shared" si="2"/>
        <v>0</v>
      </c>
      <c r="O16" s="166"/>
      <c r="P16" s="165"/>
    </row>
    <row r="17" spans="1:16" s="156" customFormat="1" ht="72">
      <c r="A17" s="160">
        <v>1</v>
      </c>
      <c r="B17" s="149" t="s">
        <v>79</v>
      </c>
      <c r="C17" s="150">
        <f>+G17</f>
        <v>0.37</v>
      </c>
      <c r="D17" s="170"/>
      <c r="E17" s="163"/>
      <c r="F17" s="163"/>
      <c r="G17" s="164">
        <v>0.37</v>
      </c>
      <c r="H17" s="165" t="s">
        <v>80</v>
      </c>
      <c r="I17" s="153">
        <f>J17+K17+L17+M17+N17</f>
        <v>1.5</v>
      </c>
      <c r="J17" s="158"/>
      <c r="K17" s="158">
        <v>1.5</v>
      </c>
      <c r="L17" s="163"/>
      <c r="M17" s="163"/>
      <c r="N17" s="163"/>
      <c r="O17" s="166" t="s">
        <v>178</v>
      </c>
      <c r="P17" s="171"/>
    </row>
    <row r="18" spans="1:16" s="156" customFormat="1" ht="23.25" customHeight="1">
      <c r="A18" s="167" t="s">
        <v>70</v>
      </c>
      <c r="B18" s="192" t="s">
        <v>207</v>
      </c>
      <c r="C18" s="169">
        <f>SUM(C19:C19)</f>
        <v>0.2</v>
      </c>
      <c r="D18" s="169">
        <f>SUM(D19:D19)</f>
        <v>0.2</v>
      </c>
      <c r="E18" s="169">
        <f>SUM(E19:E19)</f>
        <v>0</v>
      </c>
      <c r="F18" s="169">
        <f>SUM(F19:F19)</f>
        <v>0</v>
      </c>
      <c r="G18" s="169">
        <f>SUM(G19:G19)</f>
        <v>0</v>
      </c>
      <c r="H18" s="169"/>
      <c r="I18" s="169">
        <f aca="true" t="shared" si="3" ref="I18:N18">SUM(I19:I19)</f>
        <v>0.4</v>
      </c>
      <c r="J18" s="169">
        <f t="shared" si="3"/>
        <v>0</v>
      </c>
      <c r="K18" s="169">
        <f t="shared" si="3"/>
        <v>0</v>
      </c>
      <c r="L18" s="169">
        <f t="shared" si="3"/>
        <v>0.4</v>
      </c>
      <c r="M18" s="169">
        <f t="shared" si="3"/>
        <v>0</v>
      </c>
      <c r="N18" s="169">
        <f t="shared" si="3"/>
        <v>0</v>
      </c>
      <c r="O18" s="166"/>
      <c r="P18" s="165"/>
    </row>
    <row r="19" spans="1:16" s="156" customFormat="1" ht="96">
      <c r="A19" s="160">
        <v>1</v>
      </c>
      <c r="B19" s="149" t="s">
        <v>196</v>
      </c>
      <c r="C19" s="164">
        <f>+D19</f>
        <v>0.2</v>
      </c>
      <c r="D19" s="175">
        <v>0.2</v>
      </c>
      <c r="E19" s="172"/>
      <c r="F19" s="173"/>
      <c r="G19" s="174"/>
      <c r="H19" s="159" t="s">
        <v>199</v>
      </c>
      <c r="I19" s="153">
        <f>J19+K19+L19+M19+N19</f>
        <v>0.4</v>
      </c>
      <c r="J19" s="158"/>
      <c r="K19" s="158"/>
      <c r="L19" s="158">
        <v>0.4</v>
      </c>
      <c r="M19" s="163"/>
      <c r="N19" s="163"/>
      <c r="O19" s="281" t="s">
        <v>197</v>
      </c>
      <c r="P19" s="155"/>
    </row>
    <row r="20" spans="1:16" s="52" customFormat="1" ht="14.25">
      <c r="A20" s="81">
        <f>+A19+A17+A15+A13</f>
        <v>5</v>
      </c>
      <c r="B20" s="138" t="s">
        <v>198</v>
      </c>
      <c r="C20" s="139">
        <f aca="true" t="shared" si="4" ref="C20:N20">+C18+C16+C14+C11</f>
        <v>15.680000000000001</v>
      </c>
      <c r="D20" s="139">
        <f t="shared" si="4"/>
        <v>4.92</v>
      </c>
      <c r="E20" s="139">
        <f t="shared" si="4"/>
        <v>0</v>
      </c>
      <c r="F20" s="139">
        <f t="shared" si="4"/>
        <v>0</v>
      </c>
      <c r="G20" s="139">
        <f t="shared" si="4"/>
        <v>10.76</v>
      </c>
      <c r="H20" s="139">
        <f t="shared" si="4"/>
        <v>0</v>
      </c>
      <c r="I20" s="139">
        <f t="shared" si="4"/>
        <v>17.3</v>
      </c>
      <c r="J20" s="139">
        <f t="shared" si="4"/>
        <v>11.5</v>
      </c>
      <c r="K20" s="139">
        <f t="shared" si="4"/>
        <v>3.3</v>
      </c>
      <c r="L20" s="139">
        <f t="shared" si="4"/>
        <v>2</v>
      </c>
      <c r="M20" s="139">
        <f t="shared" si="4"/>
        <v>0.5</v>
      </c>
      <c r="N20" s="139">
        <f t="shared" si="4"/>
        <v>0</v>
      </c>
      <c r="O20" s="140"/>
      <c r="P20" s="139"/>
    </row>
    <row r="22" spans="11:16" ht="21" customHeight="1">
      <c r="K22" s="315" t="s">
        <v>245</v>
      </c>
      <c r="L22" s="315"/>
      <c r="M22" s="315"/>
      <c r="N22" s="315"/>
      <c r="O22" s="315"/>
      <c r="P22" s="315"/>
    </row>
  </sheetData>
  <sheetProtection/>
  <autoFilter ref="A10:Q20"/>
  <mergeCells count="20">
    <mergeCell ref="F3:P3"/>
    <mergeCell ref="I8:I9"/>
    <mergeCell ref="A1:E1"/>
    <mergeCell ref="F1:P1"/>
    <mergeCell ref="A2:E2"/>
    <mergeCell ref="F2:P2"/>
    <mergeCell ref="A3:E3"/>
    <mergeCell ref="A8:A9"/>
    <mergeCell ref="A7:P7"/>
    <mergeCell ref="A5:P5"/>
    <mergeCell ref="A6:P6"/>
    <mergeCell ref="O8:O9"/>
    <mergeCell ref="A4:P4"/>
    <mergeCell ref="K22:P22"/>
    <mergeCell ref="J8:N8"/>
    <mergeCell ref="P8:P9"/>
    <mergeCell ref="H8:H9"/>
    <mergeCell ref="B8:B9"/>
    <mergeCell ref="D8:G8"/>
    <mergeCell ref="C8:C9"/>
  </mergeCells>
  <printOptions horizontalCentered="1"/>
  <pageMargins left="0.26" right="0.2" top="0.61" bottom="0.55"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Q22"/>
  <sheetViews>
    <sheetView showZeros="0" zoomScaleSheetLayoutView="70" zoomScalePageLayoutView="0" workbookViewId="0" topLeftCell="A16">
      <selection activeCell="K22" sqref="K22:P22"/>
    </sheetView>
  </sheetViews>
  <sheetFormatPr defaultColWidth="6.875" defaultRowHeight="15.75"/>
  <cols>
    <col min="1" max="1" width="4.375" style="5" customWidth="1"/>
    <col min="2" max="2" width="21.50390625" style="13" customWidth="1"/>
    <col min="3" max="3" width="8.125" style="5" customWidth="1"/>
    <col min="4" max="4" width="8.625" style="9" customWidth="1"/>
    <col min="5" max="5" width="5.625" style="9" customWidth="1"/>
    <col min="6" max="6" width="5.50390625" style="9" customWidth="1"/>
    <col min="7" max="7" width="6.125" style="9" customWidth="1"/>
    <col min="8" max="8" width="12.875" style="5" customWidth="1"/>
    <col min="9" max="9" width="8.625" style="5" customWidth="1"/>
    <col min="10" max="10" width="5.50390625" style="5" customWidth="1"/>
    <col min="11" max="12" width="6.625" style="5" customWidth="1"/>
    <col min="13" max="13" width="5.625" style="5" customWidth="1"/>
    <col min="14" max="14" width="6.625" style="5" customWidth="1"/>
    <col min="15" max="15" width="22.00390625" style="5" customWidth="1"/>
    <col min="16" max="16" width="7.375" style="5" bestFit="1" customWidth="1"/>
    <col min="17" max="16384" width="6.875" style="5" customWidth="1"/>
  </cols>
  <sheetData>
    <row r="1" spans="1:16" s="11" customFormat="1" ht="15.75" customHeight="1">
      <c r="A1" s="317" t="str">
        <f>'1.THD.Tong'!A1:E1</f>
        <v>HỘI ĐỒNG NHÂN DÂN</v>
      </c>
      <c r="B1" s="317"/>
      <c r="C1" s="317"/>
      <c r="D1" s="317"/>
      <c r="E1" s="317"/>
      <c r="F1" s="318" t="s">
        <v>21</v>
      </c>
      <c r="G1" s="318"/>
      <c r="H1" s="318"/>
      <c r="I1" s="318"/>
      <c r="J1" s="318"/>
      <c r="K1" s="318"/>
      <c r="L1" s="318"/>
      <c r="M1" s="318"/>
      <c r="N1" s="318"/>
      <c r="O1" s="318"/>
      <c r="P1" s="318"/>
    </row>
    <row r="2" spans="1:16" s="11" customFormat="1" ht="15.75" customHeight="1">
      <c r="A2" s="318" t="str">
        <f>'1.THD.Tong'!A2:E2</f>
        <v>TỈNH HÀ TĨNH</v>
      </c>
      <c r="B2" s="318"/>
      <c r="C2" s="318"/>
      <c r="D2" s="318"/>
      <c r="E2" s="318"/>
      <c r="F2" s="318" t="s">
        <v>22</v>
      </c>
      <c r="G2" s="318"/>
      <c r="H2" s="318"/>
      <c r="I2" s="318"/>
      <c r="J2" s="318"/>
      <c r="K2" s="318"/>
      <c r="L2" s="318"/>
      <c r="M2" s="318"/>
      <c r="N2" s="318"/>
      <c r="O2" s="318"/>
      <c r="P2" s="318"/>
    </row>
    <row r="3" spans="1:16" s="11" customFormat="1" ht="15.75">
      <c r="A3" s="328"/>
      <c r="B3" s="328"/>
      <c r="C3" s="328"/>
      <c r="D3" s="328"/>
      <c r="E3" s="328"/>
      <c r="F3" s="328"/>
      <c r="G3" s="328"/>
      <c r="H3" s="328"/>
      <c r="I3" s="328"/>
      <c r="J3" s="328"/>
      <c r="K3" s="328"/>
      <c r="L3" s="328"/>
      <c r="M3" s="328"/>
      <c r="N3" s="328"/>
      <c r="O3" s="328"/>
      <c r="P3" s="328"/>
    </row>
    <row r="4" spans="1:16" s="19" customFormat="1" ht="15.75">
      <c r="A4" s="339" t="s">
        <v>200</v>
      </c>
      <c r="B4" s="339"/>
      <c r="C4" s="339"/>
      <c r="D4" s="339"/>
      <c r="E4" s="339"/>
      <c r="F4" s="339"/>
      <c r="G4" s="339"/>
      <c r="H4" s="339"/>
      <c r="I4" s="339"/>
      <c r="J4" s="339"/>
      <c r="K4" s="339"/>
      <c r="L4" s="339"/>
      <c r="M4" s="339"/>
      <c r="N4" s="339"/>
      <c r="O4" s="339"/>
      <c r="P4" s="339"/>
    </row>
    <row r="5" spans="1:16" s="19" customFormat="1" ht="18" customHeight="1">
      <c r="A5" s="339" t="s">
        <v>63</v>
      </c>
      <c r="B5" s="339"/>
      <c r="C5" s="339"/>
      <c r="D5" s="339"/>
      <c r="E5" s="339"/>
      <c r="F5" s="339"/>
      <c r="G5" s="339"/>
      <c r="H5" s="339"/>
      <c r="I5" s="339"/>
      <c r="J5" s="339"/>
      <c r="K5" s="339"/>
      <c r="L5" s="339"/>
      <c r="M5" s="339"/>
      <c r="N5" s="339"/>
      <c r="O5" s="339"/>
      <c r="P5" s="339"/>
    </row>
    <row r="6" spans="1:16" s="11" customFormat="1" ht="20.25" customHeight="1">
      <c r="A6" s="329" t="str">
        <f>'1.THD.Tong'!A5:O5</f>
        <v>(Kèm theo Nghị quyết số    .../NQ-HĐND ngày      tháng    năm 2023 của Hội đồng nhân dân tỉnh)</v>
      </c>
      <c r="B6" s="329"/>
      <c r="C6" s="329"/>
      <c r="D6" s="329"/>
      <c r="E6" s="329"/>
      <c r="F6" s="329"/>
      <c r="G6" s="329"/>
      <c r="H6" s="329"/>
      <c r="I6" s="329"/>
      <c r="J6" s="329"/>
      <c r="K6" s="329"/>
      <c r="L6" s="329"/>
      <c r="M6" s="329"/>
      <c r="N6" s="329"/>
      <c r="O6" s="329"/>
      <c r="P6" s="329"/>
    </row>
    <row r="7" spans="1:16" s="11" customFormat="1" ht="15.75">
      <c r="A7" s="327"/>
      <c r="B7" s="327"/>
      <c r="C7" s="327"/>
      <c r="D7" s="327"/>
      <c r="E7" s="327"/>
      <c r="F7" s="327"/>
      <c r="G7" s="327"/>
      <c r="H7" s="327"/>
      <c r="I7" s="327"/>
      <c r="J7" s="327"/>
      <c r="K7" s="327"/>
      <c r="L7" s="327"/>
      <c r="M7" s="327"/>
      <c r="N7" s="327"/>
      <c r="O7" s="327"/>
      <c r="P7" s="327"/>
    </row>
    <row r="8" spans="1:16" s="10" customFormat="1" ht="12.75">
      <c r="A8" s="348" t="s">
        <v>19</v>
      </c>
      <c r="B8" s="347" t="s">
        <v>39</v>
      </c>
      <c r="C8" s="347" t="s">
        <v>40</v>
      </c>
      <c r="D8" s="347" t="s">
        <v>41</v>
      </c>
      <c r="E8" s="347"/>
      <c r="F8" s="347"/>
      <c r="G8" s="347"/>
      <c r="H8" s="347" t="s">
        <v>42</v>
      </c>
      <c r="I8" s="347" t="s">
        <v>15</v>
      </c>
      <c r="J8" s="347" t="s">
        <v>14</v>
      </c>
      <c r="K8" s="347"/>
      <c r="L8" s="347"/>
      <c r="M8" s="347"/>
      <c r="N8" s="347"/>
      <c r="O8" s="347" t="s">
        <v>43</v>
      </c>
      <c r="P8" s="347" t="s">
        <v>13</v>
      </c>
    </row>
    <row r="9" spans="1:16" s="10" customFormat="1" ht="78.75" customHeight="1">
      <c r="A9" s="348"/>
      <c r="B9" s="347"/>
      <c r="C9" s="347"/>
      <c r="D9" s="30" t="s">
        <v>12</v>
      </c>
      <c r="E9" s="30" t="s">
        <v>11</v>
      </c>
      <c r="F9" s="30" t="s">
        <v>44</v>
      </c>
      <c r="G9" s="30" t="s">
        <v>20</v>
      </c>
      <c r="H9" s="347"/>
      <c r="I9" s="347"/>
      <c r="J9" s="30" t="s">
        <v>9</v>
      </c>
      <c r="K9" s="30" t="s">
        <v>8</v>
      </c>
      <c r="L9" s="30" t="s">
        <v>45</v>
      </c>
      <c r="M9" s="30" t="s">
        <v>46</v>
      </c>
      <c r="N9" s="30" t="s">
        <v>5</v>
      </c>
      <c r="O9" s="347"/>
      <c r="P9" s="347"/>
    </row>
    <row r="10" spans="1:16" s="16" customFormat="1" ht="25.5">
      <c r="A10" s="31">
        <v>-1</v>
      </c>
      <c r="B10" s="31">
        <v>-2</v>
      </c>
      <c r="C10" s="31" t="s">
        <v>54</v>
      </c>
      <c r="D10" s="31">
        <v>-4</v>
      </c>
      <c r="E10" s="31">
        <v>-5</v>
      </c>
      <c r="F10" s="31">
        <v>-6</v>
      </c>
      <c r="G10" s="31">
        <v>-7</v>
      </c>
      <c r="H10" s="31">
        <v>-8</v>
      </c>
      <c r="I10" s="31" t="s">
        <v>55</v>
      </c>
      <c r="J10" s="31">
        <v>-10</v>
      </c>
      <c r="K10" s="31">
        <v>-11</v>
      </c>
      <c r="L10" s="31">
        <v>-12</v>
      </c>
      <c r="M10" s="31">
        <v>-13</v>
      </c>
      <c r="N10" s="31">
        <v>-14</v>
      </c>
      <c r="O10" s="31">
        <v>-15</v>
      </c>
      <c r="P10" s="31">
        <v>-16</v>
      </c>
    </row>
    <row r="11" spans="1:16" s="52" customFormat="1" ht="14.25">
      <c r="A11" s="81" t="s">
        <v>47</v>
      </c>
      <c r="B11" s="138" t="s">
        <v>50</v>
      </c>
      <c r="C11" s="139">
        <f>SUM(C12:C12)</f>
        <v>0.7000000000000001</v>
      </c>
      <c r="D11" s="139">
        <f>SUM(D12:D12)</f>
        <v>0.03</v>
      </c>
      <c r="E11" s="139">
        <f>SUM(E12:E12)</f>
        <v>0</v>
      </c>
      <c r="F11" s="139">
        <f>SUM(F12:F12)</f>
        <v>0</v>
      </c>
      <c r="G11" s="139">
        <f>SUM(G12:G12)</f>
        <v>0.67</v>
      </c>
      <c r="H11" s="140"/>
      <c r="I11" s="139">
        <f>SUM(I12:I12)</f>
        <v>1.19</v>
      </c>
      <c r="J11" s="139">
        <f>SUM(J12:J12)</f>
        <v>0</v>
      </c>
      <c r="K11" s="139">
        <f>SUM(K12:K12)</f>
        <v>1.19</v>
      </c>
      <c r="L11" s="139">
        <f>SUM(L12:L12)</f>
        <v>0</v>
      </c>
      <c r="M11" s="139">
        <f>SUM(M12:M12)</f>
        <v>0</v>
      </c>
      <c r="N11" s="139">
        <f>SUM(O12:O12)</f>
        <v>0</v>
      </c>
      <c r="O11" s="140"/>
      <c r="P11" s="139"/>
    </row>
    <row r="12" spans="1:17" s="52" customFormat="1" ht="45">
      <c r="A12" s="176">
        <v>1</v>
      </c>
      <c r="B12" s="177" t="s">
        <v>81</v>
      </c>
      <c r="C12" s="194">
        <f>D12+E12+F12+G12</f>
        <v>0.7000000000000001</v>
      </c>
      <c r="D12" s="195">
        <v>0.03</v>
      </c>
      <c r="E12" s="196"/>
      <c r="F12" s="196"/>
      <c r="G12" s="194">
        <v>0.67</v>
      </c>
      <c r="H12" s="178" t="s">
        <v>82</v>
      </c>
      <c r="I12" s="179">
        <f>+K12</f>
        <v>1.19</v>
      </c>
      <c r="J12" s="180"/>
      <c r="K12" s="181">
        <v>1.19</v>
      </c>
      <c r="L12" s="180"/>
      <c r="M12" s="180"/>
      <c r="O12" s="182" t="s">
        <v>83</v>
      </c>
      <c r="P12" s="141"/>
      <c r="Q12" s="53"/>
    </row>
    <row r="13" spans="1:16" s="29" customFormat="1" ht="15">
      <c r="A13" s="62" t="s">
        <v>49</v>
      </c>
      <c r="B13" s="63" t="s">
        <v>84</v>
      </c>
      <c r="C13" s="64">
        <f>+C14+C15</f>
        <v>42.64</v>
      </c>
      <c r="D13" s="64">
        <f>+D14+D15</f>
        <v>23.84</v>
      </c>
      <c r="E13" s="64">
        <f>+E14+E15</f>
        <v>0</v>
      </c>
      <c r="F13" s="64">
        <f>+F14+F15</f>
        <v>0</v>
      </c>
      <c r="G13" s="64">
        <f>+G14+G15</f>
        <v>18.8</v>
      </c>
      <c r="H13" s="65"/>
      <c r="I13" s="66">
        <f aca="true" t="shared" si="0" ref="I13:N13">+I14+I15</f>
        <v>40.39</v>
      </c>
      <c r="J13" s="66">
        <f t="shared" si="0"/>
        <v>40.05</v>
      </c>
      <c r="K13" s="66">
        <f t="shared" si="0"/>
        <v>0.34</v>
      </c>
      <c r="L13" s="66">
        <f t="shared" si="0"/>
        <v>0</v>
      </c>
      <c r="M13" s="66">
        <f t="shared" si="0"/>
        <v>0</v>
      </c>
      <c r="N13" s="66">
        <f t="shared" si="0"/>
        <v>0</v>
      </c>
      <c r="O13" s="67"/>
      <c r="P13" s="68"/>
    </row>
    <row r="14" spans="1:16" s="29" customFormat="1" ht="76.5">
      <c r="A14" s="183">
        <v>1</v>
      </c>
      <c r="B14" s="184" t="s">
        <v>85</v>
      </c>
      <c r="C14" s="270">
        <f>+D14+G14</f>
        <v>32.64</v>
      </c>
      <c r="D14" s="185">
        <v>23.84</v>
      </c>
      <c r="E14" s="197"/>
      <c r="F14" s="197"/>
      <c r="G14" s="201">
        <v>8.8</v>
      </c>
      <c r="H14" s="279" t="s">
        <v>86</v>
      </c>
      <c r="I14" s="203">
        <v>40.05</v>
      </c>
      <c r="J14" s="186">
        <v>40.05</v>
      </c>
      <c r="K14" s="186"/>
      <c r="L14" s="186"/>
      <c r="M14" s="186"/>
      <c r="N14" s="66"/>
      <c r="O14" s="189" t="s">
        <v>89</v>
      </c>
      <c r="P14" s="68"/>
    </row>
    <row r="15" spans="1:16" s="61" customFormat="1" ht="51">
      <c r="A15" s="176">
        <v>2</v>
      </c>
      <c r="B15" s="187" t="s">
        <v>87</v>
      </c>
      <c r="C15" s="194">
        <f>D15+E15+F15+G15</f>
        <v>10</v>
      </c>
      <c r="D15" s="198"/>
      <c r="E15" s="199"/>
      <c r="F15" s="199"/>
      <c r="G15" s="200">
        <v>10</v>
      </c>
      <c r="H15" s="178" t="s">
        <v>88</v>
      </c>
      <c r="I15" s="202">
        <f>+K15</f>
        <v>0.34</v>
      </c>
      <c r="J15" s="188"/>
      <c r="K15" s="181">
        <v>0.34</v>
      </c>
      <c r="L15" s="188"/>
      <c r="M15" s="181"/>
      <c r="N15" s="70"/>
      <c r="O15" s="177" t="s">
        <v>90</v>
      </c>
      <c r="P15" s="70"/>
    </row>
    <row r="16" spans="1:16" s="29" customFormat="1" ht="25.5">
      <c r="A16" s="62" t="s">
        <v>51</v>
      </c>
      <c r="B16" s="192" t="s">
        <v>94</v>
      </c>
      <c r="C16" s="64">
        <f>D16+E16+F16+G16</f>
        <v>2.5</v>
      </c>
      <c r="D16" s="64">
        <f>D17</f>
        <v>1.6</v>
      </c>
      <c r="E16" s="64">
        <f>E17</f>
        <v>0</v>
      </c>
      <c r="F16" s="64">
        <f>F17</f>
        <v>0</v>
      </c>
      <c r="G16" s="64">
        <f>G17</f>
        <v>0.9</v>
      </c>
      <c r="H16" s="71"/>
      <c r="I16" s="66">
        <f>SUBTOTAL(9,J16:N16)</f>
        <v>1.7</v>
      </c>
      <c r="J16" s="66">
        <f>J17</f>
        <v>0</v>
      </c>
      <c r="K16" s="66">
        <f>K17</f>
        <v>0</v>
      </c>
      <c r="L16" s="66">
        <f>L17</f>
        <v>1.7</v>
      </c>
      <c r="M16" s="66">
        <f>M17</f>
        <v>0</v>
      </c>
      <c r="N16" s="66">
        <f>N17</f>
        <v>0</v>
      </c>
      <c r="O16" s="72"/>
      <c r="P16" s="72"/>
    </row>
    <row r="17" spans="1:17" s="29" customFormat="1" ht="63.75">
      <c r="A17" s="176">
        <v>1</v>
      </c>
      <c r="B17" s="177" t="s">
        <v>91</v>
      </c>
      <c r="C17" s="194">
        <f>D17+E17+F17+G17</f>
        <v>2.5</v>
      </c>
      <c r="D17" s="195">
        <v>1.6</v>
      </c>
      <c r="E17" s="196"/>
      <c r="F17" s="196"/>
      <c r="G17" s="194">
        <v>0.9</v>
      </c>
      <c r="H17" s="178" t="s">
        <v>92</v>
      </c>
      <c r="I17" s="190">
        <f>+L17</f>
        <v>1.7</v>
      </c>
      <c r="J17" s="188"/>
      <c r="K17" s="188"/>
      <c r="L17" s="188">
        <v>1.7</v>
      </c>
      <c r="M17" s="181"/>
      <c r="N17" s="70"/>
      <c r="O17" s="191" t="s">
        <v>93</v>
      </c>
      <c r="P17" s="68"/>
      <c r="Q17" s="35"/>
    </row>
    <row r="18" spans="1:16" s="29" customFormat="1" ht="14.25">
      <c r="A18" s="62" t="s">
        <v>70</v>
      </c>
      <c r="B18" s="192" t="s">
        <v>95</v>
      </c>
      <c r="C18" s="64">
        <f>D18+E18+F18+G18</f>
        <v>3</v>
      </c>
      <c r="D18" s="64">
        <f>D19</f>
        <v>3</v>
      </c>
      <c r="E18" s="64">
        <f>E19</f>
        <v>0</v>
      </c>
      <c r="F18" s="64">
        <f>F19</f>
        <v>0</v>
      </c>
      <c r="G18" s="64">
        <f>G19</f>
        <v>0</v>
      </c>
      <c r="H18" s="71"/>
      <c r="I18" s="66">
        <f>SUBTOTAL(9,J18:N18)</f>
        <v>5.1</v>
      </c>
      <c r="J18" s="66">
        <f>J19</f>
        <v>0</v>
      </c>
      <c r="K18" s="66">
        <f>K19</f>
        <v>0</v>
      </c>
      <c r="L18" s="66">
        <f>L19</f>
        <v>0</v>
      </c>
      <c r="M18" s="66">
        <f>M19</f>
        <v>5.1</v>
      </c>
      <c r="N18" s="66">
        <f>N19</f>
        <v>0</v>
      </c>
      <c r="O18" s="72"/>
      <c r="P18" s="72"/>
    </row>
    <row r="19" spans="1:17" s="29" customFormat="1" ht="38.25">
      <c r="A19" s="193">
        <v>1</v>
      </c>
      <c r="B19" s="177" t="s">
        <v>96</v>
      </c>
      <c r="C19" s="194">
        <f>D19+E19+F19+G19</f>
        <v>3</v>
      </c>
      <c r="D19" s="195">
        <v>3</v>
      </c>
      <c r="E19" s="196"/>
      <c r="F19" s="196"/>
      <c r="G19" s="194">
        <v>0</v>
      </c>
      <c r="H19" s="178" t="s">
        <v>97</v>
      </c>
      <c r="I19" s="202">
        <f>+M19</f>
        <v>5.1</v>
      </c>
      <c r="J19" s="188"/>
      <c r="K19" s="188"/>
      <c r="L19" s="188"/>
      <c r="M19" s="181">
        <v>5.1</v>
      </c>
      <c r="N19" s="70"/>
      <c r="O19" s="191" t="s">
        <v>98</v>
      </c>
      <c r="P19" s="68"/>
      <c r="Q19" s="35"/>
    </row>
    <row r="20" spans="1:16" s="28" customFormat="1" ht="15">
      <c r="A20" s="73">
        <f>+A19+A17+A15+A12</f>
        <v>5</v>
      </c>
      <c r="B20" s="74" t="s">
        <v>201</v>
      </c>
      <c r="C20" s="75">
        <f>+C18+C16+C13+C11</f>
        <v>48.84</v>
      </c>
      <c r="D20" s="75">
        <f aca="true" t="shared" si="1" ref="D20:N20">+D18+D16+D13+D11</f>
        <v>28.47</v>
      </c>
      <c r="E20" s="75">
        <f t="shared" si="1"/>
        <v>0</v>
      </c>
      <c r="F20" s="75">
        <f t="shared" si="1"/>
        <v>0</v>
      </c>
      <c r="G20" s="75">
        <f t="shared" si="1"/>
        <v>20.37</v>
      </c>
      <c r="H20" s="75">
        <f t="shared" si="1"/>
        <v>0</v>
      </c>
      <c r="I20" s="75">
        <f t="shared" si="1"/>
        <v>48.379999999999995</v>
      </c>
      <c r="J20" s="75">
        <f t="shared" si="1"/>
        <v>40.05</v>
      </c>
      <c r="K20" s="75">
        <f t="shared" si="1"/>
        <v>1.53</v>
      </c>
      <c r="L20" s="75">
        <f t="shared" si="1"/>
        <v>1.7</v>
      </c>
      <c r="M20" s="75">
        <f t="shared" si="1"/>
        <v>5.1</v>
      </c>
      <c r="N20" s="75">
        <f t="shared" si="1"/>
        <v>0</v>
      </c>
      <c r="O20" s="68"/>
      <c r="P20" s="68"/>
    </row>
    <row r="22" spans="11:16" ht="20.25" customHeight="1">
      <c r="K22" s="315" t="s">
        <v>245</v>
      </c>
      <c r="L22" s="315"/>
      <c r="M22" s="315"/>
      <c r="N22" s="315"/>
      <c r="O22" s="315"/>
      <c r="P22" s="315"/>
    </row>
  </sheetData>
  <sheetProtection/>
  <autoFilter ref="A10:P20"/>
  <mergeCells count="20">
    <mergeCell ref="A4:P4"/>
    <mergeCell ref="B8:B9"/>
    <mergeCell ref="O8:O9"/>
    <mergeCell ref="A8:A9"/>
    <mergeCell ref="H8:H9"/>
    <mergeCell ref="K22:P22"/>
    <mergeCell ref="A7:P7"/>
    <mergeCell ref="C8:C9"/>
    <mergeCell ref="D8:G8"/>
    <mergeCell ref="J8:N8"/>
    <mergeCell ref="A1:E1"/>
    <mergeCell ref="F1:P1"/>
    <mergeCell ref="A2:E2"/>
    <mergeCell ref="F2:P2"/>
    <mergeCell ref="A3:E3"/>
    <mergeCell ref="P8:P9"/>
    <mergeCell ref="I8:I9"/>
    <mergeCell ref="A5:P5"/>
    <mergeCell ref="A6:P6"/>
    <mergeCell ref="F3:P3"/>
  </mergeCells>
  <printOptions horizontalCentered="1"/>
  <pageMargins left="0.26" right="0.2" top="0.68" bottom="0.64"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9.xml><?xml version="1.0" encoding="utf-8"?>
<worksheet xmlns="http://schemas.openxmlformats.org/spreadsheetml/2006/main" xmlns:r="http://schemas.openxmlformats.org/officeDocument/2006/relationships">
  <sheetPr>
    <tabColor rgb="FFFF0000"/>
  </sheetPr>
  <dimension ref="A1:P18"/>
  <sheetViews>
    <sheetView showZeros="0" zoomScaleSheetLayoutView="70" zoomScalePageLayoutView="0" workbookViewId="0" topLeftCell="A10">
      <selection activeCell="K18" sqref="K18:P18"/>
    </sheetView>
  </sheetViews>
  <sheetFormatPr defaultColWidth="6.875" defaultRowHeight="15.75"/>
  <cols>
    <col min="1" max="1" width="4.375" style="5" customWidth="1"/>
    <col min="2" max="2" width="22.375" style="13" customWidth="1"/>
    <col min="3" max="3" width="8.125" style="5" customWidth="1"/>
    <col min="4" max="4" width="6.625" style="9" bestFit="1" customWidth="1"/>
    <col min="5" max="5" width="5.00390625" style="9" customWidth="1"/>
    <col min="6" max="6" width="5.125" style="9" customWidth="1"/>
    <col min="7" max="7" width="6.125" style="9" customWidth="1"/>
    <col min="8" max="8" width="10.875" style="5" bestFit="1" customWidth="1"/>
    <col min="9" max="9" width="8.625" style="5" customWidth="1"/>
    <col min="10" max="10" width="6.375" style="5" customWidth="1"/>
    <col min="11" max="11" width="6.625" style="5" customWidth="1"/>
    <col min="12" max="12" width="6.00390625" style="5" customWidth="1"/>
    <col min="13" max="13" width="5.625" style="5" customWidth="1"/>
    <col min="14" max="14" width="6.625" style="5" customWidth="1"/>
    <col min="15" max="15" width="20.875" style="5" customWidth="1"/>
    <col min="16" max="16" width="4.875" style="5" customWidth="1"/>
    <col min="17" max="16384" width="6.875" style="5" customWidth="1"/>
  </cols>
  <sheetData>
    <row r="1" spans="1:16" s="11" customFormat="1" ht="15.75" customHeight="1">
      <c r="A1" s="317" t="str">
        <f>'1.THD.Tong'!A1:E1</f>
        <v>HỘI ĐỒNG NHÂN DÂN</v>
      </c>
      <c r="B1" s="317"/>
      <c r="C1" s="317"/>
      <c r="D1" s="317"/>
      <c r="E1" s="317"/>
      <c r="F1" s="318" t="s">
        <v>21</v>
      </c>
      <c r="G1" s="318"/>
      <c r="H1" s="318"/>
      <c r="I1" s="318"/>
      <c r="J1" s="318"/>
      <c r="K1" s="318"/>
      <c r="L1" s="318"/>
      <c r="M1" s="318"/>
      <c r="N1" s="318"/>
      <c r="O1" s="318"/>
      <c r="P1" s="318"/>
    </row>
    <row r="2" spans="1:16" s="11" customFormat="1" ht="15.75" customHeight="1">
      <c r="A2" s="318" t="str">
        <f>'1.THD.Tong'!A2:E2</f>
        <v>TỈNH HÀ TĨNH</v>
      </c>
      <c r="B2" s="318"/>
      <c r="C2" s="318"/>
      <c r="D2" s="318"/>
      <c r="E2" s="318"/>
      <c r="F2" s="318" t="s">
        <v>22</v>
      </c>
      <c r="G2" s="318"/>
      <c r="H2" s="318"/>
      <c r="I2" s="318"/>
      <c r="J2" s="318"/>
      <c r="K2" s="318"/>
      <c r="L2" s="318"/>
      <c r="M2" s="318"/>
      <c r="N2" s="318"/>
      <c r="O2" s="318"/>
      <c r="P2" s="318"/>
    </row>
    <row r="3" spans="1:16" s="11" customFormat="1" ht="15.75">
      <c r="A3" s="328"/>
      <c r="B3" s="328"/>
      <c r="C3" s="328"/>
      <c r="D3" s="328"/>
      <c r="E3" s="328"/>
      <c r="F3" s="328"/>
      <c r="G3" s="328"/>
      <c r="H3" s="328"/>
      <c r="I3" s="328"/>
      <c r="J3" s="328"/>
      <c r="K3" s="328"/>
      <c r="L3" s="328"/>
      <c r="M3" s="328"/>
      <c r="N3" s="328"/>
      <c r="O3" s="328"/>
      <c r="P3" s="328"/>
    </row>
    <row r="4" spans="1:16" s="19" customFormat="1" ht="15.75">
      <c r="A4" s="339" t="s">
        <v>202</v>
      </c>
      <c r="B4" s="339"/>
      <c r="C4" s="339"/>
      <c r="D4" s="339"/>
      <c r="E4" s="339"/>
      <c r="F4" s="339"/>
      <c r="G4" s="339"/>
      <c r="H4" s="339"/>
      <c r="I4" s="339"/>
      <c r="J4" s="339"/>
      <c r="K4" s="339"/>
      <c r="L4" s="339"/>
      <c r="M4" s="339"/>
      <c r="N4" s="339"/>
      <c r="O4" s="339"/>
      <c r="P4" s="339"/>
    </row>
    <row r="5" spans="1:16" s="19" customFormat="1" ht="17.25" customHeight="1">
      <c r="A5" s="339" t="s">
        <v>103</v>
      </c>
      <c r="B5" s="339"/>
      <c r="C5" s="339"/>
      <c r="D5" s="339"/>
      <c r="E5" s="339"/>
      <c r="F5" s="339"/>
      <c r="G5" s="339"/>
      <c r="H5" s="339"/>
      <c r="I5" s="339"/>
      <c r="J5" s="339"/>
      <c r="K5" s="339"/>
      <c r="L5" s="339"/>
      <c r="M5" s="339"/>
      <c r="N5" s="339"/>
      <c r="O5" s="339"/>
      <c r="P5" s="339"/>
    </row>
    <row r="6" spans="1:16" s="11" customFormat="1" ht="15.75">
      <c r="A6" s="329" t="str">
        <f>'1.THD.Tong'!A5:O5</f>
        <v>(Kèm theo Nghị quyết số    .../NQ-HĐND ngày      tháng    năm 2023 của Hội đồng nhân dân tỉnh)</v>
      </c>
      <c r="B6" s="329"/>
      <c r="C6" s="329"/>
      <c r="D6" s="329"/>
      <c r="E6" s="329"/>
      <c r="F6" s="329"/>
      <c r="G6" s="329"/>
      <c r="H6" s="329"/>
      <c r="I6" s="329"/>
      <c r="J6" s="329"/>
      <c r="K6" s="329"/>
      <c r="L6" s="329"/>
      <c r="M6" s="329"/>
      <c r="N6" s="329"/>
      <c r="O6" s="329"/>
      <c r="P6" s="329"/>
    </row>
    <row r="7" spans="1:16" s="11" customFormat="1" ht="15.75">
      <c r="A7" s="349"/>
      <c r="B7" s="349"/>
      <c r="C7" s="349"/>
      <c r="D7" s="349"/>
      <c r="E7" s="349"/>
      <c r="F7" s="349"/>
      <c r="G7" s="349"/>
      <c r="H7" s="349"/>
      <c r="I7" s="349"/>
      <c r="J7" s="349"/>
      <c r="K7" s="349"/>
      <c r="L7" s="349"/>
      <c r="M7" s="349"/>
      <c r="N7" s="349"/>
      <c r="O7" s="349"/>
      <c r="P7" s="349"/>
    </row>
    <row r="8" spans="1:16" s="10" customFormat="1" ht="12.75">
      <c r="A8" s="326" t="s">
        <v>19</v>
      </c>
      <c r="B8" s="324" t="s">
        <v>39</v>
      </c>
      <c r="C8" s="324" t="s">
        <v>40</v>
      </c>
      <c r="D8" s="324" t="s">
        <v>41</v>
      </c>
      <c r="E8" s="324"/>
      <c r="F8" s="324"/>
      <c r="G8" s="324"/>
      <c r="H8" s="324" t="s">
        <v>42</v>
      </c>
      <c r="I8" s="324" t="s">
        <v>15</v>
      </c>
      <c r="J8" s="324" t="s">
        <v>14</v>
      </c>
      <c r="K8" s="324"/>
      <c r="L8" s="324"/>
      <c r="M8" s="324"/>
      <c r="N8" s="324"/>
      <c r="O8" s="324" t="s">
        <v>43</v>
      </c>
      <c r="P8" s="324" t="s">
        <v>13</v>
      </c>
    </row>
    <row r="9" spans="1:16" s="10" customFormat="1" ht="78.75" customHeight="1">
      <c r="A9" s="326"/>
      <c r="B9" s="324"/>
      <c r="C9" s="324"/>
      <c r="D9" s="12" t="s">
        <v>12</v>
      </c>
      <c r="E9" s="12" t="s">
        <v>11</v>
      </c>
      <c r="F9" s="12" t="s">
        <v>44</v>
      </c>
      <c r="G9" s="12" t="s">
        <v>20</v>
      </c>
      <c r="H9" s="324"/>
      <c r="I9" s="324"/>
      <c r="J9" s="12" t="s">
        <v>9</v>
      </c>
      <c r="K9" s="12" t="s">
        <v>8</v>
      </c>
      <c r="L9" s="12" t="s">
        <v>45</v>
      </c>
      <c r="M9" s="12" t="s">
        <v>46</v>
      </c>
      <c r="N9" s="12" t="s">
        <v>5</v>
      </c>
      <c r="O9" s="324"/>
      <c r="P9" s="324"/>
    </row>
    <row r="10" spans="1:16" s="20" customFormat="1" ht="25.5">
      <c r="A10" s="27">
        <v>-1</v>
      </c>
      <c r="B10" s="27">
        <v>-2</v>
      </c>
      <c r="C10" s="27" t="s">
        <v>54</v>
      </c>
      <c r="D10" s="27">
        <v>-4</v>
      </c>
      <c r="E10" s="27">
        <v>-5</v>
      </c>
      <c r="F10" s="27">
        <v>-6</v>
      </c>
      <c r="G10" s="27">
        <v>-7</v>
      </c>
      <c r="H10" s="27">
        <v>-8</v>
      </c>
      <c r="I10" s="27" t="s">
        <v>55</v>
      </c>
      <c r="J10" s="27">
        <v>-10</v>
      </c>
      <c r="K10" s="27">
        <v>-11</v>
      </c>
      <c r="L10" s="27">
        <v>-12</v>
      </c>
      <c r="M10" s="27">
        <v>-13</v>
      </c>
      <c r="N10" s="27">
        <v>-14</v>
      </c>
      <c r="O10" s="27">
        <v>-15</v>
      </c>
      <c r="P10" s="27">
        <v>-16</v>
      </c>
    </row>
    <row r="11" spans="1:16" s="38" customFormat="1" ht="21.75" customHeight="1">
      <c r="A11" s="214" t="s">
        <v>47</v>
      </c>
      <c r="B11" s="215" t="s">
        <v>107</v>
      </c>
      <c r="C11" s="216">
        <f aca="true" t="shared" si="0" ref="C11:N11">SUM(C12:C13)</f>
        <v>2.26</v>
      </c>
      <c r="D11" s="216">
        <f t="shared" si="0"/>
        <v>0.13</v>
      </c>
      <c r="E11" s="216">
        <f t="shared" si="0"/>
        <v>0</v>
      </c>
      <c r="F11" s="216">
        <f t="shared" si="0"/>
        <v>0</v>
      </c>
      <c r="G11" s="216">
        <f t="shared" si="0"/>
        <v>2.13</v>
      </c>
      <c r="H11" s="216">
        <f t="shared" si="0"/>
        <v>0</v>
      </c>
      <c r="I11" s="217">
        <f t="shared" si="0"/>
        <v>0.64</v>
      </c>
      <c r="J11" s="217">
        <f t="shared" si="0"/>
        <v>0</v>
      </c>
      <c r="K11" s="217">
        <f t="shared" si="0"/>
        <v>0</v>
      </c>
      <c r="L11" s="217">
        <f t="shared" si="0"/>
        <v>0.64</v>
      </c>
      <c r="M11" s="217">
        <f t="shared" si="0"/>
        <v>0</v>
      </c>
      <c r="N11" s="217">
        <f t="shared" si="0"/>
        <v>0</v>
      </c>
      <c r="O11" s="218"/>
      <c r="P11" s="160"/>
    </row>
    <row r="12" spans="1:16" s="38" customFormat="1" ht="45">
      <c r="A12" s="224">
        <v>1</v>
      </c>
      <c r="B12" s="149" t="s">
        <v>108</v>
      </c>
      <c r="C12" s="220">
        <f>D12+E12+F12+G12</f>
        <v>2</v>
      </c>
      <c r="D12" s="220"/>
      <c r="E12" s="220">
        <v>0</v>
      </c>
      <c r="F12" s="225"/>
      <c r="G12" s="220">
        <v>2</v>
      </c>
      <c r="H12" s="221" t="s">
        <v>106</v>
      </c>
      <c r="I12" s="222">
        <f>SUM(J12:N12)</f>
        <v>0.24</v>
      </c>
      <c r="J12" s="222"/>
      <c r="K12" s="222"/>
      <c r="L12" s="222">
        <v>0.24</v>
      </c>
      <c r="M12" s="226"/>
      <c r="N12" s="222"/>
      <c r="O12" s="223" t="s">
        <v>109</v>
      </c>
      <c r="P12" s="227"/>
    </row>
    <row r="13" spans="1:16" s="38" customFormat="1" ht="45">
      <c r="A13" s="224">
        <v>2</v>
      </c>
      <c r="B13" s="228" t="s">
        <v>110</v>
      </c>
      <c r="C13" s="220">
        <f>D13+E13+F13+G13</f>
        <v>0.26</v>
      </c>
      <c r="D13" s="220">
        <v>0.13</v>
      </c>
      <c r="E13" s="220">
        <v>0</v>
      </c>
      <c r="F13" s="220"/>
      <c r="G13" s="220">
        <v>0.13</v>
      </c>
      <c r="H13" s="221" t="s">
        <v>111</v>
      </c>
      <c r="I13" s="222">
        <f>SUM(J13:N13)</f>
        <v>0.4</v>
      </c>
      <c r="J13" s="222"/>
      <c r="K13" s="222"/>
      <c r="L13" s="222">
        <v>0.4</v>
      </c>
      <c r="M13" s="222"/>
      <c r="N13" s="222"/>
      <c r="O13" s="223" t="s">
        <v>112</v>
      </c>
      <c r="P13" s="160"/>
    </row>
    <row r="14" spans="1:16" s="38" customFormat="1" ht="15">
      <c r="A14" s="214" t="s">
        <v>49</v>
      </c>
      <c r="B14" s="215" t="s">
        <v>104</v>
      </c>
      <c r="C14" s="216">
        <f aca="true" t="shared" si="1" ref="C14:N14">SUM(C15:C15)</f>
        <v>6</v>
      </c>
      <c r="D14" s="216">
        <f t="shared" si="1"/>
        <v>0</v>
      </c>
      <c r="E14" s="216">
        <f t="shared" si="1"/>
        <v>0</v>
      </c>
      <c r="F14" s="216">
        <f t="shared" si="1"/>
        <v>0</v>
      </c>
      <c r="G14" s="216">
        <f t="shared" si="1"/>
        <v>6</v>
      </c>
      <c r="H14" s="216">
        <f t="shared" si="1"/>
        <v>0</v>
      </c>
      <c r="I14" s="217">
        <f t="shared" si="1"/>
        <v>0</v>
      </c>
      <c r="J14" s="217">
        <f t="shared" si="1"/>
        <v>0</v>
      </c>
      <c r="K14" s="217">
        <f t="shared" si="1"/>
        <v>0</v>
      </c>
      <c r="L14" s="217">
        <f t="shared" si="1"/>
        <v>0</v>
      </c>
      <c r="M14" s="217">
        <f t="shared" si="1"/>
        <v>0</v>
      </c>
      <c r="N14" s="217">
        <f t="shared" si="1"/>
        <v>0</v>
      </c>
      <c r="O14" s="218"/>
      <c r="P14" s="160"/>
    </row>
    <row r="15" spans="1:16" s="38" customFormat="1" ht="90">
      <c r="A15" s="219">
        <v>1</v>
      </c>
      <c r="B15" s="177" t="s">
        <v>105</v>
      </c>
      <c r="C15" s="220">
        <f>D15+E15+F15+G15</f>
        <v>6</v>
      </c>
      <c r="D15" s="220">
        <v>0</v>
      </c>
      <c r="E15" s="220">
        <v>0</v>
      </c>
      <c r="F15" s="220"/>
      <c r="G15" s="220">
        <v>6</v>
      </c>
      <c r="H15" s="221" t="s">
        <v>106</v>
      </c>
      <c r="I15" s="222"/>
      <c r="J15" s="222"/>
      <c r="K15" s="222"/>
      <c r="L15" s="222"/>
      <c r="M15" s="222"/>
      <c r="N15" s="222"/>
      <c r="O15" s="223" t="s">
        <v>114</v>
      </c>
      <c r="P15" s="160"/>
    </row>
    <row r="16" spans="1:16" s="39" customFormat="1" ht="14.25">
      <c r="A16" s="85">
        <f>+A15+A13</f>
        <v>3</v>
      </c>
      <c r="B16" s="82" t="s">
        <v>68</v>
      </c>
      <c r="C16" s="83">
        <f>+C14+C11</f>
        <v>8.26</v>
      </c>
      <c r="D16" s="83">
        <f aca="true" t="shared" si="2" ref="D16:N16">+D14+D11</f>
        <v>0.13</v>
      </c>
      <c r="E16" s="83">
        <f t="shared" si="2"/>
        <v>0</v>
      </c>
      <c r="F16" s="83">
        <f t="shared" si="2"/>
        <v>0</v>
      </c>
      <c r="G16" s="83">
        <f t="shared" si="2"/>
        <v>8.129999999999999</v>
      </c>
      <c r="H16" s="83">
        <f t="shared" si="2"/>
        <v>0</v>
      </c>
      <c r="I16" s="83">
        <f t="shared" si="2"/>
        <v>0.64</v>
      </c>
      <c r="J16" s="83">
        <f t="shared" si="2"/>
        <v>0</v>
      </c>
      <c r="K16" s="83">
        <f t="shared" si="2"/>
        <v>0</v>
      </c>
      <c r="L16" s="83">
        <f t="shared" si="2"/>
        <v>0.64</v>
      </c>
      <c r="M16" s="83">
        <f t="shared" si="2"/>
        <v>0</v>
      </c>
      <c r="N16" s="83">
        <f t="shared" si="2"/>
        <v>0</v>
      </c>
      <c r="O16" s="84"/>
      <c r="P16" s="81"/>
    </row>
    <row r="18" spans="11:16" ht="20.25" customHeight="1">
      <c r="K18" s="315" t="s">
        <v>245</v>
      </c>
      <c r="L18" s="315"/>
      <c r="M18" s="315"/>
      <c r="N18" s="315"/>
      <c r="O18" s="315"/>
      <c r="P18" s="315"/>
    </row>
  </sheetData>
  <sheetProtection/>
  <autoFilter ref="A10:S16"/>
  <mergeCells count="20">
    <mergeCell ref="A4:P4"/>
    <mergeCell ref="F3:P3"/>
    <mergeCell ref="J8:N8"/>
    <mergeCell ref="H8:H9"/>
    <mergeCell ref="I8:I9"/>
    <mergeCell ref="B8:B9"/>
    <mergeCell ref="D8:G8"/>
    <mergeCell ref="P8:P9"/>
    <mergeCell ref="A7:P7"/>
    <mergeCell ref="C8:C9"/>
    <mergeCell ref="A1:E1"/>
    <mergeCell ref="F1:P1"/>
    <mergeCell ref="A2:E2"/>
    <mergeCell ref="F2:P2"/>
    <mergeCell ref="A3:E3"/>
    <mergeCell ref="K18:P18"/>
    <mergeCell ref="A8:A9"/>
    <mergeCell ref="A5:P5"/>
    <mergeCell ref="A6:P6"/>
    <mergeCell ref="O8:O9"/>
  </mergeCells>
  <conditionalFormatting sqref="B12">
    <cfRule type="duplicateValues" priority="1" dxfId="2">
      <formula>AND(COUNTIF($B$12:$B$12,B12)&gt;1,NOT(ISBLANK(B12)))</formula>
    </cfRule>
  </conditionalFormatting>
  <conditionalFormatting sqref="B12">
    <cfRule type="duplicateValues" priority="2" dxfId="2">
      <formula>AND(COUNTIF($B$12:$B$12,B12)&gt;1,NOT(ISBLANK(B12)))</formula>
    </cfRule>
  </conditionalFormatting>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TQD</dc:creator>
  <cp:keywords/>
  <dc:description/>
  <cp:lastModifiedBy>Admin</cp:lastModifiedBy>
  <cp:lastPrinted>2023-04-27T04:09:23Z</cp:lastPrinted>
  <dcterms:created xsi:type="dcterms:W3CDTF">2017-12-11T07:29:45Z</dcterms:created>
  <dcterms:modified xsi:type="dcterms:W3CDTF">2023-04-27T04:37:28Z</dcterms:modified>
  <cp:category/>
  <cp:version/>
  <cp:contentType/>
  <cp:contentStatus/>
</cp:coreProperties>
</file>