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THANH-NS\HỌP HĐND TỈNH CÁC KỲ\Năm 2021\Kỳ họp cuối năm 2021\Các nội dung trình kỳ họp - Chính thức (13.12.2021)\BC thuc hien DT2021, phan bo DT2022\"/>
    </mc:Choice>
  </mc:AlternateContent>
  <xr:revisionPtr revIDLastSave="0" documentId="13_ncr:1_{A4E089F2-B0DC-47B9-9C68-8287A7D1FB9B}" xr6:coauthVersionLast="47" xr6:coauthVersionMax="47" xr10:uidLastSave="{00000000-0000-0000-0000-000000000000}"/>
  <bookViews>
    <workbookView xWindow="-120" yWindow="-120" windowWidth="29040" windowHeight="15840" activeTab="3" xr2:uid="{00000000-000D-0000-FFFF-FFFF00000000}"/>
  </bookViews>
  <sheets>
    <sheet name="PL01.ThuNS2022" sheetId="1" r:id="rId1"/>
    <sheet name="PL02.ChiNS2022" sheetId="2" r:id="rId2"/>
    <sheet name="PL03.QLHC" sheetId="16" r:id="rId3"/>
    <sheet name="PL04.DT" sheetId="28" r:id="rId4"/>
    <sheet name="PL05.ThuHX" sheetId="10" r:id="rId5"/>
    <sheet name="PL06.Thu.HX huong" sheetId="11" r:id="rId6"/>
    <sheet name="PL07.ChiNS.HX" sheetId="12" r:id="rId7"/>
    <sheet name="PL08.Tiendat" sheetId="13" r:id="rId8"/>
    <sheet name="PL09.NSTW" sheetId="23" r:id="rId9"/>
    <sheet name="PL10.Phanbo.Tiendat " sheetId="24" r:id="rId10"/>
    <sheet name="PL11.Doi ung ODA" sheetId="25" r:id="rId11"/>
    <sheet name="PL12.NSTT" sheetId="26" r:id="rId12"/>
    <sheet name="PL13.XSKT" sheetId="27"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051" localSheetId="8">#REF!</definedName>
    <definedName name="\0051" localSheetId="9">#REF!</definedName>
    <definedName name="\0051" localSheetId="10">#REF!</definedName>
    <definedName name="\0051" localSheetId="11">#REF!</definedName>
    <definedName name="\0051" localSheetId="12">#REF!</definedName>
    <definedName name="\0051">#N/A</definedName>
    <definedName name="\0061" localSheetId="8">#REF!</definedName>
    <definedName name="\0061" localSheetId="9">#REF!</definedName>
    <definedName name="\0061" localSheetId="10">#REF!</definedName>
    <definedName name="\0061" localSheetId="11">#REF!</definedName>
    <definedName name="\0061" localSheetId="12">#REF!</definedName>
    <definedName name="\0061">#N/A</definedName>
    <definedName name="\0061a" localSheetId="8">#REF!</definedName>
    <definedName name="\0061a" localSheetId="9">#REF!</definedName>
    <definedName name="\0061a" localSheetId="10">#REF!</definedName>
    <definedName name="\0061a" localSheetId="11">#REF!</definedName>
    <definedName name="\0061a" localSheetId="12">#REF!</definedName>
    <definedName name="\0061a">#N/A</definedName>
    <definedName name="\0062a" localSheetId="8">#REF!</definedName>
    <definedName name="\0062a" localSheetId="9">#REF!</definedName>
    <definedName name="\0062a" localSheetId="10">#REF!</definedName>
    <definedName name="\0062a" localSheetId="11">#REF!</definedName>
    <definedName name="\0062a" localSheetId="12">#REF!</definedName>
    <definedName name="\0062a">#N/A</definedName>
    <definedName name="\0062b" localSheetId="8">#REF!</definedName>
    <definedName name="\0062b" localSheetId="9">#REF!</definedName>
    <definedName name="\0062b" localSheetId="10">#REF!</definedName>
    <definedName name="\0062b" localSheetId="11">#REF!</definedName>
    <definedName name="\0062b" localSheetId="12">#REF!</definedName>
    <definedName name="\0062b">#N/A</definedName>
    <definedName name="\0062c" localSheetId="8">#REF!</definedName>
    <definedName name="\0062c" localSheetId="9">#REF!</definedName>
    <definedName name="\0062c" localSheetId="10">#REF!</definedName>
    <definedName name="\0062c" localSheetId="11">#REF!</definedName>
    <definedName name="\0062c" localSheetId="12">#REF!</definedName>
    <definedName name="\0062c">#N/A</definedName>
    <definedName name="\0063" localSheetId="8">#REF!</definedName>
    <definedName name="\0063" localSheetId="9">#REF!</definedName>
    <definedName name="\0063" localSheetId="10">#REF!</definedName>
    <definedName name="\0063" localSheetId="11">#REF!</definedName>
    <definedName name="\0063" localSheetId="12">#REF!</definedName>
    <definedName name="\0063">#N/A</definedName>
    <definedName name="\0063a" localSheetId="8">#REF!</definedName>
    <definedName name="\0063a" localSheetId="9">#REF!</definedName>
    <definedName name="\0063a" localSheetId="10">#REF!</definedName>
    <definedName name="\0063a" localSheetId="11">#REF!</definedName>
    <definedName name="\0063a" localSheetId="12">#REF!</definedName>
    <definedName name="\0063a">#N/A</definedName>
    <definedName name="\0064" localSheetId="8">#REF!</definedName>
    <definedName name="\0064" localSheetId="9">#REF!</definedName>
    <definedName name="\0064" localSheetId="10">#REF!</definedName>
    <definedName name="\0064" localSheetId="11">#REF!</definedName>
    <definedName name="\0064" localSheetId="12">#REF!</definedName>
    <definedName name="\0064">#N/A</definedName>
    <definedName name="\0081" localSheetId="8">#REF!</definedName>
    <definedName name="\0081" localSheetId="9">#REF!</definedName>
    <definedName name="\0081" localSheetId="10">#REF!</definedName>
    <definedName name="\0081" localSheetId="11">#REF!</definedName>
    <definedName name="\0081" localSheetId="12">#REF!</definedName>
    <definedName name="\0081">#N/A</definedName>
    <definedName name="\0082" localSheetId="8">#REF!</definedName>
    <definedName name="\0082" localSheetId="9">#REF!</definedName>
    <definedName name="\0082" localSheetId="10">#REF!</definedName>
    <definedName name="\0082" localSheetId="11">#REF!</definedName>
    <definedName name="\0082" localSheetId="12">#REF!</definedName>
    <definedName name="\0082">#N/A</definedName>
    <definedName name="\010" localSheetId="8">#REF!</definedName>
    <definedName name="\010" localSheetId="9">#REF!</definedName>
    <definedName name="\010" localSheetId="10">#REF!</definedName>
    <definedName name="\010" localSheetId="11">#REF!</definedName>
    <definedName name="\010" localSheetId="12">#REF!</definedName>
    <definedName name="\010">#N/A</definedName>
    <definedName name="\4001a" localSheetId="8">#REF!</definedName>
    <definedName name="\4001a" localSheetId="9">#REF!</definedName>
    <definedName name="\4001a" localSheetId="10">#REF!</definedName>
    <definedName name="\4001a" localSheetId="11">#REF!</definedName>
    <definedName name="\4001a" localSheetId="12">#REF!</definedName>
    <definedName name="\4001a">#N/A</definedName>
    <definedName name="\4001b" localSheetId="8">#REF!</definedName>
    <definedName name="\4001b" localSheetId="9">#REF!</definedName>
    <definedName name="\4001b" localSheetId="10">#REF!</definedName>
    <definedName name="\4001b" localSheetId="11">#REF!</definedName>
    <definedName name="\4001b" localSheetId="12">#REF!</definedName>
    <definedName name="\4001b">#N/A</definedName>
    <definedName name="\4002a" localSheetId="8">#REF!</definedName>
    <definedName name="\4002a" localSheetId="9">#REF!</definedName>
    <definedName name="\4002a" localSheetId="10">#REF!</definedName>
    <definedName name="\4002a" localSheetId="11">#REF!</definedName>
    <definedName name="\4002a" localSheetId="12">#REF!</definedName>
    <definedName name="\4002a">#N/A</definedName>
    <definedName name="\4002b" localSheetId="8">#REF!</definedName>
    <definedName name="\4002b" localSheetId="9">#REF!</definedName>
    <definedName name="\4002b" localSheetId="10">#REF!</definedName>
    <definedName name="\4002b" localSheetId="11">#REF!</definedName>
    <definedName name="\4002b" localSheetId="12">#REF!</definedName>
    <definedName name="\4002b">#N/A</definedName>
    <definedName name="\4003a" localSheetId="8">#REF!</definedName>
    <definedName name="\4003a" localSheetId="9">#REF!</definedName>
    <definedName name="\4003a" localSheetId="10">#REF!</definedName>
    <definedName name="\4003a" localSheetId="11">#REF!</definedName>
    <definedName name="\4003a" localSheetId="12">#REF!</definedName>
    <definedName name="\4003a">#N/A</definedName>
    <definedName name="\4003b" localSheetId="8">#REF!</definedName>
    <definedName name="\4003b" localSheetId="9">#REF!</definedName>
    <definedName name="\4003b" localSheetId="10">#REF!</definedName>
    <definedName name="\4003b" localSheetId="11">#REF!</definedName>
    <definedName name="\4003b" localSheetId="12">#REF!</definedName>
    <definedName name="\4003b">#N/A</definedName>
    <definedName name="\4004" localSheetId="8">#REF!</definedName>
    <definedName name="\4004" localSheetId="9">#REF!</definedName>
    <definedName name="\4004" localSheetId="10">#REF!</definedName>
    <definedName name="\4004" localSheetId="11">#REF!</definedName>
    <definedName name="\4004" localSheetId="12">#REF!</definedName>
    <definedName name="\4004">#N/A</definedName>
    <definedName name="\4005" localSheetId="8">#REF!</definedName>
    <definedName name="\4005" localSheetId="9">#REF!</definedName>
    <definedName name="\4005" localSheetId="10">#REF!</definedName>
    <definedName name="\4005" localSheetId="11">#REF!</definedName>
    <definedName name="\4005" localSheetId="12">#REF!</definedName>
    <definedName name="\4005">#N/A</definedName>
    <definedName name="\4006" localSheetId="8">#REF!</definedName>
    <definedName name="\4006" localSheetId="9">#REF!</definedName>
    <definedName name="\4006" localSheetId="10">#REF!</definedName>
    <definedName name="\4006" localSheetId="11">#REF!</definedName>
    <definedName name="\4006" localSheetId="12">#REF!</definedName>
    <definedName name="\4006">#N/A</definedName>
    <definedName name="\4007" localSheetId="8">#REF!</definedName>
    <definedName name="\4007" localSheetId="9">#REF!</definedName>
    <definedName name="\4007" localSheetId="10">#REF!</definedName>
    <definedName name="\4007" localSheetId="11">#REF!</definedName>
    <definedName name="\4007" localSheetId="12">#REF!</definedName>
    <definedName name="\4007">#N/A</definedName>
    <definedName name="\4013" localSheetId="8">#REF!</definedName>
    <definedName name="\4013" localSheetId="9">#REF!</definedName>
    <definedName name="\4013" localSheetId="10">#REF!</definedName>
    <definedName name="\4013" localSheetId="11">#REF!</definedName>
    <definedName name="\4013" localSheetId="12">#REF!</definedName>
    <definedName name="\4013">#N/A</definedName>
    <definedName name="\4041" localSheetId="8">#REF!</definedName>
    <definedName name="\4041" localSheetId="9">#REF!</definedName>
    <definedName name="\4041" localSheetId="10">#REF!</definedName>
    <definedName name="\4041" localSheetId="11">#REF!</definedName>
    <definedName name="\4041" localSheetId="12">#REF!</definedName>
    <definedName name="\4041">#N/A</definedName>
    <definedName name="\4042" localSheetId="8">#REF!</definedName>
    <definedName name="\4042" localSheetId="9">#REF!</definedName>
    <definedName name="\4042" localSheetId="10">#REF!</definedName>
    <definedName name="\4042" localSheetId="11">#REF!</definedName>
    <definedName name="\4042" localSheetId="12">#REF!</definedName>
    <definedName name="\4042">#N/A</definedName>
    <definedName name="\4043" localSheetId="8">#REF!</definedName>
    <definedName name="\4043" localSheetId="9">#REF!</definedName>
    <definedName name="\4043" localSheetId="10">#REF!</definedName>
    <definedName name="\4043" localSheetId="11">#REF!</definedName>
    <definedName name="\4043" localSheetId="12">#REF!</definedName>
    <definedName name="\4043">#N/A</definedName>
    <definedName name="\4044" localSheetId="8">#REF!</definedName>
    <definedName name="\4044" localSheetId="9">#REF!</definedName>
    <definedName name="\4044" localSheetId="10">#REF!</definedName>
    <definedName name="\4044" localSheetId="11">#REF!</definedName>
    <definedName name="\4044" localSheetId="12">#REF!</definedName>
    <definedName name="\4044">#N/A</definedName>
    <definedName name="\4051" localSheetId="8">#REF!</definedName>
    <definedName name="\4051" localSheetId="9">#REF!</definedName>
    <definedName name="\4051" localSheetId="10">#REF!</definedName>
    <definedName name="\4051" localSheetId="11">#REF!</definedName>
    <definedName name="\4051" localSheetId="12">#REF!</definedName>
    <definedName name="\4051">#N/A</definedName>
    <definedName name="\4052" localSheetId="8">#REF!</definedName>
    <definedName name="\4052" localSheetId="9">#REF!</definedName>
    <definedName name="\4052" localSheetId="10">#REF!</definedName>
    <definedName name="\4052" localSheetId="11">#REF!</definedName>
    <definedName name="\4052" localSheetId="12">#REF!</definedName>
    <definedName name="\4052">#N/A</definedName>
    <definedName name="\4053" localSheetId="8">#REF!</definedName>
    <definedName name="\4053" localSheetId="9">#REF!</definedName>
    <definedName name="\4053" localSheetId="10">#REF!</definedName>
    <definedName name="\4053" localSheetId="11">#REF!</definedName>
    <definedName name="\4053" localSheetId="12">#REF!</definedName>
    <definedName name="\4053">#N/A</definedName>
    <definedName name="\4054" localSheetId="8">#REF!</definedName>
    <definedName name="\4054" localSheetId="9">#REF!</definedName>
    <definedName name="\4054" localSheetId="10">#REF!</definedName>
    <definedName name="\4054" localSheetId="11">#REF!</definedName>
    <definedName name="\4054" localSheetId="12">#REF!</definedName>
    <definedName name="\4054">#N/A</definedName>
    <definedName name="\4055" localSheetId="8">#REF!</definedName>
    <definedName name="\4055" localSheetId="9">#REF!</definedName>
    <definedName name="\4055" localSheetId="10">#REF!</definedName>
    <definedName name="\4055" localSheetId="11">#REF!</definedName>
    <definedName name="\4055" localSheetId="12">#REF!</definedName>
    <definedName name="\4055">#N/A</definedName>
    <definedName name="\4056" localSheetId="8">#REF!</definedName>
    <definedName name="\4056" localSheetId="9">#REF!</definedName>
    <definedName name="\4056" localSheetId="10">#REF!</definedName>
    <definedName name="\4056" localSheetId="11">#REF!</definedName>
    <definedName name="\4056" localSheetId="12">#REF!</definedName>
    <definedName name="\4056">#N/A</definedName>
    <definedName name="\4057" localSheetId="8">#REF!</definedName>
    <definedName name="\4057" localSheetId="9">#REF!</definedName>
    <definedName name="\4057" localSheetId="10">#REF!</definedName>
    <definedName name="\4057" localSheetId="11">#REF!</definedName>
    <definedName name="\4057" localSheetId="12">#REF!</definedName>
    <definedName name="\4057">#N/A</definedName>
    <definedName name="\4061" localSheetId="8">#REF!</definedName>
    <definedName name="\4061" localSheetId="9">#REF!</definedName>
    <definedName name="\4061" localSheetId="10">#REF!</definedName>
    <definedName name="\4061" localSheetId="11">#REF!</definedName>
    <definedName name="\4061" localSheetId="12">#REF!</definedName>
    <definedName name="\4061">#N/A</definedName>
    <definedName name="\4062" localSheetId="8">#REF!</definedName>
    <definedName name="\4062" localSheetId="9">#REF!</definedName>
    <definedName name="\4062" localSheetId="10">#REF!</definedName>
    <definedName name="\4062" localSheetId="11">#REF!</definedName>
    <definedName name="\4062" localSheetId="12">#REF!</definedName>
    <definedName name="\4062">#N/A</definedName>
    <definedName name="\4063" localSheetId="8">#REF!</definedName>
    <definedName name="\4063" localSheetId="9">#REF!</definedName>
    <definedName name="\4063" localSheetId="10">#REF!</definedName>
    <definedName name="\4063" localSheetId="11">#REF!</definedName>
    <definedName name="\4063" localSheetId="12">#REF!</definedName>
    <definedName name="\4063">#N/A</definedName>
    <definedName name="\4064" localSheetId="8">#REF!</definedName>
    <definedName name="\4064" localSheetId="9">#REF!</definedName>
    <definedName name="\4064" localSheetId="10">#REF!</definedName>
    <definedName name="\4064" localSheetId="11">#REF!</definedName>
    <definedName name="\4064" localSheetId="12">#REF!</definedName>
    <definedName name="\4064">#N/A</definedName>
    <definedName name="\4065" localSheetId="8">#REF!</definedName>
    <definedName name="\4065" localSheetId="9">#REF!</definedName>
    <definedName name="\4065" localSheetId="10">#REF!</definedName>
    <definedName name="\4065" localSheetId="11">#REF!</definedName>
    <definedName name="\4065" localSheetId="12">#REF!</definedName>
    <definedName name="\4065">#N/A</definedName>
    <definedName name="\4066" localSheetId="8">#REF!</definedName>
    <definedName name="\4066" localSheetId="9">#REF!</definedName>
    <definedName name="\4066" localSheetId="10">#REF!</definedName>
    <definedName name="\4066" localSheetId="11">#REF!</definedName>
    <definedName name="\4066" localSheetId="12">#REF!</definedName>
    <definedName name="\4066">#N/A</definedName>
    <definedName name="\4071" localSheetId="8">#REF!</definedName>
    <definedName name="\4071" localSheetId="9">#REF!</definedName>
    <definedName name="\4071" localSheetId="10">#REF!</definedName>
    <definedName name="\4071" localSheetId="11">#REF!</definedName>
    <definedName name="\4071" localSheetId="12">#REF!</definedName>
    <definedName name="\4071">#N/A</definedName>
    <definedName name="\4072" localSheetId="8">#REF!</definedName>
    <definedName name="\4072" localSheetId="9">#REF!</definedName>
    <definedName name="\4072" localSheetId="10">#REF!</definedName>
    <definedName name="\4072" localSheetId="11">#REF!</definedName>
    <definedName name="\4072" localSheetId="12">#REF!</definedName>
    <definedName name="\4072">#N/A</definedName>
    <definedName name="\4073" localSheetId="8">#REF!</definedName>
    <definedName name="\4073" localSheetId="9">#REF!</definedName>
    <definedName name="\4073" localSheetId="10">#REF!</definedName>
    <definedName name="\4073" localSheetId="11">#REF!</definedName>
    <definedName name="\4073" localSheetId="12">#REF!</definedName>
    <definedName name="\4073">#N/A</definedName>
    <definedName name="\4074" localSheetId="8">#REF!</definedName>
    <definedName name="\4074" localSheetId="9">#REF!</definedName>
    <definedName name="\4074" localSheetId="10">#REF!</definedName>
    <definedName name="\4074" localSheetId="11">#REF!</definedName>
    <definedName name="\4074" localSheetId="12">#REF!</definedName>
    <definedName name="\4074">#N/A</definedName>
    <definedName name="\4075" localSheetId="8">#REF!</definedName>
    <definedName name="\4075" localSheetId="9">#REF!</definedName>
    <definedName name="\4075" localSheetId="10">#REF!</definedName>
    <definedName name="\4075" localSheetId="11">#REF!</definedName>
    <definedName name="\4075" localSheetId="12">#REF!</definedName>
    <definedName name="\4075">#N/A</definedName>
    <definedName name="\4076" localSheetId="8">#REF!</definedName>
    <definedName name="\4076" localSheetId="9">#REF!</definedName>
    <definedName name="\4076" localSheetId="10">#REF!</definedName>
    <definedName name="\4076" localSheetId="11">#REF!</definedName>
    <definedName name="\4076" localSheetId="12">#REF!</definedName>
    <definedName name="\4076">#N/A</definedName>
    <definedName name="\5001" localSheetId="8">#REF!</definedName>
    <definedName name="\5001" localSheetId="9">#REF!</definedName>
    <definedName name="\5001" localSheetId="10">#REF!</definedName>
    <definedName name="\5001" localSheetId="11">#REF!</definedName>
    <definedName name="\5001" localSheetId="12">#REF!</definedName>
    <definedName name="\5001">#N/A</definedName>
    <definedName name="\50010a" localSheetId="8">#REF!</definedName>
    <definedName name="\50010a" localSheetId="9">#REF!</definedName>
    <definedName name="\50010a" localSheetId="10">#REF!</definedName>
    <definedName name="\50010a" localSheetId="11">#REF!</definedName>
    <definedName name="\50010a" localSheetId="12">#REF!</definedName>
    <definedName name="\50010a">#N/A</definedName>
    <definedName name="\50010b" localSheetId="8">#REF!</definedName>
    <definedName name="\50010b" localSheetId="9">#REF!</definedName>
    <definedName name="\50010b" localSheetId="10">#REF!</definedName>
    <definedName name="\50010b" localSheetId="11">#REF!</definedName>
    <definedName name="\50010b" localSheetId="12">#REF!</definedName>
    <definedName name="\50010b">#N/A</definedName>
    <definedName name="\50011a" localSheetId="8">#REF!</definedName>
    <definedName name="\50011a" localSheetId="9">#REF!</definedName>
    <definedName name="\50011a" localSheetId="10">#REF!</definedName>
    <definedName name="\50011a" localSheetId="11">#REF!</definedName>
    <definedName name="\50011a" localSheetId="12">#REF!</definedName>
    <definedName name="\50011a">#N/A</definedName>
    <definedName name="\50011b" localSheetId="8">#REF!</definedName>
    <definedName name="\50011b" localSheetId="9">#REF!</definedName>
    <definedName name="\50011b" localSheetId="10">#REF!</definedName>
    <definedName name="\50011b" localSheetId="11">#REF!</definedName>
    <definedName name="\50011b" localSheetId="12">#REF!</definedName>
    <definedName name="\50011b">#N/A</definedName>
    <definedName name="\50011c" localSheetId="8">#REF!</definedName>
    <definedName name="\50011c" localSheetId="9">#REF!</definedName>
    <definedName name="\50011c" localSheetId="10">#REF!</definedName>
    <definedName name="\50011c" localSheetId="11">#REF!</definedName>
    <definedName name="\50011c" localSheetId="12">#REF!</definedName>
    <definedName name="\50011c">#N/A</definedName>
    <definedName name="\5002" localSheetId="8">#REF!</definedName>
    <definedName name="\5002" localSheetId="9">#REF!</definedName>
    <definedName name="\5002" localSheetId="10">#REF!</definedName>
    <definedName name="\5002" localSheetId="11">#REF!</definedName>
    <definedName name="\5002" localSheetId="12">#REF!</definedName>
    <definedName name="\5002">#N/A</definedName>
    <definedName name="\5003a" localSheetId="8">#REF!</definedName>
    <definedName name="\5003a" localSheetId="9">#REF!</definedName>
    <definedName name="\5003a" localSheetId="10">#REF!</definedName>
    <definedName name="\5003a" localSheetId="11">#REF!</definedName>
    <definedName name="\5003a" localSheetId="12">#REF!</definedName>
    <definedName name="\5003a">#N/A</definedName>
    <definedName name="\5003b" localSheetId="8">#REF!</definedName>
    <definedName name="\5003b" localSheetId="9">#REF!</definedName>
    <definedName name="\5003b" localSheetId="10">#REF!</definedName>
    <definedName name="\5003b" localSheetId="11">#REF!</definedName>
    <definedName name="\5003b" localSheetId="12">#REF!</definedName>
    <definedName name="\5003b">#N/A</definedName>
    <definedName name="\5004a" localSheetId="8">#REF!</definedName>
    <definedName name="\5004a" localSheetId="9">#REF!</definedName>
    <definedName name="\5004a" localSheetId="10">#REF!</definedName>
    <definedName name="\5004a" localSheetId="11">#REF!</definedName>
    <definedName name="\5004a" localSheetId="12">#REF!</definedName>
    <definedName name="\5004a">#N/A</definedName>
    <definedName name="\5004b" localSheetId="8">#REF!</definedName>
    <definedName name="\5004b" localSheetId="9">#REF!</definedName>
    <definedName name="\5004b" localSheetId="10">#REF!</definedName>
    <definedName name="\5004b" localSheetId="11">#REF!</definedName>
    <definedName name="\5004b" localSheetId="12">#REF!</definedName>
    <definedName name="\5004b">#N/A</definedName>
    <definedName name="\5004c" localSheetId="8">#REF!</definedName>
    <definedName name="\5004c" localSheetId="9">#REF!</definedName>
    <definedName name="\5004c" localSheetId="10">#REF!</definedName>
    <definedName name="\5004c" localSheetId="11">#REF!</definedName>
    <definedName name="\5004c" localSheetId="12">#REF!</definedName>
    <definedName name="\5004c">#N/A</definedName>
    <definedName name="\5004d" localSheetId="8">#REF!</definedName>
    <definedName name="\5004d" localSheetId="9">#REF!</definedName>
    <definedName name="\5004d" localSheetId="10">#REF!</definedName>
    <definedName name="\5004d" localSheetId="11">#REF!</definedName>
    <definedName name="\5004d" localSheetId="12">#REF!</definedName>
    <definedName name="\5004d">#N/A</definedName>
    <definedName name="\5004e" localSheetId="8">#REF!</definedName>
    <definedName name="\5004e" localSheetId="9">#REF!</definedName>
    <definedName name="\5004e" localSheetId="10">#REF!</definedName>
    <definedName name="\5004e" localSheetId="11">#REF!</definedName>
    <definedName name="\5004e" localSheetId="12">#REF!</definedName>
    <definedName name="\5004e">#N/A</definedName>
    <definedName name="\5004f" localSheetId="8">#REF!</definedName>
    <definedName name="\5004f" localSheetId="9">#REF!</definedName>
    <definedName name="\5004f" localSheetId="10">#REF!</definedName>
    <definedName name="\5004f" localSheetId="11">#REF!</definedName>
    <definedName name="\5004f" localSheetId="12">#REF!</definedName>
    <definedName name="\5004f">#N/A</definedName>
    <definedName name="\5004g" localSheetId="8">#REF!</definedName>
    <definedName name="\5004g" localSheetId="9">#REF!</definedName>
    <definedName name="\5004g" localSheetId="10">#REF!</definedName>
    <definedName name="\5004g" localSheetId="11">#REF!</definedName>
    <definedName name="\5004g" localSheetId="12">#REF!</definedName>
    <definedName name="\5004g">#N/A</definedName>
    <definedName name="\5005a" localSheetId="8">#REF!</definedName>
    <definedName name="\5005a" localSheetId="9">#REF!</definedName>
    <definedName name="\5005a" localSheetId="10">#REF!</definedName>
    <definedName name="\5005a" localSheetId="11">#REF!</definedName>
    <definedName name="\5005a" localSheetId="12">#REF!</definedName>
    <definedName name="\5005a">#N/A</definedName>
    <definedName name="\5005b" localSheetId="8">#REF!</definedName>
    <definedName name="\5005b" localSheetId="9">#REF!</definedName>
    <definedName name="\5005b" localSheetId="10">#REF!</definedName>
    <definedName name="\5005b" localSheetId="11">#REF!</definedName>
    <definedName name="\5005b" localSheetId="12">#REF!</definedName>
    <definedName name="\5005b">#N/A</definedName>
    <definedName name="\5005c" localSheetId="8">#REF!</definedName>
    <definedName name="\5005c" localSheetId="9">#REF!</definedName>
    <definedName name="\5005c" localSheetId="10">#REF!</definedName>
    <definedName name="\5005c" localSheetId="11">#REF!</definedName>
    <definedName name="\5005c" localSheetId="12">#REF!</definedName>
    <definedName name="\5005c">#N/A</definedName>
    <definedName name="\5006" localSheetId="8">#REF!</definedName>
    <definedName name="\5006" localSheetId="9">#REF!</definedName>
    <definedName name="\5006" localSheetId="10">#REF!</definedName>
    <definedName name="\5006" localSheetId="11">#REF!</definedName>
    <definedName name="\5006" localSheetId="12">#REF!</definedName>
    <definedName name="\5006">#N/A</definedName>
    <definedName name="\5007" localSheetId="8">#REF!</definedName>
    <definedName name="\5007" localSheetId="9">#REF!</definedName>
    <definedName name="\5007" localSheetId="10">#REF!</definedName>
    <definedName name="\5007" localSheetId="11">#REF!</definedName>
    <definedName name="\5007" localSheetId="12">#REF!</definedName>
    <definedName name="\5007">#N/A</definedName>
    <definedName name="\5008a" localSheetId="8">#REF!</definedName>
    <definedName name="\5008a" localSheetId="9">#REF!</definedName>
    <definedName name="\5008a" localSheetId="10">#REF!</definedName>
    <definedName name="\5008a" localSheetId="11">#REF!</definedName>
    <definedName name="\5008a" localSheetId="12">#REF!</definedName>
    <definedName name="\5008a">#N/A</definedName>
    <definedName name="\5008b" localSheetId="8">#REF!</definedName>
    <definedName name="\5008b" localSheetId="9">#REF!</definedName>
    <definedName name="\5008b" localSheetId="10">#REF!</definedName>
    <definedName name="\5008b" localSheetId="11">#REF!</definedName>
    <definedName name="\5008b" localSheetId="12">#REF!</definedName>
    <definedName name="\5008b">#N/A</definedName>
    <definedName name="\5009" localSheetId="8">#REF!</definedName>
    <definedName name="\5009" localSheetId="9">#REF!</definedName>
    <definedName name="\5009" localSheetId="10">#REF!</definedName>
    <definedName name="\5009" localSheetId="11">#REF!</definedName>
    <definedName name="\5009" localSheetId="12">#REF!</definedName>
    <definedName name="\5009">#N/A</definedName>
    <definedName name="\5021" localSheetId="8">#REF!</definedName>
    <definedName name="\5021" localSheetId="9">#REF!</definedName>
    <definedName name="\5021" localSheetId="10">#REF!</definedName>
    <definedName name="\5021" localSheetId="11">#REF!</definedName>
    <definedName name="\5021" localSheetId="12">#REF!</definedName>
    <definedName name="\5021">#N/A</definedName>
    <definedName name="\5022" localSheetId="8">#REF!</definedName>
    <definedName name="\5022" localSheetId="9">#REF!</definedName>
    <definedName name="\5022" localSheetId="10">#REF!</definedName>
    <definedName name="\5022" localSheetId="11">#REF!</definedName>
    <definedName name="\5022" localSheetId="12">#REF!</definedName>
    <definedName name="\5022">#N/A</definedName>
    <definedName name="\5023" localSheetId="8">#REF!</definedName>
    <definedName name="\5023" localSheetId="9">#REF!</definedName>
    <definedName name="\5023" localSheetId="10">#REF!</definedName>
    <definedName name="\5023" localSheetId="11">#REF!</definedName>
    <definedName name="\5023" localSheetId="12">#REF!</definedName>
    <definedName name="\5023">#N/A</definedName>
    <definedName name="\5041" localSheetId="8">#REF!</definedName>
    <definedName name="\5041" localSheetId="9">#REF!</definedName>
    <definedName name="\5041" localSheetId="10">#REF!</definedName>
    <definedName name="\5041" localSheetId="11">#REF!</definedName>
    <definedName name="\5041" localSheetId="12">#REF!</definedName>
    <definedName name="\5041">#N/A</definedName>
    <definedName name="\5045" localSheetId="8">#REF!</definedName>
    <definedName name="\5045" localSheetId="9">#REF!</definedName>
    <definedName name="\5045" localSheetId="10">#REF!</definedName>
    <definedName name="\5045" localSheetId="11">#REF!</definedName>
    <definedName name="\5045" localSheetId="12">#REF!</definedName>
    <definedName name="\5045">#N/A</definedName>
    <definedName name="\505" localSheetId="8">#REF!</definedName>
    <definedName name="\505" localSheetId="9">#REF!</definedName>
    <definedName name="\505" localSheetId="10">#REF!</definedName>
    <definedName name="\505" localSheetId="11">#REF!</definedName>
    <definedName name="\505" localSheetId="12">#REF!</definedName>
    <definedName name="\505">#N/A</definedName>
    <definedName name="\506" localSheetId="8">#REF!</definedName>
    <definedName name="\506" localSheetId="9">#REF!</definedName>
    <definedName name="\506" localSheetId="10">#REF!</definedName>
    <definedName name="\506" localSheetId="11">#REF!</definedName>
    <definedName name="\506" localSheetId="12">#REF!</definedName>
    <definedName name="\506">#N/A</definedName>
    <definedName name="\5081" localSheetId="8">#REF!</definedName>
    <definedName name="\5081" localSheetId="9">#REF!</definedName>
    <definedName name="\5081" localSheetId="10">#REF!</definedName>
    <definedName name="\5081" localSheetId="11">#REF!</definedName>
    <definedName name="\5081" localSheetId="12">#REF!</definedName>
    <definedName name="\5081">#N/A</definedName>
    <definedName name="\5082" localSheetId="8">#REF!</definedName>
    <definedName name="\5082" localSheetId="9">#REF!</definedName>
    <definedName name="\5082" localSheetId="10">#REF!</definedName>
    <definedName name="\5082" localSheetId="11">#REF!</definedName>
    <definedName name="\5082" localSheetId="12">#REF!</definedName>
    <definedName name="\5082">#N/A</definedName>
    <definedName name="\6001a" localSheetId="8">#REF!</definedName>
    <definedName name="\6001a" localSheetId="9">#REF!</definedName>
    <definedName name="\6001a" localSheetId="10">#REF!</definedName>
    <definedName name="\6001a" localSheetId="11">#REF!</definedName>
    <definedName name="\6001a" localSheetId="12">#REF!</definedName>
    <definedName name="\6001a">#N/A</definedName>
    <definedName name="\6001b" localSheetId="8">#REF!</definedName>
    <definedName name="\6001b" localSheetId="9">#REF!</definedName>
    <definedName name="\6001b" localSheetId="10">#REF!</definedName>
    <definedName name="\6001b" localSheetId="11">#REF!</definedName>
    <definedName name="\6001b" localSheetId="12">#REF!</definedName>
    <definedName name="\6001b">#N/A</definedName>
    <definedName name="\6001c" localSheetId="8">#REF!</definedName>
    <definedName name="\6001c" localSheetId="9">#REF!</definedName>
    <definedName name="\6001c" localSheetId="10">#REF!</definedName>
    <definedName name="\6001c" localSheetId="11">#REF!</definedName>
    <definedName name="\6001c" localSheetId="12">#REF!</definedName>
    <definedName name="\6001c">#N/A</definedName>
    <definedName name="\6002" localSheetId="8">#REF!</definedName>
    <definedName name="\6002" localSheetId="9">#REF!</definedName>
    <definedName name="\6002" localSheetId="10">#REF!</definedName>
    <definedName name="\6002" localSheetId="11">#REF!</definedName>
    <definedName name="\6002" localSheetId="12">#REF!</definedName>
    <definedName name="\6002">#N/A</definedName>
    <definedName name="\6003" localSheetId="8">#REF!</definedName>
    <definedName name="\6003" localSheetId="9">#REF!</definedName>
    <definedName name="\6003" localSheetId="10">#REF!</definedName>
    <definedName name="\6003" localSheetId="11">#REF!</definedName>
    <definedName name="\6003" localSheetId="12">#REF!</definedName>
    <definedName name="\6003">#N/A</definedName>
    <definedName name="\6004" localSheetId="8">#REF!</definedName>
    <definedName name="\6004" localSheetId="9">#REF!</definedName>
    <definedName name="\6004" localSheetId="10">#REF!</definedName>
    <definedName name="\6004" localSheetId="11">#REF!</definedName>
    <definedName name="\6004" localSheetId="12">#REF!</definedName>
    <definedName name="\6004">#N/A</definedName>
    <definedName name="\6012" localSheetId="8">#REF!</definedName>
    <definedName name="\6012" localSheetId="9">#REF!</definedName>
    <definedName name="\6012" localSheetId="10">#REF!</definedName>
    <definedName name="\6012" localSheetId="11">#REF!</definedName>
    <definedName name="\6012" localSheetId="12">#REF!</definedName>
    <definedName name="\6012">#N/A</definedName>
    <definedName name="\6021" localSheetId="8">#REF!</definedName>
    <definedName name="\6021" localSheetId="9">#REF!</definedName>
    <definedName name="\6021" localSheetId="10">#REF!</definedName>
    <definedName name="\6021" localSheetId="11">#REF!</definedName>
    <definedName name="\6021" localSheetId="12">#REF!</definedName>
    <definedName name="\6021">#N/A</definedName>
    <definedName name="\6051" localSheetId="8">#REF!</definedName>
    <definedName name="\6051" localSheetId="9">#REF!</definedName>
    <definedName name="\6051" localSheetId="10">#REF!</definedName>
    <definedName name="\6051" localSheetId="11">#REF!</definedName>
    <definedName name="\6051" localSheetId="12">#REF!</definedName>
    <definedName name="\6051">#N/A</definedName>
    <definedName name="\6052" localSheetId="8">#REF!</definedName>
    <definedName name="\6052" localSheetId="9">#REF!</definedName>
    <definedName name="\6052" localSheetId="10">#REF!</definedName>
    <definedName name="\6052" localSheetId="11">#REF!</definedName>
    <definedName name="\6052" localSheetId="12">#REF!</definedName>
    <definedName name="\6052">#N/A</definedName>
    <definedName name="\6053" localSheetId="8">#REF!</definedName>
    <definedName name="\6053" localSheetId="9">#REF!</definedName>
    <definedName name="\6053" localSheetId="10">#REF!</definedName>
    <definedName name="\6053" localSheetId="11">#REF!</definedName>
    <definedName name="\6053" localSheetId="12">#REF!</definedName>
    <definedName name="\6053">#N/A</definedName>
    <definedName name="\6055" localSheetId="8">#REF!</definedName>
    <definedName name="\6055" localSheetId="9">#REF!</definedName>
    <definedName name="\6055" localSheetId="10">#REF!</definedName>
    <definedName name="\6055" localSheetId="11">#REF!</definedName>
    <definedName name="\6055" localSheetId="12">#REF!</definedName>
    <definedName name="\6055">#N/A</definedName>
    <definedName name="\6061" localSheetId="8">#REF!</definedName>
    <definedName name="\6061" localSheetId="9">#REF!</definedName>
    <definedName name="\6061" localSheetId="10">#REF!</definedName>
    <definedName name="\6061" localSheetId="11">#REF!</definedName>
    <definedName name="\6061" localSheetId="12">#REF!</definedName>
    <definedName name="\6061">#N/A</definedName>
    <definedName name="\6101" localSheetId="8">#REF!</definedName>
    <definedName name="\6101" localSheetId="9">#REF!</definedName>
    <definedName name="\6101" localSheetId="10">#REF!</definedName>
    <definedName name="\6101" localSheetId="11">#REF!</definedName>
    <definedName name="\6101" localSheetId="12">#REF!</definedName>
    <definedName name="\6101">#N/A</definedName>
    <definedName name="\6102" localSheetId="8">#REF!</definedName>
    <definedName name="\6102" localSheetId="9">#REF!</definedName>
    <definedName name="\6102" localSheetId="10">#REF!</definedName>
    <definedName name="\6102" localSheetId="11">#REF!</definedName>
    <definedName name="\6102" localSheetId="12">#REF!</definedName>
    <definedName name="\6102">#N/A</definedName>
    <definedName name="\6121" localSheetId="8">#REF!</definedName>
    <definedName name="\6121" localSheetId="9">#REF!</definedName>
    <definedName name="\6121" localSheetId="10">#REF!</definedName>
    <definedName name="\6121" localSheetId="11">#REF!</definedName>
    <definedName name="\6121" localSheetId="12">#REF!</definedName>
    <definedName name="\6121">#N/A</definedName>
    <definedName name="\6122" localSheetId="8">#REF!</definedName>
    <definedName name="\6122" localSheetId="9">#REF!</definedName>
    <definedName name="\6122" localSheetId="10">#REF!</definedName>
    <definedName name="\6122" localSheetId="11">#REF!</definedName>
    <definedName name="\6122" localSheetId="12">#REF!</definedName>
    <definedName name="\6122">#N/A</definedName>
    <definedName name="\6123" localSheetId="8">#REF!</definedName>
    <definedName name="\6123" localSheetId="9">#REF!</definedName>
    <definedName name="\6123" localSheetId="10">#REF!</definedName>
    <definedName name="\6123" localSheetId="11">#REF!</definedName>
    <definedName name="\6123" localSheetId="12">#REF!</definedName>
    <definedName name="\6123">#N/A</definedName>
    <definedName name="\6125" localSheetId="8">#REF!</definedName>
    <definedName name="\6125" localSheetId="9">#REF!</definedName>
    <definedName name="\6125" localSheetId="10">#REF!</definedName>
    <definedName name="\6125" localSheetId="11">#REF!</definedName>
    <definedName name="\6125" localSheetId="12">#REF!</definedName>
    <definedName name="\6125">#N/A</definedName>
    <definedName name="\T" localSheetId="3">#REF!</definedName>
    <definedName name="\T">#REF!</definedName>
    <definedName name="_">#N/A</definedName>
    <definedName name="___">#N/A</definedName>
    <definedName name="_________a1" localSheetId="3" hidden="1">{"'Sheet1'!$L$16"}</definedName>
    <definedName name="_________a1" localSheetId="8" hidden="1">{"'Sheet1'!$L$16"}</definedName>
    <definedName name="_________a1" localSheetId="9" hidden="1">{"'Sheet1'!$L$16"}</definedName>
    <definedName name="_________a1" localSheetId="10" hidden="1">{"'Sheet1'!$L$16"}</definedName>
    <definedName name="_________a1" localSheetId="11" hidden="1">{"'Sheet1'!$L$16"}</definedName>
    <definedName name="_________a1" localSheetId="12" hidden="1">{"'Sheet1'!$L$16"}</definedName>
    <definedName name="_________a1" hidden="1">{"'Sheet1'!$L$16"}</definedName>
    <definedName name="_________ban2" localSheetId="3" hidden="1">{"'Sheet1'!$L$16"}</definedName>
    <definedName name="_________ban2" localSheetId="8" hidden="1">{"'Sheet1'!$L$16"}</definedName>
    <definedName name="_________ban2" localSheetId="9" hidden="1">{"'Sheet1'!$L$16"}</definedName>
    <definedName name="_________ban2" localSheetId="10" hidden="1">{"'Sheet1'!$L$16"}</definedName>
    <definedName name="_________ban2" localSheetId="11" hidden="1">{"'Sheet1'!$L$16"}</definedName>
    <definedName name="_________ban2" localSheetId="12" hidden="1">{"'Sheet1'!$L$16"}</definedName>
    <definedName name="_________ban2" hidden="1">{"'Sheet1'!$L$16"}</definedName>
    <definedName name="_________h1" localSheetId="3" hidden="1">{"'Sheet1'!$L$16"}</definedName>
    <definedName name="_________h1" localSheetId="8" hidden="1">{"'Sheet1'!$L$16"}</definedName>
    <definedName name="_________h1" localSheetId="9" hidden="1">{"'Sheet1'!$L$16"}</definedName>
    <definedName name="_________h1" localSheetId="10" hidden="1">{"'Sheet1'!$L$16"}</definedName>
    <definedName name="_________h1" localSheetId="11" hidden="1">{"'Sheet1'!$L$16"}</definedName>
    <definedName name="_________h1" localSheetId="12" hidden="1">{"'Sheet1'!$L$16"}</definedName>
    <definedName name="_________h1" hidden="1">{"'Sheet1'!$L$16"}</definedName>
    <definedName name="_________hu1" localSheetId="3" hidden="1">{"'Sheet1'!$L$16"}</definedName>
    <definedName name="_________hu1" localSheetId="8" hidden="1">{"'Sheet1'!$L$16"}</definedName>
    <definedName name="_________hu1" localSheetId="9" hidden="1">{"'Sheet1'!$L$16"}</definedName>
    <definedName name="_________hu1" localSheetId="10" hidden="1">{"'Sheet1'!$L$16"}</definedName>
    <definedName name="_________hu1" localSheetId="11" hidden="1">{"'Sheet1'!$L$16"}</definedName>
    <definedName name="_________hu1" localSheetId="12" hidden="1">{"'Sheet1'!$L$16"}</definedName>
    <definedName name="_________hu1" hidden="1">{"'Sheet1'!$L$16"}</definedName>
    <definedName name="_________hu2" localSheetId="3" hidden="1">{"'Sheet1'!$L$16"}</definedName>
    <definedName name="_________hu2" localSheetId="8" hidden="1">{"'Sheet1'!$L$16"}</definedName>
    <definedName name="_________hu2" localSheetId="9" hidden="1">{"'Sheet1'!$L$16"}</definedName>
    <definedName name="_________hu2" localSheetId="10" hidden="1">{"'Sheet1'!$L$16"}</definedName>
    <definedName name="_________hu2" localSheetId="11" hidden="1">{"'Sheet1'!$L$16"}</definedName>
    <definedName name="_________hu2" localSheetId="12" hidden="1">{"'Sheet1'!$L$16"}</definedName>
    <definedName name="_________hu2" hidden="1">{"'Sheet1'!$L$16"}</definedName>
    <definedName name="_________hu5" localSheetId="3" hidden="1">{"'Sheet1'!$L$16"}</definedName>
    <definedName name="_________hu5" localSheetId="8" hidden="1">{"'Sheet1'!$L$16"}</definedName>
    <definedName name="_________hu5" localSheetId="9" hidden="1">{"'Sheet1'!$L$16"}</definedName>
    <definedName name="_________hu5" localSheetId="10" hidden="1">{"'Sheet1'!$L$16"}</definedName>
    <definedName name="_________hu5" localSheetId="11" hidden="1">{"'Sheet1'!$L$16"}</definedName>
    <definedName name="_________hu5" localSheetId="12" hidden="1">{"'Sheet1'!$L$16"}</definedName>
    <definedName name="_________hu5" hidden="1">{"'Sheet1'!$L$16"}</definedName>
    <definedName name="_________hu6" localSheetId="3" hidden="1">{"'Sheet1'!$L$16"}</definedName>
    <definedName name="_________hu6" localSheetId="8" hidden="1">{"'Sheet1'!$L$16"}</definedName>
    <definedName name="_________hu6" localSheetId="9" hidden="1">{"'Sheet1'!$L$16"}</definedName>
    <definedName name="_________hu6" localSheetId="10" hidden="1">{"'Sheet1'!$L$16"}</definedName>
    <definedName name="_________hu6" localSheetId="11" hidden="1">{"'Sheet1'!$L$16"}</definedName>
    <definedName name="_________hu6" localSheetId="12" hidden="1">{"'Sheet1'!$L$16"}</definedName>
    <definedName name="_________hu6" hidden="1">{"'Sheet1'!$L$16"}</definedName>
    <definedName name="_________M36" localSheetId="3" hidden="1">{"'Sheet1'!$L$16"}</definedName>
    <definedName name="_________M36" localSheetId="8" hidden="1">{"'Sheet1'!$L$16"}</definedName>
    <definedName name="_________M36" localSheetId="9" hidden="1">{"'Sheet1'!$L$16"}</definedName>
    <definedName name="_________M36" localSheetId="10" hidden="1">{"'Sheet1'!$L$16"}</definedName>
    <definedName name="_________M36" localSheetId="11" hidden="1">{"'Sheet1'!$L$16"}</definedName>
    <definedName name="_________M36" localSheetId="12" hidden="1">{"'Sheet1'!$L$16"}</definedName>
    <definedName name="_________M36" hidden="1">{"'Sheet1'!$L$16"}</definedName>
    <definedName name="_________PA3" localSheetId="3" hidden="1">{"'Sheet1'!$L$16"}</definedName>
    <definedName name="_________PA3" localSheetId="8" hidden="1">{"'Sheet1'!$L$16"}</definedName>
    <definedName name="_________PA3" localSheetId="9" hidden="1">{"'Sheet1'!$L$16"}</definedName>
    <definedName name="_________PA3" localSheetId="10" hidden="1">{"'Sheet1'!$L$16"}</definedName>
    <definedName name="_________PA3" localSheetId="11" hidden="1">{"'Sheet1'!$L$16"}</definedName>
    <definedName name="_________PA3" localSheetId="12" hidden="1">{"'Sheet1'!$L$16"}</definedName>
    <definedName name="_________PA3" hidden="1">{"'Sheet1'!$L$16"}</definedName>
    <definedName name="_________Tru21" localSheetId="3" hidden="1">{"'Sheet1'!$L$16"}</definedName>
    <definedName name="_________Tru21" localSheetId="8" hidden="1">{"'Sheet1'!$L$16"}</definedName>
    <definedName name="_________Tru21" localSheetId="9" hidden="1">{"'Sheet1'!$L$16"}</definedName>
    <definedName name="_________Tru21" localSheetId="10" hidden="1">{"'Sheet1'!$L$16"}</definedName>
    <definedName name="_________Tru21" localSheetId="11" hidden="1">{"'Sheet1'!$L$16"}</definedName>
    <definedName name="_________Tru21" localSheetId="12" hidden="1">{"'Sheet1'!$L$16"}</definedName>
    <definedName name="_________Tru21" hidden="1">{"'Sheet1'!$L$16"}</definedName>
    <definedName name="________a1" localSheetId="3" hidden="1">{"'Sheet1'!$L$16"}</definedName>
    <definedName name="________a1" localSheetId="8" hidden="1">{"'Sheet1'!$L$16"}</definedName>
    <definedName name="________a1" localSheetId="9" hidden="1">{"'Sheet1'!$L$16"}</definedName>
    <definedName name="________a1" localSheetId="10" hidden="1">{"'Sheet1'!$L$16"}</definedName>
    <definedName name="________a1" localSheetId="11" hidden="1">{"'Sheet1'!$L$16"}</definedName>
    <definedName name="________a1" localSheetId="12" hidden="1">{"'Sheet1'!$L$16"}</definedName>
    <definedName name="________a1" hidden="1">{"'Sheet1'!$L$16"}</definedName>
    <definedName name="________h1" localSheetId="3" hidden="1">{"'Sheet1'!$L$16"}</definedName>
    <definedName name="________h1" localSheetId="8" hidden="1">{"'Sheet1'!$L$16"}</definedName>
    <definedName name="________h1" localSheetId="9" hidden="1">{"'Sheet1'!$L$16"}</definedName>
    <definedName name="________h1" localSheetId="10" hidden="1">{"'Sheet1'!$L$16"}</definedName>
    <definedName name="________h1" localSheetId="11" hidden="1">{"'Sheet1'!$L$16"}</definedName>
    <definedName name="________h1" localSheetId="12" hidden="1">{"'Sheet1'!$L$16"}</definedName>
    <definedName name="________h1" hidden="1">{"'Sheet1'!$L$16"}</definedName>
    <definedName name="________hu1" localSheetId="3" hidden="1">{"'Sheet1'!$L$16"}</definedName>
    <definedName name="________hu1" localSheetId="8" hidden="1">{"'Sheet1'!$L$16"}</definedName>
    <definedName name="________hu1" localSheetId="9" hidden="1">{"'Sheet1'!$L$16"}</definedName>
    <definedName name="________hu1" localSheetId="10" hidden="1">{"'Sheet1'!$L$16"}</definedName>
    <definedName name="________hu1" localSheetId="11" hidden="1">{"'Sheet1'!$L$16"}</definedName>
    <definedName name="________hu1" localSheetId="12" hidden="1">{"'Sheet1'!$L$16"}</definedName>
    <definedName name="________hu1" hidden="1">{"'Sheet1'!$L$16"}</definedName>
    <definedName name="________hu2" localSheetId="3" hidden="1">{"'Sheet1'!$L$16"}</definedName>
    <definedName name="________hu2" localSheetId="8" hidden="1">{"'Sheet1'!$L$16"}</definedName>
    <definedName name="________hu2" localSheetId="9" hidden="1">{"'Sheet1'!$L$16"}</definedName>
    <definedName name="________hu2" localSheetId="10" hidden="1">{"'Sheet1'!$L$16"}</definedName>
    <definedName name="________hu2" localSheetId="11" hidden="1">{"'Sheet1'!$L$16"}</definedName>
    <definedName name="________hu2" localSheetId="12" hidden="1">{"'Sheet1'!$L$16"}</definedName>
    <definedName name="________hu2" hidden="1">{"'Sheet1'!$L$16"}</definedName>
    <definedName name="________hu5" localSheetId="3" hidden="1">{"'Sheet1'!$L$16"}</definedName>
    <definedName name="________hu5" localSheetId="8" hidden="1">{"'Sheet1'!$L$16"}</definedName>
    <definedName name="________hu5" localSheetId="9" hidden="1">{"'Sheet1'!$L$16"}</definedName>
    <definedName name="________hu5" localSheetId="10" hidden="1">{"'Sheet1'!$L$16"}</definedName>
    <definedName name="________hu5" localSheetId="11" hidden="1">{"'Sheet1'!$L$16"}</definedName>
    <definedName name="________hu5" localSheetId="12" hidden="1">{"'Sheet1'!$L$16"}</definedName>
    <definedName name="________hu5" hidden="1">{"'Sheet1'!$L$16"}</definedName>
    <definedName name="________hu6" localSheetId="3" hidden="1">{"'Sheet1'!$L$16"}</definedName>
    <definedName name="________hu6" localSheetId="8" hidden="1">{"'Sheet1'!$L$16"}</definedName>
    <definedName name="________hu6" localSheetId="9" hidden="1">{"'Sheet1'!$L$16"}</definedName>
    <definedName name="________hu6" localSheetId="10" hidden="1">{"'Sheet1'!$L$16"}</definedName>
    <definedName name="________hu6" localSheetId="11" hidden="1">{"'Sheet1'!$L$16"}</definedName>
    <definedName name="________hu6" localSheetId="12" hidden="1">{"'Sheet1'!$L$16"}</definedName>
    <definedName name="________hu6" hidden="1">{"'Sheet1'!$L$16"}</definedName>
    <definedName name="_______a1" localSheetId="3" hidden="1">{"'Sheet1'!$L$16"}</definedName>
    <definedName name="_______a1" localSheetId="8" hidden="1">{"'Sheet1'!$L$16"}</definedName>
    <definedName name="_______a1" localSheetId="9" hidden="1">{"'Sheet1'!$L$16"}</definedName>
    <definedName name="_______a1" localSheetId="10" hidden="1">{"'Sheet1'!$L$16"}</definedName>
    <definedName name="_______a1" localSheetId="11" hidden="1">{"'Sheet1'!$L$16"}</definedName>
    <definedName name="_______a1" localSheetId="12" hidden="1">{"'Sheet1'!$L$16"}</definedName>
    <definedName name="_______a1" hidden="1">{"'Sheet1'!$L$16"}</definedName>
    <definedName name="_______a129" localSheetId="3" hidden="1">{"Offgrid",#N/A,FALSE,"OFFGRID";"Region",#N/A,FALSE,"REGION";"Offgrid -2",#N/A,FALSE,"OFFGRID";"WTP",#N/A,FALSE,"WTP";"WTP -2",#N/A,FALSE,"WTP";"Project",#N/A,FALSE,"PROJECT";"Summary -2",#N/A,FALSE,"SUMMARY"}</definedName>
    <definedName name="_______a129" localSheetId="5" hidden="1">{"Offgrid",#N/A,FALSE,"OFFGRID";"Region",#N/A,FALSE,"REGION";"Offgrid -2",#N/A,FALSE,"OFFGRID";"WTP",#N/A,FALSE,"WTP";"WTP -2",#N/A,FALSE,"WTP";"Project",#N/A,FALSE,"PROJECT";"Summary -2",#N/A,FALSE,"SUMMARY"}</definedName>
    <definedName name="_______a129" localSheetId="6" hidden="1">{"Offgrid",#N/A,FALSE,"OFFGRID";"Region",#N/A,FALSE,"REGION";"Offgrid -2",#N/A,FALSE,"OFFGRID";"WTP",#N/A,FALSE,"WTP";"WTP -2",#N/A,FALSE,"WTP";"Project",#N/A,FALSE,"PROJECT";"Summary -2",#N/A,FALSE,"SUMMARY"}</definedName>
    <definedName name="_______a129" localSheetId="7"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3" hidden="1">{"Offgrid",#N/A,FALSE,"OFFGRID";"Region",#N/A,FALSE,"REGION";"Offgrid -2",#N/A,FALSE,"OFFGRID";"WTP",#N/A,FALSE,"WTP";"WTP -2",#N/A,FALSE,"WTP";"Project",#N/A,FALSE,"PROJECT";"Summary -2",#N/A,FALSE,"SUMMARY"}</definedName>
    <definedName name="_______a130" localSheetId="5" hidden="1">{"Offgrid",#N/A,FALSE,"OFFGRID";"Region",#N/A,FALSE,"REGION";"Offgrid -2",#N/A,FALSE,"OFFGRID";"WTP",#N/A,FALSE,"WTP";"WTP -2",#N/A,FALSE,"WTP";"Project",#N/A,FALSE,"PROJECT";"Summary -2",#N/A,FALSE,"SUMMARY"}</definedName>
    <definedName name="_______a130" localSheetId="6" hidden="1">{"Offgrid",#N/A,FALSE,"OFFGRID";"Region",#N/A,FALSE,"REGION";"Offgrid -2",#N/A,FALSE,"OFFGRID";"WTP",#N/A,FALSE,"WTP";"WTP -2",#N/A,FALSE,"WTP";"Project",#N/A,FALSE,"PROJECT";"Summary -2",#N/A,FALSE,"SUMMARY"}</definedName>
    <definedName name="_______a130" localSheetId="7"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3" hidden="1">{"'Sheet1'!$L$16"}</definedName>
    <definedName name="_______ban2" localSheetId="8" hidden="1">{"'Sheet1'!$L$16"}</definedName>
    <definedName name="_______ban2" localSheetId="9" hidden="1">{"'Sheet1'!$L$16"}</definedName>
    <definedName name="_______ban2" localSheetId="10" hidden="1">{"'Sheet1'!$L$16"}</definedName>
    <definedName name="_______ban2" localSheetId="11" hidden="1">{"'Sheet1'!$L$16"}</definedName>
    <definedName name="_______ban2" localSheetId="12" hidden="1">{"'Sheet1'!$L$16"}</definedName>
    <definedName name="_______ban2" hidden="1">{"'Sheet1'!$L$16"}</definedName>
    <definedName name="_______h1" localSheetId="3" hidden="1">{"'Sheet1'!$L$16"}</definedName>
    <definedName name="_______h1" localSheetId="8" hidden="1">{"'Sheet1'!$L$16"}</definedName>
    <definedName name="_______h1" localSheetId="9" hidden="1">{"'Sheet1'!$L$16"}</definedName>
    <definedName name="_______h1" localSheetId="10" hidden="1">{"'Sheet1'!$L$16"}</definedName>
    <definedName name="_______h1" localSheetId="11" hidden="1">{"'Sheet1'!$L$16"}</definedName>
    <definedName name="_______h1" localSheetId="12" hidden="1">{"'Sheet1'!$L$16"}</definedName>
    <definedName name="_______h1" hidden="1">{"'Sheet1'!$L$16"}</definedName>
    <definedName name="_______hu1" localSheetId="3" hidden="1">{"'Sheet1'!$L$16"}</definedName>
    <definedName name="_______hu1" localSheetId="8" hidden="1">{"'Sheet1'!$L$16"}</definedName>
    <definedName name="_______hu1" localSheetId="9" hidden="1">{"'Sheet1'!$L$16"}</definedName>
    <definedName name="_______hu1" localSheetId="10" hidden="1">{"'Sheet1'!$L$16"}</definedName>
    <definedName name="_______hu1" localSheetId="11" hidden="1">{"'Sheet1'!$L$16"}</definedName>
    <definedName name="_______hu1" localSheetId="12" hidden="1">{"'Sheet1'!$L$16"}</definedName>
    <definedName name="_______hu1" hidden="1">{"'Sheet1'!$L$16"}</definedName>
    <definedName name="_______hu2" localSheetId="3" hidden="1">{"'Sheet1'!$L$16"}</definedName>
    <definedName name="_______hu2" localSheetId="8" hidden="1">{"'Sheet1'!$L$16"}</definedName>
    <definedName name="_______hu2" localSheetId="9" hidden="1">{"'Sheet1'!$L$16"}</definedName>
    <definedName name="_______hu2" localSheetId="10" hidden="1">{"'Sheet1'!$L$16"}</definedName>
    <definedName name="_______hu2" localSheetId="11" hidden="1">{"'Sheet1'!$L$16"}</definedName>
    <definedName name="_______hu2" localSheetId="12" hidden="1">{"'Sheet1'!$L$16"}</definedName>
    <definedName name="_______hu2" hidden="1">{"'Sheet1'!$L$16"}</definedName>
    <definedName name="_______hu5" localSheetId="3" hidden="1">{"'Sheet1'!$L$16"}</definedName>
    <definedName name="_______hu5" localSheetId="8" hidden="1">{"'Sheet1'!$L$16"}</definedName>
    <definedName name="_______hu5" localSheetId="9" hidden="1">{"'Sheet1'!$L$16"}</definedName>
    <definedName name="_______hu5" localSheetId="10" hidden="1">{"'Sheet1'!$L$16"}</definedName>
    <definedName name="_______hu5" localSheetId="11" hidden="1">{"'Sheet1'!$L$16"}</definedName>
    <definedName name="_______hu5" localSheetId="12" hidden="1">{"'Sheet1'!$L$16"}</definedName>
    <definedName name="_______hu5" hidden="1">{"'Sheet1'!$L$16"}</definedName>
    <definedName name="_______hu6" localSheetId="3" hidden="1">{"'Sheet1'!$L$16"}</definedName>
    <definedName name="_______hu6" localSheetId="8" hidden="1">{"'Sheet1'!$L$16"}</definedName>
    <definedName name="_______hu6" localSheetId="9" hidden="1">{"'Sheet1'!$L$16"}</definedName>
    <definedName name="_______hu6" localSheetId="10" hidden="1">{"'Sheet1'!$L$16"}</definedName>
    <definedName name="_______hu6" localSheetId="11" hidden="1">{"'Sheet1'!$L$16"}</definedName>
    <definedName name="_______hu6" localSheetId="12" hidden="1">{"'Sheet1'!$L$16"}</definedName>
    <definedName name="_______hu6" hidden="1">{"'Sheet1'!$L$16"}</definedName>
    <definedName name="_______M36" localSheetId="3" hidden="1">{"'Sheet1'!$L$16"}</definedName>
    <definedName name="_______M36" localSheetId="8" hidden="1">{"'Sheet1'!$L$16"}</definedName>
    <definedName name="_______M36" localSheetId="9" hidden="1">{"'Sheet1'!$L$16"}</definedName>
    <definedName name="_______M36" localSheetId="10" hidden="1">{"'Sheet1'!$L$16"}</definedName>
    <definedName name="_______M36" localSheetId="11" hidden="1">{"'Sheet1'!$L$16"}</definedName>
    <definedName name="_______M36" localSheetId="12" hidden="1">{"'Sheet1'!$L$16"}</definedName>
    <definedName name="_______M36" hidden="1">{"'Sheet1'!$L$16"}</definedName>
    <definedName name="_______PA3" localSheetId="3" hidden="1">{"'Sheet1'!$L$16"}</definedName>
    <definedName name="_______PA3" localSheetId="8" hidden="1">{"'Sheet1'!$L$16"}</definedName>
    <definedName name="_______PA3" localSheetId="9" hidden="1">{"'Sheet1'!$L$16"}</definedName>
    <definedName name="_______PA3" localSheetId="10" hidden="1">{"'Sheet1'!$L$16"}</definedName>
    <definedName name="_______PA3" localSheetId="11" hidden="1">{"'Sheet1'!$L$16"}</definedName>
    <definedName name="_______PA3" localSheetId="12" hidden="1">{"'Sheet1'!$L$16"}</definedName>
    <definedName name="_______PA3" hidden="1">{"'Sheet1'!$L$16"}</definedName>
    <definedName name="_______Tru21" localSheetId="3" hidden="1">{"'Sheet1'!$L$16"}</definedName>
    <definedName name="_______Tru21" localSheetId="8" hidden="1">{"'Sheet1'!$L$16"}</definedName>
    <definedName name="_______Tru21" localSheetId="9" hidden="1">{"'Sheet1'!$L$16"}</definedName>
    <definedName name="_______Tru21" localSheetId="10" hidden="1">{"'Sheet1'!$L$16"}</definedName>
    <definedName name="_______Tru21" localSheetId="11" hidden="1">{"'Sheet1'!$L$16"}</definedName>
    <definedName name="_______Tru21" localSheetId="12" hidden="1">{"'Sheet1'!$L$16"}</definedName>
    <definedName name="_______Tru21" hidden="1">{"'Sheet1'!$L$16"}</definedName>
    <definedName name="______a1" localSheetId="3" hidden="1">{"'Sheet1'!$L$16"}</definedName>
    <definedName name="______a1" localSheetId="8" hidden="1">{"'Sheet1'!$L$16"}</definedName>
    <definedName name="______a1" localSheetId="9" hidden="1">{"'Sheet1'!$L$16"}</definedName>
    <definedName name="______a1" localSheetId="10" hidden="1">{"'Sheet1'!$L$16"}</definedName>
    <definedName name="______a1" localSheetId="11" hidden="1">{"'Sheet1'!$L$16"}</definedName>
    <definedName name="______a1" localSheetId="12" hidden="1">{"'Sheet1'!$L$16"}</definedName>
    <definedName name="______a1" hidden="1">{"'Sheet1'!$L$16"}</definedName>
    <definedName name="______B1" localSheetId="3" hidden="1">{"'Sheet1'!$L$16"}</definedName>
    <definedName name="______B1" localSheetId="9" hidden="1">{"'Sheet1'!$L$16"}</definedName>
    <definedName name="______B1" localSheetId="10" hidden="1">{"'Sheet1'!$L$16"}</definedName>
    <definedName name="______B1" localSheetId="11" hidden="1">{"'Sheet1'!$L$16"}</definedName>
    <definedName name="______B1" localSheetId="12" hidden="1">{"'Sheet1'!$L$16"}</definedName>
    <definedName name="______B1" hidden="1">{"'Sheet1'!$L$16"}</definedName>
    <definedName name="______ban2" localSheetId="3" hidden="1">{"'Sheet1'!$L$16"}</definedName>
    <definedName name="______ban2" localSheetId="8" hidden="1">{"'Sheet1'!$L$16"}</definedName>
    <definedName name="______ban2" localSheetId="9" hidden="1">{"'Sheet1'!$L$16"}</definedName>
    <definedName name="______ban2" localSheetId="10" hidden="1">{"'Sheet1'!$L$16"}</definedName>
    <definedName name="______ban2" localSheetId="11" hidden="1">{"'Sheet1'!$L$16"}</definedName>
    <definedName name="______ban2" localSheetId="12" hidden="1">{"'Sheet1'!$L$16"}</definedName>
    <definedName name="______ban2" hidden="1">{"'Sheet1'!$L$16"}</definedName>
    <definedName name="______Goi8" localSheetId="3" hidden="1">{"'Sheet1'!$L$16"}</definedName>
    <definedName name="______Goi8" localSheetId="5" hidden="1">{"'Sheet1'!$L$16"}</definedName>
    <definedName name="______Goi8" localSheetId="6" hidden="1">{"'Sheet1'!$L$16"}</definedName>
    <definedName name="______Goi8" localSheetId="7" hidden="1">{"'Sheet1'!$L$16"}</definedName>
    <definedName name="______Goi8" hidden="1">{"'Sheet1'!$L$16"}</definedName>
    <definedName name="______h1" localSheetId="3" hidden="1">{"'Sheet1'!$L$16"}</definedName>
    <definedName name="______h1" localSheetId="8" hidden="1">{"'Sheet1'!$L$16"}</definedName>
    <definedName name="______h1" localSheetId="9" hidden="1">{"'Sheet1'!$L$16"}</definedName>
    <definedName name="______h1" localSheetId="10" hidden="1">{"'Sheet1'!$L$16"}</definedName>
    <definedName name="______h1" localSheetId="11" hidden="1">{"'Sheet1'!$L$16"}</definedName>
    <definedName name="______h1" localSheetId="12" hidden="1">{"'Sheet1'!$L$16"}</definedName>
    <definedName name="______h1" hidden="1">{"'Sheet1'!$L$16"}</definedName>
    <definedName name="______hu1" localSheetId="3" hidden="1">{"'Sheet1'!$L$16"}</definedName>
    <definedName name="______hu1" localSheetId="8" hidden="1">{"'Sheet1'!$L$16"}</definedName>
    <definedName name="______hu1" localSheetId="9" hidden="1">{"'Sheet1'!$L$16"}</definedName>
    <definedName name="______hu1" localSheetId="10" hidden="1">{"'Sheet1'!$L$16"}</definedName>
    <definedName name="______hu1" localSheetId="11" hidden="1">{"'Sheet1'!$L$16"}</definedName>
    <definedName name="______hu1" localSheetId="12" hidden="1">{"'Sheet1'!$L$16"}</definedName>
    <definedName name="______hu1" hidden="1">{"'Sheet1'!$L$16"}</definedName>
    <definedName name="______hu2" localSheetId="3" hidden="1">{"'Sheet1'!$L$16"}</definedName>
    <definedName name="______hu2" localSheetId="8" hidden="1">{"'Sheet1'!$L$16"}</definedName>
    <definedName name="______hu2" localSheetId="9" hidden="1">{"'Sheet1'!$L$16"}</definedName>
    <definedName name="______hu2" localSheetId="10" hidden="1">{"'Sheet1'!$L$16"}</definedName>
    <definedName name="______hu2" localSheetId="11" hidden="1">{"'Sheet1'!$L$16"}</definedName>
    <definedName name="______hu2" localSheetId="12" hidden="1">{"'Sheet1'!$L$16"}</definedName>
    <definedName name="______hu2" hidden="1">{"'Sheet1'!$L$16"}</definedName>
    <definedName name="______hu5" localSheetId="3" hidden="1">{"'Sheet1'!$L$16"}</definedName>
    <definedName name="______hu5" localSheetId="8" hidden="1">{"'Sheet1'!$L$16"}</definedName>
    <definedName name="______hu5" localSheetId="9" hidden="1">{"'Sheet1'!$L$16"}</definedName>
    <definedName name="______hu5" localSheetId="10" hidden="1">{"'Sheet1'!$L$16"}</definedName>
    <definedName name="______hu5" localSheetId="11" hidden="1">{"'Sheet1'!$L$16"}</definedName>
    <definedName name="______hu5" localSheetId="12" hidden="1">{"'Sheet1'!$L$16"}</definedName>
    <definedName name="______hu5" hidden="1">{"'Sheet1'!$L$16"}</definedName>
    <definedName name="______hu6" localSheetId="3" hidden="1">{"'Sheet1'!$L$16"}</definedName>
    <definedName name="______hu6" localSheetId="8" hidden="1">{"'Sheet1'!$L$16"}</definedName>
    <definedName name="______hu6" localSheetId="9" hidden="1">{"'Sheet1'!$L$16"}</definedName>
    <definedName name="______hu6" localSheetId="10" hidden="1">{"'Sheet1'!$L$16"}</definedName>
    <definedName name="______hu6" localSheetId="11" hidden="1">{"'Sheet1'!$L$16"}</definedName>
    <definedName name="______hu6" localSheetId="12" hidden="1">{"'Sheet1'!$L$16"}</definedName>
    <definedName name="______hu6" hidden="1">{"'Sheet1'!$L$16"}</definedName>
    <definedName name="______M36" localSheetId="3" hidden="1">{"'Sheet1'!$L$16"}</definedName>
    <definedName name="______M36" localSheetId="8" hidden="1">{"'Sheet1'!$L$16"}</definedName>
    <definedName name="______M36" localSheetId="9" hidden="1">{"'Sheet1'!$L$16"}</definedName>
    <definedName name="______M36" localSheetId="10" hidden="1">{"'Sheet1'!$L$16"}</definedName>
    <definedName name="______M36" localSheetId="11" hidden="1">{"'Sheet1'!$L$16"}</definedName>
    <definedName name="______M36" localSheetId="12" hidden="1">{"'Sheet1'!$L$16"}</definedName>
    <definedName name="______M36" hidden="1">{"'Sheet1'!$L$16"}</definedName>
    <definedName name="______PA3" localSheetId="3"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localSheetId="9" hidden="1">{"'Sheet1'!$L$16"}</definedName>
    <definedName name="______PA3" localSheetId="10" hidden="1">{"'Sheet1'!$L$16"}</definedName>
    <definedName name="______PA3" localSheetId="11" hidden="1">{"'Sheet1'!$L$16"}</definedName>
    <definedName name="______PA3" localSheetId="12" hidden="1">{"'Sheet1'!$L$16"}</definedName>
    <definedName name="______PA3" hidden="1">{"'Sheet1'!$L$16"}</definedName>
    <definedName name="______Pl2" localSheetId="3" hidden="1">{"'Sheet1'!$L$16"}</definedName>
    <definedName name="______Pl2" localSheetId="9" hidden="1">{"'Sheet1'!$L$16"}</definedName>
    <definedName name="______Pl2" localSheetId="10" hidden="1">{"'Sheet1'!$L$16"}</definedName>
    <definedName name="______Pl2" localSheetId="11" hidden="1">{"'Sheet1'!$L$16"}</definedName>
    <definedName name="______Pl2" localSheetId="12" hidden="1">{"'Sheet1'!$L$16"}</definedName>
    <definedName name="______Pl2" hidden="1">{"'Sheet1'!$L$16"}</definedName>
    <definedName name="______Tru21" localSheetId="3" hidden="1">{"'Sheet1'!$L$16"}</definedName>
    <definedName name="______Tru21" localSheetId="8" hidden="1">{"'Sheet1'!$L$16"}</definedName>
    <definedName name="______Tru21" localSheetId="9" hidden="1">{"'Sheet1'!$L$16"}</definedName>
    <definedName name="______Tru21" localSheetId="10" hidden="1">{"'Sheet1'!$L$16"}</definedName>
    <definedName name="______Tru21" localSheetId="11" hidden="1">{"'Sheet1'!$L$16"}</definedName>
    <definedName name="______Tru21" localSheetId="12" hidden="1">{"'Sheet1'!$L$16"}</definedName>
    <definedName name="______Tru21" hidden="1">{"'Sheet1'!$L$16"}</definedName>
    <definedName name="_____a1" localSheetId="3" hidden="1">{"'Sheet1'!$L$16"}</definedName>
    <definedName name="_____a1" localSheetId="8" hidden="1">{"'Sheet1'!$L$16"}</definedName>
    <definedName name="_____a1" localSheetId="9" hidden="1">{"'Sheet1'!$L$16"}</definedName>
    <definedName name="_____a1" localSheetId="10" hidden="1">{"'Sheet1'!$L$16"}</definedName>
    <definedName name="_____a1" localSheetId="11" hidden="1">{"'Sheet1'!$L$16"}</definedName>
    <definedName name="_____a1" localSheetId="12" hidden="1">{"'Sheet1'!$L$16"}</definedName>
    <definedName name="_____a1" hidden="1">{"'Sheet1'!$L$16"}</definedName>
    <definedName name="_____a129" localSheetId="3" hidden="1">{"Offgrid",#N/A,FALSE,"OFFGRID";"Region",#N/A,FALSE,"REGION";"Offgrid -2",#N/A,FALSE,"OFFGRID";"WTP",#N/A,FALSE,"WTP";"WTP -2",#N/A,FALSE,"WTP";"Project",#N/A,FALSE,"PROJECT";"Summary -2",#N/A,FALSE,"SUMMARY"}</definedName>
    <definedName name="_____a129" localSheetId="5" hidden="1">{"Offgrid",#N/A,FALSE,"OFFGRID";"Region",#N/A,FALSE,"REGION";"Offgrid -2",#N/A,FALSE,"OFFGRID";"WTP",#N/A,FALSE,"WTP";"WTP -2",#N/A,FALSE,"WTP";"Project",#N/A,FALSE,"PROJECT";"Summary -2",#N/A,FALSE,"SUMMARY"}</definedName>
    <definedName name="_____a129" localSheetId="6" hidden="1">{"Offgrid",#N/A,FALSE,"OFFGRID";"Region",#N/A,FALSE,"REGION";"Offgrid -2",#N/A,FALSE,"OFFGRID";"WTP",#N/A,FALSE,"WTP";"WTP -2",#N/A,FALSE,"WTP";"Project",#N/A,FALSE,"PROJECT";"Summary -2",#N/A,FALSE,"SUMMARY"}</definedName>
    <definedName name="_____a129" localSheetId="7"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3" hidden="1">{"Offgrid",#N/A,FALSE,"OFFGRID";"Region",#N/A,FALSE,"REGION";"Offgrid -2",#N/A,FALSE,"OFFGRID";"WTP",#N/A,FALSE,"WTP";"WTP -2",#N/A,FALSE,"WTP";"Project",#N/A,FALSE,"PROJECT";"Summary -2",#N/A,FALSE,"SUMMARY"}</definedName>
    <definedName name="_____a130" localSheetId="5" hidden="1">{"Offgrid",#N/A,FALSE,"OFFGRID";"Region",#N/A,FALSE,"REGION";"Offgrid -2",#N/A,FALSE,"OFFGRID";"WTP",#N/A,FALSE,"WTP";"WTP -2",#N/A,FALSE,"WTP";"Project",#N/A,FALSE,"PROJECT";"Summary -2",#N/A,FALSE,"SUMMARY"}</definedName>
    <definedName name="_____a130" localSheetId="6" hidden="1">{"Offgrid",#N/A,FALSE,"OFFGRID";"Region",#N/A,FALSE,"REGION";"Offgrid -2",#N/A,FALSE,"OFFGRID";"WTP",#N/A,FALSE,"WTP";"WTP -2",#N/A,FALSE,"WTP";"Project",#N/A,FALSE,"PROJECT";"Summary -2",#N/A,FALSE,"SUMMARY"}</definedName>
    <definedName name="_____a130" localSheetId="7"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3" hidden="1">{"'Sheet1'!$L$16"}</definedName>
    <definedName name="_____ban2" localSheetId="8" hidden="1">{"'Sheet1'!$L$16"}</definedName>
    <definedName name="_____ban2" localSheetId="9" hidden="1">{"'Sheet1'!$L$16"}</definedName>
    <definedName name="_____ban2" localSheetId="10" hidden="1">{"'Sheet1'!$L$16"}</definedName>
    <definedName name="_____ban2" localSheetId="11" hidden="1">{"'Sheet1'!$L$16"}</definedName>
    <definedName name="_____ban2" localSheetId="12" hidden="1">{"'Sheet1'!$L$16"}</definedName>
    <definedName name="_____ban2" hidden="1">{"'Sheet1'!$L$16"}</definedName>
    <definedName name="_____cep1" localSheetId="3" hidden="1">{"'Sheet1'!$L$16"}</definedName>
    <definedName name="_____cep1" localSheetId="8" hidden="1">{"'Sheet1'!$L$16"}</definedName>
    <definedName name="_____cep1" localSheetId="9" hidden="1">{"'Sheet1'!$L$16"}</definedName>
    <definedName name="_____cep1" localSheetId="10" hidden="1">{"'Sheet1'!$L$16"}</definedName>
    <definedName name="_____cep1" localSheetId="11" hidden="1">{"'Sheet1'!$L$16"}</definedName>
    <definedName name="_____cep1" localSheetId="12" hidden="1">{"'Sheet1'!$L$16"}</definedName>
    <definedName name="_____cep1" hidden="1">{"'Sheet1'!$L$16"}</definedName>
    <definedName name="_____Coc39" localSheetId="3" hidden="1">{"'Sheet1'!$L$16"}</definedName>
    <definedName name="_____Coc39" localSheetId="8" hidden="1">{"'Sheet1'!$L$16"}</definedName>
    <definedName name="_____Coc39" localSheetId="9" hidden="1">{"'Sheet1'!$L$16"}</definedName>
    <definedName name="_____Coc39" localSheetId="10" hidden="1">{"'Sheet1'!$L$16"}</definedName>
    <definedName name="_____Coc39" localSheetId="11" hidden="1">{"'Sheet1'!$L$16"}</definedName>
    <definedName name="_____Coc39" localSheetId="12" hidden="1">{"'Sheet1'!$L$16"}</definedName>
    <definedName name="_____Coc39" hidden="1">{"'Sheet1'!$L$16"}</definedName>
    <definedName name="_____Goi8" localSheetId="3" hidden="1">{"'Sheet1'!$L$16"}</definedName>
    <definedName name="_____Goi8" localSheetId="5" hidden="1">{"'Sheet1'!$L$16"}</definedName>
    <definedName name="_____Goi8" localSheetId="6" hidden="1">{"'Sheet1'!$L$16"}</definedName>
    <definedName name="_____Goi8" localSheetId="7" hidden="1">{"'Sheet1'!$L$16"}</definedName>
    <definedName name="_____Goi8" localSheetId="8" hidden="1">{"'Sheet1'!$L$16"}</definedName>
    <definedName name="_____Goi8" localSheetId="9" hidden="1">{"'Sheet1'!$L$16"}</definedName>
    <definedName name="_____Goi8" localSheetId="10" hidden="1">{"'Sheet1'!$L$16"}</definedName>
    <definedName name="_____Goi8" localSheetId="11" hidden="1">{"'Sheet1'!$L$16"}</definedName>
    <definedName name="_____Goi8" localSheetId="12" hidden="1">{"'Sheet1'!$L$16"}</definedName>
    <definedName name="_____Goi8" hidden="1">{"'Sheet1'!$L$16"}</definedName>
    <definedName name="_____h1" localSheetId="3" hidden="1">{"'Sheet1'!$L$16"}</definedName>
    <definedName name="_____h1" localSheetId="8" hidden="1">{"'Sheet1'!$L$16"}</definedName>
    <definedName name="_____h1" localSheetId="9" hidden="1">{"'Sheet1'!$L$16"}</definedName>
    <definedName name="_____h1" localSheetId="10" hidden="1">{"'Sheet1'!$L$16"}</definedName>
    <definedName name="_____h1" localSheetId="11" hidden="1">{"'Sheet1'!$L$16"}</definedName>
    <definedName name="_____h1" localSheetId="12" hidden="1">{"'Sheet1'!$L$16"}</definedName>
    <definedName name="_____h1" hidden="1">{"'Sheet1'!$L$16"}</definedName>
    <definedName name="_____hu1" localSheetId="3" hidden="1">{"'Sheet1'!$L$16"}</definedName>
    <definedName name="_____hu1" localSheetId="8" hidden="1">{"'Sheet1'!$L$16"}</definedName>
    <definedName name="_____hu1" localSheetId="9" hidden="1">{"'Sheet1'!$L$16"}</definedName>
    <definedName name="_____hu1" localSheetId="10" hidden="1">{"'Sheet1'!$L$16"}</definedName>
    <definedName name="_____hu1" localSheetId="11" hidden="1">{"'Sheet1'!$L$16"}</definedName>
    <definedName name="_____hu1" localSheetId="12" hidden="1">{"'Sheet1'!$L$16"}</definedName>
    <definedName name="_____hu1" hidden="1">{"'Sheet1'!$L$16"}</definedName>
    <definedName name="_____hu2" localSheetId="3" hidden="1">{"'Sheet1'!$L$16"}</definedName>
    <definedName name="_____hu2" localSheetId="8" hidden="1">{"'Sheet1'!$L$16"}</definedName>
    <definedName name="_____hu2" localSheetId="9" hidden="1">{"'Sheet1'!$L$16"}</definedName>
    <definedName name="_____hu2" localSheetId="10" hidden="1">{"'Sheet1'!$L$16"}</definedName>
    <definedName name="_____hu2" localSheetId="11" hidden="1">{"'Sheet1'!$L$16"}</definedName>
    <definedName name="_____hu2" localSheetId="12" hidden="1">{"'Sheet1'!$L$16"}</definedName>
    <definedName name="_____hu2" hidden="1">{"'Sheet1'!$L$16"}</definedName>
    <definedName name="_____hu5" localSheetId="3" hidden="1">{"'Sheet1'!$L$16"}</definedName>
    <definedName name="_____hu5" localSheetId="8" hidden="1">{"'Sheet1'!$L$16"}</definedName>
    <definedName name="_____hu5" localSheetId="9" hidden="1">{"'Sheet1'!$L$16"}</definedName>
    <definedName name="_____hu5" localSheetId="10" hidden="1">{"'Sheet1'!$L$16"}</definedName>
    <definedName name="_____hu5" localSheetId="11" hidden="1">{"'Sheet1'!$L$16"}</definedName>
    <definedName name="_____hu5" localSheetId="12" hidden="1">{"'Sheet1'!$L$16"}</definedName>
    <definedName name="_____hu5" hidden="1">{"'Sheet1'!$L$16"}</definedName>
    <definedName name="_____hu6" localSheetId="3" hidden="1">{"'Sheet1'!$L$16"}</definedName>
    <definedName name="_____hu6" localSheetId="8" hidden="1">{"'Sheet1'!$L$16"}</definedName>
    <definedName name="_____hu6" localSheetId="9" hidden="1">{"'Sheet1'!$L$16"}</definedName>
    <definedName name="_____hu6" localSheetId="10" hidden="1">{"'Sheet1'!$L$16"}</definedName>
    <definedName name="_____hu6" localSheetId="11" hidden="1">{"'Sheet1'!$L$16"}</definedName>
    <definedName name="_____hu6" localSheetId="12" hidden="1">{"'Sheet1'!$L$16"}</definedName>
    <definedName name="_____hu6" hidden="1">{"'Sheet1'!$L$16"}</definedName>
    <definedName name="_____Lan1" localSheetId="3" hidden="1">{"'Sheet1'!$L$16"}</definedName>
    <definedName name="_____Lan1" localSheetId="8" hidden="1">{"'Sheet1'!$L$16"}</definedName>
    <definedName name="_____Lan1" localSheetId="9" hidden="1">{"'Sheet1'!$L$16"}</definedName>
    <definedName name="_____Lan1" localSheetId="10" hidden="1">{"'Sheet1'!$L$16"}</definedName>
    <definedName name="_____Lan1" localSheetId="11" hidden="1">{"'Sheet1'!$L$16"}</definedName>
    <definedName name="_____Lan1" localSheetId="12" hidden="1">{"'Sheet1'!$L$16"}</definedName>
    <definedName name="_____Lan1" hidden="1">{"'Sheet1'!$L$16"}</definedName>
    <definedName name="_____LAN3" localSheetId="3" hidden="1">{"'Sheet1'!$L$16"}</definedName>
    <definedName name="_____LAN3" localSheetId="8" hidden="1">{"'Sheet1'!$L$16"}</definedName>
    <definedName name="_____LAN3" localSheetId="9" hidden="1">{"'Sheet1'!$L$16"}</definedName>
    <definedName name="_____LAN3" localSheetId="10" hidden="1">{"'Sheet1'!$L$16"}</definedName>
    <definedName name="_____LAN3" localSheetId="11" hidden="1">{"'Sheet1'!$L$16"}</definedName>
    <definedName name="_____LAN3" localSheetId="12" hidden="1">{"'Sheet1'!$L$16"}</definedName>
    <definedName name="_____LAN3" hidden="1">{"'Sheet1'!$L$16"}</definedName>
    <definedName name="_____lk2" localSheetId="3" hidden="1">{"'Sheet1'!$L$16"}</definedName>
    <definedName name="_____lk2" localSheetId="8" hidden="1">{"'Sheet1'!$L$16"}</definedName>
    <definedName name="_____lk2" localSheetId="9" hidden="1">{"'Sheet1'!$L$16"}</definedName>
    <definedName name="_____lk2" localSheetId="10" hidden="1">{"'Sheet1'!$L$16"}</definedName>
    <definedName name="_____lk2" localSheetId="11" hidden="1">{"'Sheet1'!$L$16"}</definedName>
    <definedName name="_____lk2" localSheetId="12" hidden="1">{"'Sheet1'!$L$16"}</definedName>
    <definedName name="_____lk2" hidden="1">{"'Sheet1'!$L$16"}</definedName>
    <definedName name="_____M36" localSheetId="3" hidden="1">{"'Sheet1'!$L$16"}</definedName>
    <definedName name="_____M36" localSheetId="8" hidden="1">{"'Sheet1'!$L$16"}</definedName>
    <definedName name="_____M36" localSheetId="9" hidden="1">{"'Sheet1'!$L$16"}</definedName>
    <definedName name="_____M36" localSheetId="10" hidden="1">{"'Sheet1'!$L$16"}</definedName>
    <definedName name="_____M36" localSheetId="11" hidden="1">{"'Sheet1'!$L$16"}</definedName>
    <definedName name="_____M36" localSheetId="12" hidden="1">{"'Sheet1'!$L$16"}</definedName>
    <definedName name="_____M36" hidden="1">{"'Sheet1'!$L$16"}</definedName>
    <definedName name="_____NSO2" localSheetId="3" hidden="1">{"'Sheet1'!$L$16"}</definedName>
    <definedName name="_____NSO2" localSheetId="8" hidden="1">{"'Sheet1'!$L$16"}</definedName>
    <definedName name="_____NSO2" localSheetId="9" hidden="1">{"'Sheet1'!$L$16"}</definedName>
    <definedName name="_____NSO2" localSheetId="10" hidden="1">{"'Sheet1'!$L$16"}</definedName>
    <definedName name="_____NSO2" localSheetId="11" hidden="1">{"'Sheet1'!$L$16"}</definedName>
    <definedName name="_____NSO2" localSheetId="12" hidden="1">{"'Sheet1'!$L$16"}</definedName>
    <definedName name="_____NSO2" hidden="1">{"'Sheet1'!$L$16"}</definedName>
    <definedName name="_____PA3" localSheetId="3"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localSheetId="9" hidden="1">{"'Sheet1'!$L$16"}</definedName>
    <definedName name="_____PA3" localSheetId="10" hidden="1">{"'Sheet1'!$L$16"}</definedName>
    <definedName name="_____PA3" localSheetId="11" hidden="1">{"'Sheet1'!$L$16"}</definedName>
    <definedName name="_____PA3" localSheetId="12" hidden="1">{"'Sheet1'!$L$16"}</definedName>
    <definedName name="_____PA3" hidden="1">{"'Sheet1'!$L$16"}</definedName>
    <definedName name="_____Tru21" localSheetId="3" hidden="1">{"'Sheet1'!$L$16"}</definedName>
    <definedName name="_____Tru21" localSheetId="8" hidden="1">{"'Sheet1'!$L$16"}</definedName>
    <definedName name="_____Tru21" localSheetId="9" hidden="1">{"'Sheet1'!$L$16"}</definedName>
    <definedName name="_____Tru21" localSheetId="10" hidden="1">{"'Sheet1'!$L$16"}</definedName>
    <definedName name="_____Tru21" localSheetId="11" hidden="1">{"'Sheet1'!$L$16"}</definedName>
    <definedName name="_____Tru21" localSheetId="12" hidden="1">{"'Sheet1'!$L$16"}</definedName>
    <definedName name="_____Tru21" hidden="1">{"'Sheet1'!$L$16"}</definedName>
    <definedName name="_____tt3" localSheetId="3" hidden="1">{"'Sheet1'!$L$16"}</definedName>
    <definedName name="_____tt3" localSheetId="8" hidden="1">{"'Sheet1'!$L$16"}</definedName>
    <definedName name="_____tt3" localSheetId="9" hidden="1">{"'Sheet1'!$L$16"}</definedName>
    <definedName name="_____tt3" localSheetId="10" hidden="1">{"'Sheet1'!$L$16"}</definedName>
    <definedName name="_____tt3" localSheetId="11" hidden="1">{"'Sheet1'!$L$16"}</definedName>
    <definedName name="_____tt3" localSheetId="12" hidden="1">{"'Sheet1'!$L$16"}</definedName>
    <definedName name="_____tt3" hidden="1">{"'Sheet1'!$L$16"}</definedName>
    <definedName name="_____TT31" localSheetId="3" hidden="1">{"'Sheet1'!$L$16"}</definedName>
    <definedName name="_____TT31" localSheetId="8" hidden="1">{"'Sheet1'!$L$16"}</definedName>
    <definedName name="_____TT31" localSheetId="9" hidden="1">{"'Sheet1'!$L$16"}</definedName>
    <definedName name="_____TT31" localSheetId="10" hidden="1">{"'Sheet1'!$L$16"}</definedName>
    <definedName name="_____TT31" localSheetId="11" hidden="1">{"'Sheet1'!$L$16"}</definedName>
    <definedName name="_____TT31" localSheetId="12" hidden="1">{"'Sheet1'!$L$16"}</definedName>
    <definedName name="_____TT31" hidden="1">{"'Sheet1'!$L$16"}</definedName>
    <definedName name="_____vl2" localSheetId="3" hidden="1">{"'Sheet1'!$L$16"}</definedName>
    <definedName name="_____vl2" localSheetId="9" hidden="1">{"'Sheet1'!$L$16"}</definedName>
    <definedName name="_____vl2" localSheetId="10" hidden="1">{"'Sheet1'!$L$16"}</definedName>
    <definedName name="_____vl2" localSheetId="11" hidden="1">{"'Sheet1'!$L$16"}</definedName>
    <definedName name="_____vl2" localSheetId="12" hidden="1">{"'Sheet1'!$L$16"}</definedName>
    <definedName name="_____vl2" hidden="1">{"'Sheet1'!$L$16"}</definedName>
    <definedName name="____a1" localSheetId="3" hidden="1">{"'Sheet1'!$L$16"}</definedName>
    <definedName name="____a1" localSheetId="5" hidden="1">{"'Sheet1'!$L$16"}</definedName>
    <definedName name="____a1" localSheetId="6" hidden="1">{"'Sheet1'!$L$16"}</definedName>
    <definedName name="____a1" localSheetId="7" hidden="1">{"'Sheet1'!$L$16"}</definedName>
    <definedName name="____a1" localSheetId="8" hidden="1">{"'Sheet1'!$L$16"}</definedName>
    <definedName name="____a1" localSheetId="9" hidden="1">{"'Sheet1'!$L$16"}</definedName>
    <definedName name="____a1" localSheetId="10" hidden="1">{"'Sheet1'!$L$16"}</definedName>
    <definedName name="____a1" localSheetId="11" hidden="1">{"'Sheet1'!$L$16"}</definedName>
    <definedName name="____a1" localSheetId="12" hidden="1">{"'Sheet1'!$L$16"}</definedName>
    <definedName name="____a1" hidden="1">{"'Sheet1'!$L$16"}</definedName>
    <definedName name="____a129" localSheetId="3"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localSheetId="9" hidden="1">{"Offgrid",#N/A,FALSE,"OFFGRID";"Region",#N/A,FALSE,"REGION";"Offgrid -2",#N/A,FALSE,"OFFGRID";"WTP",#N/A,FALSE,"WTP";"WTP -2",#N/A,FALSE,"WTP";"Project",#N/A,FALSE,"PROJECT";"Summary -2",#N/A,FALSE,"SUMMARY"}</definedName>
    <definedName name="____a129" localSheetId="10"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9" hidden="1">{"Offgrid",#N/A,FALSE,"OFFGRID";"Region",#N/A,FALSE,"REGION";"Offgrid -2",#N/A,FALSE,"OFFGRID";"WTP",#N/A,FALSE,"WTP";"WTP -2",#N/A,FALSE,"WTP";"Project",#N/A,FALSE,"PROJECT";"Summary -2",#N/A,FALSE,"SUMMARY"}</definedName>
    <definedName name="____a130" localSheetId="10"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3" hidden="1">{"'Sheet1'!$L$16"}</definedName>
    <definedName name="____B1" localSheetId="8" hidden="1">{"'Sheet1'!$L$16"}</definedName>
    <definedName name="____B1" localSheetId="9" hidden="1">{"'Sheet1'!$L$16"}</definedName>
    <definedName name="____B1" localSheetId="10" hidden="1">{"'Sheet1'!$L$16"}</definedName>
    <definedName name="____B1" localSheetId="11" hidden="1">{"'Sheet1'!$L$16"}</definedName>
    <definedName name="____B1" localSheetId="12" hidden="1">{"'Sheet1'!$L$16"}</definedName>
    <definedName name="____B1" hidden="1">{"'Sheet1'!$L$16"}</definedName>
    <definedName name="____ban2" localSheetId="3" hidden="1">{"'Sheet1'!$L$16"}</definedName>
    <definedName name="____ban2" localSheetId="8" hidden="1">{"'Sheet1'!$L$16"}</definedName>
    <definedName name="____ban2" localSheetId="9" hidden="1">{"'Sheet1'!$L$16"}</definedName>
    <definedName name="____ban2" localSheetId="10" hidden="1">{"'Sheet1'!$L$16"}</definedName>
    <definedName name="____ban2" localSheetId="11" hidden="1">{"'Sheet1'!$L$16"}</definedName>
    <definedName name="____ban2" localSheetId="12" hidden="1">{"'Sheet1'!$L$16"}</definedName>
    <definedName name="____ban2" hidden="1">{"'Sheet1'!$L$16"}</definedName>
    <definedName name="____cep1" localSheetId="3" hidden="1">{"'Sheet1'!$L$16"}</definedName>
    <definedName name="____cep1" localSheetId="8" hidden="1">{"'Sheet1'!$L$16"}</definedName>
    <definedName name="____cep1" localSheetId="9" hidden="1">{"'Sheet1'!$L$16"}</definedName>
    <definedName name="____cep1" localSheetId="10" hidden="1">{"'Sheet1'!$L$16"}</definedName>
    <definedName name="____cep1" localSheetId="11" hidden="1">{"'Sheet1'!$L$16"}</definedName>
    <definedName name="____cep1" localSheetId="12" hidden="1">{"'Sheet1'!$L$16"}</definedName>
    <definedName name="____cep1" hidden="1">{"'Sheet1'!$L$16"}</definedName>
    <definedName name="____Coc39" localSheetId="3" hidden="1">{"'Sheet1'!$L$16"}</definedName>
    <definedName name="____Coc39" localSheetId="8" hidden="1">{"'Sheet1'!$L$16"}</definedName>
    <definedName name="____Coc39" localSheetId="9" hidden="1">{"'Sheet1'!$L$16"}</definedName>
    <definedName name="____Coc39" localSheetId="10" hidden="1">{"'Sheet1'!$L$16"}</definedName>
    <definedName name="____Coc39" localSheetId="11" hidden="1">{"'Sheet1'!$L$16"}</definedName>
    <definedName name="____Coc39" localSheetId="12" hidden="1">{"'Sheet1'!$L$16"}</definedName>
    <definedName name="____Coc39" hidden="1">{"'Sheet1'!$L$16"}</definedName>
    <definedName name="____CON1">#REF!</definedName>
    <definedName name="____CON2">#REF!</definedName>
    <definedName name="____Goi8" localSheetId="3" hidden="1">{"'Sheet1'!$L$16"}</definedName>
    <definedName name="____Goi8" localSheetId="5" hidden="1">{"'Sheet1'!$L$16"}</definedName>
    <definedName name="____Goi8" localSheetId="6" hidden="1">{"'Sheet1'!$L$16"}</definedName>
    <definedName name="____Goi8" localSheetId="7" hidden="1">{"'Sheet1'!$L$16"}</definedName>
    <definedName name="____Goi8" localSheetId="8" hidden="1">{"'Sheet1'!$L$16"}</definedName>
    <definedName name="____Goi8" localSheetId="9" hidden="1">{"'Sheet1'!$L$16"}</definedName>
    <definedName name="____Goi8" localSheetId="10" hidden="1">{"'Sheet1'!$L$16"}</definedName>
    <definedName name="____Goi8" localSheetId="11" hidden="1">{"'Sheet1'!$L$16"}</definedName>
    <definedName name="____Goi8" localSheetId="12" hidden="1">{"'Sheet1'!$L$16"}</definedName>
    <definedName name="____Goi8" hidden="1">{"'Sheet1'!$L$16"}</definedName>
    <definedName name="____h1" localSheetId="3" hidden="1">{"'Sheet1'!$L$16"}</definedName>
    <definedName name="____h1" localSheetId="8" hidden="1">{"'Sheet1'!$L$16"}</definedName>
    <definedName name="____h1" localSheetId="9" hidden="1">{"'Sheet1'!$L$16"}</definedName>
    <definedName name="____h1" localSheetId="10" hidden="1">{"'Sheet1'!$L$16"}</definedName>
    <definedName name="____h1" localSheetId="11" hidden="1">{"'Sheet1'!$L$16"}</definedName>
    <definedName name="____h1" localSheetId="12" hidden="1">{"'Sheet1'!$L$16"}</definedName>
    <definedName name="____h1" hidden="1">{"'Sheet1'!$L$16"}</definedName>
    <definedName name="____hom2">#REF!</definedName>
    <definedName name="____hu1" localSheetId="3" hidden="1">{"'Sheet1'!$L$16"}</definedName>
    <definedName name="____hu1" localSheetId="8" hidden="1">{"'Sheet1'!$L$16"}</definedName>
    <definedName name="____hu1" localSheetId="9" hidden="1">{"'Sheet1'!$L$16"}</definedName>
    <definedName name="____hu1" localSheetId="10" hidden="1">{"'Sheet1'!$L$16"}</definedName>
    <definedName name="____hu1" localSheetId="11" hidden="1">{"'Sheet1'!$L$16"}</definedName>
    <definedName name="____hu1" localSheetId="12" hidden="1">{"'Sheet1'!$L$16"}</definedName>
    <definedName name="____hu1" hidden="1">{"'Sheet1'!$L$16"}</definedName>
    <definedName name="____hu2" localSheetId="3" hidden="1">{"'Sheet1'!$L$16"}</definedName>
    <definedName name="____hu2" localSheetId="8" hidden="1">{"'Sheet1'!$L$16"}</definedName>
    <definedName name="____hu2" localSheetId="9" hidden="1">{"'Sheet1'!$L$16"}</definedName>
    <definedName name="____hu2" localSheetId="10" hidden="1">{"'Sheet1'!$L$16"}</definedName>
    <definedName name="____hu2" localSheetId="11" hidden="1">{"'Sheet1'!$L$16"}</definedName>
    <definedName name="____hu2" localSheetId="12" hidden="1">{"'Sheet1'!$L$16"}</definedName>
    <definedName name="____hu2" hidden="1">{"'Sheet1'!$L$16"}</definedName>
    <definedName name="____hu5" localSheetId="3" hidden="1">{"'Sheet1'!$L$16"}</definedName>
    <definedName name="____hu5" localSheetId="8" hidden="1">{"'Sheet1'!$L$16"}</definedName>
    <definedName name="____hu5" localSheetId="9" hidden="1">{"'Sheet1'!$L$16"}</definedName>
    <definedName name="____hu5" localSheetId="10" hidden="1">{"'Sheet1'!$L$16"}</definedName>
    <definedName name="____hu5" localSheetId="11" hidden="1">{"'Sheet1'!$L$16"}</definedName>
    <definedName name="____hu5" localSheetId="12" hidden="1">{"'Sheet1'!$L$16"}</definedName>
    <definedName name="____hu5" hidden="1">{"'Sheet1'!$L$16"}</definedName>
    <definedName name="____hu6" localSheetId="3" hidden="1">{"'Sheet1'!$L$16"}</definedName>
    <definedName name="____hu6" localSheetId="8" hidden="1">{"'Sheet1'!$L$16"}</definedName>
    <definedName name="____hu6" localSheetId="9" hidden="1">{"'Sheet1'!$L$16"}</definedName>
    <definedName name="____hu6" localSheetId="10" hidden="1">{"'Sheet1'!$L$16"}</definedName>
    <definedName name="____hu6" localSheetId="11" hidden="1">{"'Sheet1'!$L$16"}</definedName>
    <definedName name="____hu6" localSheetId="12" hidden="1">{"'Sheet1'!$L$16"}</definedName>
    <definedName name="____hu6" hidden="1">{"'Sheet1'!$L$16"}</definedName>
    <definedName name="____KH08" localSheetId="3" hidden="1">{#N/A,#N/A,FALSE,"Chi tiÆt"}</definedName>
    <definedName name="____KH08" localSheetId="8" hidden="1">{#N/A,#N/A,FALSE,"Chi tiÆt"}</definedName>
    <definedName name="____KH08" localSheetId="9" hidden="1">{#N/A,#N/A,FALSE,"Chi tiÆt"}</definedName>
    <definedName name="____KH08" localSheetId="10" hidden="1">{#N/A,#N/A,FALSE,"Chi tiÆt"}</definedName>
    <definedName name="____KH08" localSheetId="11" hidden="1">{#N/A,#N/A,FALSE,"Chi tiÆt"}</definedName>
    <definedName name="____KH08" localSheetId="12" hidden="1">{#N/A,#N/A,FALSE,"Chi tiÆt"}</definedName>
    <definedName name="____KH08" hidden="1">{#N/A,#N/A,FALSE,"Chi tiÆt"}</definedName>
    <definedName name="____KM188" localSheetId="3">#REF!</definedName>
    <definedName name="____KM188" localSheetId="8">#REF!</definedName>
    <definedName name="____KM188">#REF!</definedName>
    <definedName name="____km189" localSheetId="8">#REF!</definedName>
    <definedName name="____km189">#REF!</definedName>
    <definedName name="____km193" localSheetId="8">#REF!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3" hidden="1">{"'Sheet1'!$L$16"}</definedName>
    <definedName name="____Lan1" localSheetId="8" hidden="1">{"'Sheet1'!$L$16"}</definedName>
    <definedName name="____Lan1" localSheetId="9" hidden="1">{"'Sheet1'!$L$16"}</definedName>
    <definedName name="____Lan1" localSheetId="10" hidden="1">{"'Sheet1'!$L$16"}</definedName>
    <definedName name="____Lan1" localSheetId="11" hidden="1">{"'Sheet1'!$L$16"}</definedName>
    <definedName name="____Lan1" localSheetId="12" hidden="1">{"'Sheet1'!$L$16"}</definedName>
    <definedName name="____Lan1" hidden="1">{"'Sheet1'!$L$16"}</definedName>
    <definedName name="____LAN3" localSheetId="3" hidden="1">{"'Sheet1'!$L$16"}</definedName>
    <definedName name="____LAN3" localSheetId="8" hidden="1">{"'Sheet1'!$L$16"}</definedName>
    <definedName name="____LAN3" localSheetId="9" hidden="1">{"'Sheet1'!$L$16"}</definedName>
    <definedName name="____LAN3" localSheetId="10" hidden="1">{"'Sheet1'!$L$16"}</definedName>
    <definedName name="____LAN3" localSheetId="11" hidden="1">{"'Sheet1'!$L$16"}</definedName>
    <definedName name="____LAN3" localSheetId="12" hidden="1">{"'Sheet1'!$L$16"}</definedName>
    <definedName name="____LAN3" hidden="1">{"'Sheet1'!$L$16"}</definedName>
    <definedName name="____lk2" localSheetId="3" hidden="1">{"'Sheet1'!$L$16"}</definedName>
    <definedName name="____lk2" localSheetId="8" hidden="1">{"'Sheet1'!$L$16"}</definedName>
    <definedName name="____lk2" localSheetId="9" hidden="1">{"'Sheet1'!$L$16"}</definedName>
    <definedName name="____lk2" localSheetId="10" hidden="1">{"'Sheet1'!$L$16"}</definedName>
    <definedName name="____lk2" localSheetId="11" hidden="1">{"'Sheet1'!$L$16"}</definedName>
    <definedName name="____lk2" localSheetId="12" hidden="1">{"'Sheet1'!$L$16"}</definedName>
    <definedName name="____lk2" hidden="1">{"'Sheet1'!$L$16"}</definedName>
    <definedName name="____M36" localSheetId="3" hidden="1">{"'Sheet1'!$L$16"}</definedName>
    <definedName name="____M36" localSheetId="8" hidden="1">{"'Sheet1'!$L$16"}</definedName>
    <definedName name="____M36" localSheetId="9" hidden="1">{"'Sheet1'!$L$16"}</definedName>
    <definedName name="____M36" localSheetId="10" hidden="1">{"'Sheet1'!$L$16"}</definedName>
    <definedName name="____M36" localSheetId="11" hidden="1">{"'Sheet1'!$L$16"}</definedName>
    <definedName name="____M36" localSheetId="12"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3" hidden="1">{"'Sheet1'!$L$16"}</definedName>
    <definedName name="____NSO2" localSheetId="8" hidden="1">{"'Sheet1'!$L$16"}</definedName>
    <definedName name="____NSO2" localSheetId="9" hidden="1">{"'Sheet1'!$L$16"}</definedName>
    <definedName name="____NSO2" localSheetId="10" hidden="1">{"'Sheet1'!$L$16"}</definedName>
    <definedName name="____NSO2" localSheetId="11" hidden="1">{"'Sheet1'!$L$16"}</definedName>
    <definedName name="____NSO2" localSheetId="12" hidden="1">{"'Sheet1'!$L$16"}</definedName>
    <definedName name="____NSO2" hidden="1">{"'Sheet1'!$L$16"}</definedName>
    <definedName name="____PA3" localSheetId="3"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localSheetId="9" hidden="1">{"'Sheet1'!$L$16"}</definedName>
    <definedName name="____PA3" localSheetId="10" hidden="1">{"'Sheet1'!$L$16"}</definedName>
    <definedName name="____PA3" localSheetId="11" hidden="1">{"'Sheet1'!$L$16"}</definedName>
    <definedName name="____PA3" localSheetId="12" hidden="1">{"'Sheet1'!$L$16"}</definedName>
    <definedName name="____PA3" hidden="1">{"'Sheet1'!$L$16"}</definedName>
    <definedName name="____Pl2" localSheetId="3" hidden="1">{"'Sheet1'!$L$16"}</definedName>
    <definedName name="____Pl2" localSheetId="8" hidden="1">{"'Sheet1'!$L$16"}</definedName>
    <definedName name="____Pl2" localSheetId="9" hidden="1">{"'Sheet1'!$L$16"}</definedName>
    <definedName name="____Pl2" localSheetId="10" hidden="1">{"'Sheet1'!$L$16"}</definedName>
    <definedName name="____Pl2" localSheetId="11" hidden="1">{"'Sheet1'!$L$16"}</definedName>
    <definedName name="____Pl2" localSheetId="12"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ru21" localSheetId="3" hidden="1">{"'Sheet1'!$L$16"}</definedName>
    <definedName name="____Tru21" localSheetId="8" hidden="1">{"'Sheet1'!$L$16"}</definedName>
    <definedName name="____Tru21" localSheetId="9" hidden="1">{"'Sheet1'!$L$16"}</definedName>
    <definedName name="____Tru21" localSheetId="10" hidden="1">{"'Sheet1'!$L$16"}</definedName>
    <definedName name="____Tru21" localSheetId="11" hidden="1">{"'Sheet1'!$L$16"}</definedName>
    <definedName name="____Tru21" localSheetId="12" hidden="1">{"'Sheet1'!$L$16"}</definedName>
    <definedName name="____Tru21" hidden="1">{"'Sheet1'!$L$16"}</definedName>
    <definedName name="____tt3" localSheetId="3" hidden="1">{"'Sheet1'!$L$16"}</definedName>
    <definedName name="____tt3" localSheetId="8" hidden="1">{"'Sheet1'!$L$16"}</definedName>
    <definedName name="____tt3" localSheetId="9" hidden="1">{"'Sheet1'!$L$16"}</definedName>
    <definedName name="____tt3" localSheetId="10" hidden="1">{"'Sheet1'!$L$16"}</definedName>
    <definedName name="____tt3" localSheetId="11" hidden="1">{"'Sheet1'!$L$16"}</definedName>
    <definedName name="____tt3" localSheetId="12" hidden="1">{"'Sheet1'!$L$16"}</definedName>
    <definedName name="____tt3" hidden="1">{"'Sheet1'!$L$16"}</definedName>
    <definedName name="____TT31" localSheetId="3" hidden="1">{"'Sheet1'!$L$16"}</definedName>
    <definedName name="____TT31" localSheetId="8" hidden="1">{"'Sheet1'!$L$16"}</definedName>
    <definedName name="____TT31" localSheetId="9" hidden="1">{"'Sheet1'!$L$16"}</definedName>
    <definedName name="____TT31" localSheetId="10" hidden="1">{"'Sheet1'!$L$16"}</definedName>
    <definedName name="____TT31" localSheetId="11" hidden="1">{"'Sheet1'!$L$16"}</definedName>
    <definedName name="____TT31" localSheetId="12" hidden="1">{"'Sheet1'!$L$16"}</definedName>
    <definedName name="____TT31" hidden="1">{"'Sheet1'!$L$16"}</definedName>
    <definedName name="____VL100">#REF!</definedName>
    <definedName name="____vl2" localSheetId="3" hidden="1">{"'Sheet1'!$L$16"}</definedName>
    <definedName name="____vl2" localSheetId="9" hidden="1">{"'Sheet1'!$L$16"}</definedName>
    <definedName name="____vl2" localSheetId="10" hidden="1">{"'Sheet1'!$L$16"}</definedName>
    <definedName name="____vl2" localSheetId="11" hidden="1">{"'Sheet1'!$L$16"}</definedName>
    <definedName name="____vl2" localSheetId="12" hidden="1">{"'Sheet1'!$L$16"}</definedName>
    <definedName name="____vl2" hidden="1">{"'Sheet1'!$L$16"}</definedName>
    <definedName name="____VL250">#REF!</definedName>
    <definedName name="____xlfn.BAHTTEXT" hidden="1">#NAME?</definedName>
    <definedName name="___a1" localSheetId="3"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localSheetId="9" hidden="1">{"'Sheet1'!$L$16"}</definedName>
    <definedName name="___a1" localSheetId="10" hidden="1">{"'Sheet1'!$L$16"}</definedName>
    <definedName name="___a1" localSheetId="11" hidden="1">{"'Sheet1'!$L$16"}</definedName>
    <definedName name="___a1" localSheetId="12" hidden="1">{"'Sheet1'!$L$16"}</definedName>
    <definedName name="___a1" hidden="1">{"'Sheet1'!$L$16"}</definedName>
    <definedName name="___a129" localSheetId="3" hidden="1">{"Offgrid",#N/A,FALSE,"OFFGRID";"Region",#N/A,FALSE,"REGION";"Offgrid -2",#N/A,FALSE,"OFFGRID";"WTP",#N/A,FALSE,"WTP";"WTP -2",#N/A,FALSE,"WTP";"Project",#N/A,FALSE,"PROJECT";"Summary -2",#N/A,FALSE,"SUMMARY"}</definedName>
    <definedName name="___a129" localSheetId="5" hidden="1">{"Offgrid",#N/A,FALSE,"OFFGRID";"Region",#N/A,FALSE,"REGION";"Offgrid -2",#N/A,FALSE,"OFFGRID";"WTP",#N/A,FALSE,"WTP";"WTP -2",#N/A,FALSE,"WTP";"Project",#N/A,FALSE,"PROJECT";"Summary -2",#N/A,FALSE,"SUMMARY"}</definedName>
    <definedName name="___a129" localSheetId="6" hidden="1">{"Offgrid",#N/A,FALSE,"OFFGRID";"Region",#N/A,FALSE,"REGION";"Offgrid -2",#N/A,FALSE,"OFFGRID";"WTP",#N/A,FALSE,"WTP";"WTP -2",#N/A,FALSE,"WTP";"Project",#N/A,FALSE,"PROJECT";"Summary -2",#N/A,FALSE,"SUMMARY"}</definedName>
    <definedName name="___a129" localSheetId="7"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localSheetId="9" hidden="1">{"Offgrid",#N/A,FALSE,"OFFGRID";"Region",#N/A,FALSE,"REGION";"Offgrid -2",#N/A,FALSE,"OFFGRID";"WTP",#N/A,FALSE,"WTP";"WTP -2",#N/A,FALSE,"WTP";"Project",#N/A,FALSE,"PROJECT";"Summary -2",#N/A,FALSE,"SUMMARY"}</definedName>
    <definedName name="___a129" localSheetId="10"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3"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localSheetId="6" hidden="1">{"Offgrid",#N/A,FALSE,"OFFGRID";"Region",#N/A,FALSE,"REGION";"Offgrid -2",#N/A,FALSE,"OFFGRID";"WTP",#N/A,FALSE,"WTP";"WTP -2",#N/A,FALSE,"WTP";"Project",#N/A,FALSE,"PROJECT";"Summary -2",#N/A,FALSE,"SUMMARY"}</definedName>
    <definedName name="___a130" localSheetId="7"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localSheetId="9" hidden="1">{"Offgrid",#N/A,FALSE,"OFFGRID";"Region",#N/A,FALSE,"REGION";"Offgrid -2",#N/A,FALSE,"OFFGRID";"WTP",#N/A,FALSE,"WTP";"WTP -2",#N/A,FALSE,"WTP";"Project",#N/A,FALSE,"PROJECT";"Summary -2",#N/A,FALSE,"SUMMARY"}</definedName>
    <definedName name="___a130" localSheetId="10"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 localSheetId="3">#REF!</definedName>
    <definedName name="___atn1" localSheetId="8">#REF!</definedName>
    <definedName name="___atn1">#REF!</definedName>
    <definedName name="___atn10" localSheetId="8">#REF!</definedName>
    <definedName name="___atn10">#REF!</definedName>
    <definedName name="___atn2" localSheetId="8">#REF!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3" hidden="1">{"'Sheet1'!$L$16"}</definedName>
    <definedName name="___B1" localSheetId="8" hidden="1">{"'Sheet1'!$L$16"}</definedName>
    <definedName name="___B1" localSheetId="9" hidden="1">{"'Sheet1'!$L$16"}</definedName>
    <definedName name="___B1" localSheetId="10" hidden="1">{"'Sheet1'!$L$16"}</definedName>
    <definedName name="___B1" localSheetId="11" hidden="1">{"'Sheet1'!$L$16"}</definedName>
    <definedName name="___B1" localSheetId="12" hidden="1">{"'Sheet1'!$L$16"}</definedName>
    <definedName name="___B1" hidden="1">{"'Sheet1'!$L$16"}</definedName>
    <definedName name="___ban2" localSheetId="3" hidden="1">{"'Sheet1'!$L$16"}</definedName>
    <definedName name="___ban2" localSheetId="8" hidden="1">{"'Sheet1'!$L$16"}</definedName>
    <definedName name="___ban2" localSheetId="9" hidden="1">{"'Sheet1'!$L$16"}</definedName>
    <definedName name="___ban2" localSheetId="10" hidden="1">{"'Sheet1'!$L$16"}</definedName>
    <definedName name="___ban2" localSheetId="11" hidden="1">{"'Sheet1'!$L$16"}</definedName>
    <definedName name="___ban2" localSheetId="12"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3" hidden="1">{"'Sheet1'!$L$16"}</definedName>
    <definedName name="___cep1" localSheetId="8" hidden="1">{"'Sheet1'!$L$16"}</definedName>
    <definedName name="___cep1" localSheetId="9" hidden="1">{"'Sheet1'!$L$16"}</definedName>
    <definedName name="___cep1" localSheetId="10" hidden="1">{"'Sheet1'!$L$16"}</definedName>
    <definedName name="___cep1" localSheetId="11" hidden="1">{"'Sheet1'!$L$16"}</definedName>
    <definedName name="___cep1" localSheetId="12" hidden="1">{"'Sheet1'!$L$16"}</definedName>
    <definedName name="___cep1" hidden="1">{"'Sheet1'!$L$16"}</definedName>
    <definedName name="___Coc39" localSheetId="3" hidden="1">{"'Sheet1'!$L$16"}</definedName>
    <definedName name="___Coc39" localSheetId="8" hidden="1">{"'Sheet1'!$L$16"}</definedName>
    <definedName name="___Coc39" localSheetId="9" hidden="1">{"'Sheet1'!$L$16"}</definedName>
    <definedName name="___Coc39" localSheetId="10" hidden="1">{"'Sheet1'!$L$16"}</definedName>
    <definedName name="___Coc39" localSheetId="11" hidden="1">{"'Sheet1'!$L$16"}</definedName>
    <definedName name="___Coc39" localSheetId="12" hidden="1">{"'Sheet1'!$L$16"}</definedName>
    <definedName name="___Coc39" hidden="1">{"'Sheet1'!$L$16"}</definedName>
    <definedName name="___CON1">#REF!</definedName>
    <definedName name="___CON2">#REF!</definedName>
    <definedName name="___Cty501" localSheetId="3" hidden="1">{"'Sheet1'!$L$16"}</definedName>
    <definedName name="___Cty501" localSheetId="5" hidden="1">{"'Sheet1'!$L$16"}</definedName>
    <definedName name="___Cty501" localSheetId="6" hidden="1">{"'Sheet1'!$L$16"}</definedName>
    <definedName name="___Cty501" localSheetId="7" hidden="1">{"'Sheet1'!$L$16"}</definedName>
    <definedName name="___Cty501" hidden="1">{"'Sheet1'!$L$16"}</definedName>
    <definedName name="___d1500" localSheetId="3" hidden="1">{"'Sheet1'!$L$16"}</definedName>
    <definedName name="___d1500" localSheetId="5" hidden="1">{"'Sheet1'!$L$16"}</definedName>
    <definedName name="___d1500" localSheetId="6" hidden="1">{"'Sheet1'!$L$16"}</definedName>
    <definedName name="___d1500" localSheetId="7"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3" hidden="1">{"'Sheet1'!$L$16"}</definedName>
    <definedName name="___Goi8" localSheetId="5" hidden="1">{"'Sheet1'!$L$16"}</definedName>
    <definedName name="___Goi8" localSheetId="6" hidden="1">{"'Sheet1'!$L$16"}</definedName>
    <definedName name="___Goi8" localSheetId="7" hidden="1">{"'Sheet1'!$L$16"}</definedName>
    <definedName name="___Goi8" localSheetId="8" hidden="1">{"'Sheet1'!$L$16"}</definedName>
    <definedName name="___Goi8" localSheetId="9" hidden="1">{"'Sheet1'!$L$16"}</definedName>
    <definedName name="___Goi8" localSheetId="10" hidden="1">{"'Sheet1'!$L$16"}</definedName>
    <definedName name="___Goi8" localSheetId="11" hidden="1">{"'Sheet1'!$L$16"}</definedName>
    <definedName name="___Goi8" localSheetId="12" hidden="1">{"'Sheet1'!$L$16"}</definedName>
    <definedName name="___Goi8" hidden="1">{"'Sheet1'!$L$16"}</definedName>
    <definedName name="___gon4">#REF!</definedName>
    <definedName name="___h1" localSheetId="3"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localSheetId="9" hidden="1">{"'Sheet1'!$L$16"}</definedName>
    <definedName name="___h1" localSheetId="10" hidden="1">{"'Sheet1'!$L$16"}</definedName>
    <definedName name="___h1" localSheetId="11" hidden="1">{"'Sheet1'!$L$16"}</definedName>
    <definedName name="___h1" localSheetId="12" hidden="1">{"'Sheet1'!$L$16"}</definedName>
    <definedName name="___h1" hidden="1">{"'Sheet1'!$L$16"}</definedName>
    <definedName name="___h10" localSheetId="3" hidden="1">{#N/A,#N/A,FALSE,"Chi tiÆt"}</definedName>
    <definedName name="___h10" localSheetId="5" hidden="1">{#N/A,#N/A,FALSE,"Chi tiÆt"}</definedName>
    <definedName name="___h10" localSheetId="6" hidden="1">{#N/A,#N/A,FALSE,"Chi tiÆt"}</definedName>
    <definedName name="___h10" localSheetId="7" hidden="1">{#N/A,#N/A,FALSE,"Chi tiÆt"}</definedName>
    <definedName name="___h10" hidden="1">{#N/A,#N/A,FALSE,"Chi tiÆt"}</definedName>
    <definedName name="___h2" localSheetId="3" hidden="1">{"'Sheet1'!$L$16"}</definedName>
    <definedName name="___h2" localSheetId="5" hidden="1">{"'Sheet1'!$L$16"}</definedName>
    <definedName name="___h2" localSheetId="6" hidden="1">{"'Sheet1'!$L$16"}</definedName>
    <definedName name="___h2" localSheetId="7" hidden="1">{"'Sheet1'!$L$16"}</definedName>
    <definedName name="___h2" hidden="1">{"'Sheet1'!$L$16"}</definedName>
    <definedName name="___h3" localSheetId="3" hidden="1">{"'Sheet1'!$L$16"}</definedName>
    <definedName name="___h3" localSheetId="5" hidden="1">{"'Sheet1'!$L$16"}</definedName>
    <definedName name="___h3" localSheetId="6" hidden="1">{"'Sheet1'!$L$16"}</definedName>
    <definedName name="___h3" localSheetId="7" hidden="1">{"'Sheet1'!$L$16"}</definedName>
    <definedName name="___h3" hidden="1">{"'Sheet1'!$L$16"}</definedName>
    <definedName name="___h5" localSheetId="3" hidden="1">{"'Sheet1'!$L$16"}</definedName>
    <definedName name="___h5" localSheetId="5" hidden="1">{"'Sheet1'!$L$16"}</definedName>
    <definedName name="___h5" localSheetId="6" hidden="1">{"'Sheet1'!$L$16"}</definedName>
    <definedName name="___h5" localSheetId="7" hidden="1">{"'Sheet1'!$L$16"}</definedName>
    <definedName name="___h5" hidden="1">{"'Sheet1'!$L$16"}</definedName>
    <definedName name="___h6" localSheetId="3" hidden="1">{"'Sheet1'!$L$16"}</definedName>
    <definedName name="___h6" localSheetId="5" hidden="1">{"'Sheet1'!$L$16"}</definedName>
    <definedName name="___h6" localSheetId="6" hidden="1">{"'Sheet1'!$L$16"}</definedName>
    <definedName name="___h6" localSheetId="7" hidden="1">{"'Sheet1'!$L$16"}</definedName>
    <definedName name="___h6" hidden="1">{"'Sheet1'!$L$16"}</definedName>
    <definedName name="___h7" localSheetId="3" hidden="1">{"'Sheet1'!$L$16"}</definedName>
    <definedName name="___h7" localSheetId="5" hidden="1">{"'Sheet1'!$L$16"}</definedName>
    <definedName name="___h7" localSheetId="6" hidden="1">{"'Sheet1'!$L$16"}</definedName>
    <definedName name="___h7" localSheetId="7" hidden="1">{"'Sheet1'!$L$16"}</definedName>
    <definedName name="___h7" hidden="1">{"'Sheet1'!$L$16"}</definedName>
    <definedName name="___h8" localSheetId="3" hidden="1">{"'Sheet1'!$L$16"}</definedName>
    <definedName name="___h8" localSheetId="5" hidden="1">{"'Sheet1'!$L$16"}</definedName>
    <definedName name="___h8" localSheetId="6" hidden="1">{"'Sheet1'!$L$16"}</definedName>
    <definedName name="___h8" localSheetId="7" hidden="1">{"'Sheet1'!$L$16"}</definedName>
    <definedName name="___h8" hidden="1">{"'Sheet1'!$L$16"}</definedName>
    <definedName name="___h9" localSheetId="3" hidden="1">{"'Sheet1'!$L$16"}</definedName>
    <definedName name="___h9" localSheetId="5" hidden="1">{"'Sheet1'!$L$16"}</definedName>
    <definedName name="___h9" localSheetId="6" hidden="1">{"'Sheet1'!$L$16"}</definedName>
    <definedName name="___h9" localSheetId="7" hidden="1">{"'Sheet1'!$L$16"}</definedName>
    <definedName name="___h9" hidden="1">{"'Sheet1'!$L$16"}</definedName>
    <definedName name="___hsm2">1.1289</definedName>
    <definedName name="___hu1" localSheetId="3" hidden="1">{"'Sheet1'!$L$16"}</definedName>
    <definedName name="___hu1" localSheetId="5" hidden="1">{"'Sheet1'!$L$16"}</definedName>
    <definedName name="___hu1" localSheetId="6" hidden="1">{"'Sheet1'!$L$16"}</definedName>
    <definedName name="___hu1" localSheetId="7" hidden="1">{"'Sheet1'!$L$16"}</definedName>
    <definedName name="___hu1" localSheetId="8" hidden="1">{"'Sheet1'!$L$16"}</definedName>
    <definedName name="___hu1" localSheetId="9" hidden="1">{"'Sheet1'!$L$16"}</definedName>
    <definedName name="___hu1" localSheetId="10" hidden="1">{"'Sheet1'!$L$16"}</definedName>
    <definedName name="___hu1" localSheetId="11" hidden="1">{"'Sheet1'!$L$16"}</definedName>
    <definedName name="___hu1" localSheetId="12" hidden="1">{"'Sheet1'!$L$16"}</definedName>
    <definedName name="___hu1" hidden="1">{"'Sheet1'!$L$16"}</definedName>
    <definedName name="___hu2" localSheetId="3" hidden="1">{"'Sheet1'!$L$16"}</definedName>
    <definedName name="___hu2" localSheetId="5" hidden="1">{"'Sheet1'!$L$16"}</definedName>
    <definedName name="___hu2" localSheetId="6" hidden="1">{"'Sheet1'!$L$16"}</definedName>
    <definedName name="___hu2" localSheetId="7" hidden="1">{"'Sheet1'!$L$16"}</definedName>
    <definedName name="___hu2" localSheetId="8" hidden="1">{"'Sheet1'!$L$16"}</definedName>
    <definedName name="___hu2" localSheetId="9" hidden="1">{"'Sheet1'!$L$16"}</definedName>
    <definedName name="___hu2" localSheetId="10" hidden="1">{"'Sheet1'!$L$16"}</definedName>
    <definedName name="___hu2" localSheetId="11" hidden="1">{"'Sheet1'!$L$16"}</definedName>
    <definedName name="___hu2" localSheetId="12" hidden="1">{"'Sheet1'!$L$16"}</definedName>
    <definedName name="___hu2" hidden="1">{"'Sheet1'!$L$16"}</definedName>
    <definedName name="___hu5" localSheetId="3" hidden="1">{"'Sheet1'!$L$16"}</definedName>
    <definedName name="___hu5" localSheetId="5" hidden="1">{"'Sheet1'!$L$16"}</definedName>
    <definedName name="___hu5" localSheetId="6" hidden="1">{"'Sheet1'!$L$16"}</definedName>
    <definedName name="___hu5" localSheetId="7" hidden="1">{"'Sheet1'!$L$16"}</definedName>
    <definedName name="___hu5" localSheetId="8" hidden="1">{"'Sheet1'!$L$16"}</definedName>
    <definedName name="___hu5" localSheetId="9" hidden="1">{"'Sheet1'!$L$16"}</definedName>
    <definedName name="___hu5" localSheetId="10" hidden="1">{"'Sheet1'!$L$16"}</definedName>
    <definedName name="___hu5" localSheetId="11" hidden="1">{"'Sheet1'!$L$16"}</definedName>
    <definedName name="___hu5" localSheetId="12" hidden="1">{"'Sheet1'!$L$16"}</definedName>
    <definedName name="___hu5" hidden="1">{"'Sheet1'!$L$16"}</definedName>
    <definedName name="___hu6" localSheetId="3" hidden="1">{"'Sheet1'!$L$16"}</definedName>
    <definedName name="___hu6" localSheetId="5" hidden="1">{"'Sheet1'!$L$16"}</definedName>
    <definedName name="___hu6" localSheetId="6" hidden="1">{"'Sheet1'!$L$16"}</definedName>
    <definedName name="___hu6" localSheetId="7" hidden="1">{"'Sheet1'!$L$16"}</definedName>
    <definedName name="___hu6" localSheetId="8" hidden="1">{"'Sheet1'!$L$16"}</definedName>
    <definedName name="___hu6" localSheetId="9" hidden="1">{"'Sheet1'!$L$16"}</definedName>
    <definedName name="___hu6" localSheetId="10" hidden="1">{"'Sheet1'!$L$16"}</definedName>
    <definedName name="___hu6" localSheetId="11" hidden="1">{"'Sheet1'!$L$16"}</definedName>
    <definedName name="___hu6" localSheetId="12" hidden="1">{"'Sheet1'!$L$16"}</definedName>
    <definedName name="___hu6" hidden="1">{"'Sheet1'!$L$16"}</definedName>
    <definedName name="___isc1">0.035</definedName>
    <definedName name="___isc2">0.02</definedName>
    <definedName name="___isc3">0.054</definedName>
    <definedName name="___KH08" localSheetId="3" hidden="1">{#N/A,#N/A,FALSE,"Chi tiÆt"}</definedName>
    <definedName name="___KH08" localSheetId="8" hidden="1">{#N/A,#N/A,FALSE,"Chi tiÆt"}</definedName>
    <definedName name="___KH08" localSheetId="9" hidden="1">{#N/A,#N/A,FALSE,"Chi tiÆt"}</definedName>
    <definedName name="___KH08" localSheetId="10" hidden="1">{#N/A,#N/A,FALSE,"Chi tiÆt"}</definedName>
    <definedName name="___KH08" localSheetId="11" hidden="1">{#N/A,#N/A,FALSE,"Chi tiÆt"}</definedName>
    <definedName name="___KH08" localSheetId="12" hidden="1">{#N/A,#N/A,FALSE,"Chi tiÆt"}</definedName>
    <definedName name="___KH08" hidden="1">{#N/A,#N/A,FALSE,"Chi tiÆt"}</definedName>
    <definedName name="___km190" localSheetId="3">#REF!</definedName>
    <definedName name="___km190" localSheetId="8">#REF!</definedName>
    <definedName name="___km190">#REF!</definedName>
    <definedName name="___km191" localSheetId="8">#REF!</definedName>
    <definedName name="___km191">#REF!</definedName>
    <definedName name="___km192" localSheetId="8">#REF!</definedName>
    <definedName name="___km192">#REF!</definedName>
    <definedName name="___Lan1" localSheetId="3" hidden="1">{"'Sheet1'!$L$16"}</definedName>
    <definedName name="___Lan1" localSheetId="5" hidden="1">{"'Sheet1'!$L$16"}</definedName>
    <definedName name="___Lan1" localSheetId="6" hidden="1">{"'Sheet1'!$L$16"}</definedName>
    <definedName name="___Lan1" localSheetId="7" hidden="1">{"'Sheet1'!$L$16"}</definedName>
    <definedName name="___Lan1" localSheetId="8" hidden="1">{"'Sheet1'!$L$16"}</definedName>
    <definedName name="___Lan1" localSheetId="9" hidden="1">{"'Sheet1'!$L$16"}</definedName>
    <definedName name="___Lan1" localSheetId="10" hidden="1">{"'Sheet1'!$L$16"}</definedName>
    <definedName name="___Lan1" localSheetId="11" hidden="1">{"'Sheet1'!$L$16"}</definedName>
    <definedName name="___Lan1" localSheetId="12" hidden="1">{"'Sheet1'!$L$16"}</definedName>
    <definedName name="___Lan1" hidden="1">{"'Sheet1'!$L$16"}</definedName>
    <definedName name="___LAN3" localSheetId="3" hidden="1">{"'Sheet1'!$L$16"}</definedName>
    <definedName name="___LAN3" localSheetId="5" hidden="1">{"'Sheet1'!$L$16"}</definedName>
    <definedName name="___LAN3" localSheetId="6" hidden="1">{"'Sheet1'!$L$16"}</definedName>
    <definedName name="___LAN3" localSheetId="7" hidden="1">{"'Sheet1'!$L$16"}</definedName>
    <definedName name="___LAN3" localSheetId="8" hidden="1">{"'Sheet1'!$L$16"}</definedName>
    <definedName name="___LAN3" localSheetId="9" hidden="1">{"'Sheet1'!$L$16"}</definedName>
    <definedName name="___LAN3" localSheetId="10" hidden="1">{"'Sheet1'!$L$16"}</definedName>
    <definedName name="___LAN3" localSheetId="11" hidden="1">{"'Sheet1'!$L$16"}</definedName>
    <definedName name="___LAN3" localSheetId="12" hidden="1">{"'Sheet1'!$L$16"}</definedName>
    <definedName name="___LAN3" hidden="1">{"'Sheet1'!$L$16"}</definedName>
    <definedName name="___lap1">#REF!</definedName>
    <definedName name="___lap2">#REF!</definedName>
    <definedName name="___lk2" localSheetId="3" hidden="1">{"'Sheet1'!$L$16"}</definedName>
    <definedName name="___lk2" localSheetId="5" hidden="1">{"'Sheet1'!$L$16"}</definedName>
    <definedName name="___lk2" localSheetId="6" hidden="1">{"'Sheet1'!$L$16"}</definedName>
    <definedName name="___lk2" localSheetId="7" hidden="1">{"'Sheet1'!$L$16"}</definedName>
    <definedName name="___lk2" localSheetId="8" hidden="1">{"'Sheet1'!$L$16"}</definedName>
    <definedName name="___lk2" localSheetId="9" hidden="1">{"'Sheet1'!$L$16"}</definedName>
    <definedName name="___lk2" localSheetId="10" hidden="1">{"'Sheet1'!$L$16"}</definedName>
    <definedName name="___lk2" localSheetId="11" hidden="1">{"'Sheet1'!$L$16"}</definedName>
    <definedName name="___lk2" localSheetId="12" hidden="1">{"'Sheet1'!$L$16"}</definedName>
    <definedName name="___lk2" hidden="1">{"'Sheet1'!$L$16"}</definedName>
    <definedName name="___M2" localSheetId="3" hidden="1">{"'Sheet1'!$L$16"}</definedName>
    <definedName name="___M2" localSheetId="5" hidden="1">{"'Sheet1'!$L$16"}</definedName>
    <definedName name="___M2" localSheetId="6" hidden="1">{"'Sheet1'!$L$16"}</definedName>
    <definedName name="___M2" localSheetId="7" hidden="1">{"'Sheet1'!$L$16"}</definedName>
    <definedName name="___M2" hidden="1">{"'Sheet1'!$L$16"}</definedName>
    <definedName name="___M36" localSheetId="3" hidden="1">{"'Sheet1'!$L$16"}</definedName>
    <definedName name="___M36" localSheetId="8" hidden="1">{"'Sheet1'!$L$16"}</definedName>
    <definedName name="___M36" localSheetId="9" hidden="1">{"'Sheet1'!$L$16"}</definedName>
    <definedName name="___M36" localSheetId="10" hidden="1">{"'Sheet1'!$L$16"}</definedName>
    <definedName name="___M36" localSheetId="11" hidden="1">{"'Sheet1'!$L$16"}</definedName>
    <definedName name="___M36" localSheetId="12" hidden="1">{"'Sheet1'!$L$16"}</definedName>
    <definedName name="___M36" hidden="1">{"'Sheet1'!$L$16"}</definedName>
    <definedName name="___m4" localSheetId="3" hidden="1">{"'Sheet1'!$L$16"}</definedName>
    <definedName name="___m4" localSheetId="5" hidden="1">{"'Sheet1'!$L$16"}</definedName>
    <definedName name="___m4" localSheetId="6" hidden="1">{"'Sheet1'!$L$16"}</definedName>
    <definedName name="___m4" localSheetId="7" hidden="1">{"'Sheet1'!$L$16"}</definedName>
    <definedName name="___m4" hidden="1">{"'Sheet1'!$L$16"}</definedName>
    <definedName name="___MAC12">#REF!</definedName>
    <definedName name="___MAC46">#REF!</definedName>
    <definedName name="___NET2">#REF!</definedName>
    <definedName name="___NSO2" localSheetId="3" hidden="1">{"'Sheet1'!$L$16"}</definedName>
    <definedName name="___NSO2" localSheetId="8" hidden="1">{"'Sheet1'!$L$16"}</definedName>
    <definedName name="___NSO2" localSheetId="9" hidden="1">{"'Sheet1'!$L$16"}</definedName>
    <definedName name="___NSO2" localSheetId="10" hidden="1">{"'Sheet1'!$L$16"}</definedName>
    <definedName name="___NSO2" localSheetId="11" hidden="1">{"'Sheet1'!$L$16"}</definedName>
    <definedName name="___NSO2" localSheetId="12" hidden="1">{"'Sheet1'!$L$16"}</definedName>
    <definedName name="___NSO2" hidden="1">{"'Sheet1'!$L$16"}</definedName>
    <definedName name="___PA3" localSheetId="3"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localSheetId="9" hidden="1">{"'Sheet1'!$L$16"}</definedName>
    <definedName name="___PA3" localSheetId="10" hidden="1">{"'Sheet1'!$L$16"}</definedName>
    <definedName name="___PA3" localSheetId="11" hidden="1">{"'Sheet1'!$L$16"}</definedName>
    <definedName name="___PA3" localSheetId="1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hu2" localSheetId="3" hidden="1">{"'Sheet1'!$L$16"}</definedName>
    <definedName name="___phu2" localSheetId="8" hidden="1">{"'Sheet1'!$L$16"}</definedName>
    <definedName name="___phu2" localSheetId="9" hidden="1">{"'Sheet1'!$L$16"}</definedName>
    <definedName name="___phu2" localSheetId="10" hidden="1">{"'Sheet1'!$L$16"}</definedName>
    <definedName name="___phu2" localSheetId="11" hidden="1">{"'Sheet1'!$L$16"}</definedName>
    <definedName name="___phu2" localSheetId="12" hidden="1">{"'Sheet1'!$L$16"}</definedName>
    <definedName name="___phu2" hidden="1">{"'Sheet1'!$L$16"}</definedName>
    <definedName name="___Pl2" localSheetId="3" hidden="1">{"'Sheet1'!$L$16"}</definedName>
    <definedName name="___Pl2" localSheetId="8" hidden="1">{"'Sheet1'!$L$16"}</definedName>
    <definedName name="___Pl2" localSheetId="9" hidden="1">{"'Sheet1'!$L$16"}</definedName>
    <definedName name="___Pl2" localSheetId="10" hidden="1">{"'Sheet1'!$L$16"}</definedName>
    <definedName name="___Pl2" localSheetId="11" hidden="1">{"'Sheet1'!$L$16"}</definedName>
    <definedName name="___Pl2" localSheetId="12" hidden="1">{"'Sheet1'!$L$16"}</definedName>
    <definedName name="___Pl2" hidden="1">{"'Sheet1'!$L$16"}</definedName>
    <definedName name="___PL3" localSheetId="9" hidden="1">#REF!</definedName>
    <definedName name="___PL3" localSheetId="10" hidden="1">#REF!</definedName>
    <definedName name="___PL3" localSheetId="11" hidden="1">#REF!</definedName>
    <definedName name="___PL3" localSheetId="12" hidden="1">#REF!</definedName>
    <definedName name="___PL3" hidden="1">#REF!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3">#REF!</definedName>
    <definedName name="___TL1" localSheetId="8">#REF!</definedName>
    <definedName name="___TL1">#REF!</definedName>
    <definedName name="___TL2" localSheetId="8">#REF!</definedName>
    <definedName name="___TL2">#REF!</definedName>
    <definedName name="___TLA120" localSheetId="8">#REF!</definedName>
    <definedName name="___TLA120">#REF!</definedName>
    <definedName name="___TLA35">#REF!</definedName>
    <definedName name="___TLA50">#REF!</definedName>
    <definedName name="___TLA70">#REF!</definedName>
    <definedName name="___TLA95">#REF!</definedName>
    <definedName name="___Tru21" localSheetId="3" hidden="1">{"'Sheet1'!$L$16"}</definedName>
    <definedName name="___Tru21" localSheetId="8" hidden="1">{"'Sheet1'!$L$16"}</definedName>
    <definedName name="___Tru21" localSheetId="9" hidden="1">{"'Sheet1'!$L$16"}</definedName>
    <definedName name="___Tru21" localSheetId="10" hidden="1">{"'Sheet1'!$L$16"}</definedName>
    <definedName name="___Tru21" localSheetId="11" hidden="1">{"'Sheet1'!$L$16"}</definedName>
    <definedName name="___Tru21" localSheetId="12" hidden="1">{"'Sheet1'!$L$16"}</definedName>
    <definedName name="___Tru21" hidden="1">{"'Sheet1'!$L$16"}</definedName>
    <definedName name="___tt3" localSheetId="3" hidden="1">{"'Sheet1'!$L$16"}</definedName>
    <definedName name="___tt3" localSheetId="5" hidden="1">{"'Sheet1'!$L$16"}</definedName>
    <definedName name="___tt3" localSheetId="6" hidden="1">{"'Sheet1'!$L$16"}</definedName>
    <definedName name="___tt3" localSheetId="7" hidden="1">{"'Sheet1'!$L$16"}</definedName>
    <definedName name="___tt3" localSheetId="8" hidden="1">{"'Sheet1'!$L$16"}</definedName>
    <definedName name="___tt3" localSheetId="9" hidden="1">{"'Sheet1'!$L$16"}</definedName>
    <definedName name="___tt3" localSheetId="10" hidden="1">{"'Sheet1'!$L$16"}</definedName>
    <definedName name="___tt3" localSheetId="11" hidden="1">{"'Sheet1'!$L$16"}</definedName>
    <definedName name="___tt3" localSheetId="12" hidden="1">{"'Sheet1'!$L$16"}</definedName>
    <definedName name="___tt3" hidden="1">{"'Sheet1'!$L$16"}</definedName>
    <definedName name="___TT31" localSheetId="3" hidden="1">{"'Sheet1'!$L$16"}</definedName>
    <definedName name="___TT31" localSheetId="8" hidden="1">{"'Sheet1'!$L$16"}</definedName>
    <definedName name="___TT31" localSheetId="9" hidden="1">{"'Sheet1'!$L$16"}</definedName>
    <definedName name="___TT31" localSheetId="10" hidden="1">{"'Sheet1'!$L$16"}</definedName>
    <definedName name="___TT31" localSheetId="11" hidden="1">{"'Sheet1'!$L$16"}</definedName>
    <definedName name="___TT31" localSheetId="12" hidden="1">{"'Sheet1'!$L$16"}</definedName>
    <definedName name="___TT31" hidden="1">{"'Sheet1'!$L$16"}</definedName>
    <definedName name="___vl2" localSheetId="3" hidden="1">{"'Sheet1'!$L$16"}</definedName>
    <definedName name="___vl2" localSheetId="9" hidden="1">{"'Sheet1'!$L$16"}</definedName>
    <definedName name="___vl2" localSheetId="10" hidden="1">{"'Sheet1'!$L$16"}</definedName>
    <definedName name="___vl2" localSheetId="11" hidden="1">{"'Sheet1'!$L$16"}</definedName>
    <definedName name="___vl2" localSheetId="12" hidden="1">{"'Sheet1'!$L$16"}</definedName>
    <definedName name="___vl2" hidden="1">{"'Sheet1'!$L$16"}</definedName>
    <definedName name="___VLP2" localSheetId="3" hidden="1">{"'Sheet1'!$L$16"}</definedName>
    <definedName name="___VLP2" localSheetId="5" hidden="1">{"'Sheet1'!$L$16"}</definedName>
    <definedName name="___VLP2" localSheetId="6" hidden="1">{"'Sheet1'!$L$16"}</definedName>
    <definedName name="___VLP2" localSheetId="7" hidden="1">{"'Sheet1'!$L$16"}</definedName>
    <definedName name="___VLP2" hidden="1">{"'Sheet1'!$L$16"}</definedName>
    <definedName name="___xl150">#REF!</definedName>
    <definedName name="___xlfn.BAHTTEXT" hidden="1">#NAME?</definedName>
    <definedName name="__a1" localSheetId="3"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localSheetId="9" hidden="1">{"'Sheet1'!$L$16"}</definedName>
    <definedName name="__a1" localSheetId="10" hidden="1">{"'Sheet1'!$L$16"}</definedName>
    <definedName name="__a1" localSheetId="11" hidden="1">{"'Sheet1'!$L$16"}</definedName>
    <definedName name="__a1" localSheetId="12"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3">#REF!</definedName>
    <definedName name="__atn1" localSheetId="8">#REF!</definedName>
    <definedName name="__atn1">#REF!</definedName>
    <definedName name="__atn10" localSheetId="8">#REF!</definedName>
    <definedName name="__atn10">#REF!</definedName>
    <definedName name="__atn2" localSheetId="8">#REF!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3" hidden="1">{"'Sheet1'!$L$16"}</definedName>
    <definedName name="__B1" localSheetId="8" hidden="1">{"'Sheet1'!$L$16"}</definedName>
    <definedName name="__B1" localSheetId="9" hidden="1">{"'Sheet1'!$L$16"}</definedName>
    <definedName name="__B1" localSheetId="10" hidden="1">{"'Sheet1'!$L$16"}</definedName>
    <definedName name="__B1" localSheetId="11" hidden="1">{"'Sheet1'!$L$16"}</definedName>
    <definedName name="__B1" localSheetId="12" hidden="1">{"'Sheet1'!$L$16"}</definedName>
    <definedName name="__B1" hidden="1">{"'Sheet1'!$L$16"}</definedName>
    <definedName name="__bac3">#N/A</definedName>
    <definedName name="__ban1">#REF!</definedName>
    <definedName name="__ban2" localSheetId="3" hidden="1">{"'Sheet1'!$L$16"}</definedName>
    <definedName name="__ban2" localSheetId="8" hidden="1">{"'Sheet1'!$L$16"}</definedName>
    <definedName name="__ban2" localSheetId="9" hidden="1">{"'Sheet1'!$L$16"}</definedName>
    <definedName name="__ban2" localSheetId="10" hidden="1">{"'Sheet1'!$L$16"}</definedName>
    <definedName name="__ban2" localSheetId="11" hidden="1">{"'Sheet1'!$L$16"}</definedName>
    <definedName name="__ban2" localSheetId="12"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3" hidden="1">{"'Sheet1'!$L$16"}</definedName>
    <definedName name="__cep1" localSheetId="8" hidden="1">{"'Sheet1'!$L$16"}</definedName>
    <definedName name="__cep1" localSheetId="9" hidden="1">{"'Sheet1'!$L$16"}</definedName>
    <definedName name="__cep1" localSheetId="10" hidden="1">{"'Sheet1'!$L$16"}</definedName>
    <definedName name="__cep1" localSheetId="11" hidden="1">{"'Sheet1'!$L$16"}</definedName>
    <definedName name="__cep1" localSheetId="12" hidden="1">{"'Sheet1'!$L$16"}</definedName>
    <definedName name="__cep1" hidden="1">{"'Sheet1'!$L$16"}</definedName>
    <definedName name="__ckn12">#REF!</definedName>
    <definedName name="__CNA50">#REF!</definedName>
    <definedName name="__Coc39" localSheetId="3" hidden="1">{"'Sheet1'!$L$16"}</definedName>
    <definedName name="__Coc39" localSheetId="8" hidden="1">{"'Sheet1'!$L$16"}</definedName>
    <definedName name="__Coc39" localSheetId="9" hidden="1">{"'Sheet1'!$L$16"}</definedName>
    <definedName name="__Coc39" localSheetId="10" hidden="1">{"'Sheet1'!$L$16"}</definedName>
    <definedName name="__Coc39" localSheetId="11" hidden="1">{"'Sheet1'!$L$16"}</definedName>
    <definedName name="__Coc39" localSheetId="12" hidden="1">{"'Sheet1'!$L$16"}</definedName>
    <definedName name="__Coc39" hidden="1">{"'Sheet1'!$L$16"}</definedName>
    <definedName name="__CON1">#REF!</definedName>
    <definedName name="__CON2">#REF!</definedName>
    <definedName name="__cpd1">#REF!</definedName>
    <definedName name="__cpd2">#REF!</definedName>
    <definedName name="__ct456789" localSheetId="3">IF(#REF!="","",#REF!*#REF!)</definedName>
    <definedName name="__ct456789" localSheetId="8">IF(#REF!="","",#REF!*#REF!)</definedName>
    <definedName name="__ct456789" localSheetId="9">IF(#REF!="","",#REF!*#REF!)</definedName>
    <definedName name="__ct456789">IF(#REF!="","",#REF!*#REF!)</definedName>
    <definedName name="__Cty501" localSheetId="3" hidden="1">{"'Sheet1'!$L$16"}</definedName>
    <definedName name="__Cty501" localSheetId="5" hidden="1">{"'Sheet1'!$L$16"}</definedName>
    <definedName name="__Cty501" localSheetId="6" hidden="1">{"'Sheet1'!$L$16"}</definedName>
    <definedName name="__Cty501" localSheetId="7" hidden="1">{"'Sheet1'!$L$16"}</definedName>
    <definedName name="__Cty501" hidden="1">{"'Sheet1'!$L$16"}</definedName>
    <definedName name="__CVC1">#REF!</definedName>
    <definedName name="__d1500" localSheetId="3" hidden="1">{"'Sheet1'!$L$16"}</definedName>
    <definedName name="__d1500" localSheetId="5" hidden="1">{"'Sheet1'!$L$16"}</definedName>
    <definedName name="__d1500" localSheetId="6" hidden="1">{"'Sheet1'!$L$16"}</definedName>
    <definedName name="__d1500" localSheetId="7" hidden="1">{"'Sheet1'!$L$16"}</definedName>
    <definedName name="__d1500" hidden="1">{"'Sheet1'!$L$16"}</definedName>
    <definedName name="__D2">[1]SL!$E$5</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localSheetId="3" hidden="1">{"'Sheet1'!$L$16"}</definedName>
    <definedName name="__DT12" localSheetId="5" hidden="1">{"'Sheet1'!$L$16"}</definedName>
    <definedName name="__DT12" localSheetId="6" hidden="1">{"'Sheet1'!$L$16"}</definedName>
    <definedName name="__DT12" localSheetId="7" hidden="1">{"'Sheet1'!$L$16"}</definedName>
    <definedName name="__DT12" hidden="1">{"'Sheet1'!$L$16"}</definedName>
    <definedName name="__E99999">#REF!</definedName>
    <definedName name="__ech2">#REF!</definedName>
    <definedName name="__FIL2">#REF!</definedName>
    <definedName name="__gis150">#REF!</definedName>
    <definedName name="__Goi8" localSheetId="3" hidden="1">{"'Sheet1'!$L$16"}</definedName>
    <definedName name="__Goi8" localSheetId="5" hidden="1">{"'Sheet1'!$L$16"}</definedName>
    <definedName name="__Goi8" localSheetId="6" hidden="1">{"'Sheet1'!$L$16"}</definedName>
    <definedName name="__Goi8" localSheetId="7" hidden="1">{"'Sheet1'!$L$16"}</definedName>
    <definedName name="__Goi8" localSheetId="8" hidden="1">{"'Sheet1'!$L$16"}</definedName>
    <definedName name="__Goi8" localSheetId="9" hidden="1">{"'Sheet1'!$L$16"}</definedName>
    <definedName name="__Goi8" localSheetId="10" hidden="1">{"'Sheet1'!$L$16"}</definedName>
    <definedName name="__Goi8" localSheetId="11" hidden="1">{"'Sheet1'!$L$16"}</definedName>
    <definedName name="__Goi8" localSheetId="12" hidden="1">{"'Sheet1'!$L$16"}</definedName>
    <definedName name="__Goi8" hidden="1">{"'Sheet1'!$L$16"}</definedName>
    <definedName name="__gon4">#REF!</definedName>
    <definedName name="__h1" localSheetId="3"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localSheetId="9" hidden="1">{"'Sheet1'!$L$16"}</definedName>
    <definedName name="__h1" localSheetId="10" hidden="1">{"'Sheet1'!$L$16"}</definedName>
    <definedName name="__h1" localSheetId="11" hidden="1">{"'Sheet1'!$L$16"}</definedName>
    <definedName name="__h1" localSheetId="12" hidden="1">{"'Sheet1'!$L$16"}</definedName>
    <definedName name="__h1" hidden="1">{"'Sheet1'!$L$16"}</definedName>
    <definedName name="__h10" localSheetId="3" hidden="1">{#N/A,#N/A,FALSE,"Chi tiÆt"}</definedName>
    <definedName name="__h10" localSheetId="5" hidden="1">{#N/A,#N/A,FALSE,"Chi tiÆt"}</definedName>
    <definedName name="__h10" localSheetId="6" hidden="1">{#N/A,#N/A,FALSE,"Chi tiÆt"}</definedName>
    <definedName name="__h10" localSheetId="7" hidden="1">{#N/A,#N/A,FALSE,"Chi tiÆt"}</definedName>
    <definedName name="__h10" hidden="1">{#N/A,#N/A,FALSE,"Chi tiÆt"}</definedName>
    <definedName name="__h2" localSheetId="3" hidden="1">{"'Sheet1'!$L$16"}</definedName>
    <definedName name="__h2" localSheetId="5" hidden="1">{"'Sheet1'!$L$16"}</definedName>
    <definedName name="__h2" localSheetId="6" hidden="1">{"'Sheet1'!$L$16"}</definedName>
    <definedName name="__h2" localSheetId="7" hidden="1">{"'Sheet1'!$L$16"}</definedName>
    <definedName name="__h2" hidden="1">{"'Sheet1'!$L$16"}</definedName>
    <definedName name="__h3" localSheetId="3" hidden="1">{"'Sheet1'!$L$16"}</definedName>
    <definedName name="__h3" localSheetId="5" hidden="1">{"'Sheet1'!$L$16"}</definedName>
    <definedName name="__h3" localSheetId="6" hidden="1">{"'Sheet1'!$L$16"}</definedName>
    <definedName name="__h3" localSheetId="7" hidden="1">{"'Sheet1'!$L$16"}</definedName>
    <definedName name="__h3" hidden="1">{"'Sheet1'!$L$16"}</definedName>
    <definedName name="__h5" localSheetId="3" hidden="1">{"'Sheet1'!$L$16"}</definedName>
    <definedName name="__h5" localSheetId="5" hidden="1">{"'Sheet1'!$L$16"}</definedName>
    <definedName name="__h5" localSheetId="6" hidden="1">{"'Sheet1'!$L$16"}</definedName>
    <definedName name="__h5" localSheetId="7" hidden="1">{"'Sheet1'!$L$16"}</definedName>
    <definedName name="__h5" hidden="1">{"'Sheet1'!$L$16"}</definedName>
    <definedName name="__H500866">#REF!</definedName>
    <definedName name="__h6" localSheetId="3" hidden="1">{"'Sheet1'!$L$16"}</definedName>
    <definedName name="__h6" localSheetId="5" hidden="1">{"'Sheet1'!$L$16"}</definedName>
    <definedName name="__h6" localSheetId="6" hidden="1">{"'Sheet1'!$L$16"}</definedName>
    <definedName name="__h6" localSheetId="7" hidden="1">{"'Sheet1'!$L$16"}</definedName>
    <definedName name="__h6" hidden="1">{"'Sheet1'!$L$16"}</definedName>
    <definedName name="__h7" localSheetId="3" hidden="1">{"'Sheet1'!$L$16"}</definedName>
    <definedName name="__h7" localSheetId="5" hidden="1">{"'Sheet1'!$L$16"}</definedName>
    <definedName name="__h7" localSheetId="6" hidden="1">{"'Sheet1'!$L$16"}</definedName>
    <definedName name="__h7" localSheetId="7" hidden="1">{"'Sheet1'!$L$16"}</definedName>
    <definedName name="__h7" hidden="1">{"'Sheet1'!$L$16"}</definedName>
    <definedName name="__h8" localSheetId="3" hidden="1">{"'Sheet1'!$L$16"}</definedName>
    <definedName name="__h8" localSheetId="5" hidden="1">{"'Sheet1'!$L$16"}</definedName>
    <definedName name="__h8" localSheetId="6" hidden="1">{"'Sheet1'!$L$16"}</definedName>
    <definedName name="__h8" localSheetId="7" hidden="1">{"'Sheet1'!$L$16"}</definedName>
    <definedName name="__h8" hidden="1">{"'Sheet1'!$L$16"}</definedName>
    <definedName name="__h9" localSheetId="3" hidden="1">{"'Sheet1'!$L$16"}</definedName>
    <definedName name="__h9" localSheetId="5" hidden="1">{"'Sheet1'!$L$16"}</definedName>
    <definedName name="__h9" localSheetId="6" hidden="1">{"'Sheet1'!$L$16"}</definedName>
    <definedName name="__h9" localSheetId="7" hidden="1">{"'Sheet1'!$L$16"}</definedName>
    <definedName name="__h9" hidden="1">{"'Sheet1'!$L$16"}</definedName>
    <definedName name="__han23">#REF!</definedName>
    <definedName name="__hau1">#REF!</definedName>
    <definedName name="__hau12">#REF!</definedName>
    <definedName name="__hau2">#REF!</definedName>
    <definedName name="__hom2">#REF!</definedName>
    <definedName name="__hsm2">1.1289</definedName>
    <definedName name="__hso2" localSheetId="3">#REF!</definedName>
    <definedName name="__hso2" localSheetId="8">#REF!</definedName>
    <definedName name="__hso2">#REF!</definedName>
    <definedName name="__hu1" localSheetId="3" hidden="1">{"'Sheet1'!$L$16"}</definedName>
    <definedName name="__hu1" localSheetId="5" hidden="1">{"'Sheet1'!$L$16"}</definedName>
    <definedName name="__hu1" localSheetId="6" hidden="1">{"'Sheet1'!$L$16"}</definedName>
    <definedName name="__hu1" localSheetId="7" hidden="1">{"'Sheet1'!$L$16"}</definedName>
    <definedName name="__hu1" localSheetId="8" hidden="1">{"'Sheet1'!$L$16"}</definedName>
    <definedName name="__hu1" localSheetId="9" hidden="1">{"'Sheet1'!$L$16"}</definedName>
    <definedName name="__hu1" localSheetId="10" hidden="1">{"'Sheet1'!$L$16"}</definedName>
    <definedName name="__hu1" localSheetId="11" hidden="1">{"'Sheet1'!$L$16"}</definedName>
    <definedName name="__hu1" localSheetId="12" hidden="1">{"'Sheet1'!$L$16"}</definedName>
    <definedName name="__hu1" hidden="1">{"'Sheet1'!$L$16"}</definedName>
    <definedName name="__hu2" localSheetId="3" hidden="1">{"'Sheet1'!$L$16"}</definedName>
    <definedName name="__hu2" localSheetId="5" hidden="1">{"'Sheet1'!$L$16"}</definedName>
    <definedName name="__hu2" localSheetId="6" hidden="1">{"'Sheet1'!$L$16"}</definedName>
    <definedName name="__hu2" localSheetId="7" hidden="1">{"'Sheet1'!$L$16"}</definedName>
    <definedName name="__hu2" localSheetId="8" hidden="1">{"'Sheet1'!$L$16"}</definedName>
    <definedName name="__hu2" localSheetId="9" hidden="1">{"'Sheet1'!$L$16"}</definedName>
    <definedName name="__hu2" localSheetId="10" hidden="1">{"'Sheet1'!$L$16"}</definedName>
    <definedName name="__hu2" localSheetId="11" hidden="1">{"'Sheet1'!$L$16"}</definedName>
    <definedName name="__hu2" localSheetId="12" hidden="1">{"'Sheet1'!$L$16"}</definedName>
    <definedName name="__hu2" hidden="1">{"'Sheet1'!$L$16"}</definedName>
    <definedName name="__hu5" localSheetId="3" hidden="1">{"'Sheet1'!$L$16"}</definedName>
    <definedName name="__hu5" localSheetId="5" hidden="1">{"'Sheet1'!$L$16"}</definedName>
    <definedName name="__hu5" localSheetId="6" hidden="1">{"'Sheet1'!$L$16"}</definedName>
    <definedName name="__hu5" localSheetId="7" hidden="1">{"'Sheet1'!$L$16"}</definedName>
    <definedName name="__hu5" localSheetId="8" hidden="1">{"'Sheet1'!$L$16"}</definedName>
    <definedName name="__hu5" localSheetId="9" hidden="1">{"'Sheet1'!$L$16"}</definedName>
    <definedName name="__hu5" localSheetId="10" hidden="1">{"'Sheet1'!$L$16"}</definedName>
    <definedName name="__hu5" localSheetId="11" hidden="1">{"'Sheet1'!$L$16"}</definedName>
    <definedName name="__hu5" localSheetId="12" hidden="1">{"'Sheet1'!$L$16"}</definedName>
    <definedName name="__hu5" hidden="1">{"'Sheet1'!$L$16"}</definedName>
    <definedName name="__hu6" localSheetId="3" hidden="1">{"'Sheet1'!$L$16"}</definedName>
    <definedName name="__hu6" localSheetId="5" hidden="1">{"'Sheet1'!$L$16"}</definedName>
    <definedName name="__hu6" localSheetId="6" hidden="1">{"'Sheet1'!$L$16"}</definedName>
    <definedName name="__hu6" localSheetId="7" hidden="1">{"'Sheet1'!$L$16"}</definedName>
    <definedName name="__hu6" localSheetId="8" hidden="1">{"'Sheet1'!$L$16"}</definedName>
    <definedName name="__hu6" localSheetId="9" hidden="1">{"'Sheet1'!$L$16"}</definedName>
    <definedName name="__hu6" localSheetId="10" hidden="1">{"'Sheet1'!$L$16"}</definedName>
    <definedName name="__hu6" localSheetId="11" hidden="1">{"'Sheet1'!$L$16"}</definedName>
    <definedName name="__hu6" localSheetId="12" hidden="1">{"'Sheet1'!$L$16"}</definedName>
    <definedName name="__hu6" hidden="1">{"'Sheet1'!$L$16"}</definedName>
    <definedName name="__hvk1">#REF!</definedName>
    <definedName name="__hvk2">#REF!</definedName>
    <definedName name="__hvk3">#REF!</definedName>
    <definedName name="__IntlFixup" hidden="1">TRUE</definedName>
    <definedName name="__IntlFixupTable" localSheetId="3" hidden="1">#REF!</definedName>
    <definedName name="__IntlFixupTable" hidden="1">#REF!</definedName>
    <definedName name="__isc1">0.035</definedName>
    <definedName name="__isc2">0.02</definedName>
    <definedName name="__isc3">0.054</definedName>
    <definedName name="__JK4" localSheetId="3">#REF!</definedName>
    <definedName name="__JK4" localSheetId="8">#REF!</definedName>
    <definedName name="__JK4">#REF!</definedName>
    <definedName name="__KH08" localSheetId="3" hidden="1">{#N/A,#N/A,FALSE,"Chi tiÆt"}</definedName>
    <definedName name="__KH08" localSheetId="8" hidden="1">{#N/A,#N/A,FALSE,"Chi tiÆt"}</definedName>
    <definedName name="__KH08" localSheetId="9" hidden="1">{#N/A,#N/A,FALSE,"Chi tiÆt"}</definedName>
    <definedName name="__KH08" localSheetId="10" hidden="1">{#N/A,#N/A,FALSE,"Chi tiÆt"}</definedName>
    <definedName name="__KH08" localSheetId="11" hidden="1">{#N/A,#N/A,FALSE,"Chi tiÆt"}</definedName>
    <definedName name="__KH08" localSheetId="12" hidden="1">{#N/A,#N/A,FALSE,"Chi tiÆt"}</definedName>
    <definedName name="__KH08" hidden="1">{#N/A,#N/A,FALSE,"Chi tiÆt"}</definedName>
    <definedName name="__kl1" localSheetId="3">#REF!</definedName>
    <definedName name="__kl1" localSheetId="8">#REF!</definedName>
    <definedName name="__kl1">#REF!</definedName>
    <definedName name="__KL2" localSheetId="8">#REF!</definedName>
    <definedName name="__KL2">#REF!</definedName>
    <definedName name="__KL3" localSheetId="8">#REF!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3" hidden="1">{"'Sheet1'!$L$16"}</definedName>
    <definedName name="__Lan1" localSheetId="5" hidden="1">{"'Sheet1'!$L$16"}</definedName>
    <definedName name="__Lan1" localSheetId="6" hidden="1">{"'Sheet1'!$L$16"}</definedName>
    <definedName name="__Lan1" localSheetId="7" hidden="1">{"'Sheet1'!$L$16"}</definedName>
    <definedName name="__Lan1" localSheetId="8" hidden="1">{"'Sheet1'!$L$16"}</definedName>
    <definedName name="__Lan1" localSheetId="9" hidden="1">{"'Sheet1'!$L$16"}</definedName>
    <definedName name="__Lan1" localSheetId="10" hidden="1">{"'Sheet1'!$L$16"}</definedName>
    <definedName name="__Lan1" localSheetId="11" hidden="1">{"'Sheet1'!$L$16"}</definedName>
    <definedName name="__Lan1" localSheetId="12" hidden="1">{"'Sheet1'!$L$16"}</definedName>
    <definedName name="__Lan1" hidden="1">{"'Sheet1'!$L$16"}</definedName>
    <definedName name="__LAN3" localSheetId="3" hidden="1">{"'Sheet1'!$L$16"}</definedName>
    <definedName name="__LAN3" localSheetId="5" hidden="1">{"'Sheet1'!$L$16"}</definedName>
    <definedName name="__LAN3" localSheetId="6" hidden="1">{"'Sheet1'!$L$16"}</definedName>
    <definedName name="__LAN3" localSheetId="7" hidden="1">{"'Sheet1'!$L$16"}</definedName>
    <definedName name="__LAN3" localSheetId="8" hidden="1">{"'Sheet1'!$L$16"}</definedName>
    <definedName name="__LAN3" localSheetId="9" hidden="1">{"'Sheet1'!$L$16"}</definedName>
    <definedName name="__LAN3" localSheetId="10" hidden="1">{"'Sheet1'!$L$16"}</definedName>
    <definedName name="__LAN3" localSheetId="11" hidden="1">{"'Sheet1'!$L$16"}</definedName>
    <definedName name="__LAN3" localSheetId="12" hidden="1">{"'Sheet1'!$L$16"}</definedName>
    <definedName name="__LAN3" hidden="1">{"'Sheet1'!$L$16"}</definedName>
    <definedName name="__lap1">#REF!</definedName>
    <definedName name="__lap2">#REF!</definedName>
    <definedName name="__lk2" localSheetId="3" hidden="1">{"'Sheet1'!$L$16"}</definedName>
    <definedName name="__lk2" localSheetId="5" hidden="1">{"'Sheet1'!$L$16"}</definedName>
    <definedName name="__lk2" localSheetId="6" hidden="1">{"'Sheet1'!$L$16"}</definedName>
    <definedName name="__lk2" localSheetId="7" hidden="1">{"'Sheet1'!$L$16"}</definedName>
    <definedName name="__lk2" localSheetId="8" hidden="1">{"'Sheet1'!$L$16"}</definedName>
    <definedName name="__lk2" localSheetId="9" hidden="1">{"'Sheet1'!$L$16"}</definedName>
    <definedName name="__lk2" localSheetId="10" hidden="1">{"'Sheet1'!$L$16"}</definedName>
    <definedName name="__lk2" localSheetId="11" hidden="1">{"'Sheet1'!$L$16"}</definedName>
    <definedName name="__lk2" localSheetId="12"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2" localSheetId="3" hidden="1">{"'Sheet1'!$L$16"}</definedName>
    <definedName name="__M2" localSheetId="5" hidden="1">{"'Sheet1'!$L$16"}</definedName>
    <definedName name="__M2" localSheetId="6" hidden="1">{"'Sheet1'!$L$16"}</definedName>
    <definedName name="__M2" localSheetId="7" hidden="1">{"'Sheet1'!$L$16"}</definedName>
    <definedName name="__M2" hidden="1">{"'Sheet1'!$L$16"}</definedName>
    <definedName name="__M36" localSheetId="3" hidden="1">{"'Sheet1'!$L$16"}</definedName>
    <definedName name="__M36" localSheetId="8" hidden="1">{"'Sheet1'!$L$16"}</definedName>
    <definedName name="__M36" localSheetId="9" hidden="1">{"'Sheet1'!$L$16"}</definedName>
    <definedName name="__M36" localSheetId="10" hidden="1">{"'Sheet1'!$L$16"}</definedName>
    <definedName name="__M36" localSheetId="11" hidden="1">{"'Sheet1'!$L$16"}</definedName>
    <definedName name="__M36" localSheetId="12" hidden="1">{"'Sheet1'!$L$16"}</definedName>
    <definedName name="__M36" hidden="1">{"'Sheet1'!$L$16"}</definedName>
    <definedName name="__m4" localSheetId="3" hidden="1">{"'Sheet1'!$L$16"}</definedName>
    <definedName name="__m4" localSheetId="5" hidden="1">{"'Sheet1'!$L$16"}</definedName>
    <definedName name="__m4" localSheetId="6" hidden="1">{"'Sheet1'!$L$16"}</definedName>
    <definedName name="__m4" localSheetId="7" hidden="1">{"'Sheet1'!$L$16"}</definedName>
    <definedName name="__m4"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3" hidden="1">{"'Sheet1'!$L$16"}</definedName>
    <definedName name="__NSO2" localSheetId="8" hidden="1">{"'Sheet1'!$L$16"}</definedName>
    <definedName name="__NSO2" localSheetId="9" hidden="1">{"'Sheet1'!$L$16"}</definedName>
    <definedName name="__NSO2" localSheetId="10" hidden="1">{"'Sheet1'!$L$16"}</definedName>
    <definedName name="__NSO2" localSheetId="11" hidden="1">{"'Sheet1'!$L$16"}</definedName>
    <definedName name="__NSO2" localSheetId="12" hidden="1">{"'Sheet1'!$L$16"}</definedName>
    <definedName name="__NSO2" hidden="1">{"'Sheet1'!$L$16"}</definedName>
    <definedName name="__off1">#REF!</definedName>
    <definedName name="__oto12">#REF!</definedName>
    <definedName name="__oto5">#REF!</definedName>
    <definedName name="__oto7">#REF!</definedName>
    <definedName name="__PA3" localSheetId="3"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localSheetId="9" hidden="1">{"'Sheet1'!$L$16"}</definedName>
    <definedName name="__PA3" localSheetId="10" hidden="1">{"'Sheet1'!$L$16"}</definedName>
    <definedName name="__PA3" localSheetId="11" hidden="1">{"'Sheet1'!$L$16"}</definedName>
    <definedName name="__PA3" localSheetId="12"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hu2" localSheetId="3" hidden="1">{"'Sheet1'!$L$16"}</definedName>
    <definedName name="__phu2" localSheetId="8" hidden="1">{"'Sheet1'!$L$16"}</definedName>
    <definedName name="__phu2" localSheetId="9" hidden="1">{"'Sheet1'!$L$16"}</definedName>
    <definedName name="__phu2" localSheetId="10" hidden="1">{"'Sheet1'!$L$16"}</definedName>
    <definedName name="__phu2" localSheetId="11" hidden="1">{"'Sheet1'!$L$16"}</definedName>
    <definedName name="__phu2" localSheetId="12" hidden="1">{"'Sheet1'!$L$16"}</definedName>
    <definedName name="__phu2" hidden="1">{"'Sheet1'!$L$16"}</definedName>
    <definedName name="__PL1">#REF!</definedName>
    <definedName name="__PL1242">#REF!</definedName>
    <definedName name="__Pl2" localSheetId="3" hidden="1">{"'Sheet1'!$L$16"}</definedName>
    <definedName name="__Pl2" localSheetId="8" hidden="1">{"'Sheet1'!$L$16"}</definedName>
    <definedName name="__Pl2" localSheetId="9" hidden="1">{"'Sheet1'!$L$16"}</definedName>
    <definedName name="__Pl2" localSheetId="10" hidden="1">{"'Sheet1'!$L$16"}</definedName>
    <definedName name="__Pl2" localSheetId="11" hidden="1">{"'Sheet1'!$L$16"}</definedName>
    <definedName name="__Pl2" localSheetId="12" hidden="1">{"'Sheet1'!$L$16"}</definedName>
    <definedName name="__Pl2" hidden="1">{"'Sheet1'!$L$16"}</definedName>
    <definedName name="__PXB80">#REF!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6" localSheetId="3">{"ÿÿÿÿÿ"}</definedName>
    <definedName name="__s6" localSheetId="5">{"ÿÿÿÿÿ"}</definedName>
    <definedName name="__s6" localSheetId="6">{"ÿÿÿÿÿ"}</definedName>
    <definedName name="__s6" localSheetId="7">{"ÿÿÿÿÿ"}</definedName>
    <definedName name="__s6">{"ÿÿÿÿÿ"}</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 localSheetId="3">#REF!</definedName>
    <definedName name="__soi2" localSheetId="8">#REF!</definedName>
    <definedName name="__soi2">#REF!</definedName>
    <definedName name="__soi3" localSheetId="8">#REF!</definedName>
    <definedName name="__soi3">#REF!</definedName>
    <definedName name="__Sta1">531.877</definedName>
    <definedName name="__Sta2">561.952</definedName>
    <definedName name="__Sta3">712.202</definedName>
    <definedName name="__Sta4">762.202</definedName>
    <definedName name="__Stb24" localSheetId="3">#REF!</definedName>
    <definedName name="__Stb24" localSheetId="8">#REF!</definedName>
    <definedName name="__Stb24">#REF!</definedName>
    <definedName name="__Stb33" localSheetId="8">#REF!</definedName>
    <definedName name="__Stb33">#REF!</definedName>
    <definedName name="__sua20" localSheetId="8">#REF!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3" hidden="1">{"'Sheet1'!$L$16"}</definedName>
    <definedName name="__Tru21" localSheetId="8" hidden="1">{"'Sheet1'!$L$16"}</definedName>
    <definedName name="__Tru21" localSheetId="9" hidden="1">{"'Sheet1'!$L$16"}</definedName>
    <definedName name="__Tru21" localSheetId="10" hidden="1">{"'Sheet1'!$L$16"}</definedName>
    <definedName name="__Tru21" localSheetId="11" hidden="1">{"'Sheet1'!$L$16"}</definedName>
    <definedName name="__Tru21" localSheetId="12" hidden="1">{"'Sheet1'!$L$16"}</definedName>
    <definedName name="__Tru21" hidden="1">{"'Sheet1'!$L$16"}</definedName>
    <definedName name="__TS2">#REF!</definedName>
    <definedName name="__tt3" localSheetId="3" hidden="1">{"'Sheet1'!$L$16"}</definedName>
    <definedName name="__tt3" localSheetId="5" hidden="1">{"'Sheet1'!$L$16"}</definedName>
    <definedName name="__tt3" localSheetId="6" hidden="1">{"'Sheet1'!$L$16"}</definedName>
    <definedName name="__tt3" localSheetId="7" hidden="1">{"'Sheet1'!$L$16"}</definedName>
    <definedName name="__tt3" localSheetId="8" hidden="1">{"'Sheet1'!$L$16"}</definedName>
    <definedName name="__tt3" localSheetId="9" hidden="1">{"'Sheet1'!$L$16"}</definedName>
    <definedName name="__tt3" localSheetId="10" hidden="1">{"'Sheet1'!$L$16"}</definedName>
    <definedName name="__tt3" localSheetId="11" hidden="1">{"'Sheet1'!$L$16"}</definedName>
    <definedName name="__tt3" localSheetId="12" hidden="1">{"'Sheet1'!$L$16"}</definedName>
    <definedName name="__tt3" hidden="1">{"'Sheet1'!$L$16"}</definedName>
    <definedName name="__TT31" localSheetId="3" hidden="1">{"'Sheet1'!$L$16"}</definedName>
    <definedName name="__TT31" localSheetId="8" hidden="1">{"'Sheet1'!$L$16"}</definedName>
    <definedName name="__TT31" localSheetId="9" hidden="1">{"'Sheet1'!$L$16"}</definedName>
    <definedName name="__TT31" localSheetId="10" hidden="1">{"'Sheet1'!$L$16"}</definedName>
    <definedName name="__TT31" localSheetId="11" hidden="1">{"'Sheet1'!$L$16"}</definedName>
    <definedName name="__TT31" localSheetId="12"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3" hidden="1">{"'Sheet1'!$L$16"}</definedName>
    <definedName name="__vl2" localSheetId="8" hidden="1">{"'Sheet1'!$L$16"}</definedName>
    <definedName name="__vl2" localSheetId="9" hidden="1">{"'Sheet1'!$L$16"}</definedName>
    <definedName name="__vl2" localSheetId="10" hidden="1">{"'Sheet1'!$L$16"}</definedName>
    <definedName name="__vl2" localSheetId="11" hidden="1">{"'Sheet1'!$L$16"}</definedName>
    <definedName name="__vl2" localSheetId="12"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P2" localSheetId="3" hidden="1">{"'Sheet1'!$L$16"}</definedName>
    <definedName name="__VLP2" localSheetId="5" hidden="1">{"'Sheet1'!$L$16"}</definedName>
    <definedName name="__VLP2" localSheetId="6" hidden="1">{"'Sheet1'!$L$16"}</definedName>
    <definedName name="__VLP2" localSheetId="7" hidden="1">{"'Sheet1'!$L$16"}</definedName>
    <definedName name="__VLP2" hidden="1">{"'Sheet1'!$L$16"}</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 localSheetId="3">#REF!</definedName>
    <definedName name="__xm3" localSheetId="8">#REF!</definedName>
    <definedName name="__xm3">#REF!</definedName>
    <definedName name="__xm4" localSheetId="8">#REF!</definedName>
    <definedName name="__xm4">#REF!</definedName>
    <definedName name="__xm5" localSheetId="8">#REF!</definedName>
    <definedName name="__xm5">#REF!</definedName>
    <definedName name="_01_11_2001">#N/A</definedName>
    <definedName name="_02">#REF!</definedName>
    <definedName name="_1">#N/A</definedName>
    <definedName name="_1__xl150" localSheetId="3">#REF!</definedName>
    <definedName name="_1__xl150" localSheetId="8">#REF!</definedName>
    <definedName name="_1__xl150">#REF!</definedName>
    <definedName name="_1000A01">#N/A</definedName>
    <definedName name="_12SOÁ_CTÖØ" localSheetId="3">#REF!</definedName>
    <definedName name="_12SOÁ_CTÖØ" localSheetId="8">#REF!</definedName>
    <definedName name="_12SOÁ_CTÖØ">#REF!</definedName>
    <definedName name="_15SOÁ_LÖÔÏNG" localSheetId="8">#REF!</definedName>
    <definedName name="_15SOÁ_LÖÔÏNG">#REF!</definedName>
    <definedName name="_18TEÂN_HAØNG" localSheetId="8">#REF!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 localSheetId="3">#REF!</definedName>
    <definedName name="_21TEÂN_KHAÙCH_HAØ" localSheetId="8">#REF!</definedName>
    <definedName name="_21TEÂN_KHAÙCH_HAØ">#REF!</definedName>
    <definedName name="_24THAØNH_TIEÀN" localSheetId="8">#REF!</definedName>
    <definedName name="_24THAØNH_TIEÀN">#REF!</definedName>
    <definedName name="_27_02_01" localSheetId="8">#REF!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 localSheetId="3">#REF!</definedName>
    <definedName name="_430.001" localSheetId="8">#REF!</definedName>
    <definedName name="_430.001">#REF!</definedName>
    <definedName name="_4CNT240" localSheetId="8">#REF!</definedName>
    <definedName name="_4CNT240">#REF!</definedName>
    <definedName name="_4CTL240" localSheetId="8">#REF!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3"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localSheetId="9" hidden="1">{"'Sheet1'!$L$16"}</definedName>
    <definedName name="_a1" localSheetId="10" hidden="1">{"'Sheet1'!$L$16"}</definedName>
    <definedName name="_a1" localSheetId="11" hidden="1">{"'Sheet1'!$L$16"}</definedName>
    <definedName name="_a1" localSheetId="12"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3" hidden="1">{"'Sheet1'!$L$16"}</definedName>
    <definedName name="_a2" localSheetId="8" hidden="1">{"'Sheet1'!$L$16"}</definedName>
    <definedName name="_a2" localSheetId="9" hidden="1">{"'Sheet1'!$L$16"}</definedName>
    <definedName name="_a2" localSheetId="10" hidden="1">{"'Sheet1'!$L$16"}</definedName>
    <definedName name="_a2" localSheetId="11" hidden="1">{"'Sheet1'!$L$16"}</definedName>
    <definedName name="_a2" localSheetId="12"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3" hidden="1">{"'Sheet1'!$L$16"}</definedName>
    <definedName name="_B1" localSheetId="8" hidden="1">{"'Sheet1'!$L$16"}</definedName>
    <definedName name="_B1" localSheetId="9" hidden="1">{"'Sheet1'!$L$16"}</definedName>
    <definedName name="_B1" localSheetId="10" hidden="1">{"'Sheet1'!$L$16"}</definedName>
    <definedName name="_B1" localSheetId="11" hidden="1">{"'Sheet1'!$L$16"}</definedName>
    <definedName name="_B1" localSheetId="12" hidden="1">{"'Sheet1'!$L$16"}</definedName>
    <definedName name="_B1" hidden="1">{"'Sheet1'!$L$16"}</definedName>
    <definedName name="_b4" localSheetId="3" hidden="1">{"'Sheet1'!$L$16"}</definedName>
    <definedName name="_b4" localSheetId="8" hidden="1">{"'Sheet1'!$L$16"}</definedName>
    <definedName name="_b4" localSheetId="9" hidden="1">{"'Sheet1'!$L$16"}</definedName>
    <definedName name="_b4" localSheetId="10" hidden="1">{"'Sheet1'!$L$16"}</definedName>
    <definedName name="_b4" localSheetId="11" hidden="1">{"'Sheet1'!$L$16"}</definedName>
    <definedName name="_b4" localSheetId="12" hidden="1">{"'Sheet1'!$L$16"}</definedName>
    <definedName name="_b4" hidden="1">{"'Sheet1'!$L$16"}</definedName>
    <definedName name="_ba1" localSheetId="3" hidden="1">{#N/A,#N/A,FALSE,"Chi tiÆt"}</definedName>
    <definedName name="_ba1" localSheetId="8" hidden="1">{#N/A,#N/A,FALSE,"Chi tiÆt"}</definedName>
    <definedName name="_ba1" localSheetId="9" hidden="1">{#N/A,#N/A,FALSE,"Chi tiÆt"}</definedName>
    <definedName name="_ba1" localSheetId="10" hidden="1">{#N/A,#N/A,FALSE,"Chi tiÆt"}</definedName>
    <definedName name="_ba1" localSheetId="11" hidden="1">{#N/A,#N/A,FALSE,"Chi tiÆt"}</definedName>
    <definedName name="_ba1" localSheetId="12" hidden="1">{#N/A,#N/A,FALSE,"Chi tiÆt"}</definedName>
    <definedName name="_ba1" hidden="1">{#N/A,#N/A,FALSE,"Chi tiÆt"}</definedName>
    <definedName name="_bac4">#N/A</definedName>
    <definedName name="_bac5">#N/A</definedName>
    <definedName name="_ban1" localSheetId="3">#REF!</definedName>
    <definedName name="_ban1" localSheetId="8">#REF!</definedName>
    <definedName name="_ban1">#REF!</definedName>
    <definedName name="_ban2" localSheetId="3"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localSheetId="9" hidden="1">{"'Sheet1'!$L$16"}</definedName>
    <definedName name="_ban2" localSheetId="10" hidden="1">{"'Sheet1'!$L$16"}</definedName>
    <definedName name="_ban2" localSheetId="11" hidden="1">{"'Sheet1'!$L$16"}</definedName>
    <definedName name="_ban2" localSheetId="12" hidden="1">{"'Sheet1'!$L$16"}</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but1" localSheetId="3">#REF!</definedName>
    <definedName name="_but1" localSheetId="8">#REF!</definedName>
    <definedName name="_but1">#REF!</definedName>
    <definedName name="_but11" localSheetId="8">#REF!</definedName>
    <definedName name="_but11">#REF!</definedName>
    <definedName name="_but2" localSheetId="8">#REF!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 localSheetId="8">#REF!</definedName>
    <definedName name="_cau10" localSheetId="9">#REF!</definedName>
    <definedName name="_cau10" localSheetId="10">#REF!</definedName>
    <definedName name="_cau10" localSheetId="11">#REF!</definedName>
    <definedName name="_cau10" localSheetId="12">#REF!</definedName>
    <definedName name="_cau10">#N/A</definedName>
    <definedName name="_cau16" localSheetId="8">#REF!</definedName>
    <definedName name="_cau16" localSheetId="9">#REF!</definedName>
    <definedName name="_cau16" localSheetId="10">#REF!</definedName>
    <definedName name="_cau16" localSheetId="11">#REF!</definedName>
    <definedName name="_cau16" localSheetId="12">#REF!</definedName>
    <definedName name="_cau16">'[2]R&amp;P'!$G$225</definedName>
    <definedName name="_cau25" localSheetId="8">#REF!</definedName>
    <definedName name="_cau25" localSheetId="9">#REF!</definedName>
    <definedName name="_cau25" localSheetId="10">#REF!</definedName>
    <definedName name="_cau25" localSheetId="11">#REF!</definedName>
    <definedName name="_cau25" localSheetId="12">#REF!</definedName>
    <definedName name="_cau25">'[2]R&amp;P'!$G$226</definedName>
    <definedName name="_cau40" localSheetId="8">#REF!</definedName>
    <definedName name="_cau40" localSheetId="9">#REF!</definedName>
    <definedName name="_cau40" localSheetId="10">#REF!</definedName>
    <definedName name="_cau40" localSheetId="11">#REF!</definedName>
    <definedName name="_cau40" localSheetId="12">#REF!</definedName>
    <definedName name="_cau40">'[2]R&amp;P'!$G$227</definedName>
    <definedName name="_cau5">#REF!</definedName>
    <definedName name="_cau50" localSheetId="8">#REF!</definedName>
    <definedName name="_cau50" localSheetId="9">#REF!</definedName>
    <definedName name="_cau50" localSheetId="10">#REF!</definedName>
    <definedName name="_cau50" localSheetId="11">#REF!</definedName>
    <definedName name="_cau50" localSheetId="12">#REF!</definedName>
    <definedName name="_cau50">'[2]R&amp;P'!$G$228</definedName>
    <definedName name="_cau60">#N/A</definedName>
    <definedName name="_cau63">#N/A</definedName>
    <definedName name="_cau7">#N/A</definedName>
    <definedName name="_CD2" localSheetId="3" hidden="1">{"'Sheet1'!$L$16"}</definedName>
    <definedName name="_CD2" localSheetId="8" hidden="1">{"'Sheet1'!$L$16"}</definedName>
    <definedName name="_CD2" localSheetId="9" hidden="1">{"'Sheet1'!$L$16"}</definedName>
    <definedName name="_CD2" localSheetId="10" hidden="1">{"'Sheet1'!$L$16"}</definedName>
    <definedName name="_CD2" localSheetId="11" hidden="1">{"'Sheet1'!$L$16"}</definedName>
    <definedName name="_CD2" localSheetId="12" hidden="1">{"'Sheet1'!$L$16"}</definedName>
    <definedName name="_CD2" hidden="1">{"'Sheet1'!$L$16"}</definedName>
    <definedName name="_cep1" localSheetId="3" hidden="1">{"'Sheet1'!$L$16"}</definedName>
    <definedName name="_cep1" localSheetId="8" hidden="1">{"'Sheet1'!$L$16"}</definedName>
    <definedName name="_cep1" localSheetId="9" hidden="1">{"'Sheet1'!$L$16"}</definedName>
    <definedName name="_cep1" localSheetId="10" hidden="1">{"'Sheet1'!$L$16"}</definedName>
    <definedName name="_cep1" localSheetId="11" hidden="1">{"'Sheet1'!$L$16"}</definedName>
    <definedName name="_cep1" localSheetId="12" hidden="1">{"'Sheet1'!$L$16"}</definedName>
    <definedName name="_cep1" hidden="1">{"'Sheet1'!$L$16"}</definedName>
    <definedName name="_chk1">#REF!</definedName>
    <definedName name="_ckn12" localSheetId="8">#REF!</definedName>
    <definedName name="_ckn12" localSheetId="9">#REF!</definedName>
    <definedName name="_ckn12" localSheetId="10">#REF!</definedName>
    <definedName name="_ckn12" localSheetId="11">#REF!</definedName>
    <definedName name="_ckn12" localSheetId="12">#REF!</definedName>
    <definedName name="_ckn12">#N/A</definedName>
    <definedName name="_CNA50">#REF!</definedName>
    <definedName name="_Coc39" localSheetId="3" hidden="1">{"'Sheet1'!$L$16"}</definedName>
    <definedName name="_Coc39" localSheetId="8" hidden="1">{"'Sheet1'!$L$16"}</definedName>
    <definedName name="_Coc39" localSheetId="9" hidden="1">{"'Sheet1'!$L$16"}</definedName>
    <definedName name="_Coc39" localSheetId="10" hidden="1">{"'Sheet1'!$L$16"}</definedName>
    <definedName name="_Coc39" localSheetId="11" hidden="1">{"'Sheet1'!$L$16"}</definedName>
    <definedName name="_Coc39" localSheetId="12"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 localSheetId="8">IF(#REF!="","",#REF!*#REF!)</definedName>
    <definedName name="_ct456789" localSheetId="9">IF(#REF!="","",#REF!*#REF!)</definedName>
    <definedName name="_ct456789">IF(#REF!="","",#REF!*#REF!)</definedName>
    <definedName name="_Cty501" localSheetId="3" hidden="1">{"'Sheet1'!$L$16"}</definedName>
    <definedName name="_Cty501" localSheetId="5" hidden="1">{"'Sheet1'!$L$16"}</definedName>
    <definedName name="_Cty501" localSheetId="6" hidden="1">{"'Sheet1'!$L$16"}</definedName>
    <definedName name="_Cty501" localSheetId="7" hidden="1">{"'Sheet1'!$L$16"}</definedName>
    <definedName name="_Cty501" hidden="1">{"'Sheet1'!$L$16"}</definedName>
    <definedName name="_CVC1">#REF!</definedName>
    <definedName name="_D1">[1]SL!$E$5</definedName>
    <definedName name="_d1500" localSheetId="3" hidden="1">{"'Sheet1'!$L$16"}</definedName>
    <definedName name="_d1500" localSheetId="5" hidden="1">{"'Sheet1'!$L$16"}</definedName>
    <definedName name="_d1500" localSheetId="6" hidden="1">{"'Sheet1'!$L$16"}</definedName>
    <definedName name="_d1500" localSheetId="7" hidden="1">{"'Sheet1'!$L$16"}</definedName>
    <definedName name="_d1500" localSheetId="8" hidden="1">{"'Sheet1'!$L$16"}</definedName>
    <definedName name="_d1500" localSheetId="9" hidden="1">{"'Sheet1'!$L$16"}</definedName>
    <definedName name="_d1500" localSheetId="10" hidden="1">{"'Sheet1'!$L$16"}</definedName>
    <definedName name="_d1500" localSheetId="11" hidden="1">{"'Sheet1'!$L$16"}</definedName>
    <definedName name="_d1500" localSheetId="12"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3" hidden="1">{"'Sheet1'!$L$16"}</definedName>
    <definedName name="_f5" localSheetId="8" hidden="1">{"'Sheet1'!$L$16"}</definedName>
    <definedName name="_f5" localSheetId="9" hidden="1">{"'Sheet1'!$L$16"}</definedName>
    <definedName name="_f5" localSheetId="10" hidden="1">{"'Sheet1'!$L$16"}</definedName>
    <definedName name="_f5" localSheetId="11" hidden="1">{"'Sheet1'!$L$16"}</definedName>
    <definedName name="_f5" localSheetId="12" hidden="1">{"'Sheet1'!$L$16"}</definedName>
    <definedName name="_f5" hidden="1">{"'Sheet1'!$L$16"}</definedName>
    <definedName name="_FIL2">#REF!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Fill_1">"#REF!"</definedName>
    <definedName name="_xlnm._FilterDatabase" localSheetId="3" hidden="1">#REF!</definedName>
    <definedName name="_xlnm._FilterDatabase" localSheetId="8" hidden="1">'PL09.NSTW'!$A$10:$V$69</definedName>
    <definedName name="_xlnm._FilterDatabase" localSheetId="9" hidden="1">'PL10.Phanbo.Tiendat '!$A$10:$N$31</definedName>
    <definedName name="_xlnm._FilterDatabase" localSheetId="10" hidden="1">'PL11.Doi ung ODA'!$A$10:$M$26</definedName>
    <definedName name="_xlnm._FilterDatabase" localSheetId="11" hidden="1">'PL12.NSTT'!$A$10:$M$65</definedName>
    <definedName name="_xlnm._FilterDatabase" localSheetId="12" hidden="1">'PL13.XSKT'!$A$9:$K$14</definedName>
    <definedName name="_xlnm._FilterDatabase" hidden="1">#REF!</definedName>
    <definedName name="_g1" localSheetId="8">#REF!</definedName>
    <definedName name="_g1" localSheetId="9">#REF!</definedName>
    <definedName name="_g1" localSheetId="10">#REF!</definedName>
    <definedName name="_g1" localSheetId="11">#REF!</definedName>
    <definedName name="_g1" localSheetId="12">#REF!</definedName>
    <definedName name="_g1">#N/A</definedName>
    <definedName name="_G15">[3]XL4Poppy!$C$4</definedName>
    <definedName name="_g2" localSheetId="8">#REF!</definedName>
    <definedName name="_g2" localSheetId="9">#REF!</definedName>
    <definedName name="_g2" localSheetId="10">#REF!</definedName>
    <definedName name="_g2" localSheetId="11">#REF!</definedName>
    <definedName name="_g2" localSheetId="12">#REF!</definedName>
    <definedName name="_g2">#N/A</definedName>
    <definedName name="_gis150" localSheetId="3">#REF!</definedName>
    <definedName name="_gis150">#REF!</definedName>
    <definedName name="_Goi8" localSheetId="3" hidden="1">{"'Sheet1'!$L$16"}</definedName>
    <definedName name="_Goi8" localSheetId="5" hidden="1">{"'Sheet1'!$L$16"}</definedName>
    <definedName name="_Goi8" localSheetId="6" hidden="1">{"'Sheet1'!$L$16"}</definedName>
    <definedName name="_Goi8" localSheetId="7" hidden="1">{"'Sheet1'!$L$16"}</definedName>
    <definedName name="_Goi8" localSheetId="8" hidden="1">{"'Sheet1'!$L$16"}</definedName>
    <definedName name="_Goi8" localSheetId="9" hidden="1">{"'Sheet1'!$L$16"}</definedName>
    <definedName name="_Goi8" localSheetId="10" hidden="1">{"'Sheet1'!$L$16"}</definedName>
    <definedName name="_Goi8" localSheetId="11" hidden="1">{"'Sheet1'!$L$16"}</definedName>
    <definedName name="_Goi8" localSheetId="12" hidden="1">{"'Sheet1'!$L$16"}</definedName>
    <definedName name="_Goi8" hidden="1">{"'Sheet1'!$L$16"}</definedName>
    <definedName name="_gon4">#REF!</definedName>
    <definedName name="_h1" localSheetId="3"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localSheetId="9" hidden="1">{"'Sheet1'!$L$16"}</definedName>
    <definedName name="_h1" localSheetId="10" hidden="1">{"'Sheet1'!$L$16"}</definedName>
    <definedName name="_h1" localSheetId="11" hidden="1">{"'Sheet1'!$L$16"}</definedName>
    <definedName name="_h1" localSheetId="12" hidden="1">{"'Sheet1'!$L$16"}</definedName>
    <definedName name="_h1" hidden="1">{"'Sheet1'!$L$16"}</definedName>
    <definedName name="_h10" localSheetId="3" hidden="1">{#N/A,#N/A,FALSE,"Chi tiÆt"}</definedName>
    <definedName name="_h10" localSheetId="5" hidden="1">{#N/A,#N/A,FALSE,"Chi tiÆt"}</definedName>
    <definedName name="_h10" localSheetId="6" hidden="1">{#N/A,#N/A,FALSE,"Chi tiÆt"}</definedName>
    <definedName name="_h10" localSheetId="7" hidden="1">{#N/A,#N/A,FALSE,"Chi tiÆt"}</definedName>
    <definedName name="_h10" hidden="1">{#N/A,#N/A,FALSE,"Chi tiÆt"}</definedName>
    <definedName name="_h2" localSheetId="3" hidden="1">{"'Sheet1'!$L$16"}</definedName>
    <definedName name="_h2" localSheetId="5" hidden="1">{"'Sheet1'!$L$16"}</definedName>
    <definedName name="_h2" localSheetId="6" hidden="1">{"'Sheet1'!$L$16"}</definedName>
    <definedName name="_h2" localSheetId="7" hidden="1">{"'Sheet1'!$L$16"}</definedName>
    <definedName name="_h2" hidden="1">{"'Sheet1'!$L$16"}</definedName>
    <definedName name="_h3" localSheetId="3" hidden="1">{"'Sheet1'!$L$16"}</definedName>
    <definedName name="_h3" localSheetId="5" hidden="1">{"'Sheet1'!$L$16"}</definedName>
    <definedName name="_h3" localSheetId="6" hidden="1">{"'Sheet1'!$L$16"}</definedName>
    <definedName name="_h3" localSheetId="7" hidden="1">{"'Sheet1'!$L$16"}</definedName>
    <definedName name="_h3" hidden="1">{"'Sheet1'!$L$16"}</definedName>
    <definedName name="_h5" localSheetId="3" hidden="1">{"'Sheet1'!$L$16"}</definedName>
    <definedName name="_h5" localSheetId="5" hidden="1">{"'Sheet1'!$L$16"}</definedName>
    <definedName name="_h5" localSheetId="6" hidden="1">{"'Sheet1'!$L$16"}</definedName>
    <definedName name="_h5" localSheetId="7" hidden="1">{"'Sheet1'!$L$16"}</definedName>
    <definedName name="_h5" hidden="1">{"'Sheet1'!$L$16"}</definedName>
    <definedName name="_H500866">#REF!</definedName>
    <definedName name="_h6" localSheetId="3" hidden="1">{"'Sheet1'!$L$16"}</definedName>
    <definedName name="_h6" localSheetId="5" hidden="1">{"'Sheet1'!$L$16"}</definedName>
    <definedName name="_h6" localSheetId="6" hidden="1">{"'Sheet1'!$L$16"}</definedName>
    <definedName name="_h6" localSheetId="7" hidden="1">{"'Sheet1'!$L$16"}</definedName>
    <definedName name="_h6" hidden="1">{"'Sheet1'!$L$16"}</definedName>
    <definedName name="_h7" localSheetId="3" hidden="1">{"'Sheet1'!$L$16"}</definedName>
    <definedName name="_h7" localSheetId="5" hidden="1">{"'Sheet1'!$L$16"}</definedName>
    <definedName name="_h7" localSheetId="6" hidden="1">{"'Sheet1'!$L$16"}</definedName>
    <definedName name="_h7" localSheetId="7" hidden="1">{"'Sheet1'!$L$16"}</definedName>
    <definedName name="_h7" hidden="1">{"'Sheet1'!$L$16"}</definedName>
    <definedName name="_h8" localSheetId="3" hidden="1">{"'Sheet1'!$L$16"}</definedName>
    <definedName name="_h8" localSheetId="5" hidden="1">{"'Sheet1'!$L$16"}</definedName>
    <definedName name="_h8" localSheetId="6" hidden="1">{"'Sheet1'!$L$16"}</definedName>
    <definedName name="_h8" localSheetId="7" hidden="1">{"'Sheet1'!$L$16"}</definedName>
    <definedName name="_h8" hidden="1">{"'Sheet1'!$L$16"}</definedName>
    <definedName name="_h9" localSheetId="3" hidden="1">{"'Sheet1'!$L$16"}</definedName>
    <definedName name="_h9" localSheetId="5" hidden="1">{"'Sheet1'!$L$16"}</definedName>
    <definedName name="_h9" localSheetId="6" hidden="1">{"'Sheet1'!$L$16"}</definedName>
    <definedName name="_h9" localSheetId="7" hidden="1">{"'Sheet1'!$L$16"}</definedName>
    <definedName name="_h9" hidden="1">{"'Sheet1'!$L$16"}</definedName>
    <definedName name="_han23" localSheetId="8">#REF!</definedName>
    <definedName name="_han23" localSheetId="9">#REF!</definedName>
    <definedName name="_han23" localSheetId="10">#REF!</definedName>
    <definedName name="_han23" localSheetId="11">#REF!</definedName>
    <definedName name="_han23" localSheetId="12">#REF!</definedName>
    <definedName name="_han23">#N/A</definedName>
    <definedName name="_hau1">#REF!</definedName>
    <definedName name="_hau12">#REF!</definedName>
    <definedName name="_hau2">#REF!</definedName>
    <definedName name="_hh1">[4]XL4Poppy!$C$9</definedName>
    <definedName name="_hh2">[4]XL4Poppy!$A$15</definedName>
    <definedName name="_hh3">[4]XL4Poppy!$C$27</definedName>
    <definedName name="_hom2" localSheetId="3">#REF!</definedName>
    <definedName name="_hom2">#REF!</definedName>
    <definedName name="_hsm2">1.1289</definedName>
    <definedName name="_hso2" localSheetId="3">#REF!</definedName>
    <definedName name="_hso2" localSheetId="8">#REF!</definedName>
    <definedName name="_hso2">#REF!</definedName>
    <definedName name="_hu1" localSheetId="3" hidden="1">{"'Sheet1'!$L$16"}</definedName>
    <definedName name="_hu1" localSheetId="5" hidden="1">{"'Sheet1'!$L$16"}</definedName>
    <definedName name="_hu1" localSheetId="6" hidden="1">{"'Sheet1'!$L$16"}</definedName>
    <definedName name="_hu1" localSheetId="7" hidden="1">{"'Sheet1'!$L$16"}</definedName>
    <definedName name="_hu1" localSheetId="8" hidden="1">{"'Sheet1'!$L$16"}</definedName>
    <definedName name="_hu1" localSheetId="9" hidden="1">{"'Sheet1'!$L$16"}</definedName>
    <definedName name="_hu1" localSheetId="10" hidden="1">{"'Sheet1'!$L$16"}</definedName>
    <definedName name="_hu1" localSheetId="11" hidden="1">{"'Sheet1'!$L$16"}</definedName>
    <definedName name="_hu1" localSheetId="12" hidden="1">{"'Sheet1'!$L$16"}</definedName>
    <definedName name="_hu1" hidden="1">{"'Sheet1'!$L$16"}</definedName>
    <definedName name="_hu2" localSheetId="3" hidden="1">{"'Sheet1'!$L$16"}</definedName>
    <definedName name="_hu2" localSheetId="5" hidden="1">{"'Sheet1'!$L$16"}</definedName>
    <definedName name="_hu2" localSheetId="6" hidden="1">{"'Sheet1'!$L$16"}</definedName>
    <definedName name="_hu2" localSheetId="7" hidden="1">{"'Sheet1'!$L$16"}</definedName>
    <definedName name="_hu2" localSheetId="8" hidden="1">{"'Sheet1'!$L$16"}</definedName>
    <definedName name="_hu2" localSheetId="9" hidden="1">{"'Sheet1'!$L$16"}</definedName>
    <definedName name="_hu2" localSheetId="10" hidden="1">{"'Sheet1'!$L$16"}</definedName>
    <definedName name="_hu2" localSheetId="11" hidden="1">{"'Sheet1'!$L$16"}</definedName>
    <definedName name="_hu2" localSheetId="12" hidden="1">{"'Sheet1'!$L$16"}</definedName>
    <definedName name="_hu2" hidden="1">{"'Sheet1'!$L$16"}</definedName>
    <definedName name="_hu5" localSheetId="3" hidden="1">{"'Sheet1'!$L$16"}</definedName>
    <definedName name="_hu5" localSheetId="5" hidden="1">{"'Sheet1'!$L$16"}</definedName>
    <definedName name="_hu5" localSheetId="6" hidden="1">{"'Sheet1'!$L$16"}</definedName>
    <definedName name="_hu5" localSheetId="7" hidden="1">{"'Sheet1'!$L$16"}</definedName>
    <definedName name="_hu5" localSheetId="8" hidden="1">{"'Sheet1'!$L$16"}</definedName>
    <definedName name="_hu5" localSheetId="9" hidden="1">{"'Sheet1'!$L$16"}</definedName>
    <definedName name="_hu5" localSheetId="10" hidden="1">{"'Sheet1'!$L$16"}</definedName>
    <definedName name="_hu5" localSheetId="11" hidden="1">{"'Sheet1'!$L$16"}</definedName>
    <definedName name="_hu5" localSheetId="12" hidden="1">{"'Sheet1'!$L$16"}</definedName>
    <definedName name="_hu5" hidden="1">{"'Sheet1'!$L$16"}</definedName>
    <definedName name="_hu6" localSheetId="3" hidden="1">{"'Sheet1'!$L$16"}</definedName>
    <definedName name="_hu6" localSheetId="5" hidden="1">{"'Sheet1'!$L$16"}</definedName>
    <definedName name="_hu6" localSheetId="6" hidden="1">{"'Sheet1'!$L$16"}</definedName>
    <definedName name="_hu6" localSheetId="7" hidden="1">{"'Sheet1'!$L$16"}</definedName>
    <definedName name="_hu6" localSheetId="8" hidden="1">{"'Sheet1'!$L$16"}</definedName>
    <definedName name="_hu6" localSheetId="9" hidden="1">{"'Sheet1'!$L$16"}</definedName>
    <definedName name="_hu6" localSheetId="10" hidden="1">{"'Sheet1'!$L$16"}</definedName>
    <definedName name="_hu6" localSheetId="11" hidden="1">{"'Sheet1'!$L$16"}</definedName>
    <definedName name="_hu6" localSheetId="12"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 localSheetId="3">#REF!</definedName>
    <definedName name="_JK4" localSheetId="8">#REF!</definedName>
    <definedName name="_JK4">#REF!</definedName>
    <definedName name="_K146" localSheetId="3" hidden="1">{"'Sheet1'!$L$16"}</definedName>
    <definedName name="_K146" localSheetId="8" hidden="1">{"'Sheet1'!$L$16"}</definedName>
    <definedName name="_K146" localSheetId="9" hidden="1">{"'Sheet1'!$L$16"}</definedName>
    <definedName name="_K146" localSheetId="10" hidden="1">{"'Sheet1'!$L$16"}</definedName>
    <definedName name="_K146" localSheetId="11" hidden="1">{"'Sheet1'!$L$16"}</definedName>
    <definedName name="_K146" localSheetId="12" hidden="1">{"'Sheet1'!$L$16"}</definedName>
    <definedName name="_K146" hidden="1">{"'Sheet1'!$L$16"}</definedName>
    <definedName name="_k27" localSheetId="3" hidden="1">{"'Sheet1'!$L$16"}</definedName>
    <definedName name="_k27" localSheetId="8" hidden="1">{"'Sheet1'!$L$16"}</definedName>
    <definedName name="_k27" localSheetId="9" hidden="1">{"'Sheet1'!$L$16"}</definedName>
    <definedName name="_k27" localSheetId="10" hidden="1">{"'Sheet1'!$L$16"}</definedName>
    <definedName name="_k27" localSheetId="11" hidden="1">{"'Sheet1'!$L$16"}</definedName>
    <definedName name="_k27" localSheetId="12" hidden="1">{"'Sheet1'!$L$16"}</definedName>
    <definedName name="_k27" hidden="1">{"'Sheet1'!$L$16"}</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1_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Key2_1">"#REF!"</definedName>
    <definedName name="_KH08" localSheetId="3" hidden="1">{#N/A,#N/A,FALSE,"Chi tiÆt"}</definedName>
    <definedName name="_KH08" localSheetId="8" hidden="1">{#N/A,#N/A,FALSE,"Chi tiÆt"}</definedName>
    <definedName name="_KH08" localSheetId="9" hidden="1">{#N/A,#N/A,FALSE,"Chi tiÆt"}</definedName>
    <definedName name="_KH08" localSheetId="10" hidden="1">{#N/A,#N/A,FALSE,"Chi tiÆt"}</definedName>
    <definedName name="_KH08" localSheetId="11" hidden="1">{#N/A,#N/A,FALSE,"Chi tiÆt"}</definedName>
    <definedName name="_KH08" localSheetId="12" hidden="1">{#N/A,#N/A,FALSE,"Chi tiÆt"}</definedName>
    <definedName name="_KH08" hidden="1">{#N/A,#N/A,FALSE,"Chi tiÆt"}</definedName>
    <definedName name="_kl1" localSheetId="3">#REF!</definedName>
    <definedName name="_kl1" localSheetId="8">#REF!</definedName>
    <definedName name="_kl1">#REF!</definedName>
    <definedName name="_KL2" localSheetId="8">#REF!</definedName>
    <definedName name="_KL2">#REF!</definedName>
    <definedName name="_KL3" localSheetId="8">#REF!</definedName>
    <definedName name="_KL3">#REF!</definedName>
    <definedName name="_KL4">#REF!</definedName>
    <definedName name="_KL5">#REF!</definedName>
    <definedName name="_KL6">#REF!</definedName>
    <definedName name="_KL7">#REF!</definedName>
    <definedName name="_km03" localSheetId="3" hidden="1">{"'Sheet1'!$L$16"}</definedName>
    <definedName name="_km03" localSheetId="8" hidden="1">{"'Sheet1'!$L$16"}</definedName>
    <definedName name="_km03" localSheetId="9" hidden="1">{"'Sheet1'!$L$16"}</definedName>
    <definedName name="_km03" localSheetId="10" hidden="1">{"'Sheet1'!$L$16"}</definedName>
    <definedName name="_km03" localSheetId="11" hidden="1">{"'Sheet1'!$L$16"}</definedName>
    <definedName name="_km03" localSheetId="12"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 localSheetId="8">#REF!</definedName>
    <definedName name="_kn12" localSheetId="9">#REF!</definedName>
    <definedName name="_kn12" localSheetId="10">#REF!</definedName>
    <definedName name="_kn12" localSheetId="11">#REF!</definedName>
    <definedName name="_kn12" localSheetId="12">#REF!</definedName>
    <definedName name="_kn12">#N/A</definedName>
    <definedName name="_L">#REF!</definedName>
    <definedName name="_L1">[5]XL4Poppy!$C$4</definedName>
    <definedName name="_L6">[6]XL4Poppy!$C$31</definedName>
    <definedName name="_Lan1" localSheetId="3" hidden="1">{"'Sheet1'!$L$16"}</definedName>
    <definedName name="_Lan1" localSheetId="5" hidden="1">{"'Sheet1'!$L$16"}</definedName>
    <definedName name="_Lan1" localSheetId="6" hidden="1">{"'Sheet1'!$L$16"}</definedName>
    <definedName name="_Lan1" localSheetId="7" hidden="1">{"'Sheet1'!$L$16"}</definedName>
    <definedName name="_Lan1" localSheetId="8" hidden="1">{"'Sheet1'!$L$16"}</definedName>
    <definedName name="_Lan1" localSheetId="9" hidden="1">{"'Sheet1'!$L$16"}</definedName>
    <definedName name="_Lan1" localSheetId="10" hidden="1">{"'Sheet1'!$L$16"}</definedName>
    <definedName name="_Lan1" localSheetId="11" hidden="1">{"'Sheet1'!$L$16"}</definedName>
    <definedName name="_Lan1" localSheetId="12" hidden="1">{"'Sheet1'!$L$16"}</definedName>
    <definedName name="_Lan1" hidden="1">{"'Sheet1'!$L$16"}</definedName>
    <definedName name="_LAN3" localSheetId="3" hidden="1">{"'Sheet1'!$L$16"}</definedName>
    <definedName name="_LAN3" localSheetId="5" hidden="1">{"'Sheet1'!$L$16"}</definedName>
    <definedName name="_LAN3" localSheetId="6" hidden="1">{"'Sheet1'!$L$16"}</definedName>
    <definedName name="_LAN3" localSheetId="7" hidden="1">{"'Sheet1'!$L$16"}</definedName>
    <definedName name="_LAN3" localSheetId="8" hidden="1">{"'Sheet1'!$L$16"}</definedName>
    <definedName name="_LAN3" localSheetId="9" hidden="1">{"'Sheet1'!$L$16"}</definedName>
    <definedName name="_LAN3" localSheetId="10" hidden="1">{"'Sheet1'!$L$16"}</definedName>
    <definedName name="_LAN3" localSheetId="11" hidden="1">{"'Sheet1'!$L$16"}</definedName>
    <definedName name="_LAN3" localSheetId="12" hidden="1">{"'Sheet1'!$L$16"}</definedName>
    <definedName name="_LAN3" hidden="1">{"'Sheet1'!$L$16"}</definedName>
    <definedName name="_lap1">#REF!</definedName>
    <definedName name="_lap2">#REF!</definedName>
    <definedName name="_lk2" localSheetId="3" hidden="1">{"'Sheet1'!$L$16"}</definedName>
    <definedName name="_lk2" localSheetId="5" hidden="1">{"'Sheet1'!$L$16"}</definedName>
    <definedName name="_lk2" localSheetId="6" hidden="1">{"'Sheet1'!$L$16"}</definedName>
    <definedName name="_lk2" localSheetId="7" hidden="1">{"'Sheet1'!$L$16"}</definedName>
    <definedName name="_lk2" localSheetId="8" hidden="1">{"'Sheet1'!$L$16"}</definedName>
    <definedName name="_lk2" localSheetId="9" hidden="1">{"'Sheet1'!$L$16"}</definedName>
    <definedName name="_lk2" localSheetId="10" hidden="1">{"'Sheet1'!$L$16"}</definedName>
    <definedName name="_lk2" localSheetId="11" hidden="1">{"'Sheet1'!$L$16"}</definedName>
    <definedName name="_lk2" localSheetId="12" hidden="1">{"'Sheet1'!$L$16"}</definedName>
    <definedName name="_lk2" hidden="1">{"'Sheet1'!$L$16"}</definedName>
    <definedName name="_lop16">#REF!</definedName>
    <definedName name="_lop25">#REF!</definedName>
    <definedName name="_lop9">#REF!</definedName>
    <definedName name="_Ls">#REF!</definedName>
    <definedName name="_lu13">#REF!</definedName>
    <definedName name="_lu8">#N/A</definedName>
    <definedName name="_lu85">#REF!</definedName>
    <definedName name="_M1">[5]XL4Poppy!$C$4</definedName>
    <definedName name="_m1233" localSheetId="3" hidden="1">{"'Sheet1'!$L$16"}</definedName>
    <definedName name="_m1233" localSheetId="8" hidden="1">{"'Sheet1'!$L$16"}</definedName>
    <definedName name="_m1233" localSheetId="9" hidden="1">{"'Sheet1'!$L$16"}</definedName>
    <definedName name="_m1233" localSheetId="10" hidden="1">{"'Sheet1'!$L$16"}</definedName>
    <definedName name="_m1233" localSheetId="11" hidden="1">{"'Sheet1'!$L$16"}</definedName>
    <definedName name="_m1233" localSheetId="12" hidden="1">{"'Sheet1'!$L$16"}</definedName>
    <definedName name="_m1233" hidden="1">{"'Sheet1'!$L$16"}</definedName>
    <definedName name="_M2" localSheetId="3" hidden="1">{"'Sheet1'!$L$16"}</definedName>
    <definedName name="_M2" localSheetId="5" hidden="1">{"'Sheet1'!$L$16"}</definedName>
    <definedName name="_M2" localSheetId="6" hidden="1">{"'Sheet1'!$L$16"}</definedName>
    <definedName name="_M2" localSheetId="7" hidden="1">{"'Sheet1'!$L$16"}</definedName>
    <definedName name="_M2" localSheetId="8" hidden="1">{"'Sheet1'!$L$16"}</definedName>
    <definedName name="_M2" localSheetId="9" hidden="1">{"'Sheet1'!$L$16"}</definedName>
    <definedName name="_M2" localSheetId="10" hidden="1">{"'Sheet1'!$L$16"}</definedName>
    <definedName name="_M2" localSheetId="11" hidden="1">{"'Sheet1'!$L$16"}</definedName>
    <definedName name="_M2" localSheetId="12" hidden="1">{"'Sheet1'!$L$16"}</definedName>
    <definedName name="_M2" hidden="1">{"'Sheet1'!$L$16"}</definedName>
    <definedName name="_M36" localSheetId="3" hidden="1">{"'Sheet1'!$L$16"}</definedName>
    <definedName name="_M36" localSheetId="5" hidden="1">{"'Sheet1'!$L$16"}</definedName>
    <definedName name="_M36" localSheetId="6" hidden="1">{"'Sheet1'!$L$16"}</definedName>
    <definedName name="_M36" localSheetId="7" hidden="1">{"'Sheet1'!$L$16"}</definedName>
    <definedName name="_M36" localSheetId="8" hidden="1">{"'Sheet1'!$L$16"}</definedName>
    <definedName name="_M36" localSheetId="9" hidden="1">{"'Sheet1'!$L$16"}</definedName>
    <definedName name="_M36" localSheetId="10" hidden="1">{"'Sheet1'!$L$16"}</definedName>
    <definedName name="_M36" localSheetId="11" hidden="1">{"'Sheet1'!$L$16"}</definedName>
    <definedName name="_M36" localSheetId="12" hidden="1">{"'Sheet1'!$L$16"}</definedName>
    <definedName name="_M36" hidden="1">{"'Sheet1'!$L$16"}</definedName>
    <definedName name="_m4" localSheetId="3" hidden="1">{"'Sheet1'!$L$16"}</definedName>
    <definedName name="_m4" localSheetId="5" hidden="1">{"'Sheet1'!$L$16"}</definedName>
    <definedName name="_m4" localSheetId="6" hidden="1">{"'Sheet1'!$L$16"}</definedName>
    <definedName name="_m4" localSheetId="7"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 localSheetId="8">#REF!</definedName>
    <definedName name="_mix6" localSheetId="9">#REF!</definedName>
    <definedName name="_mix6" localSheetId="10">#REF!</definedName>
    <definedName name="_mix6" localSheetId="11">#REF!</definedName>
    <definedName name="_mix6" localSheetId="12">#REF!</definedName>
    <definedName name="_mix6">'[2]R&amp;P'!$G$207</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3" hidden="1">{"'Sheet1'!$L$16"}</definedName>
    <definedName name="_MTL12" localSheetId="8" hidden="1">{"'Sheet1'!$L$16"}</definedName>
    <definedName name="_MTL12" localSheetId="9" hidden="1">{"'Sheet1'!$L$16"}</definedName>
    <definedName name="_MTL12" localSheetId="10" hidden="1">{"'Sheet1'!$L$16"}</definedName>
    <definedName name="_MTL12" localSheetId="11" hidden="1">{"'Sheet1'!$L$16"}</definedName>
    <definedName name="_MTL12" localSheetId="12"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3" hidden="1">{"'Sheet1'!$L$16"}</definedName>
    <definedName name="_nam1" localSheetId="8" hidden="1">{"'Sheet1'!$L$16"}</definedName>
    <definedName name="_nam1" localSheetId="9" hidden="1">{"'Sheet1'!$L$16"}</definedName>
    <definedName name="_nam1" localSheetId="10" hidden="1">{"'Sheet1'!$L$16"}</definedName>
    <definedName name="_nam1" localSheetId="11" hidden="1">{"'Sheet1'!$L$16"}</definedName>
    <definedName name="_nam1" localSheetId="12" hidden="1">{"'Sheet1'!$L$16"}</definedName>
    <definedName name="_nam1" hidden="1">{"'Sheet1'!$L$16"}</definedName>
    <definedName name="_nam2" localSheetId="3" hidden="1">{#N/A,#N/A,FALSE,"Chi tiÆt"}</definedName>
    <definedName name="_nam2" localSheetId="8" hidden="1">{#N/A,#N/A,FALSE,"Chi tiÆt"}</definedName>
    <definedName name="_nam2" localSheetId="9" hidden="1">{#N/A,#N/A,FALSE,"Chi tiÆt"}</definedName>
    <definedName name="_nam2" localSheetId="10" hidden="1">{#N/A,#N/A,FALSE,"Chi tiÆt"}</definedName>
    <definedName name="_nam2" localSheetId="11" hidden="1">{#N/A,#N/A,FALSE,"Chi tiÆt"}</definedName>
    <definedName name="_nam2" localSheetId="12" hidden="1">{#N/A,#N/A,FALSE,"Chi tiÆt"}</definedName>
    <definedName name="_nam2" hidden="1">{#N/A,#N/A,FALSE,"Chi tiÆt"}</definedName>
    <definedName name="_nam3" localSheetId="3" hidden="1">{"'Sheet1'!$L$16"}</definedName>
    <definedName name="_nam3" localSheetId="8" hidden="1">{"'Sheet1'!$L$16"}</definedName>
    <definedName name="_nam3" localSheetId="9" hidden="1">{"'Sheet1'!$L$16"}</definedName>
    <definedName name="_nam3" localSheetId="10" hidden="1">{"'Sheet1'!$L$16"}</definedName>
    <definedName name="_nam3" localSheetId="11" hidden="1">{"'Sheet1'!$L$16"}</definedName>
    <definedName name="_nam3" localSheetId="12"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3" hidden="1">{#N/A,#N/A,FALSE,"Chi tiÆt"}</definedName>
    <definedName name="_nh2" localSheetId="8" hidden="1">{#N/A,#N/A,FALSE,"Chi tiÆt"}</definedName>
    <definedName name="_nh2" localSheetId="9" hidden="1">{#N/A,#N/A,FALSE,"Chi tiÆt"}</definedName>
    <definedName name="_nh2" localSheetId="10" hidden="1">{#N/A,#N/A,FALSE,"Chi tiÆt"}</definedName>
    <definedName name="_nh2" localSheetId="11" hidden="1">{#N/A,#N/A,FALSE,"Chi tiÆt"}</definedName>
    <definedName name="_nh2" localSheetId="12" hidden="1">{#N/A,#N/A,FALSE,"Chi tiÆt"}</definedName>
    <definedName name="_nh2" hidden="1">{#N/A,#N/A,FALSE,"Chi tiÆt"}</definedName>
    <definedName name="_nin190" localSheetId="3">#REF!</definedName>
    <definedName name="_nin190" localSheetId="8">#REF!</definedName>
    <definedName name="_nin190">#REF!</definedName>
    <definedName name="_NSO2" localSheetId="3"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localSheetId="11" hidden="1">{"'Sheet1'!$L$16"}</definedName>
    <definedName name="_NSO2" localSheetId="12" hidden="1">{"'Sheet1'!$L$16"}</definedName>
    <definedName name="_NSO2" hidden="1">{"'Sheet1'!$L$16"}</definedName>
    <definedName name="_off1">#REF!</definedName>
    <definedName name="_Order1" hidden="1">255</definedName>
    <definedName name="_Order2" hidden="1">255</definedName>
    <definedName name="_oto12" localSheetId="8">#REF!</definedName>
    <definedName name="_oto12" localSheetId="9">#REF!</definedName>
    <definedName name="_oto12" localSheetId="10">#REF!</definedName>
    <definedName name="_oto12" localSheetId="11">#REF!</definedName>
    <definedName name="_oto12" localSheetId="12">#REF!</definedName>
    <definedName name="_oto12">'[2]R&amp;P'!$G$198</definedName>
    <definedName name="_oto5" localSheetId="8">#REF!</definedName>
    <definedName name="_oto5" localSheetId="9">#REF!</definedName>
    <definedName name="_oto5" localSheetId="10">#REF!</definedName>
    <definedName name="_oto5" localSheetId="11">#REF!</definedName>
    <definedName name="_oto5" localSheetId="12">#REF!</definedName>
    <definedName name="_oto5">#N/A</definedName>
    <definedName name="_oto7" localSheetId="8">#REF!</definedName>
    <definedName name="_oto7" localSheetId="9">#REF!</definedName>
    <definedName name="_oto7" localSheetId="10">#REF!</definedName>
    <definedName name="_oto7" localSheetId="11">#REF!</definedName>
    <definedName name="_oto7" localSheetId="12">#REF!</definedName>
    <definedName name="_oto7">#N/A</definedName>
    <definedName name="_PA3" localSheetId="3"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localSheetId="9" hidden="1">{"'Sheet1'!$L$16"}</definedName>
    <definedName name="_PA3" localSheetId="10" hidden="1">{"'Sheet1'!$L$16"}</definedName>
    <definedName name="_PA3" localSheetId="11" hidden="1">{"'Sheet1'!$L$16"}</definedName>
    <definedName name="_PA3" localSheetId="12" hidden="1">{"'Sheet1'!$L$16"}</definedName>
    <definedName name="_PA3" hidden="1">{"'Sheet1'!$L$16"}</definedName>
    <definedName name="_Parse_Out" localSheetId="11" hidden="1">[7]Quantity!#REF!</definedName>
    <definedName name="_Parse_Out" localSheetId="12" hidden="1">[7]Quantity!#REF!</definedName>
    <definedName name="_Parse_Out" hidden="1">[7]Quantity!#REF!</definedName>
    <definedName name="_pb30" localSheetId="3">#REF!</definedName>
    <definedName name="_pb30" localSheetId="8">#REF!</definedName>
    <definedName name="_pb30">#REF!</definedName>
    <definedName name="_pb80" localSheetId="8">#REF!</definedName>
    <definedName name="_pb80">#REF!</definedName>
    <definedName name="_Ph30" localSheetId="8">#REF!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localSheetId="3" hidden="1">{"'Sheet1'!$L$16"}</definedName>
    <definedName name="_phu2" localSheetId="8" hidden="1">{"'Sheet1'!$L$16"}</definedName>
    <definedName name="_phu2" localSheetId="9" hidden="1">{"'Sheet1'!$L$16"}</definedName>
    <definedName name="_phu2" localSheetId="10" hidden="1">{"'Sheet1'!$L$16"}</definedName>
    <definedName name="_phu2" localSheetId="11" hidden="1">{"'Sheet1'!$L$16"}</definedName>
    <definedName name="_phu2" localSheetId="12" hidden="1">{"'Sheet1'!$L$16"}</definedName>
    <definedName name="_phu2" hidden="1">{"'Sheet1'!$L$16"}</definedName>
    <definedName name="_phu3" localSheetId="3" hidden="1">{"'Sheet1'!$L$16"}</definedName>
    <definedName name="_phu3" localSheetId="8" hidden="1">{"'Sheet1'!$L$16"}</definedName>
    <definedName name="_phu3" localSheetId="9" hidden="1">{"'Sheet1'!$L$16"}</definedName>
    <definedName name="_phu3" localSheetId="10" hidden="1">{"'Sheet1'!$L$16"}</definedName>
    <definedName name="_phu3" localSheetId="11" hidden="1">{"'Sheet1'!$L$16"}</definedName>
    <definedName name="_phu3" localSheetId="12" hidden="1">{"'Sheet1'!$L$16"}</definedName>
    <definedName name="_phu3" hidden="1">{"'Sheet1'!$L$16"}</definedName>
    <definedName name="_PL1">#REF!</definedName>
    <definedName name="_PL1242">#REF!</definedName>
    <definedName name="_Pl2" localSheetId="3" hidden="1">{"'Sheet1'!$L$16"}</definedName>
    <definedName name="_Pl2" localSheetId="8" hidden="1">{"'Sheet1'!$L$16"}</definedName>
    <definedName name="_Pl2" localSheetId="9" hidden="1">{"'Sheet1'!$L$16"}</definedName>
    <definedName name="_Pl2" localSheetId="10" hidden="1">{"'Sheet1'!$L$16"}</definedName>
    <definedName name="_Pl2" localSheetId="11" hidden="1">{"'Sheet1'!$L$16"}</definedName>
    <definedName name="_Pl2" localSheetId="12" hidden="1">{"'Sheet1'!$L$16"}</definedName>
    <definedName name="_Pl2" hidden="1">{"'Sheet1'!$L$16"}</definedName>
    <definedName name="_PL3" localSheetId="9" hidden="1">#REF!</definedName>
    <definedName name="_PL3" localSheetId="10" hidden="1">#REF!</definedName>
    <definedName name="_PL3" localSheetId="11" hidden="1">#REF!</definedName>
    <definedName name="_PL3" localSheetId="12" hidden="1">#REF!</definedName>
    <definedName name="_PL3" hidden="1">#REF!</definedName>
    <definedName name="_PXB80">#REF!</definedName>
    <definedName name="_qa7">#REF!</definedName>
    <definedName name="_qh1">#REF!</definedName>
    <definedName name="_qh2">#REF!</definedName>
    <definedName name="_qh3">#REF!</definedName>
    <definedName name="_qH30">#REF!</definedName>
    <definedName name="_qh4">#REF!</definedName>
    <definedName name="_QL10">#REF!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 localSheetId="8">#REF!</definedName>
    <definedName name="_R" localSheetId="9">#REF!</definedName>
    <definedName name="_R" localSheetId="10">#REF!</definedName>
    <definedName name="_R" localSheetId="11">#REF!</definedName>
    <definedName name="_R" localSheetId="12">#REF!</definedName>
    <definedName name="_R">#N/A</definedName>
    <definedName name="_rai100">#N/A</definedName>
    <definedName name="_rai20">#N/A</definedName>
    <definedName name="_RF3">#REF!</definedName>
    <definedName name="_rp95">#REF!</definedName>
    <definedName name="_rt1">#REF!</definedName>
    <definedName name="_s6" localSheetId="3">{"ÿÿÿÿÿ"}</definedName>
    <definedName name="_s6" localSheetId="5">{"ÿÿÿÿÿ"}</definedName>
    <definedName name="_s6" localSheetId="6">{"ÿÿÿÿÿ"}</definedName>
    <definedName name="_s6" localSheetId="7">{"ÿÿÿÿÿ"}</definedName>
    <definedName name="_s6">{"ÿÿÿÿÿ"}</definedName>
    <definedName name="_san108" localSheetId="8">#REF!</definedName>
    <definedName name="_san108" localSheetId="9">#REF!</definedName>
    <definedName name="_san108" localSheetId="10">#REF!</definedName>
    <definedName name="_san108" localSheetId="11">#REF!</definedName>
    <definedName name="_san108" localSheetId="12">#REF!</definedName>
    <definedName name="_san108">'[2]R&amp;P'!$G$160</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 localSheetId="8">#REF!</definedName>
    <definedName name="_sl2" localSheetId="9">#REF!</definedName>
    <definedName name="_sl2" localSheetId="10">#REF!</definedName>
    <definedName name="_sl2" localSheetId="11">#REF!</definedName>
    <definedName name="_sl2" localSheetId="12">#REF!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 localSheetId="3">#REF!</definedName>
    <definedName name="_soi2" localSheetId="8">#REF!</definedName>
    <definedName name="_soi2">#REF!</definedName>
    <definedName name="_soi3" localSheetId="8">#REF!</definedName>
    <definedName name="_soi3">#REF!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3">#REF!</definedName>
    <definedName name="_Stb24" localSheetId="8">#REF!</definedName>
    <definedName name="_Stb24">#REF!</definedName>
    <definedName name="_Stb33" localSheetId="8">#REF!</definedName>
    <definedName name="_Stb33">#REF!</definedName>
    <definedName name="_sua20" localSheetId="8">#REF!</definedName>
    <definedName name="_sua20">#REF!</definedName>
    <definedName name="_sua30">#REF!</definedName>
    <definedName name="_T12" localSheetId="3" hidden="1">{"'Sheet1'!$L$16"}</definedName>
    <definedName name="_T12" localSheetId="8" hidden="1">{"'Sheet1'!$L$16"}</definedName>
    <definedName name="_T12" localSheetId="9" hidden="1">{"'Sheet1'!$L$16"}</definedName>
    <definedName name="_T12" localSheetId="10" hidden="1">{"'Sheet1'!$L$16"}</definedName>
    <definedName name="_T12" localSheetId="11" hidden="1">{"'Sheet1'!$L$16"}</definedName>
    <definedName name="_T12" localSheetId="12"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3" hidden="1">{"'Sheet1'!$L$16"}</definedName>
    <definedName name="_TC07" localSheetId="8" hidden="1">{"'Sheet1'!$L$16"}</definedName>
    <definedName name="_TC07" localSheetId="9" hidden="1">{"'Sheet1'!$L$16"}</definedName>
    <definedName name="_TC07" localSheetId="10" hidden="1">{"'Sheet1'!$L$16"}</definedName>
    <definedName name="_TC07" localSheetId="11" hidden="1">{"'Sheet1'!$L$16"}</definedName>
    <definedName name="_TC07" localSheetId="12"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 localSheetId="3" hidden="1">{"'Sheet1'!$L$16"}</definedName>
    <definedName name="_TH2" localSheetId="8" hidden="1">{"'Sheet1'!$L$16"}</definedName>
    <definedName name="_TH2" localSheetId="9" hidden="1">{"'Sheet1'!$L$16"}</definedName>
    <definedName name="_TH2" localSheetId="10" hidden="1">{"'Sheet1'!$L$16"}</definedName>
    <definedName name="_TH2" localSheetId="11" hidden="1">{"'Sheet1'!$L$16"}</definedName>
    <definedName name="_TH2" localSheetId="12" hidden="1">{"'Sheet1'!$L$16"}</definedName>
    <definedName name="_TH2" hidden="1">{"'Sheet1'!$L$16"}</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oi3">#N/A</definedName>
    <definedName name="_toi5">#N/A</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3"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localSheetId="9" hidden="1">{"'Sheet1'!$L$16"}</definedName>
    <definedName name="_Tru21" localSheetId="10" hidden="1">{"'Sheet1'!$L$16"}</definedName>
    <definedName name="_Tru21" localSheetId="11" hidden="1">{"'Sheet1'!$L$16"}</definedName>
    <definedName name="_Tru21" localSheetId="12" hidden="1">{"'Sheet1'!$L$16"}</definedName>
    <definedName name="_Tru21" hidden="1">{"'Sheet1'!$L$16"}</definedName>
    <definedName name="_TS2">#REF!</definedName>
    <definedName name="_tt3" localSheetId="3" hidden="1">{"'Sheet1'!$L$16"}</definedName>
    <definedName name="_tt3" localSheetId="5" hidden="1">{"'Sheet1'!$L$16"}</definedName>
    <definedName name="_tt3" localSheetId="6" hidden="1">{"'Sheet1'!$L$16"}</definedName>
    <definedName name="_tt3" localSheetId="7" hidden="1">{"'Sheet1'!$L$16"}</definedName>
    <definedName name="_tt3" localSheetId="8" hidden="1">{"'Sheet1'!$L$16"}</definedName>
    <definedName name="_tt3" localSheetId="9" hidden="1">{"'Sheet1'!$L$16"}</definedName>
    <definedName name="_tt3" localSheetId="10" hidden="1">{"'Sheet1'!$L$16"}</definedName>
    <definedName name="_tt3" localSheetId="11" hidden="1">{"'Sheet1'!$L$16"}</definedName>
    <definedName name="_tt3" localSheetId="12" hidden="1">{"'Sheet1'!$L$16"}</definedName>
    <definedName name="_tt3" hidden="1">{"'Sheet1'!$L$16"}</definedName>
    <definedName name="_TT31" localSheetId="3" hidden="1">{"'Sheet1'!$L$16"}</definedName>
    <definedName name="_TT31" localSheetId="8" hidden="1">{"'Sheet1'!$L$16"}</definedName>
    <definedName name="_TT31" localSheetId="9" hidden="1">{"'Sheet1'!$L$16"}</definedName>
    <definedName name="_TT31" localSheetId="10" hidden="1">{"'Sheet1'!$L$16"}</definedName>
    <definedName name="_TT31" localSheetId="11" hidden="1">{"'Sheet1'!$L$16"}</definedName>
    <definedName name="_TT31" localSheetId="12" hidden="1">{"'Sheet1'!$L$16"}</definedName>
    <definedName name="_TT31" hidden="1">{"'Sheet1'!$L$16"}</definedName>
    <definedName name="_TVL1">#REF!</definedName>
    <definedName name="_tz593">#REF!</definedName>
    <definedName name="_ui100">#REF!</definedName>
    <definedName name="_ui105">#REF!</definedName>
    <definedName name="_ui108" localSheetId="8">#REF!</definedName>
    <definedName name="_ui108" localSheetId="9">#REF!</definedName>
    <definedName name="_ui108" localSheetId="10">#REF!</definedName>
    <definedName name="_ui108" localSheetId="11">#REF!</definedName>
    <definedName name="_ui108" localSheetId="12">#REF!</definedName>
    <definedName name="_ui108">'[2]R&amp;P'!$G$146</definedName>
    <definedName name="_ui130">#REF!</definedName>
    <definedName name="_ui140" localSheetId="8">#REF!</definedName>
    <definedName name="_ui140" localSheetId="9">#REF!</definedName>
    <definedName name="_ui140" localSheetId="10">#REF!</definedName>
    <definedName name="_ui140" localSheetId="11">#REF!</definedName>
    <definedName name="_ui140" localSheetId="12">#REF!</definedName>
    <definedName name="_ui140">#N/A</definedName>
    <definedName name="_ui160" localSheetId="3">#REF!</definedName>
    <definedName name="_ui160">#REF!</definedName>
    <definedName name="_ui180" localSheetId="8">#REF!</definedName>
    <definedName name="_ui180" localSheetId="9">#REF!</definedName>
    <definedName name="_ui180" localSheetId="10">#REF!</definedName>
    <definedName name="_ui180" localSheetId="11">#REF!</definedName>
    <definedName name="_ui180" localSheetId="12">#REF!</definedName>
    <definedName name="_ui180">'[2]R&amp;P'!$G$150</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3" hidden="1">{"'Sheet1'!$L$16"}</definedName>
    <definedName name="_vl2" localSheetId="8" hidden="1">{"'Sheet1'!$L$16"}</definedName>
    <definedName name="_vl2" localSheetId="9" hidden="1">{"'Sheet1'!$L$16"}</definedName>
    <definedName name="_vl2" localSheetId="10" hidden="1">{"'Sheet1'!$L$16"}</definedName>
    <definedName name="_vl2" localSheetId="11" hidden="1">{"'Sheet1'!$L$16"}</definedName>
    <definedName name="_vl2" localSheetId="12"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P2" localSheetId="3" hidden="1">{"'Sheet1'!$L$16"}</definedName>
    <definedName name="_VLP2" localSheetId="5" hidden="1">{"'Sheet1'!$L$16"}</definedName>
    <definedName name="_VLP2" localSheetId="6" hidden="1">{"'Sheet1'!$L$16"}</definedName>
    <definedName name="_VLP2" localSheetId="7" hidden="1">{"'Sheet1'!$L$16"}</definedName>
    <definedName name="_VLP2" hidden="1">{"'Sheet1'!$L$16"}</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40">'[2]R&amp;P'!$G$27</definedName>
    <definedName name="_xm5">#REF!</definedName>
    <definedName name="µds" localSheetId="9" hidden="1">#REF!</definedName>
    <definedName name="µds" localSheetId="10" hidden="1">#REF!</definedName>
    <definedName name="µds" localSheetId="11" hidden="1">#REF!</definedName>
    <definedName name="µds" localSheetId="12" hidden="1">#REF!</definedName>
    <definedName name="µds" hidden="1">#REF!</definedName>
    <definedName name="a" localSheetId="3" hidden="1">{"'Sheet1'!$L$16"}</definedName>
    <definedName name="a" localSheetId="8" hidden="1">{"'Sheet1'!$L$16"}</definedName>
    <definedName name="a" localSheetId="9" hidden="1">{"'Sheet1'!$L$16"}</definedName>
    <definedName name="a" localSheetId="10" hidden="1">{"'Sheet1'!$L$16"}</definedName>
    <definedName name="a" localSheetId="11" hidden="1">{"'Sheet1'!$L$16"}</definedName>
    <definedName name="a" localSheetId="12"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3">#REF!</definedName>
    <definedName name="a1." localSheetId="8">#REF!</definedName>
    <definedName name="a1.">#REF!</definedName>
    <definedName name="a1.1" localSheetId="8">#REF!</definedName>
    <definedName name="a1.1">#REF!</definedName>
    <definedName name="a10." localSheetId="8">#REF!</definedName>
    <definedName name="a10.">#REF!</definedName>
    <definedName name="a11.">#REF!</definedName>
    <definedName name="a12.">#REF!</definedName>
    <definedName name="A120_">#REF!</definedName>
    <definedName name="a129_xoa" localSheetId="3" hidden="1">{"Offgrid",#N/A,FALSE,"OFFGRID";"Region",#N/A,FALSE,"REGION";"Offgrid -2",#N/A,FALSE,"OFFGRID";"WTP",#N/A,FALSE,"WTP";"WTP -2",#N/A,FALSE,"WTP";"Project",#N/A,FALSE,"PROJECT";"Summary -2",#N/A,FALSE,"SUMMARY"}</definedName>
    <definedName name="a129_xoa" localSheetId="5" hidden="1">{"Offgrid",#N/A,FALSE,"OFFGRID";"Region",#N/A,FALSE,"REGION";"Offgrid -2",#N/A,FALSE,"OFFGRID";"WTP",#N/A,FALSE,"WTP";"WTP -2",#N/A,FALSE,"WTP";"Project",#N/A,FALSE,"PROJECT";"Summary -2",#N/A,FALSE,"SUMMARY"}</definedName>
    <definedName name="a129_xoa" localSheetId="6" hidden="1">{"Offgrid",#N/A,FALSE,"OFFGRID";"Region",#N/A,FALSE,"REGION";"Offgrid -2",#N/A,FALSE,"OFFGRID";"WTP",#N/A,FALSE,"WTP";"WTP -2",#N/A,FALSE,"WTP";"Project",#N/A,FALSE,"PROJECT";"Summary -2",#N/A,FALSE,"SUMMARY"}</definedName>
    <definedName name="a129_xoa" localSheetId="7"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3" hidden="1">{"Offgrid",#N/A,FALSE,"OFFGRID";"Region",#N/A,FALSE,"REGION";"Offgrid -2",#N/A,FALSE,"OFFGRID";"WTP",#N/A,FALSE,"WTP";"WTP -2",#N/A,FALSE,"WTP";"Project",#N/A,FALSE,"PROJECT";"Summary -2",#N/A,FALSE,"SUMMARY"}</definedName>
    <definedName name="a129_xoaxoa" localSheetId="5" hidden="1">{"Offgrid",#N/A,FALSE,"OFFGRID";"Region",#N/A,FALSE,"REGION";"Offgrid -2",#N/A,FALSE,"OFFGRID";"WTP",#N/A,FALSE,"WTP";"WTP -2",#N/A,FALSE,"WTP";"Project",#N/A,FALSE,"PROJECT";"Summary -2",#N/A,FALSE,"SUMMARY"}</definedName>
    <definedName name="a129_xoaxoa" localSheetId="6" hidden="1">{"Offgrid",#N/A,FALSE,"OFFGRID";"Region",#N/A,FALSE,"REGION";"Offgrid -2",#N/A,FALSE,"OFFGRID";"WTP",#N/A,FALSE,"WTP";"WTP -2",#N/A,FALSE,"WTP";"Project",#N/A,FALSE,"PROJECT";"Summary -2",#N/A,FALSE,"SUMMARY"}</definedName>
    <definedName name="a129_xoaxoa" localSheetId="7"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3" hidden="1">{"Offgrid",#N/A,FALSE,"OFFGRID";"Region",#N/A,FALSE,"REGION";"Offgrid -2",#N/A,FALSE,"OFFGRID";"WTP",#N/A,FALSE,"WTP";"WTP -2",#N/A,FALSE,"WTP";"Project",#N/A,FALSE,"PROJECT";"Summary -2",#N/A,FALSE,"SUMMARY"}</definedName>
    <definedName name="a130_xoa" localSheetId="5" hidden="1">{"Offgrid",#N/A,FALSE,"OFFGRID";"Region",#N/A,FALSE,"REGION";"Offgrid -2",#N/A,FALSE,"OFFGRID";"WTP",#N/A,FALSE,"WTP";"WTP -2",#N/A,FALSE,"WTP";"Project",#N/A,FALSE,"PROJECT";"Summary -2",#N/A,FALSE,"SUMMARY"}</definedName>
    <definedName name="a130_xoa" localSheetId="6" hidden="1">{"Offgrid",#N/A,FALSE,"OFFGRID";"Region",#N/A,FALSE,"REGION";"Offgrid -2",#N/A,FALSE,"OFFGRID";"WTP",#N/A,FALSE,"WTP";"WTP -2",#N/A,FALSE,"WTP";"Project",#N/A,FALSE,"PROJECT";"Summary -2",#N/A,FALSE,"SUMMARY"}</definedName>
    <definedName name="a130_xoa" localSheetId="7"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3" hidden="1">{"Offgrid",#N/A,FALSE,"OFFGRID";"Region",#N/A,FALSE,"REGION";"Offgrid -2",#N/A,FALSE,"OFFGRID";"WTP",#N/A,FALSE,"WTP";"WTP -2",#N/A,FALSE,"WTP";"Project",#N/A,FALSE,"PROJECT";"Summary -2",#N/A,FALSE,"SUMMARY"}</definedName>
    <definedName name="a130_xoaxoa" localSheetId="5" hidden="1">{"Offgrid",#N/A,FALSE,"OFFGRID";"Region",#N/A,FALSE,"REGION";"Offgrid -2",#N/A,FALSE,"OFFGRID";"WTP",#N/A,FALSE,"WTP";"WTP -2",#N/A,FALSE,"WTP";"Project",#N/A,FALSE,"PROJECT";"Summary -2",#N/A,FALSE,"SUMMARY"}</definedName>
    <definedName name="a130_xoaxoa" localSheetId="6" hidden="1">{"Offgrid",#N/A,FALSE,"OFFGRID";"Region",#N/A,FALSE,"REGION";"Offgrid -2",#N/A,FALSE,"OFFGRID";"WTP",#N/A,FALSE,"WTP";"WTP -2",#N/A,FALSE,"WTP";"Project",#N/A,FALSE,"PROJECT";"Summary -2",#N/A,FALSE,"SUMMARY"}</definedName>
    <definedName name="a130_xoaxoa" localSheetId="7"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 localSheetId="3" hidden="1">{"'Sheet1'!$L$16"}</definedName>
    <definedName name="aa" localSheetId="8" hidden="1">{"'Sheet1'!$L$16"}</definedName>
    <definedName name="aa" localSheetId="9" hidden="1">{"'Sheet1'!$L$16"}</definedName>
    <definedName name="aa" localSheetId="10" hidden="1">{"'Sheet1'!$L$16"}</definedName>
    <definedName name="aa" localSheetId="11" hidden="1">{"'Sheet1'!$L$16"}</definedName>
    <definedName name="aa" localSheetId="12" hidden="1">{"'Sheet1'!$L$16"}</definedName>
    <definedName name="aa" hidden="1">{"'Sheet1'!$L$16"}</definedName>
    <definedName name="aAAA">#REF!</definedName>
    <definedName name="aaaaa">#REF!</definedName>
    <definedName name="aaaaaaaaaaaaaaaa" localSheetId="3" hidden="1">{0}</definedName>
    <definedName name="aaaaaaaaaaaaaaaa" localSheetId="5" hidden="1">{0}</definedName>
    <definedName name="aaaaaaaaaaaaaaaa" localSheetId="6" hidden="1">{0}</definedName>
    <definedName name="aaaaaaaaaaaaaaaa" localSheetId="7" hidden="1">{0}</definedName>
    <definedName name="aaaaaaaaaaaaaaaa" hidden="1">{0}</definedName>
    <definedName name="aan">#REF!</definedName>
    <definedName name="Ab">#REF!</definedName>
    <definedName name="ABC" hidden="1">#REF!</definedName>
    <definedName name="abs">#REF!</definedName>
    <definedName name="ac">3</definedName>
    <definedName name="Ac_" localSheetId="3">#REF!</definedName>
    <definedName name="Ac_" localSheetId="8">#REF!</definedName>
    <definedName name="Ac_">#REF!</definedName>
    <definedName name="AC120_" localSheetId="8">#REF!</definedName>
    <definedName name="AC120_">#REF!</definedName>
    <definedName name="AC35_" localSheetId="8">#REF!</definedName>
    <definedName name="AC35_">#REF!</definedName>
    <definedName name="AC50_">#REF!</definedName>
    <definedName name="AC70_">#REF!</definedName>
    <definedName name="AC95_">#REF!</definedName>
    <definedName name="AccessDatabase" hidden="1">"C:\My Documents\LeBinh\Xls\VP Cong ty\FORM.mdb"</definedName>
    <definedName name="acdc" localSheetId="3">#REF!</definedName>
    <definedName name="acdc" localSheetId="8">#REF!</definedName>
    <definedName name="acdc">#REF!</definedName>
    <definedName name="aco" localSheetId="8">#REF!</definedName>
    <definedName name="aco">#REF!</definedName>
    <definedName name="Acv" localSheetId="8">#REF!</definedName>
    <definedName name="Acv">#REF!</definedName>
    <definedName name="ad">3</definedName>
    <definedName name="ADADADD" localSheetId="3" hidden="1">{"'Sheet1'!$L$16"}</definedName>
    <definedName name="ADADADD" localSheetId="8" hidden="1">{"'Sheet1'!$L$16"}</definedName>
    <definedName name="ADADADD" localSheetId="9" hidden="1">{"'Sheet1'!$L$16"}</definedName>
    <definedName name="ADADADD" localSheetId="10" hidden="1">{"'Sheet1'!$L$16"}</definedName>
    <definedName name="ADADADD" localSheetId="11" hidden="1">{"'Sheet1'!$L$16"}</definedName>
    <definedName name="ADADADD" localSheetId="12" hidden="1">{"'Sheet1'!$L$16"}</definedName>
    <definedName name="ADADADD" hidden="1">{"'Sheet1'!$L$16"}</definedName>
    <definedName name="ADAY">#REF!</definedName>
    <definedName name="add">[2]Names!$D$6</definedName>
    <definedName name="addd" localSheetId="3">#REF!</definedName>
    <definedName name="addd">#REF!</definedName>
    <definedName name="Address" localSheetId="3">#REF!</definedName>
    <definedName name="Address">#REF!</definedName>
    <definedName name="âdf" localSheetId="3">{"Book5","sæ quü.xls","Dù to¸n x©y dùng nhµ s¶n xuÊt.xls","Than.xls","TiÕn ®é s¶n xuÊt - Th¸ng 9.xls"}</definedName>
    <definedName name="âdf" localSheetId="8">{"Book5","sæ quü.xls","Dù to¸n x©y dùng nhµ s¶n xuÊt.xls","Than.xls","TiÕn ®é s¶n xuÊt - Th¸ng 9.xls"}</definedName>
    <definedName name="âdf" localSheetId="9">{"Book5","sæ quü.xls","Dù to¸n x©y dùng nhµ s¶n xuÊt.xls","Than.xls","TiÕn ®é s¶n xuÊt - Th¸ng 9.xls"}</definedName>
    <definedName name="âdf" localSheetId="10">{"Book5","sæ quü.xls","Dù to¸n x©y dùng nhµ s¶n xuÊt.xls","Than.xls","TiÕn ®é s¶n xuÊt - Th¸ng 9.xls"}</definedName>
    <definedName name="âdf" localSheetId="11">{"Book5","sæ quü.xls","Dù to¸n x©y dùng nhµ s¶n xuÊt.xls","Than.xls","TiÕn ®é s¶n xuÊt - Th¸ng 9.xls"}</definedName>
    <definedName name="âdf" localSheetId="12">{"Book5","sæ quü.xls","Dù to¸n x©y dùng nhµ s¶n xuÊt.xls","Than.xls","TiÕn ®é s¶n xuÊt - Th¸ng 9.xls"}</definedName>
    <definedName name="âdf">{"Book5","sæ quü.xls","Dù to¸n x©y dùng nhµ s¶n xuÊt.xls","Than.xls","TiÕn ®é s¶n xuÊt - Th¸ng 9.xls"}</definedName>
    <definedName name="ADP" localSheetId="3">#REF!</definedName>
    <definedName name="ADP" localSheetId="8">#REF!</definedName>
    <definedName name="ADP">#REF!</definedName>
    <definedName name="ae" localSheetId="3" hidden="1">{"'Sheet1'!$L$16"}</definedName>
    <definedName name="ae" localSheetId="8" hidden="1">{"'Sheet1'!$L$16"}</definedName>
    <definedName name="ae" localSheetId="9" hidden="1">{"'Sheet1'!$L$16"}</definedName>
    <definedName name="ae" localSheetId="10" hidden="1">{"'Sheet1'!$L$16"}</definedName>
    <definedName name="ae" localSheetId="11" hidden="1">{"'Sheet1'!$L$16"}</definedName>
    <definedName name="ae" localSheetId="12" hidden="1">{"'Sheet1'!$L$16"}</definedName>
    <definedName name="ae" hidden="1">{"'Sheet1'!$L$16"}</definedName>
    <definedName name="af" hidden="1">[8]Main!#REF!</definedName>
    <definedName name="afdf" localSheetId="3" hidden="1">{"'Sheet1'!$L$16"}</definedName>
    <definedName name="afdf" localSheetId="5" hidden="1">{"'Sheet1'!$L$16"}</definedName>
    <definedName name="afdf" localSheetId="6" hidden="1">{"'Sheet1'!$L$16"}</definedName>
    <definedName name="afdf" localSheetId="7" hidden="1">{"'Sheet1'!$L$16"}</definedName>
    <definedName name="afdf" hidden="1">{"'Sheet1'!$L$16"}</definedName>
    <definedName name="Ag_">#REF!</definedName>
    <definedName name="ag15F80">#REF!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 localSheetId="3">#REF!</definedName>
    <definedName name="ALTINH" localSheetId="8">#REF!</definedName>
    <definedName name="ALTINH">#REF!</definedName>
    <definedName name="am." localSheetId="8">#REF!</definedName>
    <definedName name="am.">#REF!</definedName>
    <definedName name="an" localSheetId="8">#REF!</definedName>
    <definedName name="an">#REF!</definedName>
    <definedName name="anfa_s">#REF!</definedName>
    <definedName name="ang">#REF!</definedName>
    <definedName name="ANN">#REF!</definedName>
    <definedName name="anpha">#REF!</definedName>
    <definedName name="ANQD">#REF!</definedName>
    <definedName name="anscount" localSheetId="8" hidden="1">3</definedName>
    <definedName name="anscount" localSheetId="9" hidden="1">3</definedName>
    <definedName name="anscount" localSheetId="10" hidden="1">3</definedName>
    <definedName name="anscount" localSheetId="11" hidden="1">3</definedName>
    <definedName name="anscount" localSheetId="12" hidden="1">3</definedName>
    <definedName name="anscount" hidden="1">1</definedName>
    <definedName name="Apstot" localSheetId="3">#REF!</definedName>
    <definedName name="Apstot" localSheetId="8">#REF!</definedName>
    <definedName name="Apstot">#REF!</definedName>
    <definedName name="Aq" localSheetId="8">#REF!</definedName>
    <definedName name="Aq">#REF!</definedName>
    <definedName name="aqbnmjm" localSheetId="9" hidden="1">#REF!</definedName>
    <definedName name="aqbnmjm" localSheetId="10" hidden="1">#REF!</definedName>
    <definedName name="aqbnmjm" localSheetId="11" hidden="1">#REF!</definedName>
    <definedName name="aqbnmjm" localSheetId="12" hidden="1">#REF!</definedName>
    <definedName name="aqbnmjm" hidden="1">#REF!</definedName>
    <definedName name="As">#REF!</definedName>
    <definedName name="As_">#REF!</definedName>
    <definedName name="AS2DocOpenMode" hidden="1">"AS2DocumentEdit"</definedName>
    <definedName name="asb" localSheetId="3">#REF!</definedName>
    <definedName name="asb" localSheetId="8">#REF!</definedName>
    <definedName name="asb">#REF!</definedName>
    <definedName name="asd" localSheetId="8">#REF!</definedName>
    <definedName name="asd">#REF!</definedName>
    <definedName name="asega" localSheetId="3">{"Thuxm2.xls","Sheet1"}</definedName>
    <definedName name="asega" localSheetId="8">{"Thuxm2.xls","Sheet1"}</definedName>
    <definedName name="asega" localSheetId="9">{"Thuxm2.xls","Sheet1"}</definedName>
    <definedName name="asega" localSheetId="10">{"Thuxm2.xls","Sheet1"}</definedName>
    <definedName name="asega" localSheetId="11">{"Thuxm2.xls","Sheet1"}</definedName>
    <definedName name="asega" localSheetId="12">{"Thuxm2.xls","Sheet1"}</definedName>
    <definedName name="asega">{"Thuxm2.xls","Sheet1"}</definedName>
    <definedName name="asss" localSheetId="3" hidden="1">{"'Sheet1'!$L$16"}</definedName>
    <definedName name="asss" localSheetId="8" hidden="1">{"'Sheet1'!$L$16"}</definedName>
    <definedName name="asss" localSheetId="9" hidden="1">{"'Sheet1'!$L$16"}</definedName>
    <definedName name="asss" localSheetId="10" hidden="1">{"'Sheet1'!$L$16"}</definedName>
    <definedName name="asss" localSheetId="11" hidden="1">{"'Sheet1'!$L$16"}</definedName>
    <definedName name="asss" localSheetId="12" hidden="1">{"'Sheet1'!$L$16"}</definedName>
    <definedName name="asss" hidden="1">{"'Sheet1'!$L$16"}</definedName>
    <definedName name="astr">#REF!</definedName>
    <definedName name="at">#REF!</definedName>
    <definedName name="ata34yu">#REF!</definedName>
    <definedName name="ATGT" localSheetId="3"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localSheetId="9" hidden="1">{"'Sheet1'!$L$16"}</definedName>
    <definedName name="ATGT" localSheetId="10" hidden="1">{"'Sheet1'!$L$16"}</definedName>
    <definedName name="ATGT" localSheetId="11" hidden="1">{"'Sheet1'!$L$16"}</definedName>
    <definedName name="ATGT" localSheetId="12"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tham">#REF!</definedName>
    <definedName name="Bai_ducdam_coc">#REF!</definedName>
    <definedName name="BaiChay">#REF!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3" hidden="1">{"'Sheet1'!$L$16"}</definedName>
    <definedName name="banQL" localSheetId="5" hidden="1">{"'Sheet1'!$L$16"}</definedName>
    <definedName name="banQL" localSheetId="6" hidden="1">{"'Sheet1'!$L$16"}</definedName>
    <definedName name="banQL" localSheetId="7" hidden="1">{"'Sheet1'!$L$16"}</definedName>
    <definedName name="banql" localSheetId="8" hidden="1">{"'Sheet1'!$L$16"}</definedName>
    <definedName name="banql" localSheetId="9" hidden="1">{"'Sheet1'!$L$16"}</definedName>
    <definedName name="banql" localSheetId="10" hidden="1">{"'Sheet1'!$L$16"}</definedName>
    <definedName name="banql" localSheetId="11" hidden="1">{"'Sheet1'!$L$16"}</definedName>
    <definedName name="banql" localSheetId="12"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Bo" localSheetId="3" hidden="1">{"'Sheet1'!$L$16"}</definedName>
    <definedName name="BCBo" localSheetId="5" hidden="1">{"'Sheet1'!$L$16"}</definedName>
    <definedName name="BCBo" localSheetId="6" hidden="1">{"'Sheet1'!$L$16"}</definedName>
    <definedName name="BCBo" localSheetId="7" hidden="1">{"'Sheet1'!$L$16"}</definedName>
    <definedName name="BCBo" hidden="1">{"'Sheet1'!$L$16"}</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3" hidden="1">{"'Sheet1'!$L$16"}</definedName>
    <definedName name="Bgiang" localSheetId="5" hidden="1">{"'Sheet1'!$L$16"}</definedName>
    <definedName name="Bgiang" localSheetId="6" hidden="1">{"'Sheet1'!$L$16"}</definedName>
    <definedName name="Bgiang" localSheetId="7" hidden="1">{"'Sheet1'!$L$16"}</definedName>
    <definedName name="Bgiang" localSheetId="8" hidden="1">{"'Sheet1'!$L$16"}</definedName>
    <definedName name="Bgiang" localSheetId="9" hidden="1">{"'Sheet1'!$L$16"}</definedName>
    <definedName name="Bgiang" localSheetId="10" hidden="1">{"'Sheet1'!$L$16"}</definedName>
    <definedName name="Bgiang" localSheetId="11" hidden="1">{"'Sheet1'!$L$16"}</definedName>
    <definedName name="Bgiang" localSheetId="12" hidden="1">{"'Sheet1'!$L$16"}</definedName>
    <definedName name="Bgiang" hidden="1">{"'Sheet1'!$L$16"}</definedName>
    <definedName name="BHDB" localSheetId="3" hidden="1">{"'Sheet1'!$L$16"}</definedName>
    <definedName name="BHDB" localSheetId="5" hidden="1">{"'Sheet1'!$L$16"}</definedName>
    <definedName name="BHDB" localSheetId="6" hidden="1">{"'Sheet1'!$L$16"}</definedName>
    <definedName name="BHDB" localSheetId="7" hidden="1">{"'Sheet1'!$L$16"}</definedName>
    <definedName name="BHDB" hidden="1">{"'Sheet1'!$L$16"}</definedName>
    <definedName name="bia">#REF!</definedName>
    <definedName name="bienbao">#REF!</definedName>
    <definedName name="biencn1200x1000">'[2]R&amp;P'!$G$106</definedName>
    <definedName name="biencn1600x1000">'[2]R&amp;P'!$G$107</definedName>
    <definedName name="biencn400x400">'[2]R&amp;P'!$G$104</definedName>
    <definedName name="biencn800x600">'[2]R&amp;P'!$G$105</definedName>
    <definedName name="bientamgiac900">'[2]R&amp;P'!$G$103</definedName>
    <definedName name="bientron900">'[2]R&amp;P'!$G$102</definedName>
    <definedName name="binh" localSheetId="3" hidden="1">{"'Sheet1'!$L$16"}</definedName>
    <definedName name="binh" localSheetId="5" hidden="1">{"'Sheet1'!$L$16"}</definedName>
    <definedName name="binh" localSheetId="6" hidden="1">{"'Sheet1'!$L$16"}</definedName>
    <definedName name="binh" localSheetId="7" hidden="1">{"'Sheet1'!$L$16"}</definedName>
    <definedName name="binh" hidden="1">{"'Sheet1'!$L$16"}</definedName>
    <definedName name="Bình_Định">#REF!</definedName>
    <definedName name="bitum">#REF!</definedName>
    <definedName name="BKH">#REF!</definedName>
    <definedName name="BKHĐT" comment="BKHĐT">[9]BKHDT!$B$3:$B$27</definedName>
    <definedName name="BKinh" localSheetId="3">#REF!</definedName>
    <definedName name="BKinh" localSheetId="8">#REF!</definedName>
    <definedName name="BKinh">#REF!</definedName>
    <definedName name="BL240HT" localSheetId="8">#REF!</definedName>
    <definedName name="BL240HT">#REF!</definedName>
    <definedName name="BL280HT" localSheetId="8">#REF!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n">6.5</definedName>
    <definedName name="bng">#REF!</definedName>
    <definedName name="BNV">#REF!</definedName>
    <definedName name="bom">#REF!</definedName>
    <definedName name="bombt50" localSheetId="8">#REF!</definedName>
    <definedName name="bombt50" localSheetId="9">#REF!</definedName>
    <definedName name="bombt50" localSheetId="10">#REF!</definedName>
    <definedName name="bombt50" localSheetId="11">#REF!</definedName>
    <definedName name="bombt50" localSheetId="12">#REF!</definedName>
    <definedName name="bombt50">'[2]R&amp;P'!$G$271</definedName>
    <definedName name="bombt60" localSheetId="8">#REF!</definedName>
    <definedName name="bombt60" localSheetId="9">#REF!</definedName>
    <definedName name="bombt60" localSheetId="10">#REF!</definedName>
    <definedName name="bombt60" localSheetId="11">#REF!</definedName>
    <definedName name="bombt60" localSheetId="12">#REF!</definedName>
    <definedName name="bombt60">'[2]R&amp;P'!$G$272</definedName>
    <definedName name="bomnuoc">#N/A</definedName>
    <definedName name="bomnuoc20cv">#N/A</definedName>
    <definedName name="bomnuoc20kw" localSheetId="8">#REF!</definedName>
    <definedName name="bomnuoc20kw" localSheetId="9">#REF!</definedName>
    <definedName name="bomnuoc20kw" localSheetId="10">#REF!</definedName>
    <definedName name="bomnuoc20kw" localSheetId="11">#REF!</definedName>
    <definedName name="bomnuoc20kw" localSheetId="12">#REF!</definedName>
    <definedName name="bomnuoc20kw">'[2]R&amp;P'!$G$305</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 localSheetId="8">#REF!</definedName>
    <definedName name="bomvua1.5" localSheetId="9">#REF!</definedName>
    <definedName name="bomvua1.5" localSheetId="10">#REF!</definedName>
    <definedName name="bomvua1.5" localSheetId="11">#REF!</definedName>
    <definedName name="bomvua1.5" localSheetId="12">#REF!</definedName>
    <definedName name="bomvua1.5">'[2]R&amp;P'!$G$277</definedName>
    <definedName name="bonnuocdien1.1">#REF!</definedName>
    <definedName name="book1">#REF!</definedName>
    <definedName name="Book2">#REF!</definedName>
    <definedName name="BOQ">#REF!</definedName>
    <definedName name="bp">#REF!</definedName>
    <definedName name="bql" localSheetId="3" hidden="1">{#N/A,#N/A,FALSE,"Chi tiÆt"}</definedName>
    <definedName name="bql" localSheetId="8" hidden="1">{#N/A,#N/A,FALSE,"Chi tiÆt"}</definedName>
    <definedName name="bql" localSheetId="9" hidden="1">{#N/A,#N/A,FALSE,"Chi tiÆt"}</definedName>
    <definedName name="bql" localSheetId="10" hidden="1">{#N/A,#N/A,FALSE,"Chi tiÆt"}</definedName>
    <definedName name="bql" localSheetId="11" hidden="1">{#N/A,#N/A,FALSE,"Chi tiÆt"}</definedName>
    <definedName name="bql" localSheetId="12" hidden="1">{#N/A,#N/A,FALSE,"Chi tiÆt"}</definedName>
    <definedName name="bql" hidden="1">{#N/A,#N/A,FALSE,"Chi tiÆt"}</definedName>
    <definedName name="BQLTB" localSheetId="3">#REF!</definedName>
    <definedName name="BQLTB" localSheetId="8">#REF!</definedName>
    <definedName name="BQLTB">#REF!</definedName>
    <definedName name="BQLXL" localSheetId="8">#REF!</definedName>
    <definedName name="BQLXL">#REF!</definedName>
    <definedName name="BQP">'[10]BANCO (3)'!$N$124</definedName>
    <definedName name="bson" localSheetId="3">#REF!</definedName>
    <definedName name="bson" localSheetId="8">#REF!</definedName>
    <definedName name="bson">#REF!</definedName>
    <definedName name="BT" localSheetId="8">#REF!</definedName>
    <definedName name="BT">#REF!</definedName>
    <definedName name="BT_125" localSheetId="8">#REF!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[11]NSĐP!$AA$14:$AA$240</definedName>
    <definedName name="btcdn" localSheetId="3">#REF!</definedName>
    <definedName name="btcdn">#REF!</definedName>
    <definedName name="btch" localSheetId="3">#REF!</definedName>
    <definedName name="btch">#REF!</definedName>
    <definedName name="btch1" localSheetId="3">#REF!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 localSheetId="8">#REF!</definedName>
    <definedName name="btkn" localSheetId="9">#REF!</definedName>
    <definedName name="btkn" localSheetId="10">#REF!</definedName>
    <definedName name="btkn" localSheetId="11">#REF!</definedName>
    <definedName name="btkn" localSheetId="12">#REF!</definedName>
    <definedName name="btkn">#N/A</definedName>
    <definedName name="btl" localSheetId="3" hidden="1">{"'Sheet1'!$L$16"}</definedName>
    <definedName name="btl" localSheetId="5" hidden="1">{"'Sheet1'!$L$16"}</definedName>
    <definedName name="btl" localSheetId="6" hidden="1">{"'Sheet1'!$L$16"}</definedName>
    <definedName name="btl" localSheetId="7" hidden="1">{"'Sheet1'!$L$16"}</definedName>
    <definedName name="btl" hidden="1">{"'Sheet1'!$L$16"}</definedName>
    <definedName name="BTlotm100">#REF!</definedName>
    <definedName name="BTLT1pm">#REF!</definedName>
    <definedName name="BTLT3pm">#REF!</definedName>
    <definedName name="BTLTHTDL">#REF!</definedName>
    <definedName name="BTLTHTHH">#REF!</definedName>
    <definedName name="BTLY">#REF!</definedName>
    <definedName name="btm" localSheetId="8">#REF!</definedName>
    <definedName name="btm" localSheetId="9">#REF!</definedName>
    <definedName name="btm" localSheetId="10">#REF!</definedName>
    <definedName name="btm" localSheetId="11">#REF!</definedName>
    <definedName name="btm" localSheetId="12">#REF!</definedName>
    <definedName name="btm">#N/A</definedName>
    <definedName name="BTN_CPDD_tuoi_nhua_lot">#REF!</definedName>
    <definedName name="BTNmin">#REF!</definedName>
    <definedName name="BTNtrung">#REF!</definedName>
    <definedName name="BTP">#REF!</definedName>
    <definedName name="BTRAM" localSheetId="8">#REF!</definedName>
    <definedName name="BTRAM" localSheetId="9">#REF!</definedName>
    <definedName name="BTRAM" localSheetId="10">#REF!</definedName>
    <definedName name="BTRAM" localSheetId="11">#REF!</definedName>
    <definedName name="BTRAM" localSheetId="12">#REF!</definedName>
    <definedName name="BTRAM">#REF!</definedName>
    <definedName name="BU_CHENH_LECH_DZ0.4KV">#REF!</definedName>
    <definedName name="BU_CHENH_LECH_DZ22KV">#REF!</definedName>
    <definedName name="BU_CHENH_LECH_TBA">#REF!</definedName>
    <definedName name="bua1.2" localSheetId="8">#REF!</definedName>
    <definedName name="bua1.2" localSheetId="9">#REF!</definedName>
    <definedName name="bua1.2" localSheetId="10">#REF!</definedName>
    <definedName name="bua1.2" localSheetId="11">#REF!</definedName>
    <definedName name="bua1.2" localSheetId="12">#REF!</definedName>
    <definedName name="bua1.2">'[2]R&amp;P'!$G$371</definedName>
    <definedName name="bua1.8" localSheetId="8">#REF!</definedName>
    <definedName name="bua1.8" localSheetId="9">#REF!</definedName>
    <definedName name="bua1.8" localSheetId="10">#REF!</definedName>
    <definedName name="bua1.8" localSheetId="11">#REF!</definedName>
    <definedName name="bua1.8" localSheetId="12">#REF!</definedName>
    <definedName name="bua1.8">'[2]R&amp;P'!$G$372</definedName>
    <definedName name="bua3.5">#N/A</definedName>
    <definedName name="buacan">#N/A</definedName>
    <definedName name="buarung">#N/A</definedName>
    <definedName name="buarung170" localSheetId="8">#REF!</definedName>
    <definedName name="buarung170" localSheetId="9">#REF!</definedName>
    <definedName name="buarung170" localSheetId="10">#REF!</definedName>
    <definedName name="buarung170" localSheetId="11">#REF!</definedName>
    <definedName name="buarung170" localSheetId="12">#REF!</definedName>
    <definedName name="buarung170">'[2]R&amp;P'!$G$378</definedName>
    <definedName name="bùc" localSheetId="3">{"Book1","Dt tonghop.xls"}</definedName>
    <definedName name="bùc" localSheetId="5">{"Book1","Dt tonghop.xls"}</definedName>
    <definedName name="bùc" localSheetId="6">{"Book1","Dt tonghop.xls"}</definedName>
    <definedName name="bùc" localSheetId="7">{"Book1","Dt tonghop.xls"}</definedName>
    <definedName name="bùc">{"Book1","Dt tonghop.xls"}</definedName>
    <definedName name="BuGia">#REF!</definedName>
    <definedName name="Bulongma">8700</definedName>
    <definedName name="buoc" localSheetId="3">#REF!</definedName>
    <definedName name="buoc" localSheetId="8">#REF!</definedName>
    <definedName name="buoc">#REF!</definedName>
    <definedName name="Button_1">"FORM_Bao_cao_cong_no_List"</definedName>
    <definedName name="BVCISUMMARY" localSheetId="3">#REF!</definedName>
    <definedName name="BVCISUMMARY" localSheetId="8">#REF!</definedName>
    <definedName name="BVCISUMMARY">#REF!</definedName>
    <definedName name="BŸo_cŸo_täng_hìp_giŸ_trÙ_t_i_s_n_câ__Ùnh" localSheetId="8">#REF!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 localSheetId="3">#REF!</definedName>
    <definedName name="c_" localSheetId="8">#REF!</definedName>
    <definedName name="c_">#REF!</definedName>
    <definedName name="c_comp" localSheetId="8">#REF!</definedName>
    <definedName name="c_comp">#REF!</definedName>
    <definedName name="C_LENGTH" localSheetId="8">#REF!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 localSheetId="8">#REF!</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 localSheetId="8">#REF!</definedName>
    <definedName name="capdul" localSheetId="9">#REF!</definedName>
    <definedName name="capdul" localSheetId="10">#REF!</definedName>
    <definedName name="capdul" localSheetId="11">#REF!</definedName>
    <definedName name="capdul" localSheetId="12">#REF!</definedName>
    <definedName name="capdul">'[2]R&amp;P'!$G$54</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3" hidden="1">{#N/A,#N/A,FALSE,"Chi tiÆt"}</definedName>
    <definedName name="Capvon" localSheetId="8" hidden="1">{#N/A,#N/A,FALSE,"Chi tiÆt"}</definedName>
    <definedName name="Capvon" localSheetId="9" hidden="1">{#N/A,#N/A,FALSE,"Chi tiÆt"}</definedName>
    <definedName name="Capvon" localSheetId="10" hidden="1">{#N/A,#N/A,FALSE,"Chi tiÆt"}</definedName>
    <definedName name="Capvon" localSheetId="11" hidden="1">{#N/A,#N/A,FALSE,"Chi tiÆt"}</definedName>
    <definedName name="Capvon" localSheetId="12" hidden="1">{#N/A,#N/A,FALSE,"Chi tiÆt"}</definedName>
    <definedName name="Capvon" hidden="1">{#N/A,#N/A,FALSE,"Chi tiÆt"}</definedName>
    <definedName name="casing" localSheetId="8">#REF!</definedName>
    <definedName name="casing" localSheetId="9">#REF!</definedName>
    <definedName name="casing" localSheetId="10">#REF!</definedName>
    <definedName name="casing" localSheetId="11">#REF!</definedName>
    <definedName name="casing" localSheetId="12">#REF!</definedName>
    <definedName name="casing">#N/A</definedName>
    <definedName name="Cat" localSheetId="3">#REF!</definedName>
    <definedName name="Cat" localSheetId="8">#REF!</definedName>
    <definedName name="Cat">#REF!</definedName>
    <definedName name="catcap" localSheetId="8">#REF!</definedName>
    <definedName name="catcap" localSheetId="9">#REF!</definedName>
    <definedName name="catcap" localSheetId="10">#REF!</definedName>
    <definedName name="catcap" localSheetId="11">#REF!</definedName>
    <definedName name="catcap" localSheetId="12">#REF!</definedName>
    <definedName name="catcap">'[2]R&amp;P'!$G$355</definedName>
    <definedName name="catchuan">#REF!</definedName>
    <definedName name="catdap">#N/A</definedName>
    <definedName name="catdem">#REF!</definedName>
    <definedName name="Category_All">#REF!</definedName>
    <definedName name="cathatnho">#REF!</definedName>
    <definedName name="CATIN">#N/A</definedName>
    <definedName name="CATJYOU">#N/A</definedName>
    <definedName name="catm" localSheetId="3">#REF!</definedName>
    <definedName name="catm" localSheetId="8">#REF!</definedName>
    <definedName name="catm">#REF!</definedName>
    <definedName name="catmin" localSheetId="8">#REF!</definedName>
    <definedName name="catmin">#REF!</definedName>
    <definedName name="catn" localSheetId="8">#REF!</definedName>
    <definedName name="catn">#REF!</definedName>
    <definedName name="catnen">#REF!</definedName>
    <definedName name="catong">#N/A</definedName>
    <definedName name="CATREC">#N/A</definedName>
    <definedName name="catsan" localSheetId="3">#REF!</definedName>
    <definedName name="catsan" localSheetId="8">#REF!</definedName>
    <definedName name="catsan">#REF!</definedName>
    <definedName name="CATSYU">#N/A</definedName>
    <definedName name="catthep">#N/A</definedName>
    <definedName name="catuon" localSheetId="8">#REF!</definedName>
    <definedName name="catuon" localSheetId="9">#REF!</definedName>
    <definedName name="catuon" localSheetId="10">#REF!</definedName>
    <definedName name="catuon" localSheetId="11">#REF!</definedName>
    <definedName name="catuon" localSheetId="12">#REF!</definedName>
    <definedName name="catuon">#N/A</definedName>
    <definedName name="catvang" localSheetId="3">#REF!</definedName>
    <definedName name="catvang" localSheetId="8">#REF!</definedName>
    <definedName name="catvang">#REF!</definedName>
    <definedName name="catxay" localSheetId="8">#REF!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 localSheetId="8">#REF!</definedName>
    <definedName name="caunoi30" localSheetId="9">#REF!</definedName>
    <definedName name="caunoi30" localSheetId="10">#REF!</definedName>
    <definedName name="caunoi30" localSheetId="11">#REF!</definedName>
    <definedName name="caunoi30" localSheetId="12">#REF!</definedName>
    <definedName name="caunoi30">'[2]R&amp;P'!$G$232</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3" hidden="1">{"'Sheet1'!$L$16"}</definedName>
    <definedName name="CBTH" localSheetId="8" hidden="1">{"'Sheet1'!$L$16"}</definedName>
    <definedName name="CBTH" localSheetId="9" hidden="1">{"'Sheet1'!$L$16"}</definedName>
    <definedName name="CBTH" localSheetId="10" hidden="1">{"'Sheet1'!$L$16"}</definedName>
    <definedName name="CBTH" localSheetId="11" hidden="1">{"'Sheet1'!$L$16"}</definedName>
    <definedName name="CBTH" localSheetId="12" hidden="1">{"'Sheet1'!$L$16"}</definedName>
    <definedName name="CBTH" hidden="1">{"'Sheet1'!$L$16"}</definedName>
    <definedName name="CBVT">#REF!</definedName>
    <definedName name="CC">#REF!</definedName>
    <definedName name="ccc" localSheetId="3" hidden="1">{"'Sheet1'!$L$16"}</definedName>
    <definedName name="ccc" localSheetId="5" hidden="1">{"'Sheet1'!$L$16"}</definedName>
    <definedName name="ccc" localSheetId="6" hidden="1">{"'Sheet1'!$L$16"}</definedName>
    <definedName name="ccc" localSheetId="7" hidden="1">{"'Sheet1'!$L$16"}</definedName>
    <definedName name="ccc" hidden="1">{"'Sheet1'!$L$16"}</definedName>
    <definedName name="CCDohutam1" localSheetId="3" hidden="1">{"'Sheet1'!$L$16"}</definedName>
    <definedName name="CCDohutam1" localSheetId="5" hidden="1">{"'Sheet1'!$L$16"}</definedName>
    <definedName name="CCDohutam1" localSheetId="6" hidden="1">{"'Sheet1'!$L$16"}</definedName>
    <definedName name="CCDohutam1" localSheetId="7" hidden="1">{"'Sheet1'!$L$16"}</definedName>
    <definedName name="CCDohutam1" hidden="1">{"'Sheet1'!$L$16"}</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 localSheetId="3">#REF!</definedName>
    <definedName name="CDVAÄN_CHUYEÅN" localSheetId="8">#REF!</definedName>
    <definedName name="CDVAÄN_CHUYEÅN">#REF!</definedName>
    <definedName name="CDVC" localSheetId="8">#REF!</definedName>
    <definedName name="CDVC">#REF!</definedName>
    <definedName name="cf" localSheetId="3">BlankMacro1</definedName>
    <definedName name="cf" localSheetId="8">BlankMacro1</definedName>
    <definedName name="cf" localSheetId="9">BlankMacro1</definedName>
    <definedName name="cf" localSheetId="10">BlankMacro1</definedName>
    <definedName name="cf" localSheetId="11">BlankMacro1</definedName>
    <definedName name="cf" localSheetId="12">BlankMacro1</definedName>
    <definedName name="cf">BlankMacro1</definedName>
    <definedName name="cfk" localSheetId="3">#REF!</definedName>
    <definedName name="cfk" localSheetId="8">#REF!</definedName>
    <definedName name="cfk" localSheetId="9">#REF!</definedName>
    <definedName name="cfk">#REF!</definedName>
    <definedName name="CH" localSheetId="8">#REF!</definedName>
    <definedName name="CH">#REF!</definedName>
    <definedName name="chang1pm" localSheetId="8">#REF!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3">BlankMacro1</definedName>
    <definedName name="chie" localSheetId="8">BlankMacro1</definedName>
    <definedName name="chie" localSheetId="9">BlankMacro1</definedName>
    <definedName name="chie" localSheetId="10">BlankMacro1</definedName>
    <definedName name="chie" localSheetId="11">BlankMacro1</definedName>
    <definedName name="chie" localSheetId="12">BlankMacro1</definedName>
    <definedName name="chie">BlankMacro1</definedName>
    <definedName name="Chiettinh" localSheetId="3" hidden="1">{"'Sheet1'!$L$16"}</definedName>
    <definedName name="Chiettinh" localSheetId="8" hidden="1">{"'Sheet1'!$L$16"}</definedName>
    <definedName name="Chiettinh" localSheetId="9" hidden="1">{"'Sheet1'!$L$16"}</definedName>
    <definedName name="Chiettinh" localSheetId="10" hidden="1">{"'Sheet1'!$L$16"}</definedName>
    <definedName name="Chiettinh" localSheetId="11" hidden="1">{"'Sheet1'!$L$16"}</definedName>
    <definedName name="Chiettinh" localSheetId="12" hidden="1">{"'Sheet1'!$L$16"}</definedName>
    <definedName name="Chiettinh" hidden="1">{"'Sheet1'!$L$16"}</definedName>
    <definedName name="chilk" localSheetId="3" hidden="1">{"'Sheet1'!$L$16"}</definedName>
    <definedName name="chilk" localSheetId="5" hidden="1">{"'Sheet1'!$L$16"}</definedName>
    <definedName name="chilk" localSheetId="6" hidden="1">{"'Sheet1'!$L$16"}</definedName>
    <definedName name="chilk" localSheetId="7" hidden="1">{"'Sheet1'!$L$16"}</definedName>
    <definedName name="chilk" localSheetId="8" hidden="1">{"'Sheet1'!$L$16"}</definedName>
    <definedName name="chilk" localSheetId="9" hidden="1">{"'Sheet1'!$L$16"}</definedName>
    <definedName name="chilk" localSheetId="10" hidden="1">{"'Sheet1'!$L$16"}</definedName>
    <definedName name="chilk" localSheetId="11" hidden="1">{"'Sheet1'!$L$16"}</definedName>
    <definedName name="chilk" localSheetId="12" hidden="1">{"'Sheet1'!$L$16"}</definedName>
    <definedName name="chilk" hidden="1">{"'Sheet1'!$L$16"}</definedName>
    <definedName name="ChiPhiChung">#REF!</definedName>
    <definedName name="chitietbgiang2" localSheetId="3"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localSheetId="9" hidden="1">{"'Sheet1'!$L$16"}</definedName>
    <definedName name="chitietbgiang2" localSheetId="10" hidden="1">{"'Sheet1'!$L$16"}</definedName>
    <definedName name="chitietbgiang2" localSheetId="11" hidden="1">{"'Sheet1'!$L$16"}</definedName>
    <definedName name="chitietbgiang2" localSheetId="12" hidden="1">{"'Sheet1'!$L$16"}</definedName>
    <definedName name="chitietbgiang2" hidden="1">{"'Sheet1'!$L$16"}</definedName>
    <definedName name="chk">#REF!</definedName>
    <definedName name="chl" localSheetId="3" hidden="1">{"'Sheet1'!$L$16"}</definedName>
    <definedName name="chl" localSheetId="5" hidden="1">{"'Sheet1'!$L$16"}</definedName>
    <definedName name="chl" localSheetId="6" hidden="1">{"'Sheet1'!$L$16"}</definedName>
    <definedName name="chl" localSheetId="7" hidden="1">{"'Sheet1'!$L$16"}</definedName>
    <definedName name="chl" localSheetId="8" hidden="1">{"'Sheet1'!$L$16"}</definedName>
    <definedName name="chl" localSheetId="9" hidden="1">{"'Sheet1'!$L$16"}</definedName>
    <definedName name="chl" localSheetId="10" hidden="1">{"'Sheet1'!$L$16"}</definedName>
    <definedName name="chl" localSheetId="11" hidden="1">{"'Sheet1'!$L$16"}</definedName>
    <definedName name="chl" localSheetId="12" hidden="1">{"'Sheet1'!$L$16"}</definedName>
    <definedName name="chl" hidden="1">{"'Sheet1'!$L$16"}</definedName>
    <definedName name="choiquet">#N/A</definedName>
    <definedName name="chon">#REF!</definedName>
    <definedName name="chon1">#REF!</definedName>
    <definedName name="chon2">#REF!</definedName>
    <definedName name="chon3">#REF!</definedName>
    <definedName name="chudautu">#REF!</definedName>
    <definedName name="chung">66</definedName>
    <definedName name="chuyen" localSheetId="3" hidden="1">{"'Sheet1'!$L$16"}</definedName>
    <definedName name="chuyen" localSheetId="5" hidden="1">{"'Sheet1'!$L$16"}</definedName>
    <definedName name="chuyen" localSheetId="6" hidden="1">{"'Sheet1'!$L$16"}</definedName>
    <definedName name="chuyen" localSheetId="7" hidden="1">{"'Sheet1'!$L$16"}</definedName>
    <definedName name="chuyen" hidden="1">{"'Sheet1'!$L$16"}</definedName>
    <definedName name="CI_PTVT" localSheetId="8">#REF!</definedName>
    <definedName name="CI_PTVT">#REF!</definedName>
    <definedName name="City" localSheetId="8">#REF!</definedName>
    <definedName name="City">#REF!</definedName>
    <definedName name="CK" localSheetId="8">#REF!</definedName>
    <definedName name="CK">#REF!</definedName>
    <definedName name="ckn" localSheetId="8">#REF!</definedName>
    <definedName name="ckn" localSheetId="9">#REF!</definedName>
    <definedName name="ckn" localSheetId="10">#REF!</definedName>
    <definedName name="ckn" localSheetId="11">#REF!</definedName>
    <definedName name="ckn" localSheetId="12">#REF!</definedName>
    <definedName name="ckn">#N/A</definedName>
    <definedName name="ckna" localSheetId="8">#REF!</definedName>
    <definedName name="ckna" localSheetId="9">#REF!</definedName>
    <definedName name="ckna" localSheetId="10">#REF!</definedName>
    <definedName name="ckna" localSheetId="11">#REF!</definedName>
    <definedName name="ckna" localSheetId="12">#REF!</definedName>
    <definedName name="ckna">#N/A</definedName>
    <definedName name="CL" localSheetId="3">#REF!</definedName>
    <definedName name="CL">#REF!</definedName>
    <definedName name="CLECH_0.4" localSheetId="3">#REF!</definedName>
    <definedName name="CLECH_0.4">#REF!</definedName>
    <definedName name="CLGia" localSheetId="3">#REF!</definedName>
    <definedName name="CLGia">#REF!</definedName>
    <definedName name="CLVC3">0.1</definedName>
    <definedName name="CLVC35" localSheetId="3">#REF!</definedName>
    <definedName name="CLVC35" localSheetId="8">#REF!</definedName>
    <definedName name="CLVC35">#REF!</definedName>
    <definedName name="CLVCTB" localSheetId="8">#REF!</definedName>
    <definedName name="CLVCTB">#REF!</definedName>
    <definedName name="clvl" localSheetId="8">#REF!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 localSheetId="3">#REF!</definedName>
    <definedName name="coc" localSheetId="8">#REF!</definedName>
    <definedName name="coc">#REF!</definedName>
    <definedName name="Coc_60" localSheetId="3" hidden="1">{"'Sheet1'!$L$16"}</definedName>
    <definedName name="Coc_60" localSheetId="8" hidden="1">{"'Sheet1'!$L$16"}</definedName>
    <definedName name="Coc_60" localSheetId="9" hidden="1">{"'Sheet1'!$L$16"}</definedName>
    <definedName name="Coc_60" localSheetId="10" hidden="1">{"'Sheet1'!$L$16"}</definedName>
    <definedName name="Coc_60" localSheetId="11" hidden="1">{"'Sheet1'!$L$16"}</definedName>
    <definedName name="Coc_60" localSheetId="12" hidden="1">{"'Sheet1'!$L$16"}</definedName>
    <definedName name="Coc_60" hidden="1">{"'Sheet1'!$L$16"}</definedName>
    <definedName name="Coc_BTCT">#REF!</definedName>
    <definedName name="CoCauN" localSheetId="3" hidden="1">{"'Sheet1'!$L$16"}</definedName>
    <definedName name="CoCauN" localSheetId="8" hidden="1">{"'Sheet1'!$L$16"}</definedName>
    <definedName name="CoCauN" localSheetId="9" hidden="1">{"'Sheet1'!$L$16"}</definedName>
    <definedName name="CoCauN" localSheetId="10" hidden="1">{"'Sheet1'!$L$16"}</definedName>
    <definedName name="CoCauN" localSheetId="11" hidden="1">{"'Sheet1'!$L$16"}</definedName>
    <definedName name="CoCauN" localSheetId="12" hidden="1">{"'Sheet1'!$L$16"}</definedName>
    <definedName name="CoCauN" hidden="1">{"'Sheet1'!$L$16"}</definedName>
    <definedName name="cocbtct">#REF!</definedName>
    <definedName name="cocot">#REF!</definedName>
    <definedName name="cocott">#REF!</definedName>
    <definedName name="coctram6m">'[2]R&amp;P'!$G$90</definedName>
    <definedName name="coctre">#REF!</definedName>
    <definedName name="cocvt" localSheetId="8">#REF!</definedName>
    <definedName name="cocvt" localSheetId="9">#REF!</definedName>
    <definedName name="cocvt" localSheetId="10">#REF!</definedName>
    <definedName name="cocvt" localSheetId="11">#REF!</definedName>
    <definedName name="cocvt" localSheetId="12">#REF!</definedName>
    <definedName name="cocvt">#N/A</definedName>
    <definedName name="Code" localSheetId="8" hidden="1">#REF!</definedName>
    <definedName name="Code" localSheetId="9" hidden="1">#REF!</definedName>
    <definedName name="Code" localSheetId="10" hidden="1">#REF!</definedName>
    <definedName name="Code" localSheetId="11" hidden="1">#REF!</definedName>
    <definedName name="Code" localSheetId="12" hidden="1">#REF!</definedName>
    <definedName name="Code" hidden="1">#REF!</definedName>
    <definedName name="Cöï_ly_vaän_chuyeãn">#REF!</definedName>
    <definedName name="CÖÏ_LY_VAÄN_CHUYEÅN">#REF!</definedName>
    <definedName name="Combined_A">#N/A</definedName>
    <definedName name="Combined_B">#N/A</definedName>
    <definedName name="Comm" localSheetId="3">BlankMacro1</definedName>
    <definedName name="Comm" localSheetId="8">BlankMacro1</definedName>
    <definedName name="Comm" localSheetId="9">BlankMacro1</definedName>
    <definedName name="Comm" localSheetId="10">BlankMacro1</definedName>
    <definedName name="Comm" localSheetId="11">BlankMacro1</definedName>
    <definedName name="Comm" localSheetId="12">BlankMacro1</definedName>
    <definedName name="Comm">BlankMacro1</definedName>
    <definedName name="COMMON" localSheetId="3">#REF!</definedName>
    <definedName name="COMMON" localSheetId="8">#REF!</definedName>
    <definedName name="COMMON" localSheetId="9">#REF!</definedName>
    <definedName name="COMMON">#REF!</definedName>
    <definedName name="comong" localSheetId="8">#REF!</definedName>
    <definedName name="comong">#REF!</definedName>
    <definedName name="Company" localSheetId="8">#REF!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1" localSheetId="3" hidden="1">{"'Sheet1'!$L$16"}</definedName>
    <definedName name="CONGPA1" localSheetId="5" hidden="1">{"'Sheet1'!$L$16"}</definedName>
    <definedName name="CONGPA1" localSheetId="6" hidden="1">{"'Sheet1'!$L$16"}</definedName>
    <definedName name="CONGPA1" localSheetId="7" hidden="1">{"'Sheet1'!$L$16"}</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3">ErrorHandler_1</definedName>
    <definedName name="Content1" localSheetId="8">ErrorHandler_1</definedName>
    <definedName name="Content1" localSheetId="9">ErrorHandler_1</definedName>
    <definedName name="Content1" localSheetId="10">ErrorHandler_1</definedName>
    <definedName name="Content1" localSheetId="11">ErrorHandler_1</definedName>
    <definedName name="Content1" localSheetId="12">ErrorHandler_1</definedName>
    <definedName name="Content1">ErrorHandler_1</definedName>
    <definedName name="Continue" localSheetId="3">#REF!</definedName>
    <definedName name="Continue" localSheetId="8">#REF!</definedName>
    <definedName name="Continue" localSheetId="9">#REF!</definedName>
    <definedName name="Continue">#REF!</definedName>
    <definedName name="Cost" localSheetId="8">#REF!</definedName>
    <definedName name="Cost">#REF!</definedName>
    <definedName name="COT" localSheetId="8">#REF!</definedName>
    <definedName name="COT">#REF!</definedName>
    <definedName name="cot7.5">#REF!</definedName>
    <definedName name="cot8.5">#REF!</definedName>
    <definedName name="cotbienbao">'[2]R&amp;P'!$G$100</definedName>
    <definedName name="cotdo">#REF!</definedName>
    <definedName name="CotM">#REF!</definedName>
    <definedName name="Cotsatma">9726</definedName>
    <definedName name="CotSau" localSheetId="3">#REF!</definedName>
    <definedName name="CotSau" localSheetId="8">#REF!</definedName>
    <definedName name="CotSau">#REF!</definedName>
    <definedName name="Cotthepma">9726</definedName>
    <definedName name="cottra" localSheetId="3">#REF!</definedName>
    <definedName name="cottra" localSheetId="8">#REF!</definedName>
    <definedName name="cottra">#REF!</definedName>
    <definedName name="cottron" localSheetId="8">#REF!</definedName>
    <definedName name="cottron">#REF!</definedName>
    <definedName name="cotvuong" localSheetId="8">#REF!</definedName>
    <definedName name="cotvuong">#REF!</definedName>
    <definedName name="COÙ">#REF!</definedName>
    <definedName name="Country">#REF!</definedName>
    <definedName name="COVER">#REF!</definedName>
    <definedName name="CP" localSheetId="8" hidden="1">#REF!</definedName>
    <definedName name="CP" localSheetId="9" hidden="1">#REF!</definedName>
    <definedName name="CP" localSheetId="10" hidden="1">#REF!</definedName>
    <definedName name="CP" localSheetId="11" hidden="1">#REF!</definedName>
    <definedName name="CP" localSheetId="12"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 localSheetId="3" hidden="1">{"'Sheet1'!$L$16"}</definedName>
    <definedName name="ct" localSheetId="5" hidden="1">{"'Sheet1'!$L$16"}</definedName>
    <definedName name="ct" localSheetId="6" hidden="1">{"'Sheet1'!$L$16"}</definedName>
    <definedName name="ct" localSheetId="7" hidden="1">{"'Sheet1'!$L$16"}</definedName>
    <definedName name="ct" hidden="1">{"'Sheet1'!$L$16"}</definedName>
    <definedName name="CT.M10.1">#REF!</definedName>
    <definedName name="CT.M10.2">#REF!</definedName>
    <definedName name="CT.MDT">#REF!</definedName>
    <definedName name="CT_50">#REF!</definedName>
    <definedName name="CT_MCX">#REF!</definedName>
    <definedName name="ctbb">#REF!</definedName>
    <definedName name="CTCT1" localSheetId="3"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localSheetId="9" hidden="1">{"'Sheet1'!$L$16"}</definedName>
    <definedName name="CTCT1" localSheetId="10" hidden="1">{"'Sheet1'!$L$16"}</definedName>
    <definedName name="CTCT1" localSheetId="11" hidden="1">{"'Sheet1'!$L$16"}</definedName>
    <definedName name="CTCT1" localSheetId="12" hidden="1">{"'Sheet1'!$L$16"}</definedName>
    <definedName name="CTCT1" hidden="1">{"'Sheet1'!$L$16"}</definedName>
    <definedName name="ctdn9697">#REF!</definedName>
    <definedName name="CTHT">#REF!</definedName>
    <definedName name="ctiep">#REF!</definedName>
    <definedName name="CTIET">#REF!</definedName>
    <definedName name="ctieu" localSheetId="3" hidden="1">{"'Sheet1'!$L$16"}</definedName>
    <definedName name="ctieu" localSheetId="5" hidden="1">{"'Sheet1'!$L$16"}</definedName>
    <definedName name="ctieu" localSheetId="6" hidden="1">{"'Sheet1'!$L$16"}</definedName>
    <definedName name="ctieu" localSheetId="7" hidden="1">{"'Sheet1'!$L$16"}</definedName>
    <definedName name="ctieu" hidden="1">{"'Sheet1'!$L$16"}</definedName>
    <definedName name="ctmai">#REF!</definedName>
    <definedName name="ctong">#REF!</definedName>
    <definedName name="CTRAM">#REF!</definedName>
    <definedName name="ctre">#REF!</definedName>
    <definedName name="CTY_TNHH_SX_TM__NHÖ_QUYEÀN">#N/A</definedName>
    <definedName name="cu" localSheetId="3">#REF!</definedName>
    <definedName name="cu" localSheetId="8">#REF!</definedName>
    <definedName name="cu">#REF!</definedName>
    <definedName name="CU_LY" localSheetId="8">#REF!</definedName>
    <definedName name="CU_LY">#REF!</definedName>
    <definedName name="CU_LY_VAN_CHUYEN_GIA_QUYEN" localSheetId="8">#REF!</definedName>
    <definedName name="CU_LY_VAN_CHUYEN_GIA_QUYEN">#REF!</definedName>
    <definedName name="CU_LY_VAN_CHUYEN_THU_CONG">#REF!</definedName>
    <definedName name="cu_ly1">#REF!</definedName>
    <definedName name="cuaong">#N/A</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onong">#N/A</definedName>
    <definedName name="CURRENCY">#REF!</definedName>
    <definedName name="cutback" localSheetId="8">#REF!</definedName>
    <definedName name="cutback" localSheetId="9">#REF!</definedName>
    <definedName name="cutback" localSheetId="10">#REF!</definedName>
    <definedName name="cutback" localSheetId="11">#REF!</definedName>
    <definedName name="cutback" localSheetId="12">#REF!</definedName>
    <definedName name="cutback">'[2]R&amp;P'!$G$24</definedName>
    <definedName name="cv">[12]gvl!$N$17</definedName>
    <definedName name="CV.M10.1" localSheetId="3">#REF!</definedName>
    <definedName name="CV.M10.1" localSheetId="8">#REF!</definedName>
    <definedName name="CV.M10.1">#REF!</definedName>
    <definedName name="CV.M10.2" localSheetId="8">#REF!</definedName>
    <definedName name="CV.M10.2">#REF!</definedName>
    <definedName name="CV.MDT" localSheetId="8">#REF!</definedName>
    <definedName name="CV.MDT">#REF!</definedName>
    <definedName name="cvc">#REF!</definedName>
    <definedName name="CVC_Q">#REF!</definedName>
    <definedName name="cx">#REF!</definedName>
    <definedName name="Cy">#REF!</definedName>
    <definedName name="Cz">#REF!</definedName>
    <definedName name="d" localSheetId="3" hidden="1">{"'Sheet1'!$L$16"}</definedName>
    <definedName name="d" localSheetId="8" hidden="1">{"'Sheet1'!$L$16"}</definedName>
    <definedName name="d" localSheetId="9" hidden="1">{"'Sheet1'!$L$16"}</definedName>
    <definedName name="d" localSheetId="10" hidden="1">{"'Sheet1'!$L$16"}</definedName>
    <definedName name="d" localSheetId="11" hidden="1">{"'Sheet1'!$L$16"}</definedName>
    <definedName name="d" localSheetId="12" hidden="1">{"'Sheet1'!$L$16"}</definedName>
    <definedName name="d" hidden="1">{"'Sheet1'!$L$16"}</definedName>
    <definedName name="Ð" localSheetId="8">BlankMacro1</definedName>
    <definedName name="Ð" localSheetId="9">BlankMacro1</definedName>
    <definedName name="Ð" localSheetId="10">BlankMacro1</definedName>
    <definedName name="Ð" localSheetId="11">BlankMacro1</definedName>
    <definedName name="Ð" localSheetId="12">BlankMacro1</definedName>
    <definedName name="Ð">#N/A</definedName>
    <definedName name="d." localSheetId="3">#REF!</definedName>
    <definedName name="d." localSheetId="8">#REF!</definedName>
    <definedName name="d." localSheetId="9">#REF!</definedName>
    <definedName name="d.">#REF!</definedName>
    <definedName name="D.M10.1a" localSheetId="8">#REF!</definedName>
    <definedName name="D.M10.1a">#REF!</definedName>
    <definedName name="D.M10.1b" localSheetId="8">#REF!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0.5">#N/A</definedName>
    <definedName name="da1x1" localSheetId="8">#REF!</definedName>
    <definedName name="da1x1" localSheetId="9">#REF!</definedName>
    <definedName name="da1x1" localSheetId="10">#REF!</definedName>
    <definedName name="da1x1" localSheetId="11">#REF!</definedName>
    <definedName name="da1x1" localSheetId="12">#REF!</definedName>
    <definedName name="da1x1">'[2]R&amp;P'!$G$39</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cat">#N/A</definedName>
    <definedName name="dahoc">#REF!</definedName>
    <definedName name="dam">78000</definedName>
    <definedName name="dam_24" localSheetId="8">#REF!</definedName>
    <definedName name="dam_24">#REF!</definedName>
    <definedName name="dam_cau_BTCT">#REF!</definedName>
    <definedName name="damban0.4">#REF!</definedName>
    <definedName name="damban0.6">#REF!</definedName>
    <definedName name="damban0.8">#REF!</definedName>
    <definedName name="damban1">#N/A</definedName>
    <definedName name="damban1kw" localSheetId="8">#REF!</definedName>
    <definedName name="damban1kw" localSheetId="9">#REF!</definedName>
    <definedName name="damban1kw" localSheetId="10">#REF!</definedName>
    <definedName name="damban1kw" localSheetId="11">#REF!</definedName>
    <definedName name="damban1kw" localSheetId="12">#REF!</definedName>
    <definedName name="damban1kw">'[2]R&amp;P'!$G$281</definedName>
    <definedName name="dambaoGT">#REF!</definedName>
    <definedName name="damcanh1">#REF!</definedName>
    <definedName name="damchancuu5.5">#REF!</definedName>
    <definedName name="damchancuu9">#REF!</definedName>
    <definedName name="damcoc60" localSheetId="8">#REF!</definedName>
    <definedName name="damcoc60" localSheetId="9">#REF!</definedName>
    <definedName name="damcoc60" localSheetId="10">#REF!</definedName>
    <definedName name="damcoc60" localSheetId="11">#REF!</definedName>
    <definedName name="damcoc60" localSheetId="12">#REF!</definedName>
    <definedName name="damcoc60">'[2]R&amp;P'!$G$164</definedName>
    <definedName name="damcoc80" localSheetId="8">#REF!</definedName>
    <definedName name="damcoc80" localSheetId="9">#REF!</definedName>
    <definedName name="damcoc80" localSheetId="10">#REF!</definedName>
    <definedName name="damcoc80" localSheetId="11">#REF!</definedName>
    <definedName name="damcoc80" localSheetId="12">#REF!</definedName>
    <definedName name="damcoc80">'[2]R&amp;P'!$G$165</definedName>
    <definedName name="damdui1.5" localSheetId="8">#REF!</definedName>
    <definedName name="damdui1.5" localSheetId="9">#REF!</definedName>
    <definedName name="damdui1.5" localSheetId="10">#REF!</definedName>
    <definedName name="damdui1.5" localSheetId="11">#REF!</definedName>
    <definedName name="damdui1.5" localSheetId="12">#REF!</definedName>
    <definedName name="damdui1.5">'[2]R&amp;P'!$G$286</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localSheetId="10" hidden="1">#REF!</definedName>
    <definedName name="Dang" localSheetId="11" hidden="1">#REF!</definedName>
    <definedName name="Dang" localSheetId="12" hidden="1">#REF!</definedName>
    <definedName name="Dang" hidden="1">#REF!</definedName>
    <definedName name="DANHMUC_NVL">#REF!</definedName>
    <definedName name="DANHMUC_TP">#REF!</definedName>
    <definedName name="dao">#REF!</definedName>
    <definedName name="dao_dap_dat">#REF!</definedName>
    <definedName name="dao0.4">#N/A</definedName>
    <definedName name="dao0.6">#N/A</definedName>
    <definedName name="dao0.65" localSheetId="8">#REF!</definedName>
    <definedName name="dao0.65" localSheetId="9">#REF!</definedName>
    <definedName name="dao0.65" localSheetId="10">#REF!</definedName>
    <definedName name="dao0.65" localSheetId="11">#REF!</definedName>
    <definedName name="dao0.65" localSheetId="12">#REF!</definedName>
    <definedName name="dao0.65">'[2]R&amp;P'!$G$124</definedName>
    <definedName name="dao0.8">#N/A</definedName>
    <definedName name="dao1.0" localSheetId="8">#REF!</definedName>
    <definedName name="dao1.0" localSheetId="9">#REF!</definedName>
    <definedName name="dao1.0" localSheetId="10">#REF!</definedName>
    <definedName name="dao1.0" localSheetId="11">#REF!</definedName>
    <definedName name="dao1.0" localSheetId="12">#REF!</definedName>
    <definedName name="dao1.0">'[2]R&amp;P'!$G$125</definedName>
    <definedName name="dao1.2">#N/A</definedName>
    <definedName name="dao1.25">#N/A</definedName>
    <definedName name="dap">#REF!</definedName>
    <definedName name="DAT">#REF!</definedName>
    <definedName name="DATA">#REF!</definedName>
    <definedName name="DATA_DATA2_List">#REF!</definedName>
    <definedName name="data1" localSheetId="8" hidden="1">#REF!</definedName>
    <definedName name="data1" localSheetId="9" hidden="1">#REF!</definedName>
    <definedName name="data1" localSheetId="10" hidden="1">#REF!</definedName>
    <definedName name="data1" localSheetId="11" hidden="1">#REF!</definedName>
    <definedName name="data1" localSheetId="12" hidden="1">#REF!</definedName>
    <definedName name="data1" hidden="1">#REF!</definedName>
    <definedName name="Data11">#REF!</definedName>
    <definedName name="data2" localSheetId="8" hidden="1">#REF!</definedName>
    <definedName name="data2" localSheetId="9" hidden="1">#REF!</definedName>
    <definedName name="data2" localSheetId="10" hidden="1">#REF!</definedName>
    <definedName name="data2" localSheetId="11" hidden="1">#REF!</definedName>
    <definedName name="data2" localSheetId="12" hidden="1">#REF!</definedName>
    <definedName name="data2" hidden="1">#REF!</definedName>
    <definedName name="data3" localSheetId="8" hidden="1">#REF!</definedName>
    <definedName name="data3" localSheetId="9" hidden="1">#REF!</definedName>
    <definedName name="data3" localSheetId="10" hidden="1">#REF!</definedName>
    <definedName name="data3" localSheetId="11" hidden="1">#REF!</definedName>
    <definedName name="data3" localSheetId="12" hidden="1">#REF!</definedName>
    <definedName name="data3" hidden="1">#REF!</definedName>
    <definedName name="Data41">#REF!</definedName>
    <definedName name="data5">#REF!</definedName>
    <definedName name="data6">#REF!</definedName>
    <definedName name="data7">#REF!</definedName>
    <definedName name="data8">#REF!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#REF!</definedName>
    <definedName name="DataFilter" localSheetId="8">[13]!DataFilter</definedName>
    <definedName name="DataFilter">[14]!DataFilter</definedName>
    <definedName name="DataSort" localSheetId="8">[13]!DataSort</definedName>
    <definedName name="DataSort">[14]!DataSort</definedName>
    <definedName name="DATATKDT" localSheetId="3">#REF!</definedName>
    <definedName name="DATATKDT" localSheetId="8">#REF!</definedName>
    <definedName name="DATATKDT">#REF!</definedName>
    <definedName name="DATDAO" localSheetId="8">#REF!</definedName>
    <definedName name="DATDAO">#REF!</definedName>
    <definedName name="datdo" localSheetId="8">#REF!</definedName>
    <definedName name="datdo">#REF!</definedName>
    <definedName name="dathai">#REF!</definedName>
    <definedName name="datnen">#REF!</definedName>
    <definedName name="day">#REF!</definedName>
    <definedName name="dayccham">#REF!</definedName>
    <definedName name="daychay">#N/A</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 localSheetId="8">#REF!</definedName>
    <definedName name="dcp">#REF!</definedName>
    <definedName name="dct">#REF!</definedName>
    <definedName name="DD">#REF!</definedName>
    <definedName name="dđ" localSheetId="3" hidden="1">{"'Sheet1'!$L$16"}</definedName>
    <definedName name="dđ" localSheetId="5" hidden="1">{"'Sheet1'!$L$16"}</definedName>
    <definedName name="dđ" localSheetId="6" hidden="1">{"'Sheet1'!$L$16"}</definedName>
    <definedName name="dđ" localSheetId="7" hidden="1">{"'Sheet1'!$L$16"}</definedName>
    <definedName name="dđ" localSheetId="8" hidden="1">{"'Sheet1'!$L$16"}</definedName>
    <definedName name="dđ" localSheetId="9" hidden="1">{"'Sheet1'!$L$16"}</definedName>
    <definedName name="dđ" localSheetId="10" hidden="1">{"'Sheet1'!$L$16"}</definedName>
    <definedName name="dđ" localSheetId="11" hidden="1">{"'Sheet1'!$L$16"}</definedName>
    <definedName name="dđ" localSheetId="12"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1x2">[12]gvl!$N$9</definedName>
    <definedName name="dd4x6" localSheetId="3">#REF!</definedName>
    <definedName name="dd4x6" localSheetId="8">#REF!</definedName>
    <definedName name="dd4x6">#REF!</definedName>
    <definedName name="ddam" localSheetId="8">#REF!</definedName>
    <definedName name="ddam">#REF!</definedName>
    <definedName name="dday" localSheetId="8">#REF!</definedName>
    <definedName name="dday">#REF!</definedName>
    <definedName name="ddd" localSheetId="3" hidden="1">{"'Sheet1'!$L$16"}</definedName>
    <definedName name="ddd" localSheetId="5" hidden="1">{"'Sheet1'!$L$16"}</definedName>
    <definedName name="ddd" localSheetId="6" hidden="1">{"'Sheet1'!$L$16"}</definedName>
    <definedName name="ddd" localSheetId="7" hidden="1">{"'Sheet1'!$L$16"}</definedName>
    <definedName name="ddd" hidden="1">{"'Sheet1'!$L$16"}</definedName>
    <definedName name="dddem">0.1</definedName>
    <definedName name="dden" localSheetId="3">#REF!</definedName>
    <definedName name="dden" localSheetId="8">#REF!</definedName>
    <definedName name="dden">#REF!</definedName>
    <definedName name="DDHT" localSheetId="8">#REF!</definedName>
    <definedName name="DDHT">#REF!</definedName>
    <definedName name="ddia" localSheetId="8">#REF!</definedName>
    <definedName name="ddia">#REF!</definedName>
    <definedName name="DDK">#REF!</definedName>
    <definedName name="de">#REF!</definedName>
    <definedName name="de_">#REF!</definedName>
    <definedName name="dec" localSheetId="3" hidden="1">{"Offgrid",#N/A,FALSE,"OFFGRID";"Region",#N/A,FALSE,"REGION";"Offgrid -2",#N/A,FALSE,"OFFGRID";"WTP",#N/A,FALSE,"WTP";"WTP -2",#N/A,FALSE,"WTP";"Project",#N/A,FALSE,"PROJECT";"Summary -2",#N/A,FALSE,"SUMMARY"}</definedName>
    <definedName name="dec" localSheetId="5" hidden="1">{"Offgrid",#N/A,FALSE,"OFFGRID";"Region",#N/A,FALSE,"REGION";"Offgrid -2",#N/A,FALSE,"OFFGRID";"WTP",#N/A,FALSE,"WTP";"WTP -2",#N/A,FALSE,"WTP";"Project",#N/A,FALSE,"PROJECT";"Summary -2",#N/A,FALSE,"SUMMARY"}</definedName>
    <definedName name="dec" localSheetId="6" hidden="1">{"Offgrid",#N/A,FALSE,"OFFGRID";"Region",#N/A,FALSE,"REGION";"Offgrid -2",#N/A,FALSE,"OFFGRID";"WTP",#N/A,FALSE,"WTP";"WTP -2",#N/A,FALSE,"WTP";"Project",#N/A,FALSE,"PROJECT";"Summary -2",#N/A,FALSE,"SUMMARY"}</definedName>
    <definedName name="dec" localSheetId="7"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 localSheetId="8">#REF!</definedName>
    <definedName name="Delta" localSheetId="9">#REF!</definedName>
    <definedName name="Delta" localSheetId="10">#REF!</definedName>
    <definedName name="Delta" localSheetId="11">#REF!</definedName>
    <definedName name="Delta" localSheetId="12">#REF!</definedName>
    <definedName name="Delta">#N/A</definedName>
    <definedName name="DEMI1">#N/A</definedName>
    <definedName name="DEMI2">#N/A</definedName>
    <definedName name="demunc" localSheetId="3">#REF!</definedName>
    <definedName name="demunc" localSheetId="8">#REF!</definedName>
    <definedName name="demunc">#REF!</definedName>
    <definedName name="den_bu" localSheetId="8">#REF!</definedName>
    <definedName name="den_bu">#REF!</definedName>
    <definedName name="denbu" localSheetId="8">#REF!</definedName>
    <definedName name="denbu">#REF!</definedName>
    <definedName name="DenBuGiaiPhong">#REF!</definedName>
    <definedName name="DenDK" localSheetId="3" hidden="1">{"'Sheet1'!$L$16"}</definedName>
    <definedName name="DenDK" localSheetId="5" hidden="1">{"'Sheet1'!$L$16"}</definedName>
    <definedName name="DenDK" localSheetId="6" hidden="1">{"'Sheet1'!$L$16"}</definedName>
    <definedName name="DenDK" localSheetId="7" hidden="1">{"'Sheet1'!$L$16"}</definedName>
    <definedName name="DenDK" localSheetId="8" hidden="1">{"'Sheet1'!$L$16"}</definedName>
    <definedName name="DenDK" localSheetId="9" hidden="1">{"'Sheet1'!$L$16"}</definedName>
    <definedName name="DenDK" localSheetId="10" hidden="1">{"'Sheet1'!$L$16"}</definedName>
    <definedName name="DenDK" localSheetId="11" hidden="1">{"'Sheet1'!$L$16"}</definedName>
    <definedName name="DenDK" localSheetId="12"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localSheetId="3" hidden="1">{"'Sheet1'!$L$16"}</definedName>
    <definedName name="DFD" localSheetId="5" hidden="1">{"'Sheet1'!$L$16"}</definedName>
    <definedName name="DFD" localSheetId="6" hidden="1">{"'Sheet1'!$L$16"}</definedName>
    <definedName name="DFD" localSheetId="7" hidden="1">{"'Sheet1'!$L$16"}</definedName>
    <definedName name="dfd" localSheetId="8">#REF!</definedName>
    <definedName name="dfd" localSheetId="9">#REF!</definedName>
    <definedName name="dfd" localSheetId="10">#REF!</definedName>
    <definedName name="dfd" localSheetId="11">#REF!</definedName>
    <definedName name="dfd" localSheetId="12">#REF!</definedName>
    <definedName name="DFD" hidden="1">{"'Sheet1'!$L$16"}</definedName>
    <definedName name="DFext">#REF!</definedName>
    <definedName name="dfg" localSheetId="3" hidden="1">{"'Sheet1'!$L$16"}</definedName>
    <definedName name="dfg" localSheetId="8" hidden="1">{"'Sheet1'!$L$16"}</definedName>
    <definedName name="dfg" localSheetId="9" hidden="1">{"'Sheet1'!$L$16"}</definedName>
    <definedName name="dfg" localSheetId="10" hidden="1">{"'Sheet1'!$L$16"}</definedName>
    <definedName name="dfg" localSheetId="11" hidden="1">{"'Sheet1'!$L$16"}</definedName>
    <definedName name="dfg" localSheetId="12" hidden="1">{"'Sheet1'!$L$16"}</definedName>
    <definedName name="dfg" hidden="1">{"'Sheet1'!$L$16"}</definedName>
    <definedName name="dfggggggg" localSheetId="3" hidden="1">{"'Sheet1'!$L$16"}</definedName>
    <definedName name="dfggggggg" localSheetId="5" hidden="1">{"'Sheet1'!$L$16"}</definedName>
    <definedName name="dfggggggg" localSheetId="6" hidden="1">{"'Sheet1'!$L$16"}</definedName>
    <definedName name="dfggggggg" localSheetId="7" hidden="1">{"'Sheet1'!$L$16"}</definedName>
    <definedName name="dfggggggg" hidden="1">{"'Sheet1'!$L$16"}</definedName>
    <definedName name="dflk">#N/A</definedName>
    <definedName name="DFSDF" localSheetId="3" hidden="1">{"'Sheet1'!$L$16"}</definedName>
    <definedName name="DFSDF" localSheetId="8" hidden="1">{"'Sheet1'!$L$16"}</definedName>
    <definedName name="DFSDF" localSheetId="9" hidden="1">{"'Sheet1'!$L$16"}</definedName>
    <definedName name="DFSDF" localSheetId="10" hidden="1">{"'Sheet1'!$L$16"}</definedName>
    <definedName name="DFSDF" localSheetId="11" hidden="1">{"'Sheet1'!$L$16"}</definedName>
    <definedName name="DFSDF" localSheetId="12" hidden="1">{"'Sheet1'!$L$16"}</definedName>
    <definedName name="DFSDF" hidden="1">{"'Sheet1'!$L$16"}</definedName>
    <definedName name="DFvext">#REF!</definedName>
    <definedName name="dfvssd" localSheetId="10" hidden="1">#REF!</definedName>
    <definedName name="dfvssd" localSheetId="11" hidden="1">#REF!</definedName>
    <definedName name="dfvssd" localSheetId="12" hidden="1">#REF!</definedName>
    <definedName name="dfvssd" hidden="1">#REF!</definedName>
    <definedName name="dg">#REF!</definedName>
    <definedName name="dg_5cau">#REF!</definedName>
    <definedName name="DG_M_C_X">#REF!</definedName>
    <definedName name="dgbdII">#REF!</definedName>
    <definedName name="dgc">#REF!</definedName>
    <definedName name="DGCT_T.Quy_P.Thuy_Q" localSheetId="8">#REF!</definedName>
    <definedName name="DGCT_T.Quy_P.Thuy_Q" localSheetId="9">#REF!</definedName>
    <definedName name="DGCT_T.Quy_P.Thuy_Q" localSheetId="10">#REF!</definedName>
    <definedName name="DGCT_T.Quy_P.Thuy_Q" localSheetId="11">#REF!</definedName>
    <definedName name="DGCT_T.Quy_P.Thuy_Q" localSheetId="12">#REF!</definedName>
    <definedName name="DGCT_T.Quy_P.Thuy_Q">#N/A</definedName>
    <definedName name="DGCT_TRAUQUYPHUTHUY_HN" localSheetId="8">#REF!</definedName>
    <definedName name="DGCT_TRAUQUYPHUTHUY_HN" localSheetId="9">#REF!</definedName>
    <definedName name="DGCT_TRAUQUYPHUTHUY_HN" localSheetId="10">#REF!</definedName>
    <definedName name="DGCT_TRAUQUYPHUTHUY_HN" localSheetId="11">#REF!</definedName>
    <definedName name="DGCT_TRAUQUYPHUTHUY_HN" localSheetId="12">#REF!</definedName>
    <definedName name="DGCT_TRAUQUYPHUTHUY_HN">#N/A</definedName>
    <definedName name="DGCTI592" localSheetId="3">#REF!</definedName>
    <definedName name="DGCTI592">#REF!</definedName>
    <definedName name="dgctp2" localSheetId="3" hidden="1">{"'Sheet1'!$L$16"}</definedName>
    <definedName name="dgctp2" localSheetId="8" hidden="1">{"'Sheet1'!$L$16"}</definedName>
    <definedName name="dgctp2" localSheetId="9" hidden="1">{"'Sheet1'!$L$16"}</definedName>
    <definedName name="dgctp2" localSheetId="10" hidden="1">{"'Sheet1'!$L$16"}</definedName>
    <definedName name="dgctp2" localSheetId="11" hidden="1">{"'Sheet1'!$L$16"}</definedName>
    <definedName name="dgctp2" localSheetId="12" hidden="1">{"'Sheet1'!$L$16"}</definedName>
    <definedName name="dgctp2" hidden="1">{"'Sheet1'!$L$16"}</definedName>
    <definedName name="dgd">#REF!</definedName>
    <definedName name="dgfg" localSheetId="3" hidden="1">{"'Sheet1'!$L$16"}</definedName>
    <definedName name="dgfg" localSheetId="5" hidden="1">{"'Sheet1'!$L$16"}</definedName>
    <definedName name="dgfg" localSheetId="6" hidden="1">{"'Sheet1'!$L$16"}</definedName>
    <definedName name="dgfg" localSheetId="7" hidden="1">{"'Sheet1'!$L$16"}</definedName>
    <definedName name="dgfg" hidden="1">{"'Sheet1'!$L$16"}</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3" hidden="1">{"'Sheet1'!$L$16"}</definedName>
    <definedName name="dien" localSheetId="5" hidden="1">{"'Sheet1'!$L$16"}</definedName>
    <definedName name="dien" localSheetId="6" hidden="1">{"'Sheet1'!$L$16"}</definedName>
    <definedName name="dien" localSheetId="7" hidden="1">{"'Sheet1'!$L$16"}</definedName>
    <definedName name="dien" localSheetId="8" hidden="1">{"'Sheet1'!$L$16"}</definedName>
    <definedName name="dien" localSheetId="9" hidden="1">{"'Sheet1'!$L$16"}</definedName>
    <definedName name="dien" localSheetId="10" hidden="1">{"'Sheet1'!$L$16"}</definedName>
    <definedName name="dien" localSheetId="11" hidden="1">{"'Sheet1'!$L$16"}</definedName>
    <definedName name="dien" localSheetId="12" hidden="1">{"'Sheet1'!$L$16"}</definedName>
    <definedName name="dien" hidden="1">{"'Sheet1'!$L$16"}</definedName>
    <definedName name="dienluc" localSheetId="3" hidden="1">{#N/A,#N/A,FALSE,"Chi tiÆt"}</definedName>
    <definedName name="dienluc" localSheetId="5" hidden="1">{#N/A,#N/A,FALSE,"Chi tiÆt"}</definedName>
    <definedName name="dienluc" localSheetId="6" hidden="1">{#N/A,#N/A,FALSE,"Chi tiÆt"}</definedName>
    <definedName name="dienluc" localSheetId="7" hidden="1">{#N/A,#N/A,FALSE,"Chi tiÆt"}</definedName>
    <definedName name="dienluc" hidden="1">{#N/A,#N/A,FALSE,"Chi tiÆt"}</definedName>
    <definedName name="dientichck">#REF!</definedName>
    <definedName name="dim">#REF!</definedName>
    <definedName name="dinh2">#REF!</definedName>
    <definedName name="dinhkhongphanquang">'[2]R&amp;P'!$G$110</definedName>
    <definedName name="Dinhmuc">#REF!</definedName>
    <definedName name="dinhphanquang">'[2]R&amp;P'!$G$109</definedName>
    <definedName name="dis_s">#REF!</definedName>
    <definedName name="Discount" localSheetId="8" hidden="1">#REF!</definedName>
    <definedName name="Discount" localSheetId="9" hidden="1">#REF!</definedName>
    <definedName name="Discount" localSheetId="10" hidden="1">#REF!</definedName>
    <definedName name="Discount" localSheetId="11" hidden="1">#REF!</definedName>
    <definedName name="Discount" localSheetId="12" hidden="1">#REF!</definedName>
    <definedName name="Discount" hidden="1">#REF!</definedName>
    <definedName name="display_area_2" localSheetId="8" hidden="1">#REF!</definedName>
    <definedName name="display_area_2" localSheetId="9" hidden="1">#REF!</definedName>
    <definedName name="display_area_2" localSheetId="10" hidden="1">#REF!</definedName>
    <definedName name="display_area_2" localSheetId="11" hidden="1">#REF!</definedName>
    <definedName name="display_area_2" localSheetId="12"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3">{"Book1"}</definedName>
    <definedName name="Document_array" localSheetId="5">{"Book1"}</definedName>
    <definedName name="Document_array" localSheetId="6">{"Book1"}</definedName>
    <definedName name="Document_array" localSheetId="7">{"Book1"}</definedName>
    <definedName name="Document_array" localSheetId="8">{"Book1"}</definedName>
    <definedName name="Document_array" localSheetId="9">{"Book1"}</definedName>
    <definedName name="Document_array" localSheetId="10">{"Book1"}</definedName>
    <definedName name="Document_array" localSheetId="11">{"Book1"}</definedName>
    <definedName name="Document_array" localSheetId="12">{"Book1"}</definedName>
    <definedName name="Document_array">{"Book1"}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A">#N/A</definedName>
    <definedName name="Dong_B">#N/A</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3" hidden="1">{"'Sheet1'!$L$16"}</definedName>
    <definedName name="Dot" localSheetId="8" hidden="1">{"'Sheet1'!$L$16"}</definedName>
    <definedName name="Dot" localSheetId="9" hidden="1">{"'Sheet1'!$L$16"}</definedName>
    <definedName name="Dot" localSheetId="10" hidden="1">{"'Sheet1'!$L$16"}</definedName>
    <definedName name="Dot" localSheetId="11" hidden="1">{"'Sheet1'!$L$16"}</definedName>
    <definedName name="Dot" localSheetId="12" hidden="1">{"'Sheet1'!$L$16"}</definedName>
    <definedName name="Dot" hidden="1">{"'Sheet1'!$L$16"}</definedName>
    <definedName name="dotcong">1</definedName>
    <definedName name="DPHT250" localSheetId="3">#REF!</definedName>
    <definedName name="DPHT250" localSheetId="8">#REF!</definedName>
    <definedName name="DPHT250">#REF!</definedName>
    <definedName name="DPHT350" localSheetId="8">#REF!</definedName>
    <definedName name="DPHT350">#REF!</definedName>
    <definedName name="DPHT50" localSheetId="8">#REF!</definedName>
    <definedName name="DPHT50">#REF!</definedName>
    <definedName name="dps">#REF!</definedName>
    <definedName name="drf" localSheetId="9" hidden="1">#REF!</definedName>
    <definedName name="drf" localSheetId="10" hidden="1">#REF!</definedName>
    <definedName name="drf" localSheetId="11" hidden="1">#REF!</definedName>
    <definedName name="drf" localSheetId="12" hidden="1">#REF!</definedName>
    <definedName name="drf" hidden="1">#REF!</definedName>
    <definedName name="drn">#REF!</definedName>
    <definedName name="Drop1">"Drop Down 3"</definedName>
    <definedName name="Drop2">#N/A</definedName>
    <definedName name="Drop3">#N/A</definedName>
    <definedName name="drop4">#N/A</definedName>
    <definedName name="dry.." localSheetId="3">#REF!</definedName>
    <definedName name="dry.." localSheetId="8">#REF!</definedName>
    <definedName name="dry..">#REF!</definedName>
    <definedName name="ds" localSheetId="3" hidden="1">{#N/A,#N/A,FALSE,"Chi tiÆt"}</definedName>
    <definedName name="ds" localSheetId="5" hidden="1">{#N/A,#N/A,FALSE,"Chi tiÆt"}</definedName>
    <definedName name="ds" localSheetId="6" hidden="1">{#N/A,#N/A,FALSE,"Chi tiÆt"}</definedName>
    <definedName name="ds" localSheetId="7" hidden="1">{#N/A,#N/A,FALSE,"Chi tiÆt"}</definedName>
    <definedName name="ds" localSheetId="8" hidden="1">{#N/A,#N/A,FALSE,"Chi tiÆt"}</definedName>
    <definedName name="ds" localSheetId="9" hidden="1">{#N/A,#N/A,FALSE,"Chi tiÆt"}</definedName>
    <definedName name="ds" localSheetId="10" hidden="1">{#N/A,#N/A,FALSE,"Chi tiÆt"}</definedName>
    <definedName name="ds" localSheetId="11" hidden="1">{#N/A,#N/A,FALSE,"Chi tiÆt"}</definedName>
    <definedName name="ds" localSheetId="12" hidden="1">{#N/A,#N/A,FALSE,"Chi tiÆt"}</definedName>
    <definedName name="ds" hidden="1">{#N/A,#N/A,FALSE,"Chi tiÆt"}</definedName>
    <definedName name="ds_" localSheetId="3">#REF!</definedName>
    <definedName name="ds_" localSheetId="8">#REF!</definedName>
    <definedName name="ds_">#REF!</definedName>
    <definedName name="DS1p1vc" localSheetId="8">#REF!</definedName>
    <definedName name="DS1p1vc">#REF!</definedName>
    <definedName name="ds1p2nc" localSheetId="8">#REF!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d">#REF!</definedName>
    <definedName name="dsf">#REF!</definedName>
    <definedName name="dsfsd" localSheetId="10" hidden="1">#REF!</definedName>
    <definedName name="dsfsd" localSheetId="11" hidden="1">#REF!</definedName>
    <definedName name="dsfsd" localSheetId="12" hidden="1">#REF!</definedName>
    <definedName name="dsfsd" hidden="1">#REF!</definedName>
    <definedName name="dsfsdf" localSheetId="3" hidden="1">{"'Sheet1'!$L$16"}</definedName>
    <definedName name="dsfsdf" localSheetId="5" hidden="1">{"'Sheet1'!$L$16"}</definedName>
    <definedName name="dsfsdf" localSheetId="6" hidden="1">{"'Sheet1'!$L$16"}</definedName>
    <definedName name="dsfsdf" localSheetId="7" hidden="1">{"'Sheet1'!$L$16"}</definedName>
    <definedName name="dsfsdf" hidden="1">{"'Sheet1'!$L$16"}</definedName>
    <definedName name="dsh" localSheetId="9" hidden="1">#REF!</definedName>
    <definedName name="dsh" localSheetId="10" hidden="1">#REF!</definedName>
    <definedName name="dsh" localSheetId="11" hidden="1">#REF!</definedName>
    <definedName name="dsh" localSheetId="12" hidden="1">#REF!</definedName>
    <definedName name="dsh" hidden="1">#REF!</definedName>
    <definedName name="dsjk" localSheetId="3" hidden="1">{"'Sheet1'!$L$16"}</definedName>
    <definedName name="dsjk" localSheetId="5" hidden="1">{"'Sheet1'!$L$16"}</definedName>
    <definedName name="dsjk" localSheetId="6" hidden="1">{"'Sheet1'!$L$16"}</definedName>
    <definedName name="dsjk" localSheetId="7" hidden="1">{"'Sheet1'!$L$16"}</definedName>
    <definedName name="dsjk" hidden="1">{"'Sheet1'!$L$16"}</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8">[0]!f92F56</definedName>
    <definedName name="DSTD_Clear" localSheetId="9">[0]!f92F56</definedName>
    <definedName name="DSTD_Clear" localSheetId="10">[0]!f92F56</definedName>
    <definedName name="DSTD_Clear" localSheetId="11">[0]!f92F56</definedName>
    <definedName name="DSTD_Clear" localSheetId="12">[0]!f92F56</definedName>
    <definedName name="DSTD_Clear">#N/A</definedName>
    <definedName name="DSUMDATA" localSheetId="3">#REF!</definedName>
    <definedName name="DSUMDATA" localSheetId="8">#REF!</definedName>
    <definedName name="DSUMDATA">#REF!</definedName>
    <definedName name="DSVN" localSheetId="8">#REF!</definedName>
    <definedName name="DSVN">#REF!</definedName>
    <definedName name="dt" localSheetId="8">#REF!</definedName>
    <definedName name="dt">#REF!</definedName>
    <definedName name="DT_SKC">#REF!</definedName>
    <definedName name="DT_VKHNN">#REF!</definedName>
    <definedName name="dt10.1" localSheetId="3" hidden="1">{"'Sheet1'!$L$16"}</definedName>
    <definedName name="dt10.1" localSheetId="5" hidden="1">{"'Sheet1'!$L$16"}</definedName>
    <definedName name="dt10.1" localSheetId="6" hidden="1">{"'Sheet1'!$L$16"}</definedName>
    <definedName name="dt10.1" localSheetId="7" hidden="1">{"'Sheet1'!$L$16"}</definedName>
    <definedName name="dt10.1" hidden="1">{"'Sheet1'!$L$16"}</definedName>
    <definedName name="DT12Dluc" localSheetId="3" hidden="1">{"'Sheet1'!$L$16"}</definedName>
    <definedName name="DT12Dluc" localSheetId="5" hidden="1">{"'Sheet1'!$L$16"}</definedName>
    <definedName name="DT12Dluc" localSheetId="6" hidden="1">{"'Sheet1'!$L$16"}</definedName>
    <definedName name="DT12Dluc" localSheetId="7" hidden="1">{"'Sheet1'!$L$16"}</definedName>
    <definedName name="DT12Dluc" hidden="1">{"'Sheet1'!$L$16"}</definedName>
    <definedName name="DT12HoangThach" localSheetId="3" hidden="1">{"'Sheet1'!$L$16"}</definedName>
    <definedName name="DT12HoangThach" localSheetId="5" hidden="1">{"'Sheet1'!$L$16"}</definedName>
    <definedName name="DT12HoangThach" localSheetId="6" hidden="1">{"'Sheet1'!$L$16"}</definedName>
    <definedName name="DT12HoangThach" localSheetId="7" hidden="1">{"'Sheet1'!$L$16"}</definedName>
    <definedName name="DT12HoangThach" hidden="1">{"'Sheet1'!$L$16"}</definedName>
    <definedName name="DT8.1" localSheetId="3" hidden="1">{"'Sheet1'!$L$16"}</definedName>
    <definedName name="DT8.1" localSheetId="5" hidden="1">{"'Sheet1'!$L$16"}</definedName>
    <definedName name="DT8.1" localSheetId="6" hidden="1">{"'Sheet1'!$L$16"}</definedName>
    <definedName name="DT8.1" localSheetId="7" hidden="1">{"'Sheet1'!$L$16"}</definedName>
    <definedName name="DT8.1" hidden="1">{"'Sheet1'!$L$16"}</definedName>
    <definedName name="DT8.2" localSheetId="3" hidden="1">{"'Sheet1'!$L$16"}</definedName>
    <definedName name="DT8.2" localSheetId="5" hidden="1">{"'Sheet1'!$L$16"}</definedName>
    <definedName name="DT8.2" localSheetId="6" hidden="1">{"'Sheet1'!$L$16"}</definedName>
    <definedName name="DT8.2" localSheetId="7" hidden="1">{"'Sheet1'!$L$16"}</definedName>
    <definedName name="DT8.2" hidden="1">{"'Sheet1'!$L$16"}</definedName>
    <definedName name="dt9.1" localSheetId="3" hidden="1">{#N/A,#N/A,FALSE,"Chi tiÆt"}</definedName>
    <definedName name="dt9.1" localSheetId="5" hidden="1">{#N/A,#N/A,FALSE,"Chi tiÆt"}</definedName>
    <definedName name="dt9.1" localSheetId="6" hidden="1">{#N/A,#N/A,FALSE,"Chi tiÆt"}</definedName>
    <definedName name="dt9.1" localSheetId="7" hidden="1">{#N/A,#N/A,FALSE,"Chi tiÆt"}</definedName>
    <definedName name="dt9.1" hidden="1">{#N/A,#N/A,FALSE,"Chi tiÆt"}</definedName>
    <definedName name="DTCTANG_BD">#REF!</definedName>
    <definedName name="DTCTANG_HT_BD">#REF!</definedName>
    <definedName name="DTCTANG_HT_KT">#REF!</definedName>
    <definedName name="DTCTANG_KT">#REF!</definedName>
    <definedName name="dtdt">#REF!</definedName>
    <definedName name="dthaihh">#REF!</definedName>
    <definedName name="dthft" localSheetId="3" hidden="1">{"'Sheet1'!$L$16"}</definedName>
    <definedName name="dthft" localSheetId="5" hidden="1">{"'Sheet1'!$L$16"}</definedName>
    <definedName name="dthft" localSheetId="6" hidden="1">{"'Sheet1'!$L$16"}</definedName>
    <definedName name="dthft" localSheetId="7" hidden="1">{"'Sheet1'!$L$16"}</definedName>
    <definedName name="dthft" hidden="1">{"'Sheet1'!$L$16"}</definedName>
    <definedName name="dtich1">#REF!</definedName>
    <definedName name="dtich2">#REF!</definedName>
    <definedName name="dtich3">#REF!</definedName>
    <definedName name="dtich4">#REF!</definedName>
    <definedName name="dtich5">#REF!</definedName>
    <definedName name="dtich6">#REF!</definedName>
    <definedName name="dtoan" localSheetId="3" hidden="1">{#N/A,#N/A,FALSE,"Chi tiÆt"}</definedName>
    <definedName name="dtoan" localSheetId="5" hidden="1">{#N/A,#N/A,FALSE,"Chi tiÆt"}</definedName>
    <definedName name="dtoan" localSheetId="6" hidden="1">{#N/A,#N/A,FALSE,"Chi tiÆt"}</definedName>
    <definedName name="dtoan" localSheetId="7" hidden="1">{#N/A,#N/A,FALSE,"Chi tiÆt"}</definedName>
    <definedName name="dtoan" hidden="1">{#N/A,#N/A,FALSE,"Chi tiÆt"}</definedName>
    <definedName name="DU_TOAN_CHI_TIET_CONG_TO">#REF!</definedName>
    <definedName name="DU_TOAN_CHI_TIET_DZ22KV">#REF!</definedName>
    <definedName name="DU_TOAN_CHI_TIET_KHO_BAI">#REF!</definedName>
    <definedName name="duc" localSheetId="3" hidden="1">{"'Sheet1'!$L$16"}</definedName>
    <definedName name="duc" localSheetId="5" hidden="1">{"'Sheet1'!$L$16"}</definedName>
    <definedName name="duc" localSheetId="6" hidden="1">{"'Sheet1'!$L$16"}</definedName>
    <definedName name="duc" localSheetId="7" hidden="1">{"'Sheet1'!$L$16"}</definedName>
    <definedName name="duc" hidden="1">{"'Sheet1'!$L$16"}</definedName>
    <definedName name="DUCANH" localSheetId="3" hidden="1">{"'Sheet1'!$L$16"}</definedName>
    <definedName name="DUCANH" localSheetId="5" hidden="1">{"'Sheet1'!$L$16"}</definedName>
    <definedName name="DUCANH" localSheetId="6" hidden="1">{"'Sheet1'!$L$16"}</definedName>
    <definedName name="DUCANH" localSheetId="7" hidden="1">{"'Sheet1'!$L$16"}</definedName>
    <definedName name="DUCANH" hidden="1">{"'Sheet1'!$L$16"}</definedName>
    <definedName name="duccong">#N/A</definedName>
    <definedName name="dui">#REF!</definedName>
    <definedName name="dung" localSheetId="3" hidden="1">{"'Sheet1'!$L$16"}</definedName>
    <definedName name="dung" localSheetId="8" hidden="1">{"'Sheet1'!$L$16"}</definedName>
    <definedName name="dung" localSheetId="9" hidden="1">{"'Sheet1'!$L$16"}</definedName>
    <definedName name="dung" localSheetId="10" hidden="1">{"'Sheet1'!$L$16"}</definedName>
    <definedName name="dung" localSheetId="11" hidden="1">{"'Sheet1'!$L$16"}</definedName>
    <definedName name="dung" localSheetId="12" hidden="1">{"'Sheet1'!$L$16"}</definedName>
    <definedName name="dung" hidden="1">{"'Sheet1'!$L$16"}</definedName>
    <definedName name="dungkh" localSheetId="3" hidden="1">{"'Sheet1'!$L$16"}</definedName>
    <definedName name="dungkh" localSheetId="5" hidden="1">{"'Sheet1'!$L$16"}</definedName>
    <definedName name="dungkh" localSheetId="6" hidden="1">{"'Sheet1'!$L$16"}</definedName>
    <definedName name="dungkh" localSheetId="7" hidden="1">{"'Sheet1'!$L$16"}</definedName>
    <definedName name="dungkh" hidden="1">{"'Sheet1'!$L$16"}</definedName>
    <definedName name="duoi">#REF!</definedName>
    <definedName name="Duong_dau_cau">#REF!</definedName>
    <definedName name="Duongnaco" localSheetId="3" hidden="1">{"'Sheet1'!$L$16"}</definedName>
    <definedName name="Duongnaco" localSheetId="8" hidden="1">{"'Sheet1'!$L$16"}</definedName>
    <definedName name="Duongnaco" localSheetId="9" hidden="1">{"'Sheet1'!$L$16"}</definedName>
    <definedName name="Duongnaco" localSheetId="10" hidden="1">{"'Sheet1'!$L$16"}</definedName>
    <definedName name="Duongnaco" localSheetId="11" hidden="1">{"'Sheet1'!$L$16"}</definedName>
    <definedName name="Duongnaco" localSheetId="12" hidden="1">{"'Sheet1'!$L$16"}</definedName>
    <definedName name="Duongnaco" hidden="1">{"'Sheet1'!$L$16"}</definedName>
    <definedName name="duongvt" localSheetId="3" hidden="1">{"'Sheet1'!$L$16"}</definedName>
    <definedName name="duongvt" localSheetId="8" hidden="1">{"'Sheet1'!$L$16"}</definedName>
    <definedName name="duongvt" localSheetId="9" hidden="1">{"'Sheet1'!$L$16"}</definedName>
    <definedName name="duongvt" localSheetId="10" hidden="1">{"'Sheet1'!$L$16"}</definedName>
    <definedName name="duongvt" localSheetId="11" hidden="1">{"'Sheet1'!$L$16"}</definedName>
    <definedName name="duongvt" localSheetId="12" hidden="1">{"'Sheet1'!$L$16"}</definedName>
    <definedName name="duongvt" hidden="1">{"'Sheet1'!$L$16"}</definedName>
    <definedName name="DuphongBCT">'[10]BANCO (3)'!$K$128</definedName>
    <definedName name="DuphongBGD" localSheetId="3">#REF!</definedName>
    <definedName name="DuphongBGD" localSheetId="8">#REF!</definedName>
    <definedName name="DuphongBGD">#REF!</definedName>
    <definedName name="DuphongBNG">'[10]BANCO (3)'!$K$126</definedName>
    <definedName name="DuphongBNV" localSheetId="3">#REF!</definedName>
    <definedName name="DuphongBNV" localSheetId="8">#REF!</definedName>
    <definedName name="DuphongBNV">#REF!</definedName>
    <definedName name="DuphongBQP">'[10]BANCO (3)'!$K$125</definedName>
    <definedName name="DuphongBTP" localSheetId="3">#REF!</definedName>
    <definedName name="DuphongBTP" localSheetId="8">#REF!</definedName>
    <definedName name="DuphongBTP">#REF!</definedName>
    <definedName name="DuphongCNCHL" localSheetId="8">#REF!</definedName>
    <definedName name="DuphongCNCHL">#REF!</definedName>
    <definedName name="DuphongDHQGHN" localSheetId="8">#REF!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'[15]BANCO (2)'!$F$123</definedName>
    <definedName name="DutoanDongmo" localSheetId="3">#REF!</definedName>
    <definedName name="DutoanDongmo">#REF!</definedName>
    <definedName name="dvgfsgdsdg" localSheetId="10" hidden="1">#REF!</definedName>
    <definedName name="dvgfsgdsdg" localSheetId="11" hidden="1">#REF!</definedName>
    <definedName name="dvgfsgdsdg" localSheetId="12" hidden="1">#REF!</definedName>
    <definedName name="dvgfsgdsdg" hidden="1">#REF!</definedName>
    <definedName name="DWPRICE" localSheetId="9" hidden="1">[16]Quantity!#REF!</definedName>
    <definedName name="DWPRICE" localSheetId="11" hidden="1">[16]Quantity!#REF!</definedName>
    <definedName name="DWPRICE" localSheetId="12" hidden="1">[16]Quantity!#REF!</definedName>
    <definedName name="DWPRICE" hidden="1">[16]Quantity!#REF!</definedName>
    <definedName name="DYÕ" localSheetId="3">#REF!</definedName>
    <definedName name="DYÕ" localSheetId="8">#REF!</definedName>
    <definedName name="DYÕ">#REF!</definedName>
    <definedName name="dyrrrr" localSheetId="3" hidden="1">{#N/A,#N/A,FALSE,"Chung"}</definedName>
    <definedName name="dyrrrr" localSheetId="5" hidden="1">{#N/A,#N/A,FALSE,"Chung"}</definedName>
    <definedName name="dyrrrr" localSheetId="6" hidden="1">{#N/A,#N/A,FALSE,"Chung"}</definedName>
    <definedName name="dyrrrr" localSheetId="7" hidden="1">{#N/A,#N/A,FALSE,"Chung"}</definedName>
    <definedName name="dyrrrr" hidden="1">{#N/A,#N/A,FALSE,"Chung"}</definedName>
    <definedName name="e" localSheetId="3">#REF!</definedName>
    <definedName name="e" localSheetId="8">#REF!</definedName>
    <definedName name="e">#REF!</definedName>
    <definedName name="E.chandoc">8.875</definedName>
    <definedName name="E.PC">10.438</definedName>
    <definedName name="E.PVI">12</definedName>
    <definedName name="Ea">2100000</definedName>
    <definedName name="eaya">#REF!</definedName>
    <definedName name="Eb">240000</definedName>
    <definedName name="Ebdam" localSheetId="8">#REF!</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 localSheetId="8">#REF!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coc">#N/A</definedName>
    <definedName name="epsilon">#REF!</definedName>
    <definedName name="epsilond">#REF!</definedName>
    <definedName name="EQP">#REF!</definedName>
    <definedName name="eqtrwy" localSheetId="3" hidden="1">{"'Sheet1'!$L$16"}</definedName>
    <definedName name="eqtrwy" localSheetId="5" hidden="1">{"'Sheet1'!$L$16"}</definedName>
    <definedName name="eqtrwy" localSheetId="6" hidden="1">{"'Sheet1'!$L$16"}</definedName>
    <definedName name="eqtrwy" localSheetId="7" hidden="1">{"'Sheet1'!$L$16"}</definedName>
    <definedName name="eqtrwy" hidden="1">{"'Sheet1'!$L$16"}</definedName>
    <definedName name="Es">#REF!</definedName>
    <definedName name="Es_">#REF!</definedName>
    <definedName name="Est._Vol">#REF!</definedName>
    <definedName name="eta">#REF!</definedName>
    <definedName name="etad">#REF!</definedName>
    <definedName name="ewe33e" localSheetId="3" hidden="1">{"'Sheet1'!$L$16"}</definedName>
    <definedName name="ewe33e" localSheetId="5" hidden="1">{"'Sheet1'!$L$16"}</definedName>
    <definedName name="ewe33e" localSheetId="6" hidden="1">{"'Sheet1'!$L$16"}</definedName>
    <definedName name="ewe33e" localSheetId="7" hidden="1">{"'Sheet1'!$L$16"}</definedName>
    <definedName name="ewe33e" hidden="1">{"'Sheet1'!$L$16"}</definedName>
    <definedName name="ex">#REF!</definedName>
    <definedName name="EXC" localSheetId="8">#REF!</definedName>
    <definedName name="EXC" localSheetId="9">#REF!</definedName>
    <definedName name="EXC" localSheetId="10">#REF!</definedName>
    <definedName name="EXC" localSheetId="11">#REF!</definedName>
    <definedName name="EXC" localSheetId="12">#REF!</definedName>
    <definedName name="EXC">#N/A</definedName>
    <definedName name="EXCH" localSheetId="8">#REF!</definedName>
    <definedName name="EXCH" localSheetId="9">#REF!</definedName>
    <definedName name="EXCH" localSheetId="10">#REF!</definedName>
    <definedName name="EXCH" localSheetId="11">#REF!</definedName>
    <definedName name="EXCH" localSheetId="12">#REF!</definedName>
    <definedName name="EXCH">#N/A</definedName>
    <definedName name="EXPORT" localSheetId="3">#REF!</definedName>
    <definedName name="EXPORT">#REF!</definedName>
    <definedName name="_xlnm.Extract" localSheetId="8">#REF!</definedName>
    <definedName name="_xlnm.Extract" localSheetId="9">#REF!</definedName>
    <definedName name="_xlnm.Extract" localSheetId="10">#REF!</definedName>
    <definedName name="_xlnm.Extract" localSheetId="11">#REF!</definedName>
    <definedName name="_xlnm.Extract" localSheetId="12">#REF!</definedName>
    <definedName name="_xlnm.Extract">#REF!</definedName>
    <definedName name="ey">#REF!</definedName>
    <definedName name="f">#REF!</definedName>
    <definedName name="f_cs">#REF!</definedName>
    <definedName name="F20B86">#REF!</definedName>
    <definedName name="f82E46" localSheetId="8">#REF!</definedName>
    <definedName name="f82E46" localSheetId="9">#REF!</definedName>
    <definedName name="f82E46" localSheetId="10">#REF!</definedName>
    <definedName name="f82E46" localSheetId="11">#REF!</definedName>
    <definedName name="f82E46" localSheetId="12">#REF!</definedName>
    <definedName name="f82E46">#N/A</definedName>
    <definedName name="f92F56">#REF!</definedName>
    <definedName name="faasdf" localSheetId="10" hidden="1">#REF!</definedName>
    <definedName name="faasdf" localSheetId="11" hidden="1">#REF!</definedName>
    <definedName name="faasdf" localSheetId="12" hidden="1">#REF!</definedName>
    <definedName name="faasdf" hidden="1">#REF!</definedName>
    <definedName name="FACTOR">#REF!</definedName>
    <definedName name="factor_g">#REF!</definedName>
    <definedName name="Fax">#REF!</definedName>
    <definedName name="Fay">#REF!</definedName>
    <definedName name="fbsdggdsf" localSheetId="3">{"DZ-TDTB2.XLS","Dcksat.xls"}</definedName>
    <definedName name="fbsdggdsf" localSheetId="5">{"DZ-TDTB2.XLS","Dcksat.xls"}</definedName>
    <definedName name="fbsdggdsf" localSheetId="6">{"DZ-TDTB2.XLS","Dcksat.xls"}</definedName>
    <definedName name="fbsdggdsf" localSheetId="7">{"DZ-TDTB2.XLS","Dcksat.xls"}</definedName>
    <definedName name="fbsdggdsf">{"DZ-TDTB2.XLS","Dcksat.xls"}</definedName>
    <definedName name="fbsggdsf" localSheetId="3">{"DZ-TDTB2.XLS","Dcksat.xls"}</definedName>
    <definedName name="fbsggdsf" localSheetId="5">{"DZ-TDTB2.XLS","Dcksat.xls"}</definedName>
    <definedName name="fbsggdsf" localSheetId="6">{"DZ-TDTB2.XLS","Dcksat.xls"}</definedName>
    <definedName name="fbsggdsf" localSheetId="7">{"DZ-TDTB2.XLS","Dcksat.xls"}</definedName>
    <definedName name="fbsggdsf">{"DZ-TDTB2.XLS","Dcksat.xls"}</definedName>
    <definedName name="fc_">#REF!</definedName>
    <definedName name="FC5_total">#REF!</definedName>
    <definedName name="FC6_total">#REF!</definedName>
    <definedName name="fci">#REF!</definedName>
    <definedName name="Fcoc">#REF!</definedName>
    <definedName name="FCode" localSheetId="8" hidden="1">#REF!</definedName>
    <definedName name="FCode" localSheetId="9" hidden="1">#REF!</definedName>
    <definedName name="FCode" localSheetId="10" hidden="1">#REF!</definedName>
    <definedName name="FCode" localSheetId="11" hidden="1">#REF!</definedName>
    <definedName name="FCode" localSheetId="12" hidden="1">#REF!</definedName>
    <definedName name="FCode" hidden="1">#REF!</definedName>
    <definedName name="fcs">#REF!</definedName>
    <definedName name="fD">#REF!</definedName>
    <definedName name="Fdam">#REF!</definedName>
    <definedName name="Fdaymong">#REF!</definedName>
    <definedName name="fdfsf" localSheetId="3" hidden="1">{#N/A,#N/A,FALSE,"Chi tiÆt"}</definedName>
    <definedName name="fdfsf" localSheetId="8" hidden="1">{#N/A,#N/A,FALSE,"Chi tiÆt"}</definedName>
    <definedName name="fdfsf" localSheetId="9" hidden="1">{#N/A,#N/A,FALSE,"Chi tiÆt"}</definedName>
    <definedName name="fdfsf" localSheetId="10" hidden="1">{#N/A,#N/A,FALSE,"Chi tiÆt"}</definedName>
    <definedName name="fdfsf" localSheetId="11" hidden="1">{#N/A,#N/A,FALSE,"Chi tiÆt"}</definedName>
    <definedName name="fdfsf" localSheetId="12" hidden="1">{#N/A,#N/A,FALSE,"Chi tiÆt"}</definedName>
    <definedName name="fdfsf" hidden="1">{#N/A,#N/A,FALSE,"Chi tiÆt"}</definedName>
    <definedName name="Fe" localSheetId="3">#REF!</definedName>
    <definedName name="Fe" localSheetId="8">#REF!</definedName>
    <definedName name="Fe">#REF!</definedName>
    <definedName name="ff" localSheetId="8">#REF!</definedName>
    <definedName name="ff">#REF!</definedName>
    <definedName name="fff" localSheetId="3"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localSheetId="9" hidden="1">{"'Sheet1'!$L$16"}</definedName>
    <definedName name="fff" localSheetId="10" hidden="1">{"'Sheet1'!$L$16"}</definedName>
    <definedName name="fff" localSheetId="11" hidden="1">{"'Sheet1'!$L$16"}</definedName>
    <definedName name="fff" localSheetId="12" hidden="1">{"'Sheet1'!$L$16"}</definedName>
    <definedName name="fff" hidden="1">{"'Sheet1'!$L$16"}</definedName>
    <definedName name="fg" localSheetId="3" hidden="1">{"'Sheet1'!$L$16"}</definedName>
    <definedName name="fg" localSheetId="5" hidden="1">{"'Sheet1'!$L$16"}</definedName>
    <definedName name="fg" localSheetId="6" hidden="1">{"'Sheet1'!$L$16"}</definedName>
    <definedName name="fg" localSheetId="7" hidden="1">{"'Sheet1'!$L$16"}</definedName>
    <definedName name="fg" hidden="1">{"'Sheet1'!$L$16"}</definedName>
    <definedName name="fgh" localSheetId="3" hidden="1">{"'Sheet1'!$L$16"}</definedName>
    <definedName name="fgh" localSheetId="5" hidden="1">{"'Sheet1'!$L$16"}</definedName>
    <definedName name="fgh" localSheetId="6" hidden="1">{"'Sheet1'!$L$16"}</definedName>
    <definedName name="fgh" localSheetId="7" hidden="1">{"'Sheet1'!$L$16"}</definedName>
    <definedName name="fgh" hidden="1">{"'Sheet1'!$L$16"}</definedName>
    <definedName name="fghghgh">#REF!</definedName>
    <definedName name="fgn" localSheetId="3" hidden="1">{"'Sheet1'!$L$16"}</definedName>
    <definedName name="fgn" localSheetId="8" hidden="1">{"'Sheet1'!$L$16"}</definedName>
    <definedName name="fgn" localSheetId="9" hidden="1">{"'Sheet1'!$L$16"}</definedName>
    <definedName name="fgn" localSheetId="10" hidden="1">{"'Sheet1'!$L$16"}</definedName>
    <definedName name="fgn" localSheetId="11" hidden="1">{"'Sheet1'!$L$16"}</definedName>
    <definedName name="fgn" localSheetId="12" hidden="1">{"'Sheet1'!$L$16"}</definedName>
    <definedName name="fgn" hidden="1">{"'Sheet1'!$L$16"}</definedName>
    <definedName name="Fi">#REF!</definedName>
    <definedName name="FI_12">4820</definedName>
    <definedName name="FIL" localSheetId="3">#REF!</definedName>
    <definedName name="FIL" localSheetId="8">#REF!</definedName>
    <definedName name="FIL">#REF!</definedName>
    <definedName name="FILE" localSheetId="8">#REF!</definedName>
    <definedName name="FILE">#REF!</definedName>
    <definedName name="FIT" localSheetId="3">BlankMacro1</definedName>
    <definedName name="FIT" localSheetId="8">BlankMacro1</definedName>
    <definedName name="FIT" localSheetId="9">BlankMacro1</definedName>
    <definedName name="FIT" localSheetId="10">BlankMacro1</definedName>
    <definedName name="FIT" localSheetId="11">BlankMacro1</definedName>
    <definedName name="FIT" localSheetId="12">BlankMacro1</definedName>
    <definedName name="FIT">BlankMacro1</definedName>
    <definedName name="FITT2" localSheetId="3">BlankMacro1</definedName>
    <definedName name="FITT2" localSheetId="8">BlankMacro1</definedName>
    <definedName name="FITT2" localSheetId="9">BlankMacro1</definedName>
    <definedName name="FITT2" localSheetId="10">BlankMacro1</definedName>
    <definedName name="FITT2" localSheetId="11">BlankMacro1</definedName>
    <definedName name="FITT2" localSheetId="12">BlankMacro1</definedName>
    <definedName name="FITT2">BlankMacro1</definedName>
    <definedName name="FITTING2" localSheetId="3">BlankMacro1</definedName>
    <definedName name="FITTING2" localSheetId="8">BlankMacro1</definedName>
    <definedName name="FITTING2" localSheetId="9">BlankMacro1</definedName>
    <definedName name="FITTING2" localSheetId="10">BlankMacro1</definedName>
    <definedName name="FITTING2" localSheetId="11">BlankMacro1</definedName>
    <definedName name="FITTING2" localSheetId="12">BlankMacro1</definedName>
    <definedName name="FITTING2">BlankMacro1</definedName>
    <definedName name="fjh" localSheetId="3">#REF!</definedName>
    <definedName name="fjh" localSheetId="8">#REF!</definedName>
    <definedName name="fjh" localSheetId="9">#REF!</definedName>
    <definedName name="fjh">#REF!</definedName>
    <definedName name="fkgjk" localSheetId="3" hidden="1">{"'Sheet1'!$L$16"}</definedName>
    <definedName name="fkgjk" localSheetId="5" hidden="1">{"'Sheet1'!$L$16"}</definedName>
    <definedName name="fkgjk" localSheetId="6" hidden="1">{"'Sheet1'!$L$16"}</definedName>
    <definedName name="fkgjk" localSheetId="7" hidden="1">{"'Sheet1'!$L$16"}</definedName>
    <definedName name="fkgjk" hidden="1">{"'Sheet1'!$L$16"}</definedName>
    <definedName name="FL" localSheetId="8">#REF!</definedName>
    <definedName name="FL">#REF!</definedName>
    <definedName name="FLG" localSheetId="3">BlankMacro1</definedName>
    <definedName name="FLG" localSheetId="8">BlankMacro1</definedName>
    <definedName name="FLG" localSheetId="9">BlankMacro1</definedName>
    <definedName name="FLG" localSheetId="10">BlankMacro1</definedName>
    <definedName name="FLG" localSheetId="11">BlankMacro1</definedName>
    <definedName name="FLG" localSheetId="12">BlankMacro1</definedName>
    <definedName name="FLG">BlankMacro1</definedName>
    <definedName name="FO">#N/A</definedName>
    <definedName name="foo" localSheetId="3">ErrorHandler_1</definedName>
    <definedName name="foo" localSheetId="8">ErrorHandler_1</definedName>
    <definedName name="foo" localSheetId="9">ErrorHandler_1</definedName>
    <definedName name="foo" localSheetId="10">ErrorHandler_1</definedName>
    <definedName name="foo" localSheetId="11">ErrorHandler_1</definedName>
    <definedName name="foo" localSheetId="12">ErrorHandler_1</definedName>
    <definedName name="foo">ErrorHandler_1</definedName>
    <definedName name="fpe" localSheetId="3">#REF!</definedName>
    <definedName name="fpe" localSheetId="8">#REF!</definedName>
    <definedName name="fpe" localSheetId="9">#REF!</definedName>
    <definedName name="fpe">#REF!</definedName>
    <definedName name="fpy" localSheetId="8">#REF!</definedName>
    <definedName name="fpy">#REF!</definedName>
    <definedName name="fr" localSheetId="8">#REF!</definedName>
    <definedName name="fr">#REF!</definedName>
    <definedName name="frame">#REF!</definedName>
    <definedName name="fs">#REF!</definedName>
    <definedName name="fsd" localSheetId="3" hidden="1">{"'Sheet1'!$L$16"}</definedName>
    <definedName name="fsd" localSheetId="8" hidden="1">{"'Sheet1'!$L$16"}</definedName>
    <definedName name="fsd" localSheetId="9" hidden="1">{"'Sheet1'!$L$16"}</definedName>
    <definedName name="fsd" localSheetId="10" hidden="1">{"'Sheet1'!$L$16"}</definedName>
    <definedName name="fsd" localSheetId="11" hidden="1">{"'Sheet1'!$L$16"}</definedName>
    <definedName name="fsd" localSheetId="12" hidden="1">{"'Sheet1'!$L$16"}</definedName>
    <definedName name="fsd" hidden="1">{"'Sheet1'!$L$16"}</definedName>
    <definedName name="fsdfdsf" localSheetId="3" hidden="1">{"'Sheet1'!$L$16"}</definedName>
    <definedName name="fsdfdsf" localSheetId="5" hidden="1">{"'Sheet1'!$L$16"}</definedName>
    <definedName name="fsdfdsf" localSheetId="6" hidden="1">{"'Sheet1'!$L$16"}</definedName>
    <definedName name="fsdfdsf" localSheetId="7" hidden="1">{"'Sheet1'!$L$16"}</definedName>
    <definedName name="fsdfdsf" localSheetId="8" hidden="1">{"'Sheet1'!$L$16"}</definedName>
    <definedName name="fsdfdsf" localSheetId="9" hidden="1">{"'Sheet1'!$L$16"}</definedName>
    <definedName name="fsdfdsf" localSheetId="10" hidden="1">{"'Sheet1'!$L$16"}</definedName>
    <definedName name="fsdfdsf" localSheetId="11" hidden="1">{"'Sheet1'!$L$16"}</definedName>
    <definedName name="fsdfdsf" localSheetId="12" hidden="1">{"'Sheet1'!$L$16"}</definedName>
    <definedName name="fsdfdsf" hidden="1">{"'Sheet1'!$L$16"}</definedName>
    <definedName name="fsdfsd" localSheetId="3" hidden="1">{#N/A,#N/A,FALSE,"Chi tiÆt"}</definedName>
    <definedName name="fsdfsd" localSheetId="5" hidden="1">{#N/A,#N/A,FALSE,"Chi tiÆt"}</definedName>
    <definedName name="fsdfsd" localSheetId="6" hidden="1">{#N/A,#N/A,FALSE,"Chi tiÆt"}</definedName>
    <definedName name="fsdfsd" localSheetId="7" hidden="1">{#N/A,#N/A,FALSE,"Chi tiÆt"}</definedName>
    <definedName name="fsdfsd" hidden="1">{#N/A,#N/A,FALSE,"Chi tiÆt"}</definedName>
    <definedName name="fse">#REF!</definedName>
    <definedName name="fsf">#N/A</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3" hidden="1">{"'Sheet1'!$L$16"}</definedName>
    <definedName name="g" localSheetId="8" hidden="1">{"'Sheet1'!$L$16"}</definedName>
    <definedName name="g" localSheetId="9" hidden="1">{"'Sheet1'!$L$16"}</definedName>
    <definedName name="g" localSheetId="10" hidden="1">{"'Sheet1'!$L$16"}</definedName>
    <definedName name="g" localSheetId="11" hidden="1">{"'Sheet1'!$L$16"}</definedName>
    <definedName name="g" localSheetId="12"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hgh" localSheetId="3" hidden="1">{"'Sheet1'!$L$16"}</definedName>
    <definedName name="gdhgh" localSheetId="5" hidden="1">{"'Sheet1'!$L$16"}</definedName>
    <definedName name="gdhgh" localSheetId="6" hidden="1">{"'Sheet1'!$L$16"}</definedName>
    <definedName name="gdhgh" localSheetId="7" hidden="1">{"'Sheet1'!$L$16"}</definedName>
    <definedName name="gdhgh" hidden="1">{"'Sheet1'!$L$16"}</definedName>
    <definedName name="GDL">#REF!</definedName>
    <definedName name="gDst">#REF!</definedName>
    <definedName name="geff">#REF!</definedName>
    <definedName name="geo">#REF!</definedName>
    <definedName name="Gerät">#N/A</definedName>
    <definedName name="getrtertertert" localSheetId="3">BlankMacro1</definedName>
    <definedName name="getrtertertert" localSheetId="8">BlankMacro1</definedName>
    <definedName name="getrtertertert" localSheetId="9">BlankMacro1</definedName>
    <definedName name="getrtertertert" localSheetId="10">BlankMacro1</definedName>
    <definedName name="getrtertertert" localSheetId="11">BlankMacro1</definedName>
    <definedName name="getrtertertert" localSheetId="12">BlankMacro1</definedName>
    <definedName name="getrtertertert">BlankMacro1</definedName>
    <definedName name="gfdgfd" localSheetId="3" hidden="1">{"'Sheet1'!$L$16"}</definedName>
    <definedName name="gfdgfd" localSheetId="8" hidden="1">{"'Sheet1'!$L$16"}</definedName>
    <definedName name="gfdgfd" localSheetId="9" hidden="1">{"'Sheet1'!$L$16"}</definedName>
    <definedName name="gfdgfd" localSheetId="10" hidden="1">{"'Sheet1'!$L$16"}</definedName>
    <definedName name="gfdgfd" localSheetId="11" hidden="1">{"'Sheet1'!$L$16"}</definedName>
    <definedName name="gfdgfd" localSheetId="12" hidden="1">{"'Sheet1'!$L$16"}</definedName>
    <definedName name="gfdgfd" hidden="1">{"'Sheet1'!$L$16"}</definedName>
    <definedName name="gfeh">#REF!</definedName>
    <definedName name="gfg" localSheetId="3" hidden="1">{"'Sheet1'!$L$16"}</definedName>
    <definedName name="gfg" localSheetId="5" hidden="1">{"'Sheet1'!$L$16"}</definedName>
    <definedName name="gfg" localSheetId="6" hidden="1">{"'Sheet1'!$L$16"}</definedName>
    <definedName name="gfg" localSheetId="7" hidden="1">{"'Sheet1'!$L$16"}</definedName>
    <definedName name="gfg" hidden="1">{"'Sheet1'!$L$16"}</definedName>
    <definedName name="GFJHJ" localSheetId="3" hidden="1">{"'Sheet1'!$L$16"}</definedName>
    <definedName name="GFJHJ" localSheetId="5" hidden="1">{"'Sheet1'!$L$16"}</definedName>
    <definedName name="GFJHJ" localSheetId="6" hidden="1">{"'Sheet1'!$L$16"}</definedName>
    <definedName name="GFJHJ" localSheetId="7" hidden="1">{"'Sheet1'!$L$16"}</definedName>
    <definedName name="GFJHJ" hidden="1">{"'Sheet1'!$L$16"}</definedName>
    <definedName name="gg" localSheetId="3" hidden="1">{"'Sheet1'!$L$16"}</definedName>
    <definedName name="gg" localSheetId="5" hidden="1">{"'Sheet1'!$L$16"}</definedName>
    <definedName name="gg" localSheetId="6" hidden="1">{"'Sheet1'!$L$16"}</definedName>
    <definedName name="gg" localSheetId="7" hidden="1">{"'Sheet1'!$L$16"}</definedName>
    <definedName name="gg" localSheetId="8">#REF!</definedName>
    <definedName name="gg" localSheetId="9">#REF!</definedName>
    <definedName name="gg" localSheetId="10">#REF!</definedName>
    <definedName name="gg" localSheetId="11">#REF!</definedName>
    <definedName name="gg" localSheetId="12">#REF!</definedName>
    <definedName name="gg" hidden="1">{"'Sheet1'!$L$16"}</definedName>
    <definedName name="ggg" localSheetId="3" hidden="1">{"'Sheet1'!$L$16"}</definedName>
    <definedName name="ggg" localSheetId="5" hidden="1">{"'Sheet1'!$L$16"}</definedName>
    <definedName name="ggg" localSheetId="6" hidden="1">{"'Sheet1'!$L$16"}</definedName>
    <definedName name="ggg" localSheetId="7" hidden="1">{"'Sheet1'!$L$16"}</definedName>
    <definedName name="ggg" hidden="1">{"'Sheet1'!$L$16"}</definedName>
    <definedName name="gggggggggggg" localSheetId="3" hidden="1">{"'Sheet1'!$L$16"}</definedName>
    <definedName name="gggggggggggg" localSheetId="8" hidden="1">{"'Sheet1'!$L$16"}</definedName>
    <definedName name="gggggggggggg" localSheetId="9" hidden="1">{"'Sheet1'!$L$16"}</definedName>
    <definedName name="gggggggggggg" localSheetId="10" hidden="1">{"'Sheet1'!$L$16"}</definedName>
    <definedName name="gggggggggggg" localSheetId="11" hidden="1">{"'Sheet1'!$L$16"}</definedName>
    <definedName name="gggggggggggg" localSheetId="12" hidden="1">{"'Sheet1'!$L$16"}</definedName>
    <definedName name="gggggggggggg" hidden="1">{"'Sheet1'!$L$16"}</definedName>
    <definedName name="gggggggggggggggg" localSheetId="3" hidden="1">{0}</definedName>
    <definedName name="gggggggggggggggg" localSheetId="5" hidden="1">{0}</definedName>
    <definedName name="gggggggggggggggg" localSheetId="6" hidden="1">{0}</definedName>
    <definedName name="gggggggggggggggg" localSheetId="7" hidden="1">{0}</definedName>
    <definedName name="gggggggggggggggg" hidden="1">{0}</definedName>
    <definedName name="ggh" localSheetId="3" hidden="1">{"'Sheet1'!$L$16"}</definedName>
    <definedName name="ggh" localSheetId="8" hidden="1">{"'Sheet1'!$L$16"}</definedName>
    <definedName name="ggh" localSheetId="9" hidden="1">{"'Sheet1'!$L$16"}</definedName>
    <definedName name="ggh" localSheetId="10" hidden="1">{"'Sheet1'!$L$16"}</definedName>
    <definedName name="ggh" localSheetId="11" hidden="1">{"'Sheet1'!$L$16"}</definedName>
    <definedName name="ggh" localSheetId="12" hidden="1">{"'Sheet1'!$L$16"}</definedName>
    <definedName name="ggh" hidden="1">{"'Sheet1'!$L$16"}</definedName>
    <definedName name="ggss" localSheetId="3" hidden="1">{"'Sheet1'!$L$16"}</definedName>
    <definedName name="ggss" localSheetId="5" hidden="1">{"'Sheet1'!$L$16"}</definedName>
    <definedName name="ggss" localSheetId="6" hidden="1">{"'Sheet1'!$L$16"}</definedName>
    <definedName name="ggss" localSheetId="7" hidden="1">{"'Sheet1'!$L$16"}</definedName>
    <definedName name="ggss" hidden="1">{"'Sheet1'!$L$16"}</definedName>
    <definedName name="gh" localSheetId="3" hidden="1">{"'Sheet1'!$L$16"}</definedName>
    <definedName name="gh" localSheetId="5" hidden="1">{"'Sheet1'!$L$16"}</definedName>
    <definedName name="gh" localSheetId="6" hidden="1">{"'Sheet1'!$L$16"}</definedName>
    <definedName name="gh" localSheetId="7" hidden="1">{"'Sheet1'!$L$16"}</definedName>
    <definedName name="gh" hidden="1">{"'Sheet1'!$L$16"}</definedName>
    <definedName name="ghcgcfdhfg">#N/A</definedName>
    <definedName name="GHDF" localSheetId="3" hidden="1">{"'Sheet1'!$L$16"}</definedName>
    <definedName name="GHDF" localSheetId="5" hidden="1">{"'Sheet1'!$L$16"}</definedName>
    <definedName name="GHDF" localSheetId="6" hidden="1">{"'Sheet1'!$L$16"}</definedName>
    <definedName name="GHDF" localSheetId="7" hidden="1">{"'Sheet1'!$L$16"}</definedName>
    <definedName name="GHDF" hidden="1">{"'Sheet1'!$L$16"}</definedName>
    <definedName name="ghg" localSheetId="3" hidden="1">{"'Sheet1'!$L$16"}</definedName>
    <definedName name="ghg" localSheetId="5" hidden="1">{"'Sheet1'!$L$16"}</definedName>
    <definedName name="ghg" localSheetId="6" hidden="1">{"'Sheet1'!$L$16"}</definedName>
    <definedName name="ghg" localSheetId="7" hidden="1">{"'Sheet1'!$L$16"}</definedName>
    <definedName name="ghg" hidden="1">{"'Sheet1'!$L$16"}</definedName>
    <definedName name="ghgh" localSheetId="3" hidden="1">{"'Sheet1'!$L$16"}</definedName>
    <definedName name="ghgh" localSheetId="5" hidden="1">{"'Sheet1'!$L$16"}</definedName>
    <definedName name="ghgh" localSheetId="6" hidden="1">{"'Sheet1'!$L$16"}</definedName>
    <definedName name="ghgh" localSheetId="7" hidden="1">{"'Sheet1'!$L$16"}</definedName>
    <definedName name="ghgh" hidden="1">{"'Sheet1'!$L$16"}</definedName>
    <definedName name="ghichu" localSheetId="8">#REF!</definedName>
    <definedName name="ghichu">#REF!</definedName>
    <definedName name="ghip" localSheetId="8">#REF!</definedName>
    <definedName name="ghip">#REF!</definedName>
    <definedName name="Gi" localSheetId="8">#REF!</definedName>
    <definedName name="Gi" localSheetId="9">#REF!</definedName>
    <definedName name="Gi" localSheetId="10">#REF!</definedName>
    <definedName name="Gi" localSheetId="11">#REF!</definedName>
    <definedName name="Gi" localSheetId="12">#REF!</definedName>
    <definedName name="gi">0.4</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GIAOVLHT">'[17]Gia giao VL den HT'!$M$49</definedName>
    <definedName name="giam" localSheetId="3">#REF!</definedName>
    <definedName name="giam">#REF!</definedName>
    <definedName name="giatien" localSheetId="3">#REF!</definedName>
    <definedName name="giatien">#REF!</definedName>
    <definedName name="GIAVL_TRALY" localSheetId="8">#REF!</definedName>
    <definedName name="GIAVL_TRALY" localSheetId="9">#REF!</definedName>
    <definedName name="GIAVL_TRALY" localSheetId="10">#REF!</definedName>
    <definedName name="GIAVL_TRALY" localSheetId="11">#REF!</definedName>
    <definedName name="GIAVL_TRALY" localSheetId="12">#REF!</definedName>
    <definedName name="GIAVL_TRALY">#N/A</definedName>
    <definedName name="GIAVLHT">'[18]Gia VL den HT'!$K$48</definedName>
    <definedName name="GIAVLIEUTN" localSheetId="3">#REF!</definedName>
    <definedName name="GIAVLIEUTN">#REF!</definedName>
    <definedName name="GiaVtu" localSheetId="3">#REF!</definedName>
    <definedName name="GiaVtu">#REF!</definedName>
    <definedName name="Giocong" localSheetId="3">#REF!</definedName>
    <definedName name="Giocong">#REF!</definedName>
    <definedName name="giom">#N/A</definedName>
    <definedName name="giomoi">#N/A</definedName>
    <definedName name="gis">#REF!</definedName>
    <definedName name="gis150room">#REF!</definedName>
    <definedName name="gjgh" localSheetId="3" hidden="1">{"'Sheet1'!$L$16"}</definedName>
    <definedName name="gjgh" localSheetId="5" hidden="1">{"'Sheet1'!$L$16"}</definedName>
    <definedName name="gjgh" localSheetId="6" hidden="1">{"'Sheet1'!$L$16"}</definedName>
    <definedName name="gjgh" localSheetId="7" hidden="1">{"'Sheet1'!$L$16"}</definedName>
    <definedName name="gjgh" hidden="1">{"'Sheet1'!$L$16"}</definedName>
    <definedName name="gjh" localSheetId="3" hidden="1">{"'Sheet1'!$L$16"}</definedName>
    <definedName name="gjh" localSheetId="5" hidden="1">{"'Sheet1'!$L$16"}</definedName>
    <definedName name="gjh" localSheetId="6" hidden="1">{"'Sheet1'!$L$16"}</definedName>
    <definedName name="gjh" localSheetId="7" hidden="1">{"'Sheet1'!$L$16"}</definedName>
    <definedName name="gjh" localSheetId="8">#REF!</definedName>
    <definedName name="gjh" localSheetId="9">#REF!</definedName>
    <definedName name="gjh" localSheetId="10">#REF!</definedName>
    <definedName name="gjh" localSheetId="11">#REF!</definedName>
    <definedName name="gjh" localSheetId="12">#REF!</definedName>
    <definedName name="gjh" hidden="1">{"'Sheet1'!$L$16"}</definedName>
    <definedName name="gkghk" localSheetId="10" hidden="1">#REF!</definedName>
    <definedName name="gkghk" localSheetId="11" hidden="1">#REF!</definedName>
    <definedName name="gkghk" localSheetId="12" hidden="1">#REF!</definedName>
    <definedName name="gkghk" hidden="1">#REF!</definedName>
    <definedName name="gkGTGT">#REF!</definedName>
    <definedName name="gkhon" localSheetId="10" hidden="1">#REF!</definedName>
    <definedName name="gkhon" localSheetId="11" hidden="1">#REF!</definedName>
    <definedName name="gkhon" localSheetId="12" hidden="1">#REF!</definedName>
    <definedName name="gkhon" hidden="1">#REF!</definedName>
    <definedName name="gl">#REF!</definedName>
    <definedName name="gl3p">#REF!</definedName>
    <definedName name="gld">#REF!</definedName>
    <definedName name="GLL">#REF!</definedName>
    <definedName name="gLst">#REF!</definedName>
    <definedName name="gm">#N/A</definedName>
    <definedName name="GMs">#REF!</definedName>
    <definedName name="GMSTC">#REF!</definedName>
    <definedName name="GNmd">#REF!</definedName>
    <definedName name="gntc">#REF!</definedName>
    <definedName name="GoBack" localSheetId="8">[13]Sheet1!GoBack</definedName>
    <definedName name="GoBack">[14]Sheet1!GoBack</definedName>
    <definedName name="Goc32x3" localSheetId="3">#REF!</definedName>
    <definedName name="Goc32x3" localSheetId="8">#REF!</definedName>
    <definedName name="Goc32x3">#REF!</definedName>
    <definedName name="Goc35x3" localSheetId="8">#REF!</definedName>
    <definedName name="Goc35x3">#REF!</definedName>
    <definedName name="Goc40x4" localSheetId="8">#REF!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'[2]R&amp;P'!$G$86</definedName>
    <definedName name="govankhuon">#REF!</definedName>
    <definedName name="GPMB" localSheetId="3"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localSheetId="9" hidden="1">{"Offgrid",#N/A,FALSE,"OFFGRID";"Region",#N/A,FALSE,"REGION";"Offgrid -2",#N/A,FALSE,"OFFGRID";"WTP",#N/A,FALSE,"WTP";"WTP -2",#N/A,FALSE,"WTP";"Project",#N/A,FALSE,"PROJECT";"Summary -2",#N/A,FALSE,"SUMMARY"}</definedName>
    <definedName name="GPMB" localSheetId="10" hidden="1">{"Offgrid",#N/A,FALSE,"OFFGRID";"Region",#N/A,FALSE,"REGION";"Offgrid -2",#N/A,FALSE,"OFFGRID";"WTP",#N/A,FALSE,"WTP";"WTP -2",#N/A,FALSE,"WTP";"Project",#N/A,FALSE,"PROJECT";"Summary -2",#N/A,FALSE,"SUMMARY"}</definedName>
    <definedName name="GPMB" localSheetId="11" hidden="1">{"Offgrid",#N/A,FALSE,"OFFGRID";"Region",#N/A,FALSE,"REGION";"Offgrid -2",#N/A,FALSE,"OFFGRID";"WTP",#N/A,FALSE,"WTP";"WTP -2",#N/A,FALSE,"WTP";"Project",#N/A,FALSE,"PROJECT";"Summary -2",#N/A,FALSE,"SUMMARY"}</definedName>
    <definedName name="GPMB" localSheetId="1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3">#REF!</definedName>
    <definedName name="gps" localSheetId="8">#REF!</definedName>
    <definedName name="gps">#REF!</definedName>
    <definedName name="Gqlda" localSheetId="8">#REF!</definedName>
    <definedName name="Gqlda">#REF!</definedName>
    <definedName name="gra" localSheetId="3" hidden="1">{"'Sheet1'!$L$16"}</definedName>
    <definedName name="gra" localSheetId="8" hidden="1">{"'Sheet1'!$L$16"}</definedName>
    <definedName name="gra" localSheetId="9" hidden="1">{"'Sheet1'!$L$16"}</definedName>
    <definedName name="gra" localSheetId="10" hidden="1">{"'Sheet1'!$L$16"}</definedName>
    <definedName name="gra" localSheetId="11" hidden="1">{"'Sheet1'!$L$16"}</definedName>
    <definedName name="gra" localSheetId="12" hidden="1">{"'Sheet1'!$L$16"}</definedName>
    <definedName name="gra" hidden="1">{"'Sheet1'!$L$16"}</definedName>
    <definedName name="grB">#REF!</definedName>
    <definedName name="gse">#REF!</definedName>
    <definedName name="gt">10%</definedName>
    <definedName name="Gtb" localSheetId="3">#REF!</definedName>
    <definedName name="Gtb" localSheetId="8">#REF!</definedName>
    <definedName name="Gtb">#REF!</definedName>
    <definedName name="gtbtt" localSheetId="8">#REF!</definedName>
    <definedName name="gtbtt">#REF!</definedName>
    <definedName name="gtc" localSheetId="8">#REF!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NT1">#REF!</definedName>
    <definedName name="GTNT2">#REF!</definedName>
    <definedName name="GTRI" localSheetId="8">#REF!</definedName>
    <definedName name="GTRI">#REF!</definedName>
    <definedName name="gtst" localSheetId="8">#REF!</definedName>
    <definedName name="gtst">#REF!</definedName>
    <definedName name="GTTB" localSheetId="8">#REF!</definedName>
    <definedName name="GTTB">#REF!</definedName>
    <definedName name="GTXL">#REF!</definedName>
    <definedName name="GTXL_1">#REF!</definedName>
    <definedName name="GTXL3">#REF!</definedName>
    <definedName name="GVL_LDT" localSheetId="8">#REF!</definedName>
    <definedName name="GVL_LDT" localSheetId="9">#REF!</definedName>
    <definedName name="GVL_LDT" localSheetId="10">#REF!</definedName>
    <definedName name="GVL_LDT" localSheetId="11">#REF!</definedName>
    <definedName name="GVL_LDT" localSheetId="12">#REF!</definedName>
    <definedName name="GVL_LDT">#N/A</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3"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localSheetId="11" hidden="1">{"'Sheet1'!$L$16"}</definedName>
    <definedName name="h" localSheetId="12"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_xoa" localSheetId="3" hidden="1">{"'Sheet1'!$L$16"}</definedName>
    <definedName name="h_xoa" localSheetId="5" hidden="1">{"'Sheet1'!$L$16"}</definedName>
    <definedName name="h_xoa" localSheetId="6" hidden="1">{"'Sheet1'!$L$16"}</definedName>
    <definedName name="h_xoa" localSheetId="7" hidden="1">{"'Sheet1'!$L$16"}</definedName>
    <definedName name="h_xoa" hidden="1">{"'Sheet1'!$L$16"}</definedName>
    <definedName name="h_xoa2" localSheetId="3" hidden="1">{"'Sheet1'!$L$16"}</definedName>
    <definedName name="h_xoa2" localSheetId="5" hidden="1">{"'Sheet1'!$L$16"}</definedName>
    <definedName name="h_xoa2" localSheetId="6" hidden="1">{"'Sheet1'!$L$16"}</definedName>
    <definedName name="h_xoa2" localSheetId="7" hidden="1">{"'Sheet1'!$L$16"}</definedName>
    <definedName name="h_xoa2" hidden="1">{"'Sheet1'!$L$16"}</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 localSheetId="8">#REF!</definedName>
    <definedName name="hai" localSheetId="9">#REF!</definedName>
    <definedName name="hai" localSheetId="10">#REF!</definedName>
    <definedName name="hai" localSheetId="11">#REF!</definedName>
    <definedName name="hai" localSheetId="12">#REF!</definedName>
    <definedName name="hai">#N/A</definedName>
    <definedName name="Hải_Phòng">#REF!</definedName>
    <definedName name="hall1">#REF!</definedName>
    <definedName name="hall2">#REF!</definedName>
    <definedName name="handau10.2">#REF!</definedName>
    <definedName name="handau27.5">#REF!</definedName>
    <definedName name="handau4">#REF!</definedName>
    <definedName name="HANG" localSheetId="3" hidden="1">{#N/A,#N/A,FALSE,"Chi tiÆt"}</definedName>
    <definedName name="HANG" localSheetId="5" hidden="1">{#N/A,#N/A,FALSE,"Chi tiÆt"}</definedName>
    <definedName name="HANG" localSheetId="6" hidden="1">{#N/A,#N/A,FALSE,"Chi tiÆt"}</definedName>
    <definedName name="HANG" localSheetId="7" hidden="1">{#N/A,#N/A,FALSE,"Chi tiÆt"}</definedName>
    <definedName name="HANG" hidden="1">{#N/A,#N/A,FALSE,"Chi tiÆt"}</definedName>
    <definedName name="Hang_muc_kha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NA" localSheetId="3" hidden="1">{"'Sheet1'!$L$16"}</definedName>
    <definedName name="HCNA" localSheetId="5" hidden="1">{"'Sheet1'!$L$16"}</definedName>
    <definedName name="HCNA" localSheetId="6" hidden="1">{"'Sheet1'!$L$16"}</definedName>
    <definedName name="HCNA" localSheetId="7" hidden="1">{"'Sheet1'!$L$16"}</definedName>
    <definedName name="HCNA" hidden="1">{"'Sheet1'!$L$16"}</definedName>
    <definedName name="hct">#REF!</definedName>
    <definedName name="Hdao">0.3</definedName>
    <definedName name="Hdap">5.2</definedName>
    <definedName name="hdi" localSheetId="3">#REF!</definedName>
    <definedName name="hdi" localSheetId="8">#REF!</definedName>
    <definedName name="hdi">#REF!</definedName>
    <definedName name="HDVDT" localSheetId="9" hidden="1">#REF!</definedName>
    <definedName name="HDVDT" localSheetId="10" hidden="1">#REF!</definedName>
    <definedName name="HDVDT" localSheetId="11" hidden="1">#REF!</definedName>
    <definedName name="HDVDT" localSheetId="12" hidden="1">#REF!</definedName>
    <definedName name="HDVDT" hidden="1">#REF!</definedName>
    <definedName name="He">#REF!</definedName>
    <definedName name="HE_SO_KHO_KHAN_CANG_DAY">#REF!</definedName>
    <definedName name="Heä_soá_laép_xaø_H">1.7</definedName>
    <definedName name="heä_soá_sình_laày" localSheetId="3">#REF!</definedName>
    <definedName name="heä_soá_sình_laày" localSheetId="8">#REF!</definedName>
    <definedName name="heä_soá_sình_laày">#REF!</definedName>
    <definedName name="height" localSheetId="8">#REF!</definedName>
    <definedName name="height">#REF!</definedName>
    <definedName name="Hello" localSheetId="8">#REF!</definedName>
    <definedName name="Hello" localSheetId="9">#REF!</definedName>
    <definedName name="Hello" localSheetId="10">#REF!</definedName>
    <definedName name="Hello" localSheetId="11">#REF!</definedName>
    <definedName name="Hello" localSheetId="12">#REF!</definedName>
    <definedName name="Hello">#N/A</definedName>
    <definedName name="Heso">'[15]MT DPin (2)'!$BP$99</definedName>
    <definedName name="hesoC" localSheetId="3">#REF!</definedName>
    <definedName name="hesoC">#REF!</definedName>
    <definedName name="HeSoPhuPhi" localSheetId="3">#REF!</definedName>
    <definedName name="HeSoPhuPhi">#REF!</definedName>
    <definedName name="hfdsh" localSheetId="9" hidden="1">#REF!</definedName>
    <definedName name="hfdsh" localSheetId="10" hidden="1">#REF!</definedName>
    <definedName name="hfdsh" localSheetId="11" hidden="1">#REF!</definedName>
    <definedName name="hfdsh" localSheetId="12" hidden="1">#REF!</definedName>
    <definedName name="hfdsh" hidden="1">#REF!</definedName>
    <definedName name="HFFTRB">#REF!</definedName>
    <definedName name="HFFTSF">#REF!</definedName>
    <definedName name="hgh" localSheetId="3" hidden="1">{"'Sheet1'!$L$16"}</definedName>
    <definedName name="hgh" localSheetId="5" hidden="1">{"'Sheet1'!$L$16"}</definedName>
    <definedName name="hgh" localSheetId="6" hidden="1">{"'Sheet1'!$L$16"}</definedName>
    <definedName name="hgh" localSheetId="7" hidden="1">{"'Sheet1'!$L$16"}</definedName>
    <definedName name="hgh" hidden="1">{"'Sheet1'!$L$16"}</definedName>
    <definedName name="HGLTB">#REF!</definedName>
    <definedName name="hh" localSheetId="3" hidden="1">{"'Sheet1'!$L$16"}</definedName>
    <definedName name="hh" localSheetId="8" hidden="1">{"'Sheet1'!$L$16"}</definedName>
    <definedName name="hh" localSheetId="9" hidden="1">{"'Sheet1'!$L$16"}</definedName>
    <definedName name="hh" localSheetId="10" hidden="1">{"'Sheet1'!$L$16"}</definedName>
    <definedName name="hh" localSheetId="11" hidden="1">{"'Sheet1'!$L$16"}</definedName>
    <definedName name="hh" localSheetId="12" hidden="1">{"'Sheet1'!$L$16"}</definedName>
    <definedName name="hh" hidden="1">{"'Sheet1'!$L$16"}</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localSheetId="8" hidden="1">#REF!</definedName>
    <definedName name="HiddenRows" localSheetId="9" hidden="1">#REF!</definedName>
    <definedName name="HiddenRows" localSheetId="10" hidden="1">#REF!</definedName>
    <definedName name="HiddenRows" localSheetId="11" hidden="1">#REF!</definedName>
    <definedName name="HiddenRows" localSheetId="12" hidden="1">#REF!</definedName>
    <definedName name="HiddenRows" hidden="1">#REF!</definedName>
    <definedName name="hien">#REF!</definedName>
    <definedName name="HIHIHIHOI" localSheetId="3" hidden="1">{"'Sheet1'!$L$16"}</definedName>
    <definedName name="HIHIHIHOI" localSheetId="5" hidden="1">{"'Sheet1'!$L$16"}</definedName>
    <definedName name="HIHIHIHOI" localSheetId="6" hidden="1">{"'Sheet1'!$L$16"}</definedName>
    <definedName name="HIHIHIHOI" localSheetId="7" hidden="1">{"'Sheet1'!$L$16"}</definedName>
    <definedName name="HIHIHIHOI" hidden="1">{"'Sheet1'!$L$16"}</definedName>
    <definedName name="Hinh_thuc">"bangtra"</definedName>
    <definedName name="HiÕu" localSheetId="3">#REF!</definedName>
    <definedName name="HiÕu" localSheetId="8">#REF!</definedName>
    <definedName name="HiÕu">#REF!</definedName>
    <definedName name="HJ" localSheetId="3" hidden="1">{"'Sheet1'!$L$16"}</definedName>
    <definedName name="HJ" localSheetId="5" hidden="1">{"'Sheet1'!$L$16"}</definedName>
    <definedName name="HJ" localSheetId="6" hidden="1">{"'Sheet1'!$L$16"}</definedName>
    <definedName name="HJ" localSheetId="7" hidden="1">{"'Sheet1'!$L$16"}</definedName>
    <definedName name="HJ" hidden="1">{"'Sheet1'!$L$16"}</definedName>
    <definedName name="hjjkl" localSheetId="3" hidden="1">{"'Sheet1'!$L$16"}</definedName>
    <definedName name="hjjkl" localSheetId="8" hidden="1">{"'Sheet1'!$L$16"}</definedName>
    <definedName name="hjjkl" localSheetId="9" hidden="1">{"'Sheet1'!$L$16"}</definedName>
    <definedName name="hjjkl" localSheetId="10" hidden="1">{"'Sheet1'!$L$16"}</definedName>
    <definedName name="hjjkl" localSheetId="11" hidden="1">{"'Sheet1'!$L$16"}</definedName>
    <definedName name="hjjkl" localSheetId="12" hidden="1">{"'Sheet1'!$L$16"}</definedName>
    <definedName name="hjjkl" hidden="1">{"'Sheet1'!$L$16"}</definedName>
    <definedName name="hjk" localSheetId="3" hidden="1">{"'Sheet1'!$L$16"}</definedName>
    <definedName name="hjk" localSheetId="5" hidden="1">{"'Sheet1'!$L$16"}</definedName>
    <definedName name="hjk" localSheetId="6" hidden="1">{"'Sheet1'!$L$16"}</definedName>
    <definedName name="hjk" localSheetId="7" hidden="1">{"'Sheet1'!$L$16"}</definedName>
    <definedName name="hjk" hidden="1">{"'Sheet1'!$L$16"}</definedName>
    <definedName name="HJKL" localSheetId="3" hidden="1">{"'Sheet1'!$L$16"}</definedName>
    <definedName name="HJKL" localSheetId="5" hidden="1">{"'Sheet1'!$L$16"}</definedName>
    <definedName name="HJKL" localSheetId="6" hidden="1">{"'Sheet1'!$L$16"}</definedName>
    <definedName name="HJKL" localSheetId="7" hidden="1">{"'Sheet1'!$L$16"}</definedName>
    <definedName name="HJKL" hidden="1">{"'Sheet1'!$L$16"}</definedName>
    <definedName name="HM">#REF!</definedName>
    <definedName name="HMLK">#REF!</definedName>
    <definedName name="HMNAM">#REF!</definedName>
    <definedName name="HMÑK">#REF!</definedName>
    <definedName name="HMPS">#REF!</definedName>
    <definedName name="hnhmnm" localSheetId="3" hidden="1">{"'Sheet1'!$L$16"}</definedName>
    <definedName name="hnhmnm" localSheetId="5" hidden="1">{"'Sheet1'!$L$16"}</definedName>
    <definedName name="hnhmnm" localSheetId="6" hidden="1">{"'Sheet1'!$L$16"}</definedName>
    <definedName name="hnhmnm" localSheetId="7" hidden="1">{"'Sheet1'!$L$16"}</definedName>
    <definedName name="hnhmnm" hidden="1">{"'Sheet1'!$L$16"}</definedName>
    <definedName name="hnm" localSheetId="3" hidden="1">{"Offgrid",#N/A,FALSE,"OFFGRID";"Region",#N/A,FALSE,"REGION";"Offgrid -2",#N/A,FALSE,"OFFGRID";"WTP",#N/A,FALSE,"WTP";"WTP -2",#N/A,FALSE,"WTP";"Project",#N/A,FALSE,"PROJECT";"Summary -2",#N/A,FALSE,"SUMMARY"}</definedName>
    <definedName name="hnm" localSheetId="5" hidden="1">{"Offgrid",#N/A,FALSE,"OFFGRID";"Region",#N/A,FALSE,"REGION";"Offgrid -2",#N/A,FALSE,"OFFGRID";"WTP",#N/A,FALSE,"WTP";"WTP -2",#N/A,FALSE,"WTP";"Project",#N/A,FALSE,"PROJECT";"Summary -2",#N/A,FALSE,"SUMMARY"}</definedName>
    <definedName name="hnm" localSheetId="6" hidden="1">{"Offgrid",#N/A,FALSE,"OFFGRID";"Region",#N/A,FALSE,"REGION";"Offgrid -2",#N/A,FALSE,"OFFGRID";"WTP",#N/A,FALSE,"WTP";"WTP -2",#N/A,FALSE,"WTP";"Project",#N/A,FALSE,"PROJECT";"Summary -2",#N/A,FALSE,"SUMMARY"}</definedName>
    <definedName name="hnm" localSheetId="7"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o">#REF!</definedName>
    <definedName name="hoc">55000</definedName>
    <definedName name="HoI" localSheetId="3">#REF!</definedName>
    <definedName name="HoI" localSheetId="8">#REF!</definedName>
    <definedName name="HoI">#REF!</definedName>
    <definedName name="HoII" localSheetId="8">#REF!</definedName>
    <definedName name="HoII">#REF!</definedName>
    <definedName name="HoIII" localSheetId="8">#REF!</definedName>
    <definedName name="HoIII">#REF!</definedName>
    <definedName name="holan">#REF!</definedName>
    <definedName name="HOME_MANP">#REF!</definedName>
    <definedName name="HOMEOFFICE_COST">#REF!</definedName>
    <definedName name="Hong" localSheetId="3" hidden="1">{"'Sheet1'!$L$16"}</definedName>
    <definedName name="Hong" localSheetId="8" hidden="1">{"'Sheet1'!$L$16"}</definedName>
    <definedName name="Hong" localSheetId="9" hidden="1">{"'Sheet1'!$L$16"}</definedName>
    <definedName name="Hong" localSheetId="10" hidden="1">{"'Sheet1'!$L$16"}</definedName>
    <definedName name="Hong" localSheetId="11" hidden="1">{"'Sheet1'!$L$16"}</definedName>
    <definedName name="Hong" localSheetId="12" hidden="1">{"'Sheet1'!$L$16"}</definedName>
    <definedName name="Hong" hidden="1">{"'Sheet1'!$L$16"}</definedName>
    <definedName name="hoten">#REF!</definedName>
    <definedName name="hotrongcay">#REF!</definedName>
    <definedName name="Hoü_vaì_tãn">#REF!</definedName>
    <definedName name="hs" localSheetId="8">#REF!</definedName>
    <definedName name="hs" localSheetId="9">#REF!</definedName>
    <definedName name="hs" localSheetId="10">#REF!</definedName>
    <definedName name="hs" localSheetId="11">#REF!</definedName>
    <definedName name="hs" localSheetId="12">#REF!</definedName>
    <definedName name="hs">3.36</definedName>
    <definedName name="hs_">#REF!</definedName>
    <definedName name="HS_may">#REF!</definedName>
    <definedName name="Hsc">#REF!</definedName>
    <definedName name="HSCG">#REF!</definedName>
    <definedName name="HSCT3">0.1</definedName>
    <definedName name="hsd" localSheetId="3">#REF!</definedName>
    <definedName name="hsd" localSheetId="8">#REF!</definedName>
    <definedName name="hsd">#REF!</definedName>
    <definedName name="hsdc" localSheetId="8">#REF!</definedName>
    <definedName name="hsdc">#REF!</definedName>
    <definedName name="hsdc1" localSheetId="8">#REF!</definedName>
    <definedName name="hsdc1">#REF!</definedName>
    <definedName name="HSDN">2.5</definedName>
    <definedName name="HSFTRB">#REF!</definedName>
    <definedName name="HSGG" localSheetId="8">#REF!</definedName>
    <definedName name="HSGG" localSheetId="9">#REF!</definedName>
    <definedName name="HSGG" localSheetId="10">#REF!</definedName>
    <definedName name="HSGG" localSheetId="11">#REF!</definedName>
    <definedName name="HSGG" localSheetId="12">#REF!</definedName>
    <definedName name="HSGG">#N/A</definedName>
    <definedName name="HSHH">#REF!</definedName>
    <definedName name="HSHHUT">#REF!</definedName>
    <definedName name="hsk">#REF!</definedName>
    <definedName name="HSKK35">#REF!</definedName>
    <definedName name="HSLX">#REF!</definedName>
    <definedName name="HSLXH">1.7</definedName>
    <definedName name="HSLXP" localSheetId="3">#REF!</definedName>
    <definedName name="HSLXP" localSheetId="8">#REF!</definedName>
    <definedName name="HSLXP">#REF!</definedName>
    <definedName name="hsm" localSheetId="8">1.1289</definedName>
    <definedName name="hsm" localSheetId="9">1.1289</definedName>
    <definedName name="hsm" localSheetId="10">1.1289</definedName>
    <definedName name="hsm" localSheetId="11">1.1289</definedName>
    <definedName name="hsm" localSheetId="12">1.1289</definedName>
    <definedName name="hsm">1.4</definedName>
    <definedName name="hsn">0.5</definedName>
    <definedName name="hsnc_cau" localSheetId="8">2.5039</definedName>
    <definedName name="hsnc_cau" localSheetId="9">2.5039</definedName>
    <definedName name="hsnc_cau" localSheetId="10">2.5039</definedName>
    <definedName name="hsnc_cau" localSheetId="11">2.5039</definedName>
    <definedName name="hsnc_cau" localSheetId="12">2.5039</definedName>
    <definedName name="hsnc_cau">1.626</definedName>
    <definedName name="hsnc_cau2">1.626</definedName>
    <definedName name="hsnc_d">1.6356</definedName>
    <definedName name="hsnc_d2">1.6356</definedName>
    <definedName name="HSSL" localSheetId="3">#REF!</definedName>
    <definedName name="HSSL" localSheetId="8">#REF!</definedName>
    <definedName name="HSSL">#REF!</definedName>
    <definedName name="hßm4" localSheetId="8">#REF!</definedName>
    <definedName name="hßm4">#REF!</definedName>
    <definedName name="hstb" localSheetId="8">#REF!</definedName>
    <definedName name="hstb">#REF!</definedName>
    <definedName name="hstdtk">#REF!</definedName>
    <definedName name="HSTH">'[10]BANCO (3)'!$K$122</definedName>
    <definedName name="hsthep" localSheetId="3">#REF!</definedName>
    <definedName name="hsthep" localSheetId="8">#REF!</definedName>
    <definedName name="hsthep">#REF!</definedName>
    <definedName name="hsUd" localSheetId="8">#REF!</definedName>
    <definedName name="hsUd">#REF!</definedName>
    <definedName name="HSVC1" localSheetId="8">#REF!</definedName>
    <definedName name="HSVC1">#REF!</definedName>
    <definedName name="HSVC2">#REF!</definedName>
    <definedName name="HSVC3">#REF!</definedName>
    <definedName name="hsvl">1</definedName>
    <definedName name="hsvl2">1</definedName>
    <definedName name="HT" localSheetId="3">#REF!</definedName>
    <definedName name="HT" localSheetId="8">#REF!</definedName>
    <definedName name="HT">#REF!</definedName>
    <definedName name="HTHH" localSheetId="8">#REF!</definedName>
    <definedName name="HTHH">#REF!</definedName>
    <definedName name="htlm" localSheetId="3"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localSheetId="9" hidden="1">{"'Sheet1'!$L$16"}</definedName>
    <definedName name="htlm" localSheetId="10" hidden="1">{"'Sheet1'!$L$16"}</definedName>
    <definedName name="htlm" localSheetId="11" hidden="1">{"'Sheet1'!$L$16"}</definedName>
    <definedName name="htlm" localSheetId="12" hidden="1">{"'Sheet1'!$L$16"}</definedName>
    <definedName name="htlm" hidden="1">{"'Sheet1'!$L$16"}</definedName>
    <definedName name="HTML_CodePage" hidden="1">950</definedName>
    <definedName name="HTML_Control" localSheetId="3"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localSheetId="11" hidden="1">{"'Sheet1'!$L$16"}</definedName>
    <definedName name="HTML_Control" localSheetId="12" hidden="1">{"'Sheet1'!$L$16"}</definedName>
    <definedName name="HTML_Control" hidden="1">{"'Sheet1'!$L$16"}</definedName>
    <definedName name="html_control_xoa2" localSheetId="3" hidden="1">{"'Sheet1'!$L$16"}</definedName>
    <definedName name="html_control_xoa2" localSheetId="5" hidden="1">{"'Sheet1'!$L$16"}</definedName>
    <definedName name="html_control_xoa2" localSheetId="6" hidden="1">{"'Sheet1'!$L$16"}</definedName>
    <definedName name="html_control_xoa2" localSheetId="7"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8" hidden="1">"C:\2689\Q\國內\00q3961台化龍德PTA3建造\MyHTML.htm"</definedName>
    <definedName name="HTML_PathFile" localSheetId="9" hidden="1">"C:\2689\Q\國內\00q3961台化龍德PTA3建造\MyHTML.htm"</definedName>
    <definedName name="HTML_PathFile" localSheetId="10" hidden="1">"C:\2689\Q\國內\00q3961台化龍德PTA3建造\MyHTML.htm"</definedName>
    <definedName name="HTML_PathFile" localSheetId="11" hidden="1">"C:\2689\Q\國內\00q3961台化龍德PTA3建造\MyHTML.htm"</definedName>
    <definedName name="HTML_PathFile" localSheetId="12" hidden="1">"C:\2689\Q\國內\00q3961台化龍德PTA3建造\MyHTML.htm"</definedName>
    <definedName name="HTML_PathFile" hidden="1">"C:\2689\Q\??\00q3961????PTA3??\MyHTML.htm"</definedName>
    <definedName name="HTML_Title" hidden="1">"00Q3961-SUM"</definedName>
    <definedName name="HTMT" localSheetId="3" hidden="1">{"'Sheet1'!$L$16"}</definedName>
    <definedName name="HTMT" localSheetId="8" hidden="1">{"'Sheet1'!$L$16"}</definedName>
    <definedName name="HTMT" localSheetId="9" hidden="1">{"'Sheet1'!$L$16"}</definedName>
    <definedName name="HTMT" localSheetId="10" hidden="1">{"'Sheet1'!$L$16"}</definedName>
    <definedName name="HTMT" localSheetId="11" hidden="1">{"'Sheet1'!$L$16"}</definedName>
    <definedName name="HTMT" localSheetId="12" hidden="1">{"'Sheet1'!$L$16"}</definedName>
    <definedName name="HTMT" hidden="1">{"'Sheet1'!$L$16"}</definedName>
    <definedName name="HTMT1" localSheetId="3" hidden="1">{#N/A,#N/A,FALSE,"Sheet1"}</definedName>
    <definedName name="HTMT1" localSheetId="8" hidden="1">{#N/A,#N/A,FALSE,"Sheet1"}</definedName>
    <definedName name="HTMT1" localSheetId="9" hidden="1">{#N/A,#N/A,FALSE,"Sheet1"}</definedName>
    <definedName name="HTMT1" localSheetId="10" hidden="1">{#N/A,#N/A,FALSE,"Sheet1"}</definedName>
    <definedName name="HTMT1" localSheetId="11" hidden="1">{#N/A,#N/A,FALSE,"Sheet1"}</definedName>
    <definedName name="HTMT1" localSheetId="12" hidden="1">{#N/A,#N/A,FALSE,"Sheet1"}</definedName>
    <definedName name="HTMT1" hidden="1">{#N/A,#N/A,FALSE,"Sheet1"}</definedName>
    <definedName name="HTNC" localSheetId="3">#REF!</definedName>
    <definedName name="HTNC" localSheetId="8">#REF!</definedName>
    <definedName name="HTNC">#REF!</definedName>
    <definedName name="htrhrt" localSheetId="3" hidden="1">{"'Sheet1'!$L$16"}</definedName>
    <definedName name="htrhrt" localSheetId="8" hidden="1">{"'Sheet1'!$L$16"}</definedName>
    <definedName name="htrhrt" localSheetId="9" hidden="1">{"'Sheet1'!$L$16"}</definedName>
    <definedName name="htrhrt" localSheetId="10" hidden="1">{"'Sheet1'!$L$16"}</definedName>
    <definedName name="htrhrt" localSheetId="11" hidden="1">{"'Sheet1'!$L$16"}</definedName>
    <definedName name="htrhrt" localSheetId="12" hidden="1">{"'Sheet1'!$L$16"}</definedName>
    <definedName name="htrhrt" hidden="1">{"'Sheet1'!$L$16"}</definedName>
    <definedName name="HTVC">#REF!</definedName>
    <definedName name="HTVL">#REF!</definedName>
    <definedName name="hu" localSheetId="3"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localSheetId="9" hidden="1">{"'Sheet1'!$L$16"}</definedName>
    <definedName name="hu" localSheetId="10" hidden="1">{"'Sheet1'!$L$16"}</definedName>
    <definedName name="hu" localSheetId="11" hidden="1">{"'Sheet1'!$L$16"}</definedName>
    <definedName name="hu" localSheetId="12" hidden="1">{"'Sheet1'!$L$16"}</definedName>
    <definedName name="hu" hidden="1">{"'Sheet1'!$L$16"}</definedName>
    <definedName name="HUB">#REF!</definedName>
    <definedName name="hui" localSheetId="3" hidden="1">{"'Sheet1'!$L$16"}</definedName>
    <definedName name="hui" localSheetId="8" hidden="1">{"'Sheet1'!$L$16"}</definedName>
    <definedName name="hui" localSheetId="9" hidden="1">{"'Sheet1'!$L$16"}</definedName>
    <definedName name="hui" localSheetId="10" hidden="1">{"'Sheet1'!$L$16"}</definedName>
    <definedName name="hui" localSheetId="11" hidden="1">{"'Sheet1'!$L$16"}</definedName>
    <definedName name="hui" localSheetId="12" hidden="1">{"'Sheet1'!$L$16"}</definedName>
    <definedName name="hui" hidden="1">{"'Sheet1'!$L$16"}</definedName>
    <definedName name="hung" localSheetId="3" hidden="1">{"'Sheet1'!$L$16"}</definedName>
    <definedName name="hung" localSheetId="5" hidden="1">{"'Sheet1'!$L$16"}</definedName>
    <definedName name="hung" localSheetId="6" hidden="1">{"'Sheet1'!$L$16"}</definedName>
    <definedName name="hung" localSheetId="7" hidden="1">{"'Sheet1'!$L$16"}</definedName>
    <definedName name="hung" localSheetId="8">#REF!</definedName>
    <definedName name="hung" localSheetId="9">#REF!</definedName>
    <definedName name="hung" localSheetId="10">#REF!</definedName>
    <definedName name="hung" localSheetId="11">#REF!</definedName>
    <definedName name="hung" localSheetId="12">#REF!</definedName>
    <definedName name="hung" hidden="1">{"'Sheet1'!$L$16"}</definedName>
    <definedName name="HUU" localSheetId="3" hidden="1">{"'Sheet1'!$L$16"}</definedName>
    <definedName name="HUU" localSheetId="8" hidden="1">{"'Sheet1'!$L$16"}</definedName>
    <definedName name="HUU" localSheetId="9" hidden="1">{"'Sheet1'!$L$16"}</definedName>
    <definedName name="HUU" localSheetId="10" hidden="1">{"'Sheet1'!$L$16"}</definedName>
    <definedName name="HUU" localSheetId="11" hidden="1">{"'Sheet1'!$L$16"}</definedName>
    <definedName name="HUU" localSheetId="12" hidden="1">{"'Sheet1'!$L$16"}</definedName>
    <definedName name="HUU" hidden="1">{"'Sheet1'!$L$16"}</definedName>
    <definedName name="huy" localSheetId="3"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0" hidden="1">{"'Sheet1'!$L$16"}</definedName>
    <definedName name="huy" localSheetId="11" hidden="1">{"'Sheet1'!$L$16"}</definedName>
    <definedName name="huy" localSheetId="12" hidden="1">{"'Sheet1'!$L$16"}</definedName>
    <definedName name="huy" hidden="1">{"'Sheet1'!$L$16"}</definedName>
    <definedName name="huy_xoa" localSheetId="3" hidden="1">{"'Sheet1'!$L$16"}</definedName>
    <definedName name="huy_xoa" localSheetId="5" hidden="1">{"'Sheet1'!$L$16"}</definedName>
    <definedName name="huy_xoa" localSheetId="6" hidden="1">{"'Sheet1'!$L$16"}</definedName>
    <definedName name="huy_xoa" localSheetId="7" hidden="1">{"'Sheet1'!$L$16"}</definedName>
    <definedName name="huy_xoa" hidden="1">{"'Sheet1'!$L$16"}</definedName>
    <definedName name="huy_xoa2" localSheetId="3" hidden="1">{"'Sheet1'!$L$16"}</definedName>
    <definedName name="huy_xoa2" localSheetId="5" hidden="1">{"'Sheet1'!$L$16"}</definedName>
    <definedName name="huy_xoa2" localSheetId="6" hidden="1">{"'Sheet1'!$L$16"}</definedName>
    <definedName name="huy_xoa2" localSheetId="7" hidden="1">{"'Sheet1'!$L$16"}</definedName>
    <definedName name="huy_xoa2" hidden="1">{"'Sheet1'!$L$16"}</definedName>
    <definedName name="huynh" localSheetId="10" hidden="1">#REF!</definedName>
    <definedName name="huynh" localSheetId="11" hidden="1">#REF!</definedName>
    <definedName name="huynh" localSheetId="12" hidden="1">#REF!</definedName>
    <definedName name="huynh" hidden="1">#REF!</definedName>
    <definedName name="HV">#N/A</definedName>
    <definedName name="hvac" localSheetId="3">#REF!</definedName>
    <definedName name="hvac" localSheetId="8">#REF!</definedName>
    <definedName name="hvac">#REF!</definedName>
    <definedName name="hvacctr" localSheetId="8">#REF!</definedName>
    <definedName name="hvacctr">#REF!</definedName>
    <definedName name="hvacgis" localSheetId="8">#REF!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Ìdfd" localSheetId="3" hidden="1">{"'Sheet1'!$L$16"}</definedName>
    <definedName name="Ìdfd" localSheetId="5" hidden="1">{"'Sheet1'!$L$16"}</definedName>
    <definedName name="Ìdfd" localSheetId="6" hidden="1">{"'Sheet1'!$L$16"}</definedName>
    <definedName name="Ìdfd" localSheetId="7" hidden="1">{"'Sheet1'!$L$16"}</definedName>
    <definedName name="Ìdfd" hidden="1">{"'Sheet1'!$L$16"}</definedName>
    <definedName name="IDLAB_COST">#REF!</definedName>
    <definedName name="Ig">#REF!</definedName>
    <definedName name="ii">#REF!</definedName>
    <definedName name="ÎÎ" localSheetId="9" hidden="1">#REF!</definedName>
    <definedName name="ÎÎ" localSheetId="10" hidden="1">#REF!</definedName>
    <definedName name="ÎÎ" localSheetId="11" hidden="1">#REF!</definedName>
    <definedName name="ÎÎ" localSheetId="12" hidden="1">#REF!</definedName>
    <definedName name="ÎÎ" hidden="1">#REF!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Òu_chØnh_theo_TT03" localSheetId="3">hsm</definedName>
    <definedName name="iÒu_chØnh_theo_TT03" localSheetId="5">hsm</definedName>
    <definedName name="iÒu_chØnh_theo_TT03" localSheetId="6">hsm</definedName>
    <definedName name="iÒu_chØnh_theo_TT03" localSheetId="7">hsm</definedName>
    <definedName name="iÒu_chØnh_theo_TT03">hsm</definedName>
    <definedName name="Ip" localSheetId="3">#REF!</definedName>
    <definedName name="Ip">#REF!</definedName>
    <definedName name="IST" localSheetId="3">#REF!</definedName>
    <definedName name="IST">#REF!</definedName>
    <definedName name="it" localSheetId="3" hidden="1">{"'Sheet1'!$L$16"}</definedName>
    <definedName name="it" localSheetId="5" hidden="1">{"'Sheet1'!$L$16"}</definedName>
    <definedName name="it" localSheetId="6" hidden="1">{"'Sheet1'!$L$16"}</definedName>
    <definedName name="it" localSheetId="7" hidden="1">{"'Sheet1'!$L$16"}</definedName>
    <definedName name="it" hidden="1">{"'Sheet1'!$L$16"}</definedName>
    <definedName name="ITEM">#REF!</definedName>
    <definedName name="Iv">#REF!</definedName>
    <definedName name="ixy">#REF!</definedName>
    <definedName name="Îyrtytrytrytryyyyyyyyyyyyyy" localSheetId="3" hidden="1">{"'Sheet1'!$L$16"}</definedName>
    <definedName name="Îyrtytrytrytryyyyyyyyyyyyyy" localSheetId="5" hidden="1">{"'Sheet1'!$L$16"}</definedName>
    <definedName name="Îyrtytrytrytryyyyyyyyyyyyyy" localSheetId="6" hidden="1">{"'Sheet1'!$L$16"}</definedName>
    <definedName name="Îyrtytrytrytryyyyyyyyyyyyyy" localSheetId="7" hidden="1">{"'Sheet1'!$L$16"}</definedName>
    <definedName name="Îyrtytrytrytryyyyyyyyyyyyyy" hidden="1">{"'Sheet1'!$L$16"}</definedName>
    <definedName name="j" localSheetId="3" hidden="1">{"'Sheet1'!$L$16"}</definedName>
    <definedName name="j" localSheetId="8" hidden="1">{"'Sheet1'!$L$16"}</definedName>
    <definedName name="j" localSheetId="9" hidden="1">{"'Sheet1'!$L$16"}</definedName>
    <definedName name="j" localSheetId="10" hidden="1">{"'Sheet1'!$L$16"}</definedName>
    <definedName name="j" localSheetId="11" hidden="1">{"'Sheet1'!$L$16"}</definedName>
    <definedName name="j" localSheetId="12" hidden="1">{"'Sheet1'!$L$16"}</definedName>
    <definedName name="j" hidden="1">{"'Sheet1'!$L$16"}</definedName>
    <definedName name="j356C8">#REF!</definedName>
    <definedName name="J81j81">#REF!</definedName>
    <definedName name="JH" localSheetId="3" hidden="1">{"'Sheet1'!$L$16"}</definedName>
    <definedName name="JH" localSheetId="5" hidden="1">{"'Sheet1'!$L$16"}</definedName>
    <definedName name="JH" localSheetId="6" hidden="1">{"'Sheet1'!$L$16"}</definedName>
    <definedName name="JH" localSheetId="7" hidden="1">{"'Sheet1'!$L$16"}</definedName>
    <definedName name="JH" hidden="1">{"'Sheet1'!$L$16"}</definedName>
    <definedName name="JHJ" localSheetId="3" hidden="1">{"'Sheet1'!$L$16"}</definedName>
    <definedName name="JHJ" localSheetId="5" hidden="1">{"'Sheet1'!$L$16"}</definedName>
    <definedName name="JHJ" localSheetId="6" hidden="1">{"'Sheet1'!$L$16"}</definedName>
    <definedName name="JHJ" localSheetId="7" hidden="1">{"'Sheet1'!$L$16"}</definedName>
    <definedName name="JHJ" hidden="1">{"'Sheet1'!$L$16"}</definedName>
    <definedName name="jhk" localSheetId="3" hidden="1">{"'Sheet1'!$L$16"}</definedName>
    <definedName name="jhk" localSheetId="5" hidden="1">{"'Sheet1'!$L$16"}</definedName>
    <definedName name="jhk" localSheetId="6" hidden="1">{"'Sheet1'!$L$16"}</definedName>
    <definedName name="jhk" localSheetId="7" hidden="1">{"'Sheet1'!$L$16"}</definedName>
    <definedName name="jhk" hidden="1">{"'Sheet1'!$L$16"}</definedName>
    <definedName name="jhnjnn">#REF!</definedName>
    <definedName name="jkghj">#REF!</definedName>
    <definedName name="jkjhk" localSheetId="3" hidden="1">{"'Sheet1'!$L$16"}</definedName>
    <definedName name="jkjhk" localSheetId="5" hidden="1">{"'Sheet1'!$L$16"}</definedName>
    <definedName name="jkjhk" localSheetId="6" hidden="1">{"'Sheet1'!$L$16"}</definedName>
    <definedName name="jkjhk" localSheetId="7" hidden="1">{"'Sheet1'!$L$16"}</definedName>
    <definedName name="jkjhk" hidden="1">{"'Sheet1'!$L$16"}</definedName>
    <definedName name="JKJK" localSheetId="3" hidden="1">{"'Sheet1'!$L$16"}</definedName>
    <definedName name="JKJK" localSheetId="5" hidden="1">{"'Sheet1'!$L$16"}</definedName>
    <definedName name="JKJK" localSheetId="6" hidden="1">{"'Sheet1'!$L$16"}</definedName>
    <definedName name="JKJK" localSheetId="7" hidden="1">{"'Sheet1'!$L$16"}</definedName>
    <definedName name="JKJK" hidden="1">{"'Sheet1'!$L$16"}</definedName>
    <definedName name="JLJKL" localSheetId="3" hidden="1">{"'Sheet1'!$L$16"}</definedName>
    <definedName name="JLJKL" localSheetId="5" hidden="1">{"'Sheet1'!$L$16"}</definedName>
    <definedName name="JLJKL" localSheetId="6" hidden="1">{"'Sheet1'!$L$16"}</definedName>
    <definedName name="JLJKL" localSheetId="7" hidden="1">{"'Sheet1'!$L$16"}</definedName>
    <definedName name="JLJKL" hidden="1">{"'Sheet1'!$L$16"}</definedName>
    <definedName name="jrjthkghdkg" localSheetId="10" hidden="1">#REF!</definedName>
    <definedName name="jrjthkghdkg" localSheetId="11" hidden="1">#REF!</definedName>
    <definedName name="jrjthkghdkg" localSheetId="12" hidden="1">#REF!</definedName>
    <definedName name="jrjthkghdkg" hidden="1">#REF!</definedName>
    <definedName name="Jxdam">#REF!</definedName>
    <definedName name="Jydam">#REF!</definedName>
    <definedName name="k" localSheetId="3" hidden="1">{"'Sheet1'!$L$16"}</definedName>
    <definedName name="k" localSheetId="8" hidden="1">{"'Sheet1'!$L$16"}</definedName>
    <definedName name="k" localSheetId="9" hidden="1">{"'Sheet1'!$L$16"}</definedName>
    <definedName name="k" localSheetId="10" hidden="1">{"'Sheet1'!$L$16"}</definedName>
    <definedName name="k" localSheetId="11" hidden="1">{"'Sheet1'!$L$16"}</definedName>
    <definedName name="k" localSheetId="12" hidden="1">{"'Sheet1'!$L$16"}</definedName>
    <definedName name="k" hidden="1">{"'Sheet1'!$L$16"}</definedName>
    <definedName name="k_">#REF!</definedName>
    <definedName name="k_xoa" localSheetId="3" hidden="1">{"Offgrid",#N/A,FALSE,"OFFGRID";"Region",#N/A,FALSE,"REGION";"Offgrid -2",#N/A,FALSE,"OFFGRID";"WTP",#N/A,FALSE,"WTP";"WTP -2",#N/A,FALSE,"WTP";"Project",#N/A,FALSE,"PROJECT";"Summary -2",#N/A,FALSE,"SUMMARY"}</definedName>
    <definedName name="k_xoa" localSheetId="5" hidden="1">{"Offgrid",#N/A,FALSE,"OFFGRID";"Region",#N/A,FALSE,"REGION";"Offgrid -2",#N/A,FALSE,"OFFGRID";"WTP",#N/A,FALSE,"WTP";"WTP -2",#N/A,FALSE,"WTP";"Project",#N/A,FALSE,"PROJECT";"Summary -2",#N/A,FALSE,"SUMMARY"}</definedName>
    <definedName name="k_xoa" localSheetId="6" hidden="1">{"Offgrid",#N/A,FALSE,"OFFGRID";"Region",#N/A,FALSE,"REGION";"Offgrid -2",#N/A,FALSE,"OFFGRID";"WTP",#N/A,FALSE,"WTP";"WTP -2",#N/A,FALSE,"WTP";"Project",#N/A,FALSE,"PROJECT";"Summary -2",#N/A,FALSE,"SUMMARY"}</definedName>
    <definedName name="k_xoa" localSheetId="7"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3" hidden="1">{"Offgrid",#N/A,FALSE,"OFFGRID";"Region",#N/A,FALSE,"REGION";"Offgrid -2",#N/A,FALSE,"OFFGRID";"WTP",#N/A,FALSE,"WTP";"WTP -2",#N/A,FALSE,"WTP";"Project",#N/A,FALSE,"PROJECT";"Summary -2",#N/A,FALSE,"SUMMARY"}</definedName>
    <definedName name="k_xoa2" localSheetId="5" hidden="1">{"Offgrid",#N/A,FALSE,"OFFGRID";"Region",#N/A,FALSE,"REGION";"Offgrid -2",#N/A,FALSE,"OFFGRID";"WTP",#N/A,FALSE,"WTP";"WTP -2",#N/A,FALSE,"WTP";"Project",#N/A,FALSE,"PROJECT";"Summary -2",#N/A,FALSE,"SUMMARY"}</definedName>
    <definedName name="k_xoa2" localSheetId="6" hidden="1">{"Offgrid",#N/A,FALSE,"OFFGRID";"Region",#N/A,FALSE,"REGION";"Offgrid -2",#N/A,FALSE,"OFFGRID";"WTP",#N/A,FALSE,"WTP";"WTP -2",#N/A,FALSE,"WTP";"Project",#N/A,FALSE,"PROJECT";"Summary -2",#N/A,FALSE,"SUMMARY"}</definedName>
    <definedName name="k_xoa2" localSheetId="7"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EHOACH2016">[19]NSĐP!$O$7:$O$184</definedName>
    <definedName name="kehoachTH">[19]NSĐP!$N$7:$N$184</definedName>
    <definedName name="KgBM" localSheetId="3">#REF!</definedName>
    <definedName name="KgBM">#REF!</definedName>
    <definedName name="Kgcot" localSheetId="3">#REF!</definedName>
    <definedName name="Kgcot">#REF!</definedName>
    <definedName name="KgCTd4" localSheetId="3">#REF!</definedName>
    <definedName name="KgCTd4">#REF!</definedName>
    <definedName name="KgCTt4">#REF!</definedName>
    <definedName name="Kgdamd4">#REF!</definedName>
    <definedName name="Kgdamt4">#REF!</definedName>
    <definedName name="kghkgh" localSheetId="10" hidden="1">#REF!</definedName>
    <definedName name="kghkgh" localSheetId="11" hidden="1">#REF!</definedName>
    <definedName name="kghkgh" localSheetId="12" hidden="1">#REF!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 localSheetId="3">#REF!:#REF!</definedName>
    <definedName name="KH.XSKT" localSheetId="8">#REF!:#REF!</definedName>
    <definedName name="KH.XSKT">#REF!:#REF!</definedName>
    <definedName name="KH_Chang" localSheetId="3">#REF!</definedName>
    <definedName name="KH_Chang" localSheetId="8">#REF!</definedName>
    <definedName name="KH_Chang">#REF!</definedName>
    <definedName name="khac">2</definedName>
    <definedName name="khac1" localSheetId="3">#REF!</definedName>
    <definedName name="khac1" localSheetId="8">#REF!</definedName>
    <definedName name="khac1">#REF!</definedName>
    <definedName name="khac2" localSheetId="8">#REF!</definedName>
    <definedName name="khac2">#REF!</definedName>
    <definedName name="Khánh_Hoà" localSheetId="8">#REF!</definedName>
    <definedName name="Khánh_Hoà">#REF!</definedName>
    <definedName name="khla09" localSheetId="3" hidden="1">{"'Sheet1'!$L$16"}</definedName>
    <definedName name="khla09" localSheetId="8" hidden="1">{"'Sheet1'!$L$16"}</definedName>
    <definedName name="khla09" localSheetId="9" hidden="1">{"'Sheet1'!$L$16"}</definedName>
    <definedName name="khla09" localSheetId="10" hidden="1">{"'Sheet1'!$L$16"}</definedName>
    <definedName name="khla09" localSheetId="11" hidden="1">{"'Sheet1'!$L$16"}</definedName>
    <definedName name="khla09" localSheetId="12" hidden="1">{"'Sheet1'!$L$16"}</definedName>
    <definedName name="khla09" hidden="1">{"'Sheet1'!$L$16"}</definedName>
    <definedName name="KHldatcat">#REF!</definedName>
    <definedName name="khoanbt">#N/A</definedName>
    <definedName name="khoand">#N/A</definedName>
    <definedName name="khoanda" localSheetId="8">#REF!</definedName>
    <definedName name="khoanda" localSheetId="9">#REF!</definedName>
    <definedName name="khoanda" localSheetId="10">#REF!</definedName>
    <definedName name="khoanda" localSheetId="11">#REF!</definedName>
    <definedName name="khoanda" localSheetId="12">#REF!</definedName>
    <definedName name="khoanda">#N/A</definedName>
    <definedName name="khoannhoi" localSheetId="8">#REF!</definedName>
    <definedName name="khoannhoi" localSheetId="9">#REF!</definedName>
    <definedName name="khoannhoi" localSheetId="10">#REF!</definedName>
    <definedName name="khoannhoi" localSheetId="11">#REF!</definedName>
    <definedName name="khoannhoi" localSheetId="12">#REF!</definedName>
    <definedName name="khoannhoi">'[2]R&amp;P'!$G$385</definedName>
    <definedName name="khoansat">#N/A</definedName>
    <definedName name="khoanthep">#N/A</definedName>
    <definedName name="khoanxd">#N/A</definedName>
    <definedName name="KHOI_LUONG_DAT_DAO_DAP">#REF!</definedName>
    <definedName name="Khong_can_doi">#REF!</definedName>
    <definedName name="khongtruotgia" localSheetId="3"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localSheetId="9" hidden="1">{"'Sheet1'!$L$16"}</definedName>
    <definedName name="khongtruotgia" localSheetId="10" hidden="1">{"'Sheet1'!$L$16"}</definedName>
    <definedName name="khongtruotgia" localSheetId="11" hidden="1">{"'Sheet1'!$L$16"}</definedName>
    <definedName name="khongtruotgia" localSheetId="12"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3" hidden="1">{"'Sheet1'!$L$16"}</definedName>
    <definedName name="khvh09" localSheetId="8" hidden="1">{"'Sheet1'!$L$16"}</definedName>
    <definedName name="khvh09" localSheetId="9" hidden="1">{"'Sheet1'!$L$16"}</definedName>
    <definedName name="khvh09" localSheetId="10" hidden="1">{"'Sheet1'!$L$16"}</definedName>
    <definedName name="khvh09" localSheetId="11" hidden="1">{"'Sheet1'!$L$16"}</definedName>
    <definedName name="khvh09" localSheetId="12" hidden="1">{"'Sheet1'!$L$16"}</definedName>
    <definedName name="khvh09" hidden="1">{"'Sheet1'!$L$16"}</definedName>
    <definedName name="khvx09" localSheetId="3" hidden="1">{#N/A,#N/A,FALSE,"Chi tiÆt"}</definedName>
    <definedName name="khvx09" localSheetId="8" hidden="1">{#N/A,#N/A,FALSE,"Chi tiÆt"}</definedName>
    <definedName name="khvx09" localSheetId="9" hidden="1">{#N/A,#N/A,FALSE,"Chi tiÆt"}</definedName>
    <definedName name="khvx09" localSheetId="10" hidden="1">{#N/A,#N/A,FALSE,"Chi tiÆt"}</definedName>
    <definedName name="khvx09" localSheetId="11" hidden="1">{#N/A,#N/A,FALSE,"Chi tiÆt"}</definedName>
    <definedName name="khvx09" localSheetId="12" hidden="1">{#N/A,#N/A,FALSE,"Chi tiÆt"}</definedName>
    <definedName name="khvx09" hidden="1">{#N/A,#N/A,FALSE,"Chi tiÆt"}</definedName>
    <definedName name="KHYt09" localSheetId="3" hidden="1">{"'Sheet1'!$L$16"}</definedName>
    <definedName name="KHYt09" localSheetId="8" hidden="1">{"'Sheet1'!$L$16"}</definedName>
    <definedName name="KHYt09" localSheetId="9" hidden="1">{"'Sheet1'!$L$16"}</definedName>
    <definedName name="KHYt09" localSheetId="10" hidden="1">{"'Sheet1'!$L$16"}</definedName>
    <definedName name="KHYt09" localSheetId="11" hidden="1">{"'Sheet1'!$L$16"}</definedName>
    <definedName name="KHYt09" localSheetId="12" hidden="1">{"'Sheet1'!$L$16"}</definedName>
    <definedName name="KHYt09" hidden="1">{"'Sheet1'!$L$16"}</definedName>
    <definedName name="kich">#N/A</definedName>
    <definedName name="kich18">#N/A</definedName>
    <definedName name="kich250" localSheetId="8">#REF!</definedName>
    <definedName name="kich250" localSheetId="9">#REF!</definedName>
    <definedName name="kich250" localSheetId="10">#REF!</definedName>
    <definedName name="kich250" localSheetId="11">#REF!</definedName>
    <definedName name="kich250" localSheetId="12">#REF!</definedName>
    <definedName name="kich250">'[2]R&amp;P'!$G$244</definedName>
    <definedName name="kich500" localSheetId="8">#REF!</definedName>
    <definedName name="kich500" localSheetId="9">#REF!</definedName>
    <definedName name="kich500" localSheetId="10">#REF!</definedName>
    <definedName name="kich500" localSheetId="11">#REF!</definedName>
    <definedName name="kich500" localSheetId="12">#REF!</definedName>
    <definedName name="kich500">'[2]R&amp;P'!$G$248</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#N/A</definedName>
    <definedName name="kipdien">#REF!</definedName>
    <definedName name="kj">#REF!</definedName>
    <definedName name="kjgjyhb" localSheetId="3"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localSheetId="9" hidden="1">{"Offgrid",#N/A,FALSE,"OFFGRID";"Region",#N/A,FALSE,"REGION";"Offgrid -2",#N/A,FALSE,"OFFGRID";"WTP",#N/A,FALSE,"WTP";"WTP -2",#N/A,FALSE,"WTP";"Project",#N/A,FALSE,"PROJECT";"Summary -2",#N/A,FALSE,"SUMMARY"}</definedName>
    <definedName name="kjgjyhb" localSheetId="10" hidden="1">{"Offgrid",#N/A,FALSE,"OFFGRID";"Region",#N/A,FALSE,"REGION";"Offgrid -2",#N/A,FALSE,"OFFGRID";"WTP",#N/A,FALSE,"WTP";"WTP -2",#N/A,FALSE,"WTP";"Project",#N/A,FALSE,"PROJECT";"Summary -2",#N/A,FALSE,"SUMMARY"}</definedName>
    <definedName name="kjgjyhb" localSheetId="11" hidden="1">{"Offgrid",#N/A,FALSE,"OFFGRID";"Region",#N/A,FALSE,"REGION";"Offgrid -2",#N/A,FALSE,"OFFGRID";"WTP",#N/A,FALSE,"WTP";"WTP -2",#N/A,FALSE,"WTP";"Project",#N/A,FALSE,"PROJECT";"Summary -2",#N/A,FALSE,"SUMMARY"}</definedName>
    <definedName name="kjgjyhb" localSheetId="1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3" hidden="1">{"'Sheet1'!$L$16"}</definedName>
    <definedName name="kjk" localSheetId="5" hidden="1">{"'Sheet1'!$L$16"}</definedName>
    <definedName name="kjk" localSheetId="6" hidden="1">{"'Sheet1'!$L$16"}</definedName>
    <definedName name="kjk" localSheetId="7" hidden="1">{"'Sheet1'!$L$16"}</definedName>
    <definedName name="kjk" hidden="1">{"'Sheet1'!$L$16"}</definedName>
    <definedName name="KKE_Sheet10_List" localSheetId="8">#REF!</definedName>
    <definedName name="KKE_Sheet10_List">#REF!</definedName>
    <definedName name="KL" localSheetId="3" hidden="1">{"'Sheet1'!$L$16"}</definedName>
    <definedName name="KL" localSheetId="5" hidden="1">{"'Sheet1'!$L$16"}</definedName>
    <definedName name="KL" localSheetId="6" hidden="1">{"'Sheet1'!$L$16"}</definedName>
    <definedName name="KL" localSheetId="7" hidden="1">{"'Sheet1'!$L$16"}</definedName>
    <definedName name="KL" hidden="1">{"'Sheet1'!$L$16"}</definedName>
    <definedName name="KL.Thietke" localSheetId="8">#REF!</definedName>
    <definedName name="KL.Thietke">#REF!</definedName>
    <definedName name="kl_ME" localSheetId="8">#REF!</definedName>
    <definedName name="kl_ME">#REF!</definedName>
    <definedName name="KL1P">#REF!</definedName>
    <definedName name="klc">#REF!</definedName>
    <definedName name="klctbb">#REF!</definedName>
    <definedName name="KLDL">#REF!</definedName>
    <definedName name="KLduonggiaods" localSheetId="3" hidden="1">{"'Sheet1'!$L$16"}</definedName>
    <definedName name="KLduonggiaods" localSheetId="8" hidden="1">{"'Sheet1'!$L$16"}</definedName>
    <definedName name="KLduonggiaods" localSheetId="9" hidden="1">{"'Sheet1'!$L$16"}</definedName>
    <definedName name="KLduonggiaods" localSheetId="10" hidden="1">{"'Sheet1'!$L$16"}</definedName>
    <definedName name="KLduonggiaods" localSheetId="11" hidden="1">{"'Sheet1'!$L$16"}</definedName>
    <definedName name="KLduonggiaods" localSheetId="12" hidden="1">{"'Sheet1'!$L$16"}</definedName>
    <definedName name="KLduonggiaods" hidden="1">{"'Sheet1'!$L$16"}</definedName>
    <definedName name="kldv">[20]Sheet1!$I$2:$AE$3</definedName>
    <definedName name="KLHH" localSheetId="3">#REF!</definedName>
    <definedName name="KLHH">#REF!</definedName>
    <definedName name="KLTHDN" localSheetId="3">#REF!</definedName>
    <definedName name="KLTHDN">#REF!</definedName>
    <definedName name="KLVANKHUON" localSheetId="3">#REF!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3"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localSheetId="9" hidden="1">{"'Sheet1'!$L$16"}</definedName>
    <definedName name="ksbn" localSheetId="10" hidden="1">{"'Sheet1'!$L$16"}</definedName>
    <definedName name="ksbn" localSheetId="11" hidden="1">{"'Sheet1'!$L$16"}</definedName>
    <definedName name="ksbn" localSheetId="12" hidden="1">{"'Sheet1'!$L$16"}</definedName>
    <definedName name="ksbn" hidden="1">{"'Sheet1'!$L$16"}</definedName>
    <definedName name="KSDA" localSheetId="3" hidden="1">{"'Sheet1'!$L$16"}</definedName>
    <definedName name="KSDA" localSheetId="5" hidden="1">{"'Sheet1'!$L$16"}</definedName>
    <definedName name="KSDA" localSheetId="6" hidden="1">{"'Sheet1'!$L$16"}</definedName>
    <definedName name="KSDA" localSheetId="7" hidden="1">{"'Sheet1'!$L$16"}</definedName>
    <definedName name="KSDA" hidden="1">{"'Sheet1'!$L$16"}</definedName>
    <definedName name="kshn" localSheetId="3"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localSheetId="9" hidden="1">{"'Sheet1'!$L$16"}</definedName>
    <definedName name="kshn" localSheetId="10" hidden="1">{"'Sheet1'!$L$16"}</definedName>
    <definedName name="kshn" localSheetId="11" hidden="1">{"'Sheet1'!$L$16"}</definedName>
    <definedName name="kshn" localSheetId="12" hidden="1">{"'Sheet1'!$L$16"}</definedName>
    <definedName name="kshn" hidden="1">{"'Sheet1'!$L$16"}</definedName>
    <definedName name="ksls" localSheetId="3"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localSheetId="9" hidden="1">{"'Sheet1'!$L$16"}</definedName>
    <definedName name="ksls" localSheetId="10" hidden="1">{"'Sheet1'!$L$16"}</definedName>
    <definedName name="ksls" localSheetId="11" hidden="1">{"'Sheet1'!$L$16"}</definedName>
    <definedName name="ksls" localSheetId="12" hidden="1">{"'Sheet1'!$L$16"}</definedName>
    <definedName name="ksls" hidden="1">{"'Sheet1'!$L$16"}</definedName>
    <definedName name="KSTK">#REF!</definedName>
    <definedName name="ktc">#REF!</definedName>
    <definedName name="KVC">#REF!</definedName>
    <definedName name="kvl">1.166</definedName>
    <definedName name="l" localSheetId="3" hidden="1">{"'Sheet1'!$L$16"}</definedName>
    <definedName name="l" localSheetId="8" hidden="1">{"'Sheet1'!$L$16"}</definedName>
    <definedName name="l" localSheetId="9" hidden="1">{"'Sheet1'!$L$16"}</definedName>
    <definedName name="l" localSheetId="10" hidden="1">{"'Sheet1'!$L$16"}</definedName>
    <definedName name="l" localSheetId="11" hidden="1">{"'Sheet1'!$L$16"}</definedName>
    <definedName name="l" localSheetId="12" hidden="1">{"'Sheet1'!$L$16"}</definedName>
    <definedName name="l" hidden="1">{"'Sheet1'!$L$16"}</definedName>
    <definedName name="l_1">#REF!</definedName>
    <definedName name="L_mong">#REF!</definedName>
    <definedName name="l1d">#REF!</definedName>
    <definedName name="l2pa1" localSheetId="3" hidden="1">{"'Sheet1'!$L$16"}</definedName>
    <definedName name="l2pa1" localSheetId="8" hidden="1">{"'Sheet1'!$L$16"}</definedName>
    <definedName name="l2pa1" localSheetId="9" hidden="1">{"'Sheet1'!$L$16"}</definedName>
    <definedName name="l2pa1" localSheetId="10" hidden="1">{"'Sheet1'!$L$16"}</definedName>
    <definedName name="l2pa1" localSheetId="11" hidden="1">{"'Sheet1'!$L$16"}</definedName>
    <definedName name="l2pa1" localSheetId="12" hidden="1">{"'Sheet1'!$L$16"}</definedName>
    <definedName name="l2pa1" hidden="1">{"'Sheet1'!$L$16"}</definedName>
    <definedName name="L63x6">5800</definedName>
    <definedName name="LABEL" localSheetId="3">#REF!</definedName>
    <definedName name="LABEL" localSheetId="8">#REF!</definedName>
    <definedName name="LABEL">#REF!</definedName>
    <definedName name="Laivay" localSheetId="8">#REF!</definedName>
    <definedName name="Laivay">#REF!</definedName>
    <definedName name="lan" localSheetId="3" hidden="1">{#N/A,#N/A,TRUE,"BT M200 da 10x20"}</definedName>
    <definedName name="lan" localSheetId="8" hidden="1">{#N/A,#N/A,TRUE,"BT M200 da 10x20"}</definedName>
    <definedName name="lan" localSheetId="9" hidden="1">{#N/A,#N/A,TRUE,"BT M200 da 10x20"}</definedName>
    <definedName name="lan" localSheetId="10" hidden="1">{#N/A,#N/A,TRUE,"BT M200 da 10x20"}</definedName>
    <definedName name="lan" localSheetId="11" hidden="1">{#N/A,#N/A,TRUE,"BT M200 da 10x20"}</definedName>
    <definedName name="lan" localSheetId="12" hidden="1">{#N/A,#N/A,TRUE,"BT M200 da 10x20"}</definedName>
    <definedName name="lan" hidden="1">{#N/A,#N/A,TRUE,"BT M200 da 10x20"}</definedName>
    <definedName name="lancan" localSheetId="3">#REF!</definedName>
    <definedName name="lancan" localSheetId="8">#REF!</definedName>
    <definedName name="lancan">#REF!</definedName>
    <definedName name="langson" localSheetId="3"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localSheetId="9" hidden="1">{"'Sheet1'!$L$16"}</definedName>
    <definedName name="langson" localSheetId="10" hidden="1">{"'Sheet1'!$L$16"}</definedName>
    <definedName name="langson" localSheetId="11" hidden="1">{"'Sheet1'!$L$16"}</definedName>
    <definedName name="langson" localSheetId="12" hidden="1">{"'Sheet1'!$L$16"}</definedName>
    <definedName name="langson" hidden="1">{"'Sheet1'!$L$16"}</definedName>
    <definedName name="lanhto">#REF!</definedName>
    <definedName name="lantrai">#REF!</definedName>
    <definedName name="lao_keo_dam_cau">#REF!</definedName>
    <definedName name="LAP_DAT_TBA">#REF!</definedName>
    <definedName name="Lap_dat_td">'[21]M 67'!$A$37:$F$40</definedName>
    <definedName name="Last_Row">#N/A</definedName>
    <definedName name="Lban" localSheetId="3">#REF!</definedName>
    <definedName name="Lban" localSheetId="8">#REF!</definedName>
    <definedName name="Lban">#REF!</definedName>
    <definedName name="LBR" localSheetId="8">#REF!</definedName>
    <definedName name="LBR">#REF!</definedName>
    <definedName name="LBS_22">107800000</definedName>
    <definedName name="lc" localSheetId="3" hidden="1">{"'Sheet1'!$L$16"}</definedName>
    <definedName name="lc" localSheetId="8" hidden="1">{"'Sheet1'!$L$16"}</definedName>
    <definedName name="lc" localSheetId="9" hidden="1">{"'Sheet1'!$L$16"}</definedName>
    <definedName name="lc" localSheetId="10" hidden="1">{"'Sheet1'!$L$16"}</definedName>
    <definedName name="lc" localSheetId="11" hidden="1">{"'Sheet1'!$L$16"}</definedName>
    <definedName name="lc" localSheetId="12" hidden="1">{"'Sheet1'!$L$16"}</definedName>
    <definedName name="lc" hidden="1">{"'Sheet1'!$L$16"}</definedName>
    <definedName name="LC5_total">#REF!</definedName>
    <definedName name="LC6_total">#REF!</definedName>
    <definedName name="Lcb">#REF!</definedName>
    <definedName name="lcc" localSheetId="8">#REF!</definedName>
    <definedName name="lcc" localSheetId="9">#REF!</definedName>
    <definedName name="lcc" localSheetId="10">#REF!</definedName>
    <definedName name="lcc" localSheetId="11">#REF!</definedName>
    <definedName name="lcc" localSheetId="12">#REF!</definedName>
    <definedName name="lcc">#N/A</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mcount" hidden="1">13</definedName>
    <definedName name="line15">#REF!</definedName>
    <definedName name="list">#REF!</definedName>
    <definedName name="ljkl" localSheetId="3" hidden="1">{"'Sheet1'!$L$16"}</definedName>
    <definedName name="ljkl" localSheetId="5" hidden="1">{"'Sheet1'!$L$16"}</definedName>
    <definedName name="ljkl" localSheetId="6" hidden="1">{"'Sheet1'!$L$16"}</definedName>
    <definedName name="ljkl" localSheetId="7" hidden="1">{"'Sheet1'!$L$16"}</definedName>
    <definedName name="ljkl" hidden="1">{"'Sheet1'!$L$16"}</definedName>
    <definedName name="LK" localSheetId="3" hidden="1">{"'Sheet1'!$L$16"}</definedName>
    <definedName name="LK" localSheetId="5" hidden="1">{"'Sheet1'!$L$16"}</definedName>
    <definedName name="LK" localSheetId="6" hidden="1">{"'Sheet1'!$L$16"}</definedName>
    <definedName name="LK" localSheetId="7" hidden="1">{"'Sheet1'!$L$16"}</definedName>
    <definedName name="lk" localSheetId="8" hidden="1">#REF!</definedName>
    <definedName name="lk" localSheetId="9" hidden="1">#REF!</definedName>
    <definedName name="lk" localSheetId="10" hidden="1">#REF!</definedName>
    <definedName name="lk" localSheetId="11" hidden="1">#REF!</definedName>
    <definedName name="lk" localSheetId="12" hidden="1">#REF!</definedName>
    <definedName name="LK" hidden="1">{"'Sheet1'!$L$16"}</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m">#N/A</definedName>
    <definedName name="Lnsc" localSheetId="3">#REF!</definedName>
    <definedName name="Lnsc" localSheetId="8">#REF!</definedName>
    <definedName name="Lnsc">#REF!</definedName>
    <definedName name="lntt" localSheetId="8">#REF!</definedName>
    <definedName name="lntt">#REF!</definedName>
    <definedName name="Lo" localSheetId="8">#REF!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3" hidden="1">{"'Sheet1'!$L$16"}</definedName>
    <definedName name="luc" localSheetId="8" hidden="1">{"'Sheet1'!$L$16"}</definedName>
    <definedName name="luc" localSheetId="9" hidden="1">{"'Sheet1'!$L$16"}</definedName>
    <definedName name="luc" localSheetId="10" hidden="1">{"'Sheet1'!$L$16"}</definedName>
    <definedName name="luc" localSheetId="11" hidden="1">{"'Sheet1'!$L$16"}</definedName>
    <definedName name="luc" localSheetId="12" hidden="1">{"'Sheet1'!$L$16"}</definedName>
    <definedName name="luc" hidden="1">{"'Sheet1'!$L$16"}</definedName>
    <definedName name="lulop16" localSheetId="8">#REF!</definedName>
    <definedName name="lulop16" localSheetId="9">#REF!</definedName>
    <definedName name="lulop16" localSheetId="10">#REF!</definedName>
    <definedName name="lulop16" localSheetId="11">#REF!</definedName>
    <definedName name="lulop16" localSheetId="12">#REF!</definedName>
    <definedName name="lulop16">'[2]R&amp;P'!$G$167</definedName>
    <definedName name="lulop25">#N/A</definedName>
    <definedName name="luoichanrac">#REF!</definedName>
    <definedName name="luoncap" localSheetId="8">#REF!</definedName>
    <definedName name="luoncap" localSheetId="9">#REF!</definedName>
    <definedName name="luoncap" localSheetId="10">#REF!</definedName>
    <definedName name="luoncap" localSheetId="11">#REF!</definedName>
    <definedName name="luoncap" localSheetId="12">#REF!</definedName>
    <definedName name="luoncap">'[2]R&amp;P'!$G$250</definedName>
    <definedName name="lurung16" localSheetId="8">#REF!</definedName>
    <definedName name="lurung16" localSheetId="9">#REF!</definedName>
    <definedName name="lurung16" localSheetId="10">#REF!</definedName>
    <definedName name="lurung16" localSheetId="11">#REF!</definedName>
    <definedName name="lurung16" localSheetId="12">#REF!</definedName>
    <definedName name="lurung16">'[2]R&amp;P'!$G$172</definedName>
    <definedName name="lurung25">#N/A</definedName>
    <definedName name="luthep10" localSheetId="8">#REF!</definedName>
    <definedName name="luthep10" localSheetId="9">#REF!</definedName>
    <definedName name="luthep10" localSheetId="10">#REF!</definedName>
    <definedName name="luthep10" localSheetId="11">#REF!</definedName>
    <definedName name="luthep10" localSheetId="12">#REF!</definedName>
    <definedName name="luthep10">'[2]R&amp;P'!$G$179</definedName>
    <definedName name="luthep12">#N/A</definedName>
    <definedName name="luthep8.5">#N/A</definedName>
    <definedName name="Luy.ke.30.11">#REF!</definedName>
    <definedName name="Luy.ke.31.10">#REF!</definedName>
    <definedName name="lv..">#REF!</definedName>
    <definedName name="lVC">#REF!</definedName>
    <definedName name="lvr..">#REF!</definedName>
    <definedName name="lvt">#REF!</definedName>
    <definedName name="m" localSheetId="3" hidden="1">{"'Sheet1'!$L$16"}</definedName>
    <definedName name="m" localSheetId="8" hidden="1">{"'Sheet1'!$L$16"}</definedName>
    <definedName name="m" localSheetId="9" hidden="1">{"'Sheet1'!$L$16"}</definedName>
    <definedName name="m" localSheetId="10" hidden="1">{"'Sheet1'!$L$16"}</definedName>
    <definedName name="m" localSheetId="11" hidden="1">{"'Sheet1'!$L$16"}</definedName>
    <definedName name="m" localSheetId="12"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#N/A</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3" hidden="1">{"'Sheet1'!$L$16"}</definedName>
    <definedName name="mai" localSheetId="8" hidden="1">{"'Sheet1'!$L$16"}</definedName>
    <definedName name="mai" localSheetId="9" hidden="1">{"'Sheet1'!$L$16"}</definedName>
    <definedName name="mai" localSheetId="10" hidden="1">{"'Sheet1'!$L$16"}</definedName>
    <definedName name="mai" localSheetId="11" hidden="1">{"'Sheet1'!$L$16"}</definedName>
    <definedName name="mai" localSheetId="12" hidden="1">{"'Sheet1'!$L$16"}</definedName>
    <definedName name="mai" hidden="1">{"'Sheet1'!$L$16"}</definedName>
    <definedName name="MAJ_CON_EQP">#REF!</definedName>
    <definedName name="MakeIt">#REF!</definedName>
    <definedName name="MaMay_Q">#N/A</definedName>
    <definedName name="Mat_cau">#REF!</definedName>
    <definedName name="matbang" localSheetId="3" hidden="1">{"'Sheet1'!$L$16"}</definedName>
    <definedName name="matbang" localSheetId="8" hidden="1">{"'Sheet1'!$L$16"}</definedName>
    <definedName name="matbang" localSheetId="9" hidden="1">{"'Sheet1'!$L$16"}</definedName>
    <definedName name="matbang" localSheetId="10" hidden="1">{"'Sheet1'!$L$16"}</definedName>
    <definedName name="matbang" localSheetId="11" hidden="1">{"'Sheet1'!$L$16"}</definedName>
    <definedName name="matbang" localSheetId="12" hidden="1">{"'Sheet1'!$L$16"}</definedName>
    <definedName name="matbang" hidden="1">{"'Sheet1'!$L$16"}</definedName>
    <definedName name="MATP_BCN_TP">#REF!</definedName>
    <definedName name="MATP_BCX_NL">#REF!</definedName>
    <definedName name="MATP_GIATHANH">#REF!</definedName>
    <definedName name="MATP_GT">#REF!</definedName>
    <definedName name="Maùy_thi_coâng">"mtc"</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hy" localSheetId="3" hidden="1">{"'Sheet1'!$L$16"}</definedName>
    <definedName name="mhy" localSheetId="5" hidden="1">{"'Sheet1'!$L$16"}</definedName>
    <definedName name="mhy" localSheetId="6" hidden="1">{"'Sheet1'!$L$16"}</definedName>
    <definedName name="mhy" localSheetId="7" hidden="1">{"'Sheet1'!$L$16"}</definedName>
    <definedName name="mhy" hidden="1">{"'Sheet1'!$L$16"}</definedName>
    <definedName name="MINH">#REF!</definedName>
    <definedName name="minh_1">#REF!</definedName>
    <definedName name="minh_mtk">#REF!</definedName>
    <definedName name="miyu" localSheetId="3" hidden="1">{"'Sheet1'!$L$16"}</definedName>
    <definedName name="miyu" localSheetId="5" hidden="1">{"'Sheet1'!$L$16"}</definedName>
    <definedName name="miyu" localSheetId="6" hidden="1">{"'Sheet1'!$L$16"}</definedName>
    <definedName name="miyu" localSheetId="7" hidden="1">{"'Sheet1'!$L$16"}</definedName>
    <definedName name="miyu" hidden="1">{"'Sheet1'!$L$16"}</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3"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localSheetId="9" hidden="1">{"'Sheet1'!$L$16"}</definedName>
    <definedName name="mo" localSheetId="10" hidden="1">{"'Sheet1'!$L$16"}</definedName>
    <definedName name="mo" localSheetId="11" hidden="1">{"'Sheet1'!$L$16"}</definedName>
    <definedName name="mo" localSheetId="12" hidden="1">{"'Sheet1'!$L$16"}</definedName>
    <definedName name="mo" hidden="1">{"'Sheet1'!$L$16"}</definedName>
    <definedName name="MODIFY">#REF!</definedName>
    <definedName name="moi" localSheetId="3" hidden="1">{"'Sheet1'!$L$16"}</definedName>
    <definedName name="moi" localSheetId="5" hidden="1">{"'Sheet1'!$L$16"}</definedName>
    <definedName name="moi" localSheetId="6" hidden="1">{"'Sheet1'!$L$16"}</definedName>
    <definedName name="moi" localSheetId="7" hidden="1">{"'Sheet1'!$L$16"}</definedName>
    <definedName name="moi" localSheetId="8" hidden="1">{"'Sheet1'!$L$16"}</definedName>
    <definedName name="moi" localSheetId="9" hidden="1">{"'Sheet1'!$L$16"}</definedName>
    <definedName name="moi" localSheetId="10" hidden="1">{"'Sheet1'!$L$16"}</definedName>
    <definedName name="moi" localSheetId="11" hidden="1">{"'Sheet1'!$L$16"}</definedName>
    <definedName name="moi" localSheetId="12"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 localSheetId="8">#REF!</definedName>
    <definedName name="Morning" localSheetId="9">#REF!</definedName>
    <definedName name="Morning" localSheetId="10">#REF!</definedName>
    <definedName name="Morning" localSheetId="11">#REF!</definedName>
    <definedName name="Morning" localSheetId="12">#REF!</definedName>
    <definedName name="Morning">#N/A</definedName>
    <definedName name="Morong">#REF!</definedName>
    <definedName name="Morong4054_85">#REF!</definedName>
    <definedName name="morong4054_98">#REF!</definedName>
    <definedName name="mot" localSheetId="3" hidden="1">{"'Sheet1'!$L$16"}</definedName>
    <definedName name="mot" localSheetId="8" hidden="1">{"'Sheet1'!$L$16"}</definedName>
    <definedName name="mot" localSheetId="9" hidden="1">{"'Sheet1'!$L$16"}</definedName>
    <definedName name="mot" localSheetId="10" hidden="1">{"'Sheet1'!$L$16"}</definedName>
    <definedName name="mot" localSheetId="11" hidden="1">{"'Sheet1'!$L$16"}</definedName>
    <definedName name="mot" localSheetId="12"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3" hidden="1">{"'Sheet1'!$L$16"}</definedName>
    <definedName name="n" localSheetId="8" hidden="1">{"'Sheet1'!$L$16"}</definedName>
    <definedName name="n" localSheetId="9" hidden="1">{"'Sheet1'!$L$16"}</definedName>
    <definedName name="n" localSheetId="10" hidden="1">{"'Sheet1'!$L$16"}</definedName>
    <definedName name="n" localSheetId="11" hidden="1">{"'Sheet1'!$L$16"}</definedName>
    <definedName name="n" localSheetId="12"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3" hidden="1">{"'Sheet1'!$L$16"}</definedName>
    <definedName name="nam" localSheetId="8" hidden="1">{"'Sheet1'!$L$16"}</definedName>
    <definedName name="nam" localSheetId="9" hidden="1">{"'Sheet1'!$L$16"}</definedName>
    <definedName name="nam" localSheetId="10" hidden="1">{"'Sheet1'!$L$16"}</definedName>
    <definedName name="nam" localSheetId="11" hidden="1">{"'Sheet1'!$L$16"}</definedName>
    <definedName name="nam" localSheetId="12" hidden="1">{"'Sheet1'!$L$16"}</definedName>
    <definedName name="nam" hidden="1">{"'Sheet1'!$L$16"}</definedName>
    <definedName name="Name">#REF!</definedName>
    <definedName name="naunhua">#N/A</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1.183</definedName>
    <definedName name="NCcap0.7">#REF!</definedName>
    <definedName name="NCcap1">#REF!</definedName>
    <definedName name="NCCT3p">#REF!</definedName>
    <definedName name="ncd">1.066</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 localSheetId="3" hidden="1">{"'Sheet1'!$L$16"}</definedName>
    <definedName name="Ne" localSheetId="5" hidden="1">{"'Sheet1'!$L$16"}</definedName>
    <definedName name="Ne" localSheetId="6" hidden="1">{"'Sheet1'!$L$16"}</definedName>
    <definedName name="Ne" localSheetId="7" hidden="1">{"'Sheet1'!$L$16"}</definedName>
    <definedName name="Ne" hidden="1">{"'Sheet1'!$L$16"}</definedName>
    <definedName name="Nen">#REF!</definedName>
    <definedName name="nenkhi">#N/A</definedName>
    <definedName name="nenkhi10m3" localSheetId="8">#REF!</definedName>
    <definedName name="nenkhi10m3" localSheetId="9">#REF!</definedName>
    <definedName name="nenkhi10m3" localSheetId="10">#REF!</definedName>
    <definedName name="nenkhi10m3" localSheetId="11">#REF!</definedName>
    <definedName name="nenkhi10m3" localSheetId="12">#REF!</definedName>
    <definedName name="nenkhi10m3">'[2]R&amp;P'!$G$337</definedName>
    <definedName name="nenkhi1200" localSheetId="8">#REF!</definedName>
    <definedName name="nenkhi1200" localSheetId="9">#REF!</definedName>
    <definedName name="nenkhi1200" localSheetId="10">#REF!</definedName>
    <definedName name="nenkhi1200" localSheetId="11">#REF!</definedName>
    <definedName name="nenkhi1200" localSheetId="12">#REF!</definedName>
    <definedName name="nenkhi1200">'[2]R&amp;P'!$G$338</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 localSheetId="8">#REF!</definedName>
    <definedName name="neo32mm" localSheetId="9">#REF!</definedName>
    <definedName name="neo32mm" localSheetId="10">#REF!</definedName>
    <definedName name="neo32mm" localSheetId="11">#REF!</definedName>
    <definedName name="neo32mm" localSheetId="12">#REF!</definedName>
    <definedName name="neo32mm">'[2]R&amp;P'!$G$84</definedName>
    <definedName name="neo4T" localSheetId="8">#REF!</definedName>
    <definedName name="neo4T" localSheetId="9">#REF!</definedName>
    <definedName name="neo4T" localSheetId="10">#REF!</definedName>
    <definedName name="neo4T" localSheetId="11">#REF!</definedName>
    <definedName name="neo4T" localSheetId="12">#REF!</definedName>
    <definedName name="neo4T">#N/A</definedName>
    <definedName name="NET" localSheetId="3">#REF!</definedName>
    <definedName name="NET">#REF!</definedName>
    <definedName name="NET_1" localSheetId="3">#REF!</definedName>
    <definedName name="NET_1">#REF!</definedName>
    <definedName name="NET_ANA" localSheetId="3">#REF!</definedName>
    <definedName name="NET_ANA">#REF!</definedName>
    <definedName name="NET_ANA_1">#REF!</definedName>
    <definedName name="NET_ANA_2">#REF!</definedName>
    <definedName name="new" hidden="1">#N/A</definedName>
    <definedName name="new_1">"#REF!"</definedName>
    <definedName name="NEXT" localSheetId="3">#REF!</definedName>
    <definedName name="NEXT" localSheetId="8">#REF!</definedName>
    <definedName name="NEXT">#REF!</definedName>
    <definedName name="ng.cong.nhan" localSheetId="3" hidden="1">{"'Sheet1'!$L$16"}</definedName>
    <definedName name="ng.cong.nhan" localSheetId="8" hidden="1">{"'Sheet1'!$L$16"}</definedName>
    <definedName name="ng.cong.nhan" localSheetId="9" hidden="1">{"'Sheet1'!$L$16"}</definedName>
    <definedName name="ng.cong.nhan" localSheetId="10" hidden="1">{"'Sheet1'!$L$16"}</definedName>
    <definedName name="ng.cong.nhan" localSheetId="11" hidden="1">{"'Sheet1'!$L$16"}</definedName>
    <definedName name="ng.cong.nhan" localSheetId="12"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3" hidden="1">{"'Sheet1'!$L$16"}</definedName>
    <definedName name="ngu" localSheetId="5" hidden="1">{"'Sheet1'!$L$16"}</definedName>
    <definedName name="ngu" localSheetId="6" hidden="1">{"'Sheet1'!$L$16"}</definedName>
    <definedName name="ngu" localSheetId="7" hidden="1">{"'Sheet1'!$L$16"}</definedName>
    <definedName name="ngu" localSheetId="8" hidden="1">{"'Sheet1'!$L$16"}</definedName>
    <definedName name="ngu" localSheetId="9" hidden="1">{"'Sheet1'!$L$16"}</definedName>
    <definedName name="ngu" localSheetId="10" hidden="1">{"'Sheet1'!$L$16"}</definedName>
    <definedName name="ngu" localSheetId="11" hidden="1">{"'Sheet1'!$L$16"}</definedName>
    <definedName name="ngu" localSheetId="12" hidden="1">{"'Sheet1'!$L$16"}</definedName>
    <definedName name="ngu" hidden="1">{"'Sheet1'!$L$16"}</definedName>
    <definedName name="NH">#REF!</definedName>
    <definedName name="NHAÂN_COÂNG" localSheetId="3">[0]!cap</definedName>
    <definedName name="NHAÂN_COÂNG" localSheetId="8">[0]!cap</definedName>
    <definedName name="NHAÂN_COÂNG" localSheetId="9">[0]!cap</definedName>
    <definedName name="NHAÂN_COÂNG">[0]!cap</definedName>
    <definedName name="Nhaân_coâng_baäc_3_0_7__Nhoùm_1">"nc"</definedName>
    <definedName name="Nhâm_CT" localSheetId="3">#REF!</definedName>
    <definedName name="Nhâm_CT" localSheetId="8">#REF!</definedName>
    <definedName name="Nhâm_CT">#REF!</definedName>
    <definedName name="Nhâm_Ctr" localSheetId="8">#REF!</definedName>
    <definedName name="Nhâm_Ctr">#REF!</definedName>
    <definedName name="Nhan_xet_cua_dai">"Picture 1"</definedName>
    <definedName name="Nhancong2" localSheetId="3">#REF!</definedName>
    <definedName name="Nhancong2" localSheetId="8">#REF!</definedName>
    <definedName name="Nhancong2">#REF!</definedName>
    <definedName name="NHANH2_CG4" localSheetId="3" hidden="1">{"'Sheet1'!$L$16"}</definedName>
    <definedName name="NHANH2_CG4" localSheetId="8" hidden="1">{"'Sheet1'!$L$16"}</definedName>
    <definedName name="NHANH2_CG4" localSheetId="9" hidden="1">{"'Sheet1'!$L$16"}</definedName>
    <definedName name="NHANH2_CG4" localSheetId="10" hidden="1">{"'Sheet1'!$L$16"}</definedName>
    <definedName name="NHANH2_CG4" localSheetId="11" hidden="1">{"'Sheet1'!$L$16"}</definedName>
    <definedName name="NHANH2_CG4" localSheetId="12" hidden="1">{"'Sheet1'!$L$16"}</definedName>
    <definedName name="NHANH2_CG4" hidden="1">{"'Sheet1'!$L$16"}</definedName>
    <definedName name="Nhapsolieu">#REF!</definedName>
    <definedName name="nhfffd" localSheetId="3">{"DZ-TDTB2.XLS","Dcksat.xls"}</definedName>
    <definedName name="nhfffd" localSheetId="5">{"DZ-TDTB2.XLS","Dcksat.xls"}</definedName>
    <definedName name="nhfffd" localSheetId="6">{"DZ-TDTB2.XLS","Dcksat.xls"}</definedName>
    <definedName name="nhfffd" localSheetId="7">{"DZ-TDTB2.XLS","Dcksat.xls"}</definedName>
    <definedName name="nhfffd">{"DZ-TDTB2.XLS","Dcksat.xls"}</definedName>
    <definedName name="nhm" localSheetId="3" hidden="1">{"'Sheet1'!$L$16"}</definedName>
    <definedName name="nhm" localSheetId="5" hidden="1">{"'Sheet1'!$L$16"}</definedName>
    <definedName name="nhm" localSheetId="6" hidden="1">{"'Sheet1'!$L$16"}</definedName>
    <definedName name="nhm" localSheetId="7" hidden="1">{"'Sheet1'!$L$16"}</definedName>
    <definedName name="nhm" hidden="1">{"'Sheet1'!$L$16"}</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j" localSheetId="3" hidden="1">{"'Sheet1'!$L$16"}</definedName>
    <definedName name="nmj" localSheetId="5" hidden="1">{"'Sheet1'!$L$16"}</definedName>
    <definedName name="nmj" localSheetId="6" hidden="1">{"'Sheet1'!$L$16"}</definedName>
    <definedName name="nmj" localSheetId="7" hidden="1">{"'Sheet1'!$L$16"}</definedName>
    <definedName name="nmj" hidden="1">{"'Sheet1'!$L$16"}</definedName>
    <definedName name="Nms">#REF!</definedName>
    <definedName name="nn">#REF!</definedName>
    <definedName name="nn1p">#REF!</definedName>
    <definedName name="nn3p">#REF!</definedName>
    <definedName name="nng">#REF!</definedName>
    <definedName name="nnn" localSheetId="3" hidden="1">{"'Sheet1'!$L$16"}</definedName>
    <definedName name="nnn" localSheetId="5" hidden="1">{"'Sheet1'!$L$16"}</definedName>
    <definedName name="nnn" localSheetId="6" hidden="1">{"'Sheet1'!$L$16"}</definedName>
    <definedName name="nnn" localSheetId="7" hidden="1">{"'Sheet1'!$L$16"}</definedName>
    <definedName name="nnn" hidden="1">{"'Sheet1'!$L$16"}</definedName>
    <definedName name="nnnc3p">#REF!</definedName>
    <definedName name="nnnn" localSheetId="3" hidden="1">{"'Sheet1'!$L$16"}</definedName>
    <definedName name="nnnn" localSheetId="8" hidden="1">{"'Sheet1'!$L$16"}</definedName>
    <definedName name="nnnn" localSheetId="9" hidden="1">{"'Sheet1'!$L$16"}</definedName>
    <definedName name="nnnn" localSheetId="10" hidden="1">{"'Sheet1'!$L$16"}</definedName>
    <definedName name="nnnn" localSheetId="11" hidden="1">{"'Sheet1'!$L$16"}</definedName>
    <definedName name="nnnn" localSheetId="12" hidden="1">{"'Sheet1'!$L$16"}</definedName>
    <definedName name="nnnn" hidden="1">{"'Sheet1'!$L$16"}</definedName>
    <definedName name="nnvl3p">#REF!</definedName>
    <definedName name="No">#REF!</definedName>
    <definedName name="No.9" localSheetId="3" hidden="1">{"'Sheet1'!$L$16"}</definedName>
    <definedName name="No.9" localSheetId="5" hidden="1">{"'Sheet1'!$L$16"}</definedName>
    <definedName name="No.9" localSheetId="6" hidden="1">{"'Sheet1'!$L$16"}</definedName>
    <definedName name="No.9" localSheetId="7" hidden="1">{"'Sheet1'!$L$16"}</definedName>
    <definedName name="No.9" hidden="1">{"'Sheet1'!$L$16"}</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ĐP.2016">[11]NSĐP!$M$14:$M$240</definedName>
    <definedName name="nsl" localSheetId="3">#REF!</definedName>
    <definedName name="nsl">#REF!</definedName>
    <definedName name="ntb" localSheetId="3">#REF!</definedName>
    <definedName name="ntb">#REF!</definedName>
    <definedName name="ÑTHH" localSheetId="3">#REF!</definedName>
    <definedName name="ÑTHH">#REF!</definedName>
    <definedName name="Nu">#REF!</definedName>
    <definedName name="Number_of_Payments" localSheetId="3">MATCH(0.01,End_Bal,-1)+1</definedName>
    <definedName name="Number_of_Payments" localSheetId="8">MATCH(0.01,End_Bal,-1)+1</definedName>
    <definedName name="Number_of_Payments" localSheetId="9">MATCH(0.01,End_Bal,-1)+1</definedName>
    <definedName name="Number_of_Payments" localSheetId="10">MATCH(0.01,End_Bal,-1)+1</definedName>
    <definedName name="Number_of_Payments" localSheetId="11">MATCH(0.01,End_Bal,-1)+1</definedName>
    <definedName name="Number_of_Payments" localSheetId="12">MATCH(0.01,End_Bal,-1)+1</definedName>
    <definedName name="Number_of_Payments">MATCH(0.01,End_Bal,-1)+1</definedName>
    <definedName name="nuoc">[12]gvl!$N$38</definedName>
    <definedName name="nuoc2" localSheetId="3">#REF!</definedName>
    <definedName name="nuoc2" localSheetId="8">#REF!</definedName>
    <definedName name="nuoc2">#REF!</definedName>
    <definedName name="nuoc4" localSheetId="8">#REF!</definedName>
    <definedName name="nuoc4">#REF!</definedName>
    <definedName name="nuoc5" localSheetId="8">#REF!</definedName>
    <definedName name="nuoc5">#REF!</definedName>
    <definedName name="nx">#REF!</definedName>
    <definedName name="NXHT">#REF!</definedName>
    <definedName name="NXnc">#REF!</definedName>
    <definedName name="NXT_NL">#REF!</definedName>
    <definedName name="NXT_TP">#REF!</definedName>
    <definedName name="NXvl">#REF!</definedName>
    <definedName name="o" localSheetId="3" hidden="1">{"'Sheet1'!$L$16"}</definedName>
    <definedName name="o" localSheetId="5" hidden="1">{"'Sheet1'!$L$16"}</definedName>
    <definedName name="o" localSheetId="6" hidden="1">{"'Sheet1'!$L$16"}</definedName>
    <definedName name="o" localSheetId="7" hidden="1">{"'Sheet1'!$L$16"}</definedName>
    <definedName name="o" localSheetId="8">#REF!</definedName>
    <definedName name="o" localSheetId="9">#REF!</definedName>
    <definedName name="o" localSheetId="10">#REF!</definedName>
    <definedName name="o" localSheetId="11">#REF!</definedName>
    <definedName name="o" localSheetId="12">#REF!</definedName>
    <definedName name="o" hidden="1">{"'Sheet1'!$L$16"}</definedName>
    <definedName name="O_N">#REF!</definedName>
    <definedName name="Ö135">#REF!</definedName>
    <definedName name="oa">#REF!</definedName>
    <definedName name="ob">#REF!</definedName>
    <definedName name="ODA" localSheetId="3" hidden="1">{"'Sheet1'!$L$16"}</definedName>
    <definedName name="ODA" localSheetId="8" hidden="1">{"'Sheet1'!$L$16"}</definedName>
    <definedName name="ODA" localSheetId="9" hidden="1">{"'Sheet1'!$L$16"}</definedName>
    <definedName name="ODA" localSheetId="10" hidden="1">{"'Sheet1'!$L$16"}</definedName>
    <definedName name="ODA" localSheetId="11" hidden="1">{"'Sheet1'!$L$16"}</definedName>
    <definedName name="ODA" localSheetId="12"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8" hidden="1">#REF!</definedName>
    <definedName name="OrderTable" localSheetId="9" hidden="1">#REF!</definedName>
    <definedName name="OrderTable" localSheetId="10" hidden="1">#REF!</definedName>
    <definedName name="OrderTable" localSheetId="11" hidden="1">#REF!</definedName>
    <definedName name="OrderTable" localSheetId="12"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 localSheetId="8">#REF!</definedName>
    <definedName name="Out" localSheetId="9">#REF!</definedName>
    <definedName name="Out" localSheetId="10">#REF!</definedName>
    <definedName name="Out" localSheetId="11">#REF!</definedName>
    <definedName name="Out" localSheetId="12">#REF!</definedName>
    <definedName name="Out">#N/A</definedName>
    <definedName name="ov">#REF!</definedName>
    <definedName name="oxy">#REF!</definedName>
    <definedName name="P_15">#REF!</definedName>
    <definedName name="p1_">#REF!</definedName>
    <definedName name="p2_">#REF!</definedName>
    <definedName name="P3_">#REF!</definedName>
    <definedName name="PA">#REF!</definedName>
    <definedName name="PA3.1" localSheetId="3" hidden="1">{"'Sheet1'!$L$16"}</definedName>
    <definedName name="PA3.1" localSheetId="5" hidden="1">{"'Sheet1'!$L$16"}</definedName>
    <definedName name="PA3.1" localSheetId="6" hidden="1">{"'Sheet1'!$L$16"}</definedName>
    <definedName name="PA3.1" localSheetId="7" hidden="1">{"'Sheet1'!$L$16"}</definedName>
    <definedName name="PA3.1" hidden="1">{"'Sheet1'!$L$16"}</definedName>
    <definedName name="PAIII_" localSheetId="3"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localSheetId="9" hidden="1">{"'Sheet1'!$L$16"}</definedName>
    <definedName name="PAIII_" localSheetId="10" hidden="1">{"'Sheet1'!$L$16"}</definedName>
    <definedName name="PAIII_" localSheetId="11" hidden="1">{"'Sheet1'!$L$16"}</definedName>
    <definedName name="PAIII_" localSheetId="12" hidden="1">{"'Sheet1'!$L$16"}</definedName>
    <definedName name="PAIII_" hidden="1">{"'Sheet1'!$L$16"}</definedName>
    <definedName name="palang">#N/A</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3" hidden="1">{"'Sheet1'!$L$16"}</definedName>
    <definedName name="PDo" localSheetId="8" hidden="1">{"'Sheet1'!$L$16"}</definedName>
    <definedName name="PDo" localSheetId="9" hidden="1">{"'Sheet1'!$L$16"}</definedName>
    <definedName name="PDo" localSheetId="10" hidden="1">{"'Sheet1'!$L$16"}</definedName>
    <definedName name="PDo" localSheetId="11" hidden="1">{"'Sheet1'!$L$16"}</definedName>
    <definedName name="PDo" localSheetId="12"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hunson">#N/A</definedName>
    <definedName name="phunvua">#N/A</definedName>
    <definedName name="PierData">#REF!</definedName>
    <definedName name="PIL">#REF!</definedName>
    <definedName name="PileSize">#REF!</definedName>
    <definedName name="PileType">#REF!</definedName>
    <definedName name="PIP" localSheetId="3">BlankMacro1</definedName>
    <definedName name="PIP" localSheetId="8">BlankMacro1</definedName>
    <definedName name="PIP" localSheetId="9">BlankMacro1</definedName>
    <definedName name="PIP" localSheetId="10">BlankMacro1</definedName>
    <definedName name="PIP" localSheetId="11">BlankMacro1</definedName>
    <definedName name="PIP" localSheetId="12">BlankMacro1</definedName>
    <definedName name="PIP">BlankMacro1</definedName>
    <definedName name="PIPE2" localSheetId="3">BlankMacro1</definedName>
    <definedName name="PIPE2" localSheetId="8">BlankMacro1</definedName>
    <definedName name="PIPE2" localSheetId="9">BlankMacro1</definedName>
    <definedName name="PIPE2" localSheetId="10">BlankMacro1</definedName>
    <definedName name="PIPE2" localSheetId="11">BlankMacro1</definedName>
    <definedName name="PIPE2" localSheetId="12">BlankMacro1</definedName>
    <definedName name="PIPE2">BlankMacro1</definedName>
    <definedName name="PK" localSheetId="3">#REF!</definedName>
    <definedName name="PK" localSheetId="8">#REF!</definedName>
    <definedName name="PK" localSheetId="9">#REF!</definedName>
    <definedName name="PK">#REF!</definedName>
    <definedName name="PL" localSheetId="3" hidden="1">{"'Sheet1'!$L$16"}</definedName>
    <definedName name="PL" localSheetId="5" hidden="1">{"'Sheet1'!$L$16"}</definedName>
    <definedName name="PL" localSheetId="6" hidden="1">{"'Sheet1'!$L$16"}</definedName>
    <definedName name="PL" localSheetId="7" hidden="1">{"'Sheet1'!$L$16"}</definedName>
    <definedName name="PL" hidden="1">{"'Sheet1'!$L$16"}</definedName>
    <definedName name="Plc_" localSheetId="8">#REF!</definedName>
    <definedName name="Plc_">#REF!</definedName>
    <definedName name="plctel" localSheetId="8">#REF!</definedName>
    <definedName name="plctel">#REF!</definedName>
    <definedName name="PLKL">#REF!</definedName>
    <definedName name="PLM">#REF!</definedName>
    <definedName name="PLOT">#REF!</definedName>
    <definedName name="PlucBcaoTD" localSheetId="3" hidden="1">{"'Sheet1'!$L$16"}</definedName>
    <definedName name="PlucBcaoTD" localSheetId="5" hidden="1">{"'Sheet1'!$L$16"}</definedName>
    <definedName name="PlucBcaoTD" localSheetId="6" hidden="1">{"'Sheet1'!$L$16"}</definedName>
    <definedName name="PlucBcaoTD" localSheetId="7" hidden="1">{"'Sheet1'!$L$16"}</definedName>
    <definedName name="PlucBcaoTD" hidden="1">{"'Sheet1'!$L$16"}</definedName>
    <definedName name="PLV">#REF!</definedName>
    <definedName name="pm..">#REF!</definedName>
    <definedName name="PMS" localSheetId="3"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localSheetId="9" hidden="1">{"'Sheet1'!$L$16"}</definedName>
    <definedName name="PMS" localSheetId="10" hidden="1">{"'Sheet1'!$L$16"}</definedName>
    <definedName name="PMS" localSheetId="11" hidden="1">{"'Sheet1'!$L$16"}</definedName>
    <definedName name="PMS" localSheetId="12"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3">BlankMacro1</definedName>
    <definedName name="PPP" localSheetId="8">BlankMacro1</definedName>
    <definedName name="PPP" localSheetId="9">BlankMacro1</definedName>
    <definedName name="PPP" localSheetId="10">BlankMacro1</definedName>
    <definedName name="PPP" localSheetId="11">BlankMacro1</definedName>
    <definedName name="PPP" localSheetId="12">BlankMacro1</definedName>
    <definedName name="PPP">BlankMacro1</definedName>
    <definedName name="PR" localSheetId="3">#REF!</definedName>
    <definedName name="PR" localSheetId="8">#REF!</definedName>
    <definedName name="PR" localSheetId="9">#REF!</definedName>
    <definedName name="PR">#REF!</definedName>
    <definedName name="PRICE" localSheetId="8">#REF!</definedName>
    <definedName name="PRICE">#REF!</definedName>
    <definedName name="PRICE1" localSheetId="8">#REF!</definedName>
    <definedName name="PRICE1">#REF!</definedName>
    <definedName name="_xlnm.Print_Area" localSheetId="0">'PL01.ThuNS2022'!$A$1:$E$47</definedName>
    <definedName name="_xlnm.Print_Area" localSheetId="1">'PL02.ChiNS2022'!$A$1:$F$221</definedName>
    <definedName name="_xlnm.Print_Area" localSheetId="2">'PL03.QLHC'!$A$1:$K$357</definedName>
    <definedName name="_xlnm.Print_Area" localSheetId="3">'PL04.DT'!$A$1:$J$104</definedName>
    <definedName name="_xlnm.Print_Area" localSheetId="4">'PL05.ThuHX'!$A$1:$O$21</definedName>
    <definedName name="_xlnm.Print_Area" localSheetId="5">'PL06.Thu.HX huong'!$A$1:$L$22</definedName>
    <definedName name="_xlnm.Print_Area" localSheetId="6">'PL07.ChiNS.HX'!$A$1:$K$23</definedName>
    <definedName name="_xlnm.Print_Area" localSheetId="8">'PL09.NSTW'!$A$1:$T$72</definedName>
    <definedName name="_xlnm.Print_Area" localSheetId="9">'PL10.Phanbo.Tiendat '!$A$1:$M$34</definedName>
    <definedName name="_xlnm.Print_Area" localSheetId="10">'PL11.Doi ung ODA'!$A$1:$M$29</definedName>
    <definedName name="_xlnm.Print_Area" localSheetId="11">'PL12.NSTT'!$A$1:$L$68</definedName>
    <definedName name="_xlnm.Print_Area" localSheetId="12">'PL13.XSKT'!$A$1:$K$17</definedName>
    <definedName name="_xlnm.Print_Area">#REF!</definedName>
    <definedName name="PRINT_AREA_MI" localSheetId="3">#REF!</definedName>
    <definedName name="PRINT_AREA_MI">#REF!</definedName>
    <definedName name="_xlnm.Print_Titles" localSheetId="0">'PL01.ThuNS2022'!$5:$8</definedName>
    <definedName name="_xlnm.Print_Titles" localSheetId="1">'PL02.ChiNS2022'!$6:$9</definedName>
    <definedName name="_xlnm.Print_Titles" localSheetId="2">'PL03.QLHC'!$5:$5</definedName>
    <definedName name="_xlnm.Print_Titles" localSheetId="3">'PL04.DT'!$5:$7</definedName>
    <definedName name="_xlnm.Print_Titles" localSheetId="8">'PL09.NSTW'!$5:$9</definedName>
    <definedName name="_xlnm.Print_Titles" localSheetId="9">'PL10.Phanbo.Tiendat '!$5:$9</definedName>
    <definedName name="_xlnm.Print_Titles" localSheetId="10">'PL11.Doi ung ODA'!$5:$10</definedName>
    <definedName name="_xlnm.Print_Titles" localSheetId="11">'PL12.NSTT'!$6:$10</definedName>
    <definedName name="_xlnm.Print_Titles" localSheetId="12">#REF!</definedName>
    <definedName name="_xlnm.Print_Titles">#REF!</definedName>
    <definedName name="Print_Titles_MI" localSheetId="8">#REF!</definedName>
    <definedName name="Print_Titles_MI">#REF!</definedName>
    <definedName name="PRINTA" localSheetId="8">#REF!</definedName>
    <definedName name="PRINTA">#REF!</definedName>
    <definedName name="PRINTB">#REF!</definedName>
    <definedName name="PRINTC">#REF!</definedName>
    <definedName name="prjName">#REF!</definedName>
    <definedName name="prjNo">#REF!</definedName>
    <definedName name="Pro_Soil">#REF!</definedName>
    <definedName name="ProdForm" localSheetId="8" hidden="1">#REF!</definedName>
    <definedName name="ProdForm" localSheetId="9" hidden="1">#REF!</definedName>
    <definedName name="ProdForm" localSheetId="10" hidden="1">#REF!</definedName>
    <definedName name="ProdForm" localSheetId="11" hidden="1">#REF!</definedName>
    <definedName name="ProdForm" localSheetId="12" hidden="1">#REF!</definedName>
    <definedName name="ProdForm" hidden="1">#REF!</definedName>
    <definedName name="Product" localSheetId="8" hidden="1">#REF!</definedName>
    <definedName name="Product" localSheetId="9" hidden="1">#REF!</definedName>
    <definedName name="Product" localSheetId="10" hidden="1">#REF!</definedName>
    <definedName name="Product" localSheetId="11" hidden="1">#REF!</definedName>
    <definedName name="Product" localSheetId="12" hidden="1">#REF!</definedName>
    <definedName name="Product" hidden="1">#REF!</definedName>
    <definedName name="Profit">2%</definedName>
    <definedName name="PROPOSAL" localSheetId="3">#REF!</definedName>
    <definedName name="PROPOSAL" localSheetId="8">#REF!</definedName>
    <definedName name="PROPOSAL">#REF!</definedName>
    <definedName name="Province" localSheetId="8">#REF!</definedName>
    <definedName name="Province">#REF!</definedName>
    <definedName name="Pse" localSheetId="8">#REF!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8">[0]!Raûi_pheân_tre</definedName>
    <definedName name="PtichDTL" localSheetId="9">[0]!Raûi_pheân_tre</definedName>
    <definedName name="PtichDTL" localSheetId="10">[0]!Raûi_pheân_tre</definedName>
    <definedName name="PtichDTL" localSheetId="11">[0]!Raûi_pheân_tre</definedName>
    <definedName name="PtichDTL" localSheetId="12">[0]!Raûi_pheân_tre</definedName>
    <definedName name="PtichDTL">#N/A</definedName>
    <definedName name="PTien72" localSheetId="3" hidden="1">{"'Sheet1'!$L$16"}</definedName>
    <definedName name="PTien72" localSheetId="8" hidden="1">{"'Sheet1'!$L$16"}</definedName>
    <definedName name="PTien72" localSheetId="9" hidden="1">{"'Sheet1'!$L$16"}</definedName>
    <definedName name="PTien72" localSheetId="10" hidden="1">{"'Sheet1'!$L$16"}</definedName>
    <definedName name="PTien72" localSheetId="11" hidden="1">{"'Sheet1'!$L$16"}</definedName>
    <definedName name="PTien72" localSheetId="12"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3">__</definedName>
    <definedName name="Q__sè_721_Q__KH_T___27_5_03" localSheetId="8">__</definedName>
    <definedName name="Q__sè_721_Q__KH_T___27_5_03" localSheetId="9">__</definedName>
    <definedName name="Q__sè_721_Q__KH_T___27_5_03" localSheetId="10">__</definedName>
    <definedName name="Q__sè_721_Q__KH_T___27_5_03" localSheetId="11">__</definedName>
    <definedName name="Q__sè_721_Q__KH_T___27_5_03" localSheetId="12">__</definedName>
    <definedName name="Q__sè_721_Q__KH_T___27_5_03">__</definedName>
    <definedName name="qa" localSheetId="3" hidden="1">{"'Sheet1'!$L$16"}</definedName>
    <definedName name="qa" localSheetId="8" hidden="1">{"'Sheet1'!$L$16"}</definedName>
    <definedName name="qa" localSheetId="9" hidden="1">{"'Sheet1'!$L$16"}</definedName>
    <definedName name="qa" localSheetId="10" hidden="1">{"'Sheet1'!$L$16"}</definedName>
    <definedName name="qa" localSheetId="11" hidden="1">{"'Sheet1'!$L$16"}</definedName>
    <definedName name="qa" localSheetId="12" hidden="1">{"'Sheet1'!$L$16"}</definedName>
    <definedName name="qa" hidden="1">{"'Sheet1'!$L$16"}</definedName>
    <definedName name="Qc">#REF!</definedName>
    <definedName name="qd">#REF!</definedName>
    <definedName name="qh0">#REF!</definedName>
    <definedName name="ql">#REF!</definedName>
    <definedName name="QL18CLBC">#REF!</definedName>
    <definedName name="QL18conlai">#REF!</definedName>
    <definedName name="qlcan">#REF!</definedName>
    <definedName name="qp">#REF!</definedName>
    <definedName name="QQ" localSheetId="3" hidden="1">{"'Sheet1'!$L$16"}</definedName>
    <definedName name="QQ" localSheetId="8" hidden="1">{"'Sheet1'!$L$16"}</definedName>
    <definedName name="QQ" localSheetId="9" hidden="1">{"'Sheet1'!$L$16"}</definedName>
    <definedName name="QQ" localSheetId="10" hidden="1">{"'Sheet1'!$L$16"}</definedName>
    <definedName name="QQ" localSheetId="11" hidden="1">{"'Sheet1'!$L$16"}</definedName>
    <definedName name="QQ" localSheetId="12" hidden="1">{"'Sheet1'!$L$16"}</definedName>
    <definedName name="QQ" hidden="1">{"'Sheet1'!$L$16"}</definedName>
    <definedName name="qtdm">#REF!</definedName>
    <definedName name="qtinh">#REF!</definedName>
    <definedName name="qtrwey" localSheetId="3" hidden="1">{"'Sheet1'!$L$16"}</definedName>
    <definedName name="qtrwey" localSheetId="5" hidden="1">{"'Sheet1'!$L$16"}</definedName>
    <definedName name="qtrwey" localSheetId="6" hidden="1">{"'Sheet1'!$L$16"}</definedName>
    <definedName name="qtrwey" localSheetId="7" hidden="1">{"'Sheet1'!$L$16"}</definedName>
    <definedName name="qtrwey" hidden="1">{"'Sheet1'!$L$16"}</definedName>
    <definedName name="QTY">#REF!</definedName>
    <definedName name="qu">#REF!</definedName>
    <definedName name="quan.P12" localSheetId="3" hidden="1">{"'Sheet1'!$L$16"}</definedName>
    <definedName name="quan.P12" localSheetId="5" hidden="1">{"'Sheet1'!$L$16"}</definedName>
    <definedName name="quan.P12" localSheetId="6" hidden="1">{"'Sheet1'!$L$16"}</definedName>
    <definedName name="quan.P12" localSheetId="7" hidden="1">{"'Sheet1'!$L$16"}</definedName>
    <definedName name="quan.P12" hidden="1">{"'Sheet1'!$L$16"}</definedName>
    <definedName name="Quảng_Bình">#REF!</definedName>
    <definedName name="Quảng_Nam">#REF!</definedName>
    <definedName name="Quảng_Ngãi">#REF!</definedName>
    <definedName name="Quảng_Ninh">#REF!</definedName>
    <definedName name="Quantities">#REF!</definedName>
    <definedName name="quoan" localSheetId="3" hidden="1">{"'Sheet1'!$L$16"}</definedName>
    <definedName name="quoan" localSheetId="8" hidden="1">{"'Sheet1'!$L$16"}</definedName>
    <definedName name="quoan" localSheetId="9" hidden="1">{"'Sheet1'!$L$16"}</definedName>
    <definedName name="quoan" localSheetId="10" hidden="1">{"'Sheet1'!$L$16"}</definedName>
    <definedName name="quoan" localSheetId="11" hidden="1">{"'Sheet1'!$L$16"}</definedName>
    <definedName name="quoan" localSheetId="12" hidden="1">{"'Sheet1'!$L$16"}</definedName>
    <definedName name="quoan" hidden="1">{"'Sheet1'!$L$16"}</definedName>
    <definedName name="quy" localSheetId="3" hidden="1">{"'Sheet1'!$L$16"}</definedName>
    <definedName name="quy" localSheetId="5" hidden="1">{"'Sheet1'!$L$16"}</definedName>
    <definedName name="quy" localSheetId="6" hidden="1">{"'Sheet1'!$L$16"}</definedName>
    <definedName name="quy" localSheetId="7" hidden="1">{"'Sheet1'!$L$16"}</definedName>
    <definedName name="QUY" localSheetId="8">BlankMacro1</definedName>
    <definedName name="QUY" localSheetId="9">BlankMacro1</definedName>
    <definedName name="QUY" localSheetId="10">BlankMacro1</definedName>
    <definedName name="QUY" localSheetId="11">BlankMacro1</definedName>
    <definedName name="QUY" localSheetId="12">BlankMacro1</definedName>
    <definedName name="quy" hidden="1">{"'Sheet1'!$L$16"}</definedName>
    <definedName name="QUY.1" localSheetId="8">#REF!</definedName>
    <definedName name="QUY.1" localSheetId="9">#REF!</definedName>
    <definedName name="QUY.1">#REF!</definedName>
    <definedName name="qwerr" localSheetId="3" hidden="1">{#N/A,#N/A,FALSE,"Chung"}</definedName>
    <definedName name="qwerr" localSheetId="5" hidden="1">{#N/A,#N/A,FALSE,"Chung"}</definedName>
    <definedName name="qwerr" localSheetId="6" hidden="1">{#N/A,#N/A,FALSE,"Chung"}</definedName>
    <definedName name="qwerr" localSheetId="7" hidden="1">{#N/A,#N/A,FALSE,"Chung"}</definedName>
    <definedName name="qwerr" hidden="1">{#N/A,#N/A,FALSE,"Chung"}</definedName>
    <definedName name="qx" localSheetId="3">#REF!</definedName>
    <definedName name="qx" localSheetId="8">#REF!</definedName>
    <definedName name="qx">#REF!</definedName>
    <definedName name="qx0" localSheetId="8">#REF!</definedName>
    <definedName name="qx0">#REF!</definedName>
    <definedName name="qy">#REF!</definedName>
    <definedName name="r_">#REF!</definedName>
    <definedName name="R_mong">#REF!</definedName>
    <definedName name="Ra">2100</definedName>
    <definedName name="Ra_" localSheetId="3">#REF!</definedName>
    <definedName name="Ra_" localSheetId="8">#REF!</definedName>
    <definedName name="Ra_">#REF!</definedName>
    <definedName name="ra11p" localSheetId="8">#REF!</definedName>
    <definedName name="ra11p">#REF!</definedName>
    <definedName name="ra13p" localSheetId="8">#REF!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 localSheetId="8">#REF!</definedName>
    <definedName name="raiasphalt100" localSheetId="9">#REF!</definedName>
    <definedName name="raiasphalt100" localSheetId="10">#REF!</definedName>
    <definedName name="raiasphalt100" localSheetId="11">#REF!</definedName>
    <definedName name="raiasphalt100" localSheetId="12">#REF!</definedName>
    <definedName name="raiasphalt100">'[2]R&amp;P'!$G$297</definedName>
    <definedName name="raiasphalt65" localSheetId="8">#REF!</definedName>
    <definedName name="raiasphalt65" localSheetId="9">#REF!</definedName>
    <definedName name="raiasphalt65" localSheetId="10">#REF!</definedName>
    <definedName name="raiasphalt65" localSheetId="11">#REF!</definedName>
    <definedName name="raiasphalt65" localSheetId="12">#REF!</definedName>
    <definedName name="raiasphalt65">'[2]R&amp;P'!$G$296</definedName>
    <definedName name="raicp">#N/A</definedName>
    <definedName name="rain..">#REF!</definedName>
    <definedName name="rate">14000</definedName>
    <definedName name="ray">#N/A</definedName>
    <definedName name="raypb43" localSheetId="8">#REF!</definedName>
    <definedName name="raypb43" localSheetId="9">#REF!</definedName>
    <definedName name="raypb43" localSheetId="10">#REF!</definedName>
    <definedName name="raypb43" localSheetId="11">#REF!</definedName>
    <definedName name="raypb43" localSheetId="12">#REF!</definedName>
    <definedName name="raypb43">'[2]R&amp;P'!$G$58</definedName>
    <definedName name="RBL" localSheetId="3">#REF!</definedName>
    <definedName name="RBL" localSheetId="8">#REF!</definedName>
    <definedName name="RBL">#REF!</definedName>
    <definedName name="RBOHT" localSheetId="8">#REF!</definedName>
    <definedName name="RBOHT">#REF!</definedName>
    <definedName name="RBOSHT">#REF!</definedName>
    <definedName name="RBSHT">#REF!</definedName>
    <definedName name="Rc_">#REF!</definedName>
    <definedName name="RC_frame">#REF!</definedName>
    <definedName name="RCArea" localSheetId="8" hidden="1">#REF!</definedName>
    <definedName name="RCArea" localSheetId="9" hidden="1">#REF!</definedName>
    <definedName name="RCArea" localSheetId="10" hidden="1">#REF!</definedName>
    <definedName name="RCArea" localSheetId="11" hidden="1">#REF!</definedName>
    <definedName name="RCArea" localSheetId="12" hidden="1">#REF!</definedName>
    <definedName name="RCArea" hidden="1">#REF!</definedName>
    <definedName name="Rcc">#REF!</definedName>
    <definedName name="re" localSheetId="3" hidden="1">{"'Sheet1'!$L$16"}</definedName>
    <definedName name="re" localSheetId="8" hidden="1">{"'Sheet1'!$L$16"}</definedName>
    <definedName name="re" localSheetId="9" hidden="1">{"'Sheet1'!$L$16"}</definedName>
    <definedName name="re" localSheetId="10" hidden="1">{"'Sheet1'!$L$16"}</definedName>
    <definedName name="re" localSheetId="11" hidden="1">{"'Sheet1'!$L$16"}</definedName>
    <definedName name="re" localSheetId="12" hidden="1">{"'Sheet1'!$L$16"}</definedName>
    <definedName name="re" hidden="1">{"'Sheet1'!$L$16"}</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12">#REF!</definedName>
    <definedName name="_xlnm.Recorder">#REF!</definedName>
    <definedName name="RECOUT">#N/A</definedName>
    <definedName name="Region" localSheetId="3">#REF!</definedName>
    <definedName name="Region" localSheetId="8">#REF!</definedName>
    <definedName name="Region">#REF!</definedName>
    <definedName name="relay" localSheetId="8">#REF!</definedName>
    <definedName name="relay">#REF!</definedName>
    <definedName name="REP" localSheetId="8">#REF!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GHGSD" localSheetId="3" hidden="1">{"'Sheet1'!$L$16"}</definedName>
    <definedName name="RGHGSD" localSheetId="5" hidden="1">{"'Sheet1'!$L$16"}</definedName>
    <definedName name="RGHGSD" localSheetId="6" hidden="1">{"'Sheet1'!$L$16"}</definedName>
    <definedName name="RGHGSD" localSheetId="7" hidden="1">{"'Sheet1'!$L$16"}</definedName>
    <definedName name="RGHGSD" hidden="1">{"'Sheet1'!$L$16"}</definedName>
    <definedName name="Rhh">#REF!</definedName>
    <definedName name="Rhm">#REF!</definedName>
    <definedName name="RHSHT">#REF!</definedName>
    <definedName name="River">#REF!</definedName>
    <definedName name="River_Code">#REF!</definedName>
    <definedName name="Rk" localSheetId="8">7.5</definedName>
    <definedName name="Rk" localSheetId="9">7.5</definedName>
    <definedName name="Rk" localSheetId="10">7.5</definedName>
    <definedName name="Rk" localSheetId="11">7.5</definedName>
    <definedName name="Rk" localSheetId="12">7.5</definedName>
    <definedName name="rk">#N/A</definedName>
    <definedName name="Rmm">#REF!</definedName>
    <definedName name="RMSHT">#REF!</definedName>
    <definedName name="Rn">90</definedName>
    <definedName name="Rncot" localSheetId="3">#REF!</definedName>
    <definedName name="Rncot" localSheetId="8">#REF!</definedName>
    <definedName name="Rncot">#REF!</definedName>
    <definedName name="Rndam" localSheetId="8">#REF!</definedName>
    <definedName name="Rndam">#REF!</definedName>
    <definedName name="Ro" localSheetId="8">#REF!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3">{"doi chieu doanh thhu.xls","sua 1 (4doan da).xls","KLDaMoCoi169.170000.xls"}</definedName>
    <definedName name="rr" localSheetId="8">{"doi chieu doanh thhu.xls","sua 1 (4doan da).xls","KLDaMoCoi169.170000.xls"}</definedName>
    <definedName name="rr" localSheetId="9">{"doi chieu doanh thhu.xls","sua 1 (4doan da).xls","KLDaMoCoi169.170000.xls"}</definedName>
    <definedName name="rr" localSheetId="10">{"doi chieu doanh thhu.xls","sua 1 (4doan da).xls","KLDaMoCoi169.170000.xls"}</definedName>
    <definedName name="rr" localSheetId="11">{"doi chieu doanh thhu.xls","sua 1 (4doan da).xls","KLDaMoCoi169.170000.xls"}</definedName>
    <definedName name="rr" localSheetId="12">{"doi chieu doanh thhu.xls","sua 1 (4doan da).xls","KLDaMoCoi169.170000.xls"}</definedName>
    <definedName name="rr">{"doi chieu doanh thhu.xls","sua 1 (4doan da).xls","KLDaMoCoi169.170000.xls"}</definedName>
    <definedName name="Rrpo" localSheetId="3">#REF!</definedName>
    <definedName name="Rrpo" localSheetId="8">#REF!</definedName>
    <definedName name="Rrpo">#REF!</definedName>
    <definedName name="rrtr" localSheetId="8">#REF!</definedName>
    <definedName name="rrtr">#REF!</definedName>
    <definedName name="rs" localSheetId="8">#REF!</definedName>
    <definedName name="rs">#REF!</definedName>
    <definedName name="rs_">#REF!</definedName>
    <definedName name="rtr" localSheetId="3" hidden="1">{"'Sheet1'!$L$16"}</definedName>
    <definedName name="rtr" localSheetId="5" hidden="1">{"'Sheet1'!$L$16"}</definedName>
    <definedName name="rtr" localSheetId="6" hidden="1">{"'Sheet1'!$L$16"}</definedName>
    <definedName name="rtr" localSheetId="7"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3">{"'Sheet1'!$L$16"}</definedName>
    <definedName name="s" localSheetId="8">{"'Sheet1'!$L$16"}</definedName>
    <definedName name="s" localSheetId="9">{"'Sheet1'!$L$16"}</definedName>
    <definedName name="s" localSheetId="10">{"'Sheet1'!$L$16"}</definedName>
    <definedName name="s" localSheetId="11">{"'Sheet1'!$L$16"}</definedName>
    <definedName name="s" localSheetId="12">{"'Sheet1'!$L$16"}</definedName>
    <definedName name="s">{"'Sheet1'!$L$16"}</definedName>
    <definedName name="s.">#REF!</definedName>
    <definedName name="S.dinh">640</definedName>
    <definedName name="S_" localSheetId="3">#REF!</definedName>
    <definedName name="S_" localSheetId="8">#REF!</definedName>
    <definedName name="S_">#REF!</definedName>
    <definedName name="s1_" localSheetId="8">#REF!</definedName>
    <definedName name="s1_">#REF!</definedName>
    <definedName name="s2_" localSheetId="8">#REF!</definedName>
    <definedName name="s2_">#REF!</definedName>
    <definedName name="s3_">#REF!</definedName>
    <definedName name="s4_">#REF!</definedName>
    <definedName name="salan200" localSheetId="8">#REF!</definedName>
    <definedName name="salan200" localSheetId="9">#REF!</definedName>
    <definedName name="salan200" localSheetId="10">#REF!</definedName>
    <definedName name="salan200" localSheetId="11">#REF!</definedName>
    <definedName name="salan200" localSheetId="12">#REF!</definedName>
    <definedName name="salan200">'[2]R&amp;P'!$G$391</definedName>
    <definedName name="salan400" localSheetId="8">#REF!</definedName>
    <definedName name="salan400" localSheetId="9">#REF!</definedName>
    <definedName name="salan400" localSheetId="10">#REF!</definedName>
    <definedName name="salan400" localSheetId="11">#REF!</definedName>
    <definedName name="salan400" localSheetId="12">#REF!</definedName>
    <definedName name="salan400">'[2]R&amp;P'!$G$392</definedName>
    <definedName name="san">#REF!</definedName>
    <definedName name="sand">#REF!</definedName>
    <definedName name="sangbentonite">#N/A</definedName>
    <definedName name="sas" localSheetId="3" hidden="1">{"'Sheet1'!$L$16"}</definedName>
    <definedName name="sas" localSheetId="8" hidden="1">{"'Sheet1'!$L$16"}</definedName>
    <definedName name="sas" localSheetId="9" hidden="1">{"'Sheet1'!$L$16"}</definedName>
    <definedName name="sas" localSheetId="10" hidden="1">{"'Sheet1'!$L$16"}</definedName>
    <definedName name="sas" localSheetId="11" hidden="1">{"'Sheet1'!$L$16"}</definedName>
    <definedName name="sas" localSheetId="12"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A">[11]NSĐP!$C$14:$C$240</definedName>
    <definedName name="sdbv" localSheetId="3" hidden="1">{"'Sheet1'!$L$16"}</definedName>
    <definedName name="sdbv" localSheetId="8" hidden="1">{"'Sheet1'!$L$16"}</definedName>
    <definedName name="sdbv" localSheetId="9" hidden="1">{"'Sheet1'!$L$16"}</definedName>
    <definedName name="sdbv" localSheetId="10" hidden="1">{"'Sheet1'!$L$16"}</definedName>
    <definedName name="sdbv" localSheetId="11" hidden="1">{"'Sheet1'!$L$16"}</definedName>
    <definedName name="sdbv" localSheetId="12" hidden="1">{"'Sheet1'!$L$16"}</definedName>
    <definedName name="sdbv" hidden="1">{"'Sheet1'!$L$16"}</definedName>
    <definedName name="sdfsdfs" localSheetId="10" hidden="1">#REF!</definedName>
    <definedName name="sdfsdfs" localSheetId="11" hidden="1">#REF!</definedName>
    <definedName name="sdfsdfs" localSheetId="12" hidden="1">#REF!</definedName>
    <definedName name="sdfsdfs" hidden="1">#REF!</definedName>
    <definedName name="SDG" localSheetId="3" hidden="1">{"'Sheet1'!$L$16"}</definedName>
    <definedName name="SDG" localSheetId="5" hidden="1">{"'Sheet1'!$L$16"}</definedName>
    <definedName name="SDG" localSheetId="6" hidden="1">{"'Sheet1'!$L$16"}</definedName>
    <definedName name="SDG" localSheetId="7" hidden="1">{"'Sheet1'!$L$16"}</definedName>
    <definedName name="SDG" hidden="1">{"'Sheet1'!$L$16"}</definedName>
    <definedName name="sdgfjhfj" localSheetId="3" hidden="1">{"'Sheet1'!$L$16"}</definedName>
    <definedName name="sdgfjhfj" localSheetId="5" hidden="1">{"'Sheet1'!$L$16"}</definedName>
    <definedName name="sdgfjhfj" localSheetId="6" hidden="1">{"'Sheet1'!$L$16"}</definedName>
    <definedName name="sdgfjhfj" localSheetId="7" hidden="1">{"'Sheet1'!$L$16"}</definedName>
    <definedName name="sdgfjhfj" hidden="1">{"'Sheet1'!$L$16"}</definedName>
    <definedName name="SDMONG">#REF!</definedName>
    <definedName name="Sdnn">#REF!</definedName>
    <definedName name="Sdnt">#REF!</definedName>
    <definedName name="sduong">#REF!</definedName>
    <definedName name="Sè">#REF!</definedName>
    <definedName name="Seg" localSheetId="8">#REF!</definedName>
    <definedName name="Seg" localSheetId="9">#REF!</definedName>
    <definedName name="Seg" localSheetId="10">#REF!</definedName>
    <definedName name="Seg" localSheetId="11">#REF!</definedName>
    <definedName name="Seg" localSheetId="12">#REF!</definedName>
    <definedName name="Seg">#N/A</definedName>
    <definedName name="sencount" localSheetId="8" hidden="1">2</definedName>
    <definedName name="sencount" localSheetId="9" hidden="1">2</definedName>
    <definedName name="sencount" localSheetId="10" hidden="1">2</definedName>
    <definedName name="sencount" localSheetId="11" hidden="1">2</definedName>
    <definedName name="sencount" localSheetId="12" hidden="1">2</definedName>
    <definedName name="sencount" hidden="1">13</definedName>
    <definedName name="sf" localSheetId="3" hidden="1">{"'Sheet1'!$L$16"}</definedName>
    <definedName name="sf" localSheetId="5" hidden="1">{"'Sheet1'!$L$16"}</definedName>
    <definedName name="sf" localSheetId="6" hidden="1">{"'Sheet1'!$L$16"}</definedName>
    <definedName name="sf" localSheetId="7" hidden="1">{"'Sheet1'!$L$16"}</definedName>
    <definedName name="sf" hidden="1">{"'Sheet1'!$L$16"}</definedName>
    <definedName name="sfasf" localSheetId="8" hidden="1">#REF!</definedName>
    <definedName name="sfasf" localSheetId="9" hidden="1">#REF!</definedName>
    <definedName name="sfasf" localSheetId="10" hidden="1">#REF!</definedName>
    <definedName name="sfasf" localSheetId="11" hidden="1">#REF!</definedName>
    <definedName name="sfasf" localSheetId="12" hidden="1">#REF!</definedName>
    <definedName name="sfasf" hidden="1">#REF!</definedName>
    <definedName name="SFL">#REF!</definedName>
    <definedName name="sfsd" localSheetId="3" hidden="1">{"'Sheet1'!$L$16"}</definedName>
    <definedName name="sfsd" localSheetId="5" hidden="1">{"'Sheet1'!$L$16"}</definedName>
    <definedName name="sfsd" localSheetId="6" hidden="1">{"'Sheet1'!$L$16"}</definedName>
    <definedName name="sfsd" localSheetId="7" hidden="1">{"'Sheet1'!$L$16"}</definedName>
    <definedName name="sfsd" localSheetId="8" hidden="1">{"'Sheet1'!$L$16"}</definedName>
    <definedName name="sfsd" localSheetId="9" hidden="1">{"'Sheet1'!$L$16"}</definedName>
    <definedName name="sfsd" localSheetId="10" hidden="1">{"'Sheet1'!$L$16"}</definedName>
    <definedName name="sfsd" localSheetId="11" hidden="1">{"'Sheet1'!$L$16"}</definedName>
    <definedName name="sfsd" localSheetId="12" hidden="1">{"'Sheet1'!$L$16"}</definedName>
    <definedName name="sfsd" hidden="1">{"'Sheet1'!$L$16"}</definedName>
    <definedName name="SH">#REF!</definedName>
    <definedName name="SHALL">#REF!</definedName>
    <definedName name="SHDG">#REF!</definedName>
    <definedName name="Sheet1">#REF!</definedName>
    <definedName name="Sheet3" localSheetId="3">BlankMacro1</definedName>
    <definedName name="Sheet3" localSheetId="8">BlankMacro1</definedName>
    <definedName name="Sheet3" localSheetId="9">BlankMacro1</definedName>
    <definedName name="Sheet3" localSheetId="10">BlankMacro1</definedName>
    <definedName name="Sheet3" localSheetId="11">BlankMacro1</definedName>
    <definedName name="Sheet3" localSheetId="12">BlankMacro1</definedName>
    <definedName name="Sheet3">BlankMacro1</definedName>
    <definedName name="sho" localSheetId="3">#REF!</definedName>
    <definedName name="sho" localSheetId="8">#REF!</definedName>
    <definedName name="sho" localSheetId="9">#REF!</definedName>
    <definedName name="sho">#REF!</definedName>
    <definedName name="Shoes" localSheetId="8">#REF!</definedName>
    <definedName name="Shoes">#REF!</definedName>
    <definedName name="sht" localSheetId="8">#REF!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3" hidden="1">{"'Sheet1'!$L$16"}</definedName>
    <definedName name="Sosanh2" localSheetId="8" hidden="1">{"'Sheet1'!$L$16"}</definedName>
    <definedName name="Sosanh2" localSheetId="9" hidden="1">{"'Sheet1'!$L$16"}</definedName>
    <definedName name="Sosanh2" localSheetId="10" hidden="1">{"'Sheet1'!$L$16"}</definedName>
    <definedName name="Sosanh2" localSheetId="11" hidden="1">{"'Sheet1'!$L$16"}</definedName>
    <definedName name="Sosanh2" localSheetId="12"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3" hidden="1">{"'Sheet1'!$L$16"}</definedName>
    <definedName name="spchinhmoi" localSheetId="8" hidden="1">{"'Sheet1'!$L$16"}</definedName>
    <definedName name="spchinhmoi" localSheetId="9" hidden="1">{"'Sheet1'!$L$16"}</definedName>
    <definedName name="spchinhmoi" localSheetId="10" hidden="1">{"'Sheet1'!$L$16"}</definedName>
    <definedName name="spchinhmoi" localSheetId="11" hidden="1">{"'Sheet1'!$L$16"}</definedName>
    <definedName name="spchinhmoi" localSheetId="12" hidden="1">{"'Sheet1'!$L$16"}</definedName>
    <definedName name="spchinhmoi" hidden="1">{"'Sheet1'!$L$16"}</definedName>
    <definedName name="SPEC">#REF!</definedName>
    <definedName name="SpecialPrice" localSheetId="8" hidden="1">#REF!</definedName>
    <definedName name="SpecialPrice" localSheetId="9" hidden="1">#REF!</definedName>
    <definedName name="SpecialPrice" localSheetId="10" hidden="1">#REF!</definedName>
    <definedName name="SpecialPrice" localSheetId="11" hidden="1">#REF!</definedName>
    <definedName name="SpecialPrice" localSheetId="12" hidden="1">#REF!</definedName>
    <definedName name="SpecialPrice" hidden="1">#REF!</definedName>
    <definedName name="SPECSUMMARY">#REF!</definedName>
    <definedName name="srtg">#REF!</definedName>
    <definedName name="SS" localSheetId="3" hidden="1">{"'Sheet1'!$L$16"}</definedName>
    <definedName name="SS" localSheetId="5" hidden="1">{"'Sheet1'!$L$16"}</definedName>
    <definedName name="SS" localSheetId="6" hidden="1">{"'Sheet1'!$L$16"}</definedName>
    <definedName name="SS" localSheetId="7" hidden="1">{"'Sheet1'!$L$16"}</definedName>
    <definedName name="SS" localSheetId="8" hidden="1">{"'Sheet1'!$L$16"}</definedName>
    <definedName name="SS" localSheetId="9" hidden="1">{"'Sheet1'!$L$16"}</definedName>
    <definedName name="SS" localSheetId="10" hidden="1">{"'Sheet1'!$L$16"}</definedName>
    <definedName name="SS" localSheetId="11" hidden="1">{"'Sheet1'!$L$16"}</definedName>
    <definedName name="SS" localSheetId="12" hidden="1">{"'Sheet1'!$L$16"}</definedName>
    <definedName name="SS" hidden="1">{"'Sheet1'!$L$16"}</definedName>
    <definedName name="sss">#REF!</definedName>
    <definedName name="ST">#REF!</definedName>
    <definedName name="ST_TH2_131">3</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3">BlankMacro1</definedName>
    <definedName name="Sua" localSheetId="8">BlankMacro1</definedName>
    <definedName name="Sua" localSheetId="9">BlankMacro1</definedName>
    <definedName name="Sua" localSheetId="10">BlankMacro1</definedName>
    <definedName name="Sua" localSheetId="11">BlankMacro1</definedName>
    <definedName name="Sua" localSheetId="12">BlankMacro1</definedName>
    <definedName name="Sua">BlankMacro1</definedName>
    <definedName name="sub" localSheetId="3">#REF!</definedName>
    <definedName name="sub" localSheetId="8">#REF!</definedName>
    <definedName name="sub" localSheetId="9">#REF!</definedName>
    <definedName name="sub">#REF!</definedName>
    <definedName name="sum" localSheetId="3">#REF!,#REF!</definedName>
    <definedName name="sum" localSheetId="8">#REF!,#REF!</definedName>
    <definedName name="sum">#REF!,#REF!</definedName>
    <definedName name="SumM" localSheetId="3">#REF!</definedName>
    <definedName name="SumM" localSheetId="8">#REF!</definedName>
    <definedName name="SumM">#REF!</definedName>
    <definedName name="SUMMARY" localSheetId="8">#REF!</definedName>
    <definedName name="SUMMARY">#REF!</definedName>
    <definedName name="SumMTC" localSheetId="8">#REF!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 localSheetId="3">#REF!</definedName>
    <definedName name="SW" localSheetId="8">#REF!</definedName>
    <definedName name="SW">#REF!</definedName>
    <definedName name="SX_Lapthao_khungV_Sdao" localSheetId="8">#REF!</definedName>
    <definedName name="SX_Lapthao_khungV_Sdao">#REF!</definedName>
    <definedName name="t" localSheetId="3" hidden="1">{"'Sheet1'!$L$16"}</definedName>
    <definedName name="t" localSheetId="8" hidden="1">{"'Sheet1'!$L$16"}</definedName>
    <definedName name="t" localSheetId="9" hidden="1">{"'Sheet1'!$L$16"}</definedName>
    <definedName name="t" localSheetId="10" hidden="1">{"'Sheet1'!$L$16"}</definedName>
    <definedName name="t" localSheetId="11" hidden="1">{"'Sheet1'!$L$16"}</definedName>
    <definedName name="t" localSheetId="12" hidden="1">{"'Sheet1'!$L$16"}</definedName>
    <definedName name="t" hidden="1">{"'Sheet1'!$L$16"}</definedName>
    <definedName name="t.">#REF!</definedName>
    <definedName name="t..">#REF!</definedName>
    <definedName name="T.3" localSheetId="3" hidden="1">{"'Sheet1'!$L$16"}</definedName>
    <definedName name="T.3" localSheetId="5" hidden="1">{"'Sheet1'!$L$16"}</definedName>
    <definedName name="T.3" localSheetId="6" hidden="1">{"'Sheet1'!$L$16"}</definedName>
    <definedName name="T.3" localSheetId="7" hidden="1">{"'Sheet1'!$L$16"}</definedName>
    <definedName name="T.3" localSheetId="8" hidden="1">{"'Sheet1'!$L$16"}</definedName>
    <definedName name="T.3" localSheetId="9" hidden="1">{"'Sheet1'!$L$16"}</definedName>
    <definedName name="T.3" localSheetId="10" hidden="1">{"'Sheet1'!$L$16"}</definedName>
    <definedName name="T.3" localSheetId="11" hidden="1">{"'Sheet1'!$L$16"}</definedName>
    <definedName name="T.3" localSheetId="12" hidden="1">{"'Sheet1'!$L$16"}</definedName>
    <definedName name="T.3" hidden="1">{"'Sheet1'!$L$16"}</definedName>
    <definedName name="T.nhËp">#REF!</definedName>
    <definedName name="T.Thuy" localSheetId="3" hidden="1">{"'Sheet1'!$L$16"}</definedName>
    <definedName name="T.Thuy" localSheetId="8" hidden="1">{"'Sheet1'!$L$16"}</definedName>
    <definedName name="T.Thuy" localSheetId="9" hidden="1">{"'Sheet1'!$L$16"}</definedName>
    <definedName name="T.Thuy" localSheetId="10" hidden="1">{"'Sheet1'!$L$16"}</definedName>
    <definedName name="T.Thuy" localSheetId="11" hidden="1">{"'Sheet1'!$L$16"}</definedName>
    <definedName name="T.Thuy" localSheetId="12"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anvon">#N/A</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c_gia">"TrÇn §¹i Th¾ng"</definedName>
    <definedName name="tadao">#REF!</definedName>
    <definedName name="Tæng_c_ng_suÊt_hiÖn_t_i">"THOP"</definedName>
    <definedName name="Tai_trong" localSheetId="3">#REF!</definedName>
    <definedName name="Tai_trong" localSheetId="8">#REF!</definedName>
    <definedName name="Tai_trong">#REF!</definedName>
    <definedName name="Tam" localSheetId="8">#REF!</definedName>
    <definedName name="Tam">#REF!</definedName>
    <definedName name="tamdan" localSheetId="8">#REF!</definedName>
    <definedName name="tamdan">#REF!</definedName>
    <definedName name="TAMTINH">#REF!</definedName>
    <definedName name="tamvia">#REF!</definedName>
    <definedName name="tamviab">#REF!</definedName>
    <definedName name="TANANH">#REF!</definedName>
    <definedName name="Tang">100</definedName>
    <definedName name="tao" localSheetId="3" hidden="1">{"'Sheet1'!$L$16"}</definedName>
    <definedName name="tao" localSheetId="8" hidden="1">{"'Sheet1'!$L$16"}</definedName>
    <definedName name="tao" localSheetId="9" hidden="1">{"'Sheet1'!$L$16"}</definedName>
    <definedName name="tao" localSheetId="10" hidden="1">{"'Sheet1'!$L$16"}</definedName>
    <definedName name="tao" localSheetId="11" hidden="1">{"'Sheet1'!$L$16"}</definedName>
    <definedName name="tao" localSheetId="12" hidden="1">{"'Sheet1'!$L$16"}</definedName>
    <definedName name="tao" hidden="1">{"'Sheet1'!$L$16"}</definedName>
    <definedName name="TatBo" localSheetId="3" hidden="1">{"'Sheet1'!$L$16"}</definedName>
    <definedName name="TatBo" localSheetId="8" hidden="1">{"'Sheet1'!$L$16"}</definedName>
    <definedName name="TatBo" localSheetId="9" hidden="1">{"'Sheet1'!$L$16"}</definedName>
    <definedName name="TatBo" localSheetId="10" hidden="1">{"'Sheet1'!$L$16"}</definedName>
    <definedName name="TatBo" localSheetId="11" hidden="1">{"'Sheet1'!$L$16"}</definedName>
    <definedName name="TatBo" localSheetId="12" hidden="1">{"'Sheet1'!$L$16"}</definedName>
    <definedName name="TatBo" hidden="1">{"'Sheet1'!$L$16"}</definedName>
    <definedName name="taukeo150" localSheetId="8">#REF!</definedName>
    <definedName name="taukeo150" localSheetId="9">#REF!</definedName>
    <definedName name="taukeo150" localSheetId="10">#REF!</definedName>
    <definedName name="taukeo150" localSheetId="11">#REF!</definedName>
    <definedName name="taukeo150" localSheetId="12">#REF!</definedName>
    <definedName name="taukeo150">'[2]R&amp;P'!$G$403</definedName>
    <definedName name="Tax">#REF!</definedName>
    <definedName name="TaxTV">10%</definedName>
    <definedName name="TaxXL">5%</definedName>
    <definedName name="TB" localSheetId="3">#REF!</definedName>
    <definedName name="TB" localSheetId="8">#REF!</definedName>
    <definedName name="TB">#REF!</definedName>
    <definedName name="TB_CS" localSheetId="8">#REF!</definedName>
    <definedName name="TB_CS">#REF!</definedName>
    <definedName name="TBA" localSheetId="8">#REF!</definedName>
    <definedName name="TBA">#REF!</definedName>
    <definedName name="tbl_ProdInfo" localSheetId="8" hidden="1">#REF!</definedName>
    <definedName name="tbl_ProdInfo" localSheetId="9" hidden="1">#REF!</definedName>
    <definedName name="tbl_ProdInfo" localSheetId="10" hidden="1">#REF!</definedName>
    <definedName name="tbl_ProdInfo" localSheetId="11" hidden="1">#REF!</definedName>
    <definedName name="tbl_ProdInfo" localSheetId="12" hidden="1">#REF!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co" localSheetId="3" hidden="1">{"'Sheet1'!$L$16"}</definedName>
    <definedName name="tecco" localSheetId="5" hidden="1">{"'Sheet1'!$L$16"}</definedName>
    <definedName name="tecco" localSheetId="6" hidden="1">{"'Sheet1'!$L$16"}</definedName>
    <definedName name="tecco" localSheetId="7" hidden="1">{"'Sheet1'!$L$16"}</definedName>
    <definedName name="tecco" hidden="1">{"'Sheet1'!$L$16"}</definedName>
    <definedName name="tecnuoc5" localSheetId="8">#REF!</definedName>
    <definedName name="tecnuoc5" localSheetId="9">#REF!</definedName>
    <definedName name="tecnuoc5" localSheetId="10">#REF!</definedName>
    <definedName name="tecnuoc5" localSheetId="11">#REF!</definedName>
    <definedName name="tecnuoc5" localSheetId="12">#REF!</definedName>
    <definedName name="tecnuoc5">'[2]R&amp;P'!$G$209</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3">#REF!,#REF!,#REF!,#REF!,#REF!</definedName>
    <definedName name="text" localSheetId="8">#REF!,#REF!,#REF!,#REF!,#REF!</definedName>
    <definedName name="text">#REF!,#REF!,#REF!,#REF!,#REF!</definedName>
    <definedName name="TH.2002" localSheetId="3">#REF!</definedName>
    <definedName name="TH.2002" localSheetId="8">#REF!</definedName>
    <definedName name="TH.2002">#REF!</definedName>
    <definedName name="TH.QUY1" localSheetId="8">#REF!</definedName>
    <definedName name="TH.QUY1">#REF!</definedName>
    <definedName name="TH.QUY2" localSheetId="8">#REF!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3"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localSheetId="9" hidden="1">{"'Sheet1'!$L$16"}</definedName>
    <definedName name="tha" localSheetId="10" hidden="1">{"'Sheet1'!$L$16"}</definedName>
    <definedName name="tha" localSheetId="11" hidden="1">{"'Sheet1'!$L$16"}</definedName>
    <definedName name="tha" localSheetId="12" hidden="1">{"'Sheet1'!$L$16"}</definedName>
    <definedName name="tha" hidden="1">{"'Sheet1'!$L$16"}</definedName>
    <definedName name="thai">#REF!</definedName>
    <definedName name="thang">#REF!</definedName>
    <definedName name="Thang1" localSheetId="3" hidden="1">{"'Sheet1'!$L$16"}</definedName>
    <definedName name="Thang1" localSheetId="5" hidden="1">{"'Sheet1'!$L$16"}</definedName>
    <definedName name="Thang1" localSheetId="6" hidden="1">{"'Sheet1'!$L$16"}</definedName>
    <definedName name="Thang1" localSheetId="7" hidden="1">{"'Sheet1'!$L$16"}</definedName>
    <definedName name="Thang1" hidden="1">{"'Sheet1'!$L$16"}</definedName>
    <definedName name="thang10" localSheetId="3" hidden="1">{"'Sheet1'!$L$16"}</definedName>
    <definedName name="thang10" localSheetId="8" hidden="1">{"'Sheet1'!$L$16"}</definedName>
    <definedName name="thang10" localSheetId="9" hidden="1">{"'Sheet1'!$L$16"}</definedName>
    <definedName name="thang10" localSheetId="10" hidden="1">{"'Sheet1'!$L$16"}</definedName>
    <definedName name="thang10" localSheetId="11" hidden="1">{"'Sheet1'!$L$16"}</definedName>
    <definedName name="thang10" localSheetId="12" hidden="1">{"'Sheet1'!$L$16"}</definedName>
    <definedName name="thang10" hidden="1">{"'Sheet1'!$L$16"}</definedName>
    <definedName name="thanh" localSheetId="3" hidden="1">{"'Sheet1'!$L$16"}</definedName>
    <definedName name="thanh" localSheetId="5" hidden="1">{"'Sheet1'!$L$16"}</definedName>
    <definedName name="thanh" localSheetId="6" hidden="1">{"'Sheet1'!$L$16"}</definedName>
    <definedName name="thanh" localSheetId="7" hidden="1">{"'Sheet1'!$L$16"}</definedName>
    <definedName name="THANH" localSheetId="8" hidden="1">{"'Sheet1'!$L$16"}</definedName>
    <definedName name="THANH" localSheetId="9" hidden="1">{"'Sheet1'!$L$16"}</definedName>
    <definedName name="THANH" localSheetId="10" hidden="1">{"'Sheet1'!$L$16"}</definedName>
    <definedName name="THANH" localSheetId="11" hidden="1">{"'Sheet1'!$L$16"}</definedName>
    <definedName name="THANH" localSheetId="12" hidden="1">{"'Sheet1'!$L$16"}</definedName>
    <definedName name="thanh" hidden="1">{"'Sheet1'!$L$16"}</definedName>
    <definedName name="Thanh_Hoá">#REF!</definedName>
    <definedName name="Thanh_LC_tayvin">#REF!</definedName>
    <definedName name="thanhdul" localSheetId="8">#REF!</definedName>
    <definedName name="thanhdul" localSheetId="9">#REF!</definedName>
    <definedName name="thanhdul" localSheetId="10">#REF!</definedName>
    <definedName name="thanhdul" localSheetId="11">#REF!</definedName>
    <definedName name="thanhdul" localSheetId="12">#REF!</definedName>
    <definedName name="thanhdul">'[2]R&amp;P'!$G$56</definedName>
    <definedName name="thanhtien">#REF!</definedName>
    <definedName name="ÞBM">#REF!</definedName>
    <definedName name="THchon">#REF!</definedName>
    <definedName name="Þcot">#REF!</definedName>
    <definedName name="ÞCTd4">#REF!</definedName>
    <definedName name="ÞCTt4">#REF!</definedName>
    <definedName name="THDA_copy" localSheetId="3" hidden="1">{"'Sheet1'!$L$16"}</definedName>
    <definedName name="THDA_copy" localSheetId="8" hidden="1">{"'Sheet1'!$L$16"}</definedName>
    <definedName name="THDA_copy" localSheetId="9" hidden="1">{"'Sheet1'!$L$16"}</definedName>
    <definedName name="THDA_copy" localSheetId="10" hidden="1">{"'Sheet1'!$L$16"}</definedName>
    <definedName name="THDA_copy" localSheetId="11" hidden="1">{"'Sheet1'!$L$16"}</definedName>
    <definedName name="THDA_copy" localSheetId="12"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hinhmk">#N/A</definedName>
    <definedName name="thepma">10500</definedName>
    <definedName name="thepnaphl" localSheetId="3">#REF!</definedName>
    <definedName name="thepnaphl" localSheetId="8">#REF!</definedName>
    <definedName name="thepnaphl">#REF!</definedName>
    <definedName name="theptron" localSheetId="8">#REF!</definedName>
    <definedName name="theptron" localSheetId="9">#REF!</definedName>
    <definedName name="theptron" localSheetId="10">#REF!</definedName>
    <definedName name="theptron" localSheetId="11">#REF!</definedName>
    <definedName name="theptron" localSheetId="12">#REF!</definedName>
    <definedName name="theptron">'[2]R&amp;P'!$G$50</definedName>
    <definedName name="theptron12" localSheetId="3">#REF!</definedName>
    <definedName name="theptron12" localSheetId="8">#REF!</definedName>
    <definedName name="theptron12">#REF!</definedName>
    <definedName name="theptron14_22" localSheetId="3">#REF!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3" hidden="1">{"'Sheet1'!$L$16"}</definedName>
    <definedName name="THKL" localSheetId="8" hidden="1">{"'Sheet1'!$L$16"}</definedName>
    <definedName name="THKL" localSheetId="9" hidden="1">{"'Sheet1'!$L$16"}</definedName>
    <definedName name="THKL" localSheetId="10" hidden="1">{"'Sheet1'!$L$16"}</definedName>
    <definedName name="THKL" localSheetId="11" hidden="1">{"'Sheet1'!$L$16"}</definedName>
    <definedName name="THKL" localSheetId="12" hidden="1">{"'Sheet1'!$L$16"}</definedName>
    <definedName name="THKL" hidden="1">{"'Sheet1'!$L$16"}</definedName>
    <definedName name="thkl2" localSheetId="3" hidden="1">{"'Sheet1'!$L$16"}</definedName>
    <definedName name="thkl2" localSheetId="8" hidden="1">{"'Sheet1'!$L$16"}</definedName>
    <definedName name="thkl2" localSheetId="9" hidden="1">{"'Sheet1'!$L$16"}</definedName>
    <definedName name="thkl2" localSheetId="10" hidden="1">{"'Sheet1'!$L$16"}</definedName>
    <definedName name="thkl2" localSheetId="11" hidden="1">{"'Sheet1'!$L$16"}</definedName>
    <definedName name="thkl2" localSheetId="12" hidden="1">{"'Sheet1'!$L$16"}</definedName>
    <definedName name="thkl2" hidden="1">{"'Sheet1'!$L$16"}</definedName>
    <definedName name="thkl3" localSheetId="3" hidden="1">{"'Sheet1'!$L$16"}</definedName>
    <definedName name="thkl3" localSheetId="8" hidden="1">{"'Sheet1'!$L$16"}</definedName>
    <definedName name="thkl3" localSheetId="9" hidden="1">{"'Sheet1'!$L$16"}</definedName>
    <definedName name="thkl3" localSheetId="10" hidden="1">{"'Sheet1'!$L$16"}</definedName>
    <definedName name="thkl3" localSheetId="11" hidden="1">{"'Sheet1'!$L$16"}</definedName>
    <definedName name="thkl3" localSheetId="12" hidden="1">{"'Sheet1'!$L$16"}</definedName>
    <definedName name="thkl3" hidden="1">{"'Sheet1'!$L$16"}</definedName>
    <definedName name="thkp3">#REF!</definedName>
    <definedName name="THKS" localSheetId="3" hidden="1">{"'Sheet1'!$L$16"}</definedName>
    <definedName name="THKS" localSheetId="5" hidden="1">{"'Sheet1'!$L$16"}</definedName>
    <definedName name="THKS" localSheetId="6" hidden="1">{"'Sheet1'!$L$16"}</definedName>
    <definedName name="THKS" localSheetId="7" hidden="1">{"'Sheet1'!$L$16"}</definedName>
    <definedName name="THKS" hidden="1">{"'Sheet1'!$L$16"}</definedName>
    <definedName name="Þmong">#REF!</definedName>
    <definedName name="ÞNXoldk">#REF!</definedName>
    <definedName name="thongso" localSheetId="8">#REF!</definedName>
    <definedName name="thongso" localSheetId="9">#REF!</definedName>
    <definedName name="thongso" localSheetId="10">#REF!</definedName>
    <definedName name="thongso" localSheetId="11">#REF!</definedName>
    <definedName name="thongso" localSheetId="12">#REF!</definedName>
    <definedName name="thongso">#N/A</definedName>
    <definedName name="THOP">"THOP"</definedName>
    <definedName name="Þsan" localSheetId="3">#REF!</definedName>
    <definedName name="Þsan" localSheetId="8">#REF!</definedName>
    <definedName name="Þsan">#REF!</definedName>
    <definedName name="THT" localSheetId="8">#REF!</definedName>
    <definedName name="THT">#REF!</definedName>
    <definedName name="thtich1" localSheetId="8">#REF!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3" hidden="1">{"'Sheet1'!$L$16"}</definedName>
    <definedName name="thu" localSheetId="8" hidden="1">{"'Sheet1'!$L$16"}</definedName>
    <definedName name="thu" localSheetId="9" hidden="1">{"'Sheet1'!$L$16"}</definedName>
    <definedName name="thu" localSheetId="10" hidden="1">{"'Sheet1'!$L$16"}</definedName>
    <definedName name="thu" localSheetId="11" hidden="1">{"'Sheet1'!$L$16"}</definedName>
    <definedName name="thu" localSheetId="12"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 localSheetId="3">#REF!</definedName>
    <definedName name="thuocno" localSheetId="8">#REF!</definedName>
    <definedName name="thuocno">#REF!</definedName>
    <definedName name="Thuvondot5" localSheetId="8">#REF!</definedName>
    <definedName name="Thuvondot5">#REF!</definedName>
    <definedName name="thuy" localSheetId="3" hidden="1">{"'Sheet1'!$L$16"}</definedName>
    <definedName name="thuy" localSheetId="5" hidden="1">{"'Sheet1'!$L$16"}</definedName>
    <definedName name="thuy" localSheetId="6" hidden="1">{"'Sheet1'!$L$16"}</definedName>
    <definedName name="thuy" localSheetId="7" hidden="1">{"'Sheet1'!$L$16"}</definedName>
    <definedName name="thuy" localSheetId="8" hidden="1">{"'Sheet1'!$L$16"}</definedName>
    <definedName name="thuy" localSheetId="9" hidden="1">{"'Sheet1'!$L$16"}</definedName>
    <definedName name="thuy" localSheetId="10" hidden="1">{"'Sheet1'!$L$16"}</definedName>
    <definedName name="thuy" localSheetId="11" hidden="1">{"'Sheet1'!$L$16"}</definedName>
    <definedName name="thuy" localSheetId="12" hidden="1">{"'Sheet1'!$L$16"}</definedName>
    <definedName name="thuy" hidden="1">{"'Sheet1'!$L$16"}</definedName>
    <definedName name="THXD2" localSheetId="3" hidden="1">{"'Sheet1'!$L$16"}</definedName>
    <definedName name="THXD2" localSheetId="8" hidden="1">{"'Sheet1'!$L$16"}</definedName>
    <definedName name="THXD2" localSheetId="9" hidden="1">{"'Sheet1'!$L$16"}</definedName>
    <definedName name="THXD2" localSheetId="10" hidden="1">{"'Sheet1'!$L$16"}</definedName>
    <definedName name="THXD2" localSheetId="11" hidden="1">{"'Sheet1'!$L$16"}</definedName>
    <definedName name="THXD2" localSheetId="12" hidden="1">{"'Sheet1'!$L$16"}</definedName>
    <definedName name="THXD2" hidden="1">{"'Sheet1'!$L$16"}</definedName>
    <definedName name="Tien">#REF!</definedName>
    <definedName name="tiendo">1094</definedName>
    <definedName name="TIENLUONG" localSheetId="3">#REF!</definedName>
    <definedName name="TIENLUONG" localSheetId="8">#REF!</definedName>
    <definedName name="TIENLUONG">#REF!</definedName>
    <definedName name="TIENVC" localSheetId="8">#REF!</definedName>
    <definedName name="TIENVC">#REF!</definedName>
    <definedName name="Tiepdiama">9500</definedName>
    <definedName name="TIEU_HAO_VAT_TU_DZ0.4KV" localSheetId="3">#REF!</definedName>
    <definedName name="TIEU_HAO_VAT_TU_DZ0.4KV" localSheetId="8">#REF!</definedName>
    <definedName name="TIEU_HAO_VAT_TU_DZ0.4KV">#REF!</definedName>
    <definedName name="TIEU_HAO_VAT_TU_DZ22KV" localSheetId="8">#REF!</definedName>
    <definedName name="TIEU_HAO_VAT_TU_DZ22KV">#REF!</definedName>
    <definedName name="TIEU_HAO_VAT_TU_TBA" localSheetId="8">#REF!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nhtrang16">[19]NSĐP!$P$7:$P$184</definedName>
    <definedName name="tinhtrangTH">[19]NSĐP!$V$7:$V$184</definedName>
    <definedName name="TIT" localSheetId="3">#REF!</definedName>
    <definedName name="TIT">#REF!</definedName>
    <definedName name="TITAN" localSheetId="3">#REF!</definedName>
    <definedName name="TITAN">#REF!</definedName>
    <definedName name="tk" localSheetId="3">#REF!</definedName>
    <definedName name="tk">#REF!</definedName>
    <definedName name="TKCO_TKC">#REF!</definedName>
    <definedName name="TKNO_TKC">#REF!</definedName>
    <definedName name="TKP">#REF!</definedName>
    <definedName name="TKYB">"TKYB"</definedName>
    <definedName name="TL">'[22]BM 1 NSNN'!$O$113</definedName>
    <definedName name="TL_PB" localSheetId="3">#REF!</definedName>
    <definedName name="TL_PB" localSheetId="8">#REF!</definedName>
    <definedName name="TL_PB">#REF!</definedName>
    <definedName name="TLAC120" localSheetId="8">#REF!</definedName>
    <definedName name="TLAC120">#REF!</definedName>
    <definedName name="TLAC35" localSheetId="8">#REF!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ODA">[22]BANCO!$E$123</definedName>
    <definedName name="TLTT_KHO1" localSheetId="3">#REF!</definedName>
    <definedName name="TLTT_KHO1" localSheetId="8">#REF!</definedName>
    <definedName name="TLTT_KHO1">#REF!</definedName>
    <definedName name="TLTT_UOT1" localSheetId="8">#REF!</definedName>
    <definedName name="TLTT_UOT1">#REF!</definedName>
    <definedName name="TLTT_UOT2" localSheetId="8">#REF!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3">100%-TLyen</definedName>
    <definedName name="TLviet" localSheetId="8">100%-TLyen</definedName>
    <definedName name="TLviet" localSheetId="9">100%-TLyen</definedName>
    <definedName name="TLviet" localSheetId="10">100%-TLyen</definedName>
    <definedName name="TLviet" localSheetId="11">100%-TLyen</definedName>
    <definedName name="TLviet" localSheetId="12">100%-TLyen</definedName>
    <definedName name="TLviet">100%-TLyen</definedName>
    <definedName name="TLyen">0.3</definedName>
    <definedName name="tn" localSheetId="3">#REF!</definedName>
    <definedName name="tn" localSheetId="8">#REF!</definedName>
    <definedName name="tn">#REF!</definedName>
    <definedName name="TN_b_qu_n" localSheetId="8">#REF!</definedName>
    <definedName name="TN_b_qu_n">#REF!</definedName>
    <definedName name="TNChiuThue" localSheetId="8">#REF!</definedName>
    <definedName name="TNChiuThue">#REF!</definedName>
    <definedName name="toi5t" localSheetId="8">#REF!</definedName>
    <definedName name="toi5t" localSheetId="9">#REF!</definedName>
    <definedName name="toi5t" localSheetId="10">#REF!</definedName>
    <definedName name="toi5t" localSheetId="11">#REF!</definedName>
    <definedName name="toi5t" localSheetId="12">#REF!</definedName>
    <definedName name="toi5t">'[2]R&amp;P'!$G$241</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3" hidden="1">{"'Sheet1'!$L$16"}</definedName>
    <definedName name="tonghop" localSheetId="8" hidden="1">{"'Sheet1'!$L$16"}</definedName>
    <definedName name="tonghop" localSheetId="9" hidden="1">{"'Sheet1'!$L$16"}</definedName>
    <definedName name="tonghop" localSheetId="10" hidden="1">{"'Sheet1'!$L$16"}</definedName>
    <definedName name="tonghop" localSheetId="11" hidden="1">{"'Sheet1'!$L$16"}</definedName>
    <definedName name="tonghop" localSheetId="12"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3" hidden="1">{"'Sheet1'!$L$16"}</definedName>
    <definedName name="TPCP" localSheetId="8" hidden="1">{"'Sheet1'!$L$16"}</definedName>
    <definedName name="TPCP" localSheetId="9" hidden="1">{"'Sheet1'!$L$16"}</definedName>
    <definedName name="TPCP" localSheetId="10" hidden="1">{"'Sheet1'!$L$16"}</definedName>
    <definedName name="TPCP" localSheetId="11" hidden="1">{"'Sheet1'!$L$16"}</definedName>
    <definedName name="TPCP" localSheetId="12" hidden="1">{"'Sheet1'!$L$16"}</definedName>
    <definedName name="TPCP" hidden="1">{"'Sheet1'!$L$16"}</definedName>
    <definedName name="TPLRP">#REF!</definedName>
    <definedName name="tr_" localSheetId="8">#REF!</definedName>
    <definedName name="tr_" localSheetId="9">#REF!</definedName>
    <definedName name="tr_" localSheetId="10">#REF!</definedName>
    <definedName name="tr_" localSheetId="11">#REF!</definedName>
    <definedName name="tr_" localSheetId="12">#REF!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'[2]R&amp;P'!$G$263</definedName>
    <definedName name="trambt60" localSheetId="8">#REF!</definedName>
    <definedName name="trambt60" localSheetId="9">#REF!</definedName>
    <definedName name="trambt60" localSheetId="10">#REF!</definedName>
    <definedName name="trambt60" localSheetId="11">#REF!</definedName>
    <definedName name="trambt60" localSheetId="12">#REF!</definedName>
    <definedName name="trambt60">'[2]R&amp;P'!$G$264</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'[2]R&amp;P'!$G$263</definedName>
    <definedName name="TRANG" localSheetId="3" hidden="1">{"'Sheet1'!$L$16"}</definedName>
    <definedName name="TRANG" localSheetId="5" hidden="1">{"'Sheet1'!$L$16"}</definedName>
    <definedName name="TRANG" localSheetId="6" hidden="1">{"'Sheet1'!$L$16"}</definedName>
    <definedName name="TRANG" localSheetId="7" hidden="1">{"'Sheet1'!$L$16"}</definedName>
    <definedName name="trang" localSheetId="8" hidden="1">{#N/A,#N/A,FALSE,"Chi tiÆt"}</definedName>
    <definedName name="trang" localSheetId="9" hidden="1">{#N/A,#N/A,FALSE,"Chi tiÆt"}</definedName>
    <definedName name="trang" localSheetId="10" hidden="1">{#N/A,#N/A,FALSE,"Chi tiÆt"}</definedName>
    <definedName name="trang" localSheetId="11" hidden="1">{#N/A,#N/A,FALSE,"Chi tiÆt"}</definedName>
    <definedName name="trang" localSheetId="12" hidden="1">{#N/A,#N/A,FALSE,"Chi tiÆt"}</definedName>
    <definedName name="TRANG" hidden="1">{"'Sheet1'!$L$16"}</definedName>
    <definedName name="tranhietdo" localSheetId="8">#REF!</definedName>
    <definedName name="tranhietdo">#REF!</definedName>
    <definedName name="tratyle" localSheetId="8">#REF!</definedName>
    <definedName name="tratyle">#REF!</definedName>
    <definedName name="TRAvH" localSheetId="8">#REF!</definedName>
    <definedName name="TRAvH">#REF!</definedName>
    <definedName name="TRAVL">#REF!</definedName>
    <definedName name="treoducbt">#N/A</definedName>
    <definedName name="TRHT">#REF!</definedName>
    <definedName name="TRISO">#REF!</definedName>
    <definedName name="tron250">#REF!</definedName>
    <definedName name="tron25th">#REF!</definedName>
    <definedName name="tron60th">#REF!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 localSheetId="8">#REF!</definedName>
    <definedName name="tronbt250" localSheetId="9">#REF!</definedName>
    <definedName name="tronbt250" localSheetId="10">#REF!</definedName>
    <definedName name="tronbt250" localSheetId="11">#REF!</definedName>
    <definedName name="tronbt250" localSheetId="12">#REF!</definedName>
    <definedName name="tronbt250">'[2]R&amp;P'!$G$253</definedName>
    <definedName name="tronvua110">#REF!</definedName>
    <definedName name="tronvua150">#REF!</definedName>
    <definedName name="tronvua200">#REF!</definedName>
    <definedName name="tronvua250" localSheetId="8">#REF!</definedName>
    <definedName name="tronvua250" localSheetId="9">#REF!</definedName>
    <definedName name="tronvua250" localSheetId="10">#REF!</definedName>
    <definedName name="tronvua250" localSheetId="11">#REF!</definedName>
    <definedName name="tronvua250" localSheetId="12">#REF!</definedName>
    <definedName name="tronvua250">'[2]R&amp;P'!$G$260</definedName>
    <definedName name="tronvua325">#REF!</definedName>
    <definedName name="tronvua80">#N/A</definedName>
    <definedName name="trt">#REF!</definedName>
    <definedName name="tru_can">#REF!</definedName>
    <definedName name="trung" localSheetId="3">{"Thuxm2.xls","Sheet1"}</definedName>
    <definedName name="trung" localSheetId="5">{"Thuxm2.xls","Sheet1"}</definedName>
    <definedName name="trung" localSheetId="6">{"Thuxm2.xls","Sheet1"}</definedName>
    <definedName name="trung" localSheetId="7">{"Thuxm2.xls","Sheet1"}</definedName>
    <definedName name="trung">{"Thuxm2.xls","Sheet1"}</definedName>
    <definedName name="tsI">#REF!</definedName>
    <definedName name="tt">#REF!</definedName>
    <definedName name="TT.1">[11]NSĐP!$U$14:$U$240</definedName>
    <definedName name="TT.2">[11]NSĐP!$V$14:$V$240</definedName>
    <definedName name="TT_1P" localSheetId="3">#REF!</definedName>
    <definedName name="TT_1P">#REF!</definedName>
    <definedName name="TT_3p" localSheetId="3">#REF!</definedName>
    <definedName name="TT_3p">#REF!</definedName>
    <definedName name="ttam" localSheetId="3">#REF!</definedName>
    <definedName name="ttam">#REF!</definedName>
    <definedName name="ttao">#REF!</definedName>
    <definedName name="ttbt">#REF!</definedName>
    <definedName name="ttc">1550</definedName>
    <definedName name="ttd">1600</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3" hidden="1">{"'Sheet1'!$L$16"}</definedName>
    <definedName name="TTTH2" localSheetId="8" hidden="1">{"'Sheet1'!$L$16"}</definedName>
    <definedName name="TTTH2" localSheetId="9" hidden="1">{"'Sheet1'!$L$16"}</definedName>
    <definedName name="TTTH2" localSheetId="10" hidden="1">{"'Sheet1'!$L$16"}</definedName>
    <definedName name="TTTH2" localSheetId="11" hidden="1">{"'Sheet1'!$L$16"}</definedName>
    <definedName name="TTTH2" localSheetId="12" hidden="1">{"'Sheet1'!$L$16"}</definedName>
    <definedName name="TTTH2" hidden="1">{"'Sheet1'!$L$16"}</definedName>
    <definedName name="tttt">#REF!</definedName>
    <definedName name="ttttt" localSheetId="3" hidden="1">{"'Sheet1'!$L$16"}</definedName>
    <definedName name="ttttt" localSheetId="8" hidden="1">{"'Sheet1'!$L$16"}</definedName>
    <definedName name="ttttt" localSheetId="9" hidden="1">{"'Sheet1'!$L$16"}</definedName>
    <definedName name="ttttt" localSheetId="10" hidden="1">{"'Sheet1'!$L$16"}</definedName>
    <definedName name="ttttt" localSheetId="11" hidden="1">{"'Sheet1'!$L$16"}</definedName>
    <definedName name="ttttt" localSheetId="12" hidden="1">{"'Sheet1'!$L$16"}</definedName>
    <definedName name="ttttt" hidden="1">{"'Sheet1'!$L$16"}</definedName>
    <definedName name="TTTTTTTTT" localSheetId="3" hidden="1">{"'Sheet1'!$L$16"}</definedName>
    <definedName name="TTTTTTTTT" localSheetId="8" hidden="1">{"'Sheet1'!$L$16"}</definedName>
    <definedName name="TTTTTTTTT" localSheetId="9" hidden="1">{"'Sheet1'!$L$16"}</definedName>
    <definedName name="TTTTTTTTT" localSheetId="10" hidden="1">{"'Sheet1'!$L$16"}</definedName>
    <definedName name="TTTTTTTTT" localSheetId="11" hidden="1">{"'Sheet1'!$L$16"}</definedName>
    <definedName name="TTTTTTTTT" localSheetId="12" hidden="1">{"'Sheet1'!$L$16"}</definedName>
    <definedName name="TTTTTTTTT" hidden="1">{"'Sheet1'!$L$16"}</definedName>
    <definedName name="ttttttttttt" localSheetId="3" hidden="1">{"'Sheet1'!$L$16"}</definedName>
    <definedName name="ttttttttttt" localSheetId="8" hidden="1">{"'Sheet1'!$L$16"}</definedName>
    <definedName name="ttttttttttt" localSheetId="9" hidden="1">{"'Sheet1'!$L$16"}</definedName>
    <definedName name="ttttttttttt" localSheetId="10" hidden="1">{"'Sheet1'!$L$16"}</definedName>
    <definedName name="ttttttttttt" localSheetId="11" hidden="1">{"'Sheet1'!$L$16"}</definedName>
    <definedName name="ttttttttttt" localSheetId="12" hidden="1">{"'Sheet1'!$L$16"}</definedName>
    <definedName name="ttttttttttt" hidden="1">{"'Sheet1'!$L$16"}</definedName>
    <definedName name="Tuong_chan">#REF!</definedName>
    <definedName name="TuVan">#REF!</definedName>
    <definedName name="tuyen">#REF!</definedName>
    <definedName name="tuyennhanh" localSheetId="3"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localSheetId="9" hidden="1">{"'Sheet1'!$L$16"}</definedName>
    <definedName name="tuyennhanh" localSheetId="10" hidden="1">{"'Sheet1'!$L$16"}</definedName>
    <definedName name="tuyennhanh" localSheetId="11" hidden="1">{"'Sheet1'!$L$16"}</definedName>
    <definedName name="tuyennhanh" localSheetId="12" hidden="1">{"'Sheet1'!$L$16"}</definedName>
    <definedName name="tuyennhanh" hidden="1">{"'Sheet1'!$L$16"}</definedName>
    <definedName name="tuynen" localSheetId="3" hidden="1">{"'Sheet1'!$L$16"}</definedName>
    <definedName name="tuynen" localSheetId="8" hidden="1">{"'Sheet1'!$L$16"}</definedName>
    <definedName name="tuynen" localSheetId="9" hidden="1">{"'Sheet1'!$L$16"}</definedName>
    <definedName name="tuynen" localSheetId="10" hidden="1">{"'Sheet1'!$L$16"}</definedName>
    <definedName name="tuynen" localSheetId="11" hidden="1">{"'Sheet1'!$L$16"}</definedName>
    <definedName name="tuynen" localSheetId="12"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3">BlankMacro1</definedName>
    <definedName name="TYT" localSheetId="8">BlankMacro1</definedName>
    <definedName name="TYT" localSheetId="9">BlankMacro1</definedName>
    <definedName name="TYT" localSheetId="10">BlankMacro1</definedName>
    <definedName name="TYT" localSheetId="11">BlankMacro1</definedName>
    <definedName name="TYT" localSheetId="12">BlankMacro1</definedName>
    <definedName name="TYT">BlankMacro1</definedName>
    <definedName name="tytrong16so5nam">'[10]PLI CTrinh'!$CN$10</definedName>
    <definedName name="u" localSheetId="8" hidden="1">{"'Sheet1'!$L$16"}</definedName>
    <definedName name="u" localSheetId="9" hidden="1">{"'Sheet1'!$L$16"}</definedName>
    <definedName name="u" localSheetId="10" hidden="1">{"'Sheet1'!$L$16"}</definedName>
    <definedName name="u" localSheetId="11" hidden="1">{"'Sheet1'!$L$16"}</definedName>
    <definedName name="u" localSheetId="12" hidden="1">{"'Sheet1'!$L$16"}</definedName>
    <definedName name="u">#N/A</definedName>
    <definedName name="ư" localSheetId="3" hidden="1">{"'Sheet1'!$L$16"}</definedName>
    <definedName name="ư" localSheetId="8" hidden="1">{"'Sheet1'!$L$16"}</definedName>
    <definedName name="ư" localSheetId="9" hidden="1">{"'Sheet1'!$L$16"}</definedName>
    <definedName name="ư" localSheetId="10" hidden="1">{"'Sheet1'!$L$16"}</definedName>
    <definedName name="ư" localSheetId="11" hidden="1">{"'Sheet1'!$L$16"}</definedName>
    <definedName name="ư" localSheetId="12" hidden="1">{"'Sheet1'!$L$16"}</definedName>
    <definedName name="ư" hidden="1">{"'Sheet1'!$L$16"}</definedName>
    <definedName name="U_tien">#REF!</definedName>
    <definedName name="Ucoc">#REF!</definedName>
    <definedName name="UNIT">#REF!</definedName>
    <definedName name="Unit_Price">#REF!</definedName>
    <definedName name="unitt" localSheetId="3">BlankMacro1</definedName>
    <definedName name="unitt" localSheetId="8">BlankMacro1</definedName>
    <definedName name="unitt" localSheetId="9">BlankMacro1</definedName>
    <definedName name="unitt" localSheetId="10">BlankMacro1</definedName>
    <definedName name="unitt" localSheetId="11">BlankMacro1</definedName>
    <definedName name="unitt" localSheetId="12">BlankMacro1</definedName>
    <definedName name="unitt">BlankMacro1</definedName>
    <definedName name="uonong">#N/A</definedName>
    <definedName name="UP" localSheetId="3">#REF!,#REF!,#REF!,#REF!,#REF!,#REF!,#REF!,#REF!,#REF!,#REF!,#REF!</definedName>
    <definedName name="UP" localSheetId="8">#REF!,#REF!,#REF!,#REF!,#REF!,#REF!,#REF!,#REF!,#REF!,#REF!,#REF!</definedName>
    <definedName name="UP" localSheetId="9">#REF!,#REF!,#REF!,#REF!,#REF!,#REF!,#REF!,#REF!,#REF!,#REF!,#REF!</definedName>
    <definedName name="UP">#REF!,#REF!,#REF!,#REF!,#REF!,#REF!,#REF!,#REF!,#REF!,#REF!,#REF!</definedName>
    <definedName name="upnoc" localSheetId="3">#REF!</definedName>
    <definedName name="upnoc" localSheetId="8">#REF!</definedName>
    <definedName name="upnoc">#REF!</definedName>
    <definedName name="usd">15720</definedName>
    <definedName name="ut" localSheetId="3">BlankMacro1</definedName>
    <definedName name="ut" localSheetId="8">BlankMacro1</definedName>
    <definedName name="ut" localSheetId="9">BlankMacro1</definedName>
    <definedName name="ut" localSheetId="10">BlankMacro1</definedName>
    <definedName name="ut" localSheetId="11">BlankMacro1</definedName>
    <definedName name="ut" localSheetId="12">BlankMacro1</definedName>
    <definedName name="ut">BlankMacro1</definedName>
    <definedName name="UT_1" localSheetId="3">#REF!</definedName>
    <definedName name="UT_1" localSheetId="8">#REF!</definedName>
    <definedName name="UT_1" localSheetId="9">#REF!</definedName>
    <definedName name="UT_1">#REF!</definedName>
    <definedName name="UT1_373" localSheetId="8">#REF!</definedName>
    <definedName name="UT1_373">#REF!</definedName>
    <definedName name="utye" localSheetId="3" hidden="1">{"'Sheet1'!$L$16"}</definedName>
    <definedName name="utye" localSheetId="8" hidden="1">{"'Sheet1'!$L$16"}</definedName>
    <definedName name="utye" localSheetId="9" hidden="1">{"'Sheet1'!$L$16"}</definedName>
    <definedName name="utye" localSheetId="10" hidden="1">{"'Sheet1'!$L$16"}</definedName>
    <definedName name="utye" localSheetId="11" hidden="1">{"'Sheet1'!$L$16"}</definedName>
    <definedName name="utye" localSheetId="12" hidden="1">{"'Sheet1'!$L$16"}</definedName>
    <definedName name="utye" hidden="1">{"'Sheet1'!$L$16"}</definedName>
    <definedName name="uu">#REF!</definedName>
    <definedName name="v" localSheetId="3" hidden="1">{"'Sheet1'!$L$16"}</definedName>
    <definedName name="v" localSheetId="8" hidden="1">{"'Sheet1'!$L$16"}</definedName>
    <definedName name="v" localSheetId="9" hidden="1">{"'Sheet1'!$L$16"}</definedName>
    <definedName name="v" localSheetId="10" hidden="1">{"'Sheet1'!$L$16"}</definedName>
    <definedName name="v" localSheetId="11" hidden="1">{"'Sheet1'!$L$16"}</definedName>
    <definedName name="v" localSheetId="12"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8">ptdg</definedName>
    <definedName name="V_a_b__t_ng_M200____1x2" localSheetId="9">ptdg</definedName>
    <definedName name="V_a_b__t_ng_M200____1x2" localSheetId="10">ptdg</definedName>
    <definedName name="V_a_b__t_ng_M200____1x2" localSheetId="11">ptdg</definedName>
    <definedName name="V_a_b__t_ng_M200____1x2" localSheetId="12">ptdg</definedName>
    <definedName name="V_a_b__t_ng_M200____1x2">#N/A</definedName>
    <definedName name="VAÄT_LIEÄU" localSheetId="8">"nhandongia"</definedName>
    <definedName name="VAÄT_LIEÄU" localSheetId="9">"nhandongia"</definedName>
    <definedName name="VAÄT_LIEÄU" localSheetId="10">"nhandongia"</definedName>
    <definedName name="VAÄT_LIEÄU" localSheetId="11">"nhandongia"</definedName>
    <definedName name="VAÄT_LIEÄU" localSheetId="12">"nhandongia"</definedName>
    <definedName name="VAÄT_LIEÄU">"ATRAM"</definedName>
    <definedName name="vaidia" localSheetId="3">#REF!</definedName>
    <definedName name="vaidia" localSheetId="8">#REF!</definedName>
    <definedName name="vaidia">#REF!</definedName>
    <definedName name="Value0" localSheetId="8">#REF!</definedName>
    <definedName name="Value0">#REF!</definedName>
    <definedName name="Value1" localSheetId="8">#REF!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3">IF(Loan_Amount*Interest_Rate*Loan_Years*Loan_Start&gt;0,1,0)</definedName>
    <definedName name="Values_Entered" localSheetId="8">IF(Loan_Amount*Interest_Rate*Loan_Years*Loan_Start&gt;0,1,0)</definedName>
    <definedName name="Values_Entered" localSheetId="9">IF(Loan_Amount*Interest_Rate*Loan_Years*Loan_Start&gt;0,1,0)</definedName>
    <definedName name="Values_Entered" localSheetId="10">IF(Loan_Amount*Interest_Rate*Loan_Years*Loan_Start&gt;0,1,0)</definedName>
    <definedName name="Values_Entered" localSheetId="11">IF(Loan_Amount*Interest_Rate*Loan_Years*Loan_Start&gt;0,1,0)</definedName>
    <definedName name="Values_Entered" localSheetId="12">IF(Loan_Amount*Interest_Rate*Loan_Years*Loan_Start&gt;0,1,0)</definedName>
    <definedName name="Values_Entered">IF(Loan_Amount*Interest_Rate*Loan_Years*Loan_Start&gt;0,1,0)</definedName>
    <definedName name="VAN_CHUYEN_DUONG_DAI_DZ0.4KV" localSheetId="3">#REF!</definedName>
    <definedName name="VAN_CHUYEN_DUONG_DAI_DZ0.4KV" localSheetId="8">#REF!</definedName>
    <definedName name="VAN_CHUYEN_DUONG_DAI_DZ0.4KV" localSheetId="9">#REF!</definedName>
    <definedName name="VAN_CHUYEN_DUONG_DAI_DZ0.4KV">#REF!</definedName>
    <definedName name="VAN_CHUYEN_DUONG_DAI_DZ22KV" localSheetId="8">#REF!</definedName>
    <definedName name="VAN_CHUYEN_DUONG_DAI_DZ22KV">#REF!</definedName>
    <definedName name="VAN_CHUYEN_VAT_TU_CHUNG" localSheetId="8">#REF!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3" hidden="1">{"'Sheet1'!$L$16"}</definedName>
    <definedName name="VATM" localSheetId="5" hidden="1">{"'Sheet1'!$L$16"}</definedName>
    <definedName name="VATM" localSheetId="6" hidden="1">{"'Sheet1'!$L$16"}</definedName>
    <definedName name="VATM" localSheetId="7" hidden="1">{"'Sheet1'!$L$16"}</definedName>
    <definedName name="VATM" localSheetId="8" hidden="1">{"'Sheet1'!$L$16"}</definedName>
    <definedName name="VATM" localSheetId="9" hidden="1">{"'Sheet1'!$L$16"}</definedName>
    <definedName name="VATM" localSheetId="10" hidden="1">{"'Sheet1'!$L$16"}</definedName>
    <definedName name="VATM" localSheetId="11" hidden="1">{"'Sheet1'!$L$16"}</definedName>
    <definedName name="VATM" localSheetId="12"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 localSheetId="3" hidden="1">{"'Sheet1'!$L$16"}</definedName>
    <definedName name="vc" localSheetId="5" hidden="1">{"'Sheet1'!$L$16"}</definedName>
    <definedName name="vc" localSheetId="6" hidden="1">{"'Sheet1'!$L$16"}</definedName>
    <definedName name="vc" localSheetId="7" hidden="1">{"'Sheet1'!$L$16"}</definedName>
    <definedName name="Vc" localSheetId="8">#REF!</definedName>
    <definedName name="Vc" localSheetId="9">#REF!</definedName>
    <definedName name="Vc" localSheetId="10">#REF!</definedName>
    <definedName name="Vc" localSheetId="11">#REF!</definedName>
    <definedName name="Vc" localSheetId="12">#REF!</definedName>
    <definedName name="vc" hidden="1">{"'Sheet1'!$L$16"}</definedName>
    <definedName name="vcbo1" localSheetId="3" hidden="1">{"'Sheet1'!$L$16"}</definedName>
    <definedName name="vcbo1" localSheetId="5" hidden="1">{"'Sheet1'!$L$16"}</definedName>
    <definedName name="vcbo1" localSheetId="6" hidden="1">{"'Sheet1'!$L$16"}</definedName>
    <definedName name="vcbo1" localSheetId="7" hidden="1">{"'Sheet1'!$L$16"}</definedName>
    <definedName name="vcbo1" hidden="1">{"'Sheet1'!$L$16"}</definedName>
    <definedName name="vccot">#REF!</definedName>
    <definedName name="vcdc">#REF!</definedName>
    <definedName name="VCHT">#REF!</definedName>
    <definedName name="vcoto" localSheetId="3"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localSheetId="9" hidden="1">{"'Sheet1'!$L$16"}</definedName>
    <definedName name="vcoto" localSheetId="10" hidden="1">{"'Sheet1'!$L$16"}</definedName>
    <definedName name="vcoto" localSheetId="11" hidden="1">{"'Sheet1'!$L$16"}</definedName>
    <definedName name="vcoto" localSheetId="12"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 localSheetId="3">#REF!</definedName>
    <definedName name="Vf" localSheetId="8">#REF!</definedName>
    <definedName name="Vf">#REF!</definedName>
    <definedName name="Vfri" localSheetId="8">#REF!</definedName>
    <definedName name="Vfri">#REF!</definedName>
    <definedName name="vgio" localSheetId="8">#REF!</definedName>
    <definedName name="vgio">#REF!</definedName>
    <definedName name="vgk">#REF!</definedName>
    <definedName name="vgt">#REF!</definedName>
    <definedName name="VH" localSheetId="3" hidden="1">{"'Sheet1'!$L$16"}</definedName>
    <definedName name="VH" localSheetId="8" hidden="1">{"'Sheet1'!$L$16"}</definedName>
    <definedName name="VH" localSheetId="9" hidden="1">{"'Sheet1'!$L$16"}</definedName>
    <definedName name="VH" localSheetId="10" hidden="1">{"'Sheet1'!$L$16"}</definedName>
    <definedName name="VH" localSheetId="11" hidden="1">{"'Sheet1'!$L$16"}</definedName>
    <definedName name="VH" localSheetId="12" hidden="1">{"'Sheet1'!$L$16"}</definedName>
    <definedName name="VH" hidden="1">{"'Sheet1'!$L$16"}</definedName>
    <definedName name="Viet" localSheetId="3"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localSheetId="9" hidden="1">{"'Sheet1'!$L$16"}</definedName>
    <definedName name="Viet" localSheetId="10" hidden="1">{"'Sheet1'!$L$16"}</definedName>
    <definedName name="Viet" localSheetId="11" hidden="1">{"'Sheet1'!$L$16"}</definedName>
    <definedName name="Viet" localSheetId="12"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 localSheetId="3" hidden="1">{"'Sheet1'!$L$16"}</definedName>
    <definedName name="VL" localSheetId="8" hidden="1">{"'Sheet1'!$L$16"}</definedName>
    <definedName name="VL" localSheetId="9" hidden="1">{"'Sheet1'!$L$16"}</definedName>
    <definedName name="VL" localSheetId="10" hidden="1">{"'Sheet1'!$L$16"}</definedName>
    <definedName name="VL" localSheetId="11" hidden="1">{"'Sheet1'!$L$16"}</definedName>
    <definedName name="VL" localSheetId="12" hidden="1">{"'Sheet1'!$L$16"}</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 localSheetId="3">#REF!</definedName>
    <definedName name="vlc" localSheetId="8">#REF!</definedName>
    <definedName name="vlc">#REF!</definedName>
    <definedName name="Vlcap0.7" localSheetId="8">#REF!</definedName>
    <definedName name="Vlcap0.7">#REF!</definedName>
    <definedName name="VLcap1" localSheetId="8">#REF!</definedName>
    <definedName name="VLcap1">#REF!</definedName>
    <definedName name="vlct" localSheetId="3" hidden="1">{"'Sheet1'!$L$16"}</definedName>
    <definedName name="vlct" localSheetId="5" hidden="1">{"'Sheet1'!$L$16"}</definedName>
    <definedName name="vlct" localSheetId="6" hidden="1">{"'Sheet1'!$L$16"}</definedName>
    <definedName name="vlct" localSheetId="7" hidden="1">{"'Sheet1'!$L$16"}</definedName>
    <definedName name="vlct" localSheetId="8" hidden="1">{"'Sheet1'!$L$16"}</definedName>
    <definedName name="vlct" localSheetId="9" hidden="1">{"'Sheet1'!$L$16"}</definedName>
    <definedName name="vlct" localSheetId="10" hidden="1">{"'Sheet1'!$L$16"}</definedName>
    <definedName name="vlct" localSheetId="11" hidden="1">{"'Sheet1'!$L$16"}</definedName>
    <definedName name="vlct" localSheetId="12"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 localSheetId="3" hidden="1">{"'Sheet1'!$L$16"}</definedName>
    <definedName name="VLP" localSheetId="5" hidden="1">{"'Sheet1'!$L$16"}</definedName>
    <definedName name="VLP" localSheetId="6" hidden="1">{"'Sheet1'!$L$16"}</definedName>
    <definedName name="VLP" localSheetId="7" hidden="1">{"'Sheet1'!$L$16"}</definedName>
    <definedName name="VLP" localSheetId="8">#REF!</definedName>
    <definedName name="VLP" localSheetId="9">#REF!</definedName>
    <definedName name="VLP" localSheetId="10">#REF!</definedName>
    <definedName name="VLP" localSheetId="11">#REF!</definedName>
    <definedName name="VLP" localSheetId="12">#REF!</definedName>
    <definedName name="VLP" hidden="1">{"'Sheet1'!$L$16"}</definedName>
    <definedName name="vlthepnaphl">#REF!</definedName>
    <definedName name="vltram">#REF!</definedName>
    <definedName name="Vn_fri">#REF!</definedName>
    <definedName name="vothi" localSheetId="3" hidden="1">{"'Sheet1'!$L$16"}</definedName>
    <definedName name="vothi" localSheetId="8" hidden="1">{"'Sheet1'!$L$16"}</definedName>
    <definedName name="vothi" localSheetId="9" hidden="1">{"'Sheet1'!$L$16"}</definedName>
    <definedName name="vothi" localSheetId="10" hidden="1">{"'Sheet1'!$L$16"}</definedName>
    <definedName name="vothi" localSheetId="11" hidden="1">{"'Sheet1'!$L$16"}</definedName>
    <definedName name="vothi" localSheetId="12"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abtD">#N/A</definedName>
    <definedName name="vuabtG">#N/A</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 localSheetId="8">#REF!</definedName>
    <definedName name="watertruck" localSheetId="9">#REF!</definedName>
    <definedName name="watertruck" localSheetId="10">#REF!</definedName>
    <definedName name="watertruck" localSheetId="11">#REF!</definedName>
    <definedName name="watertruck" localSheetId="12">#REF!</definedName>
    <definedName name="watertruck">'[2]R&amp;P'!$G$210</definedName>
    <definedName name="wb">#REF!</definedName>
    <definedName name="wc">#REF!</definedName>
    <definedName name="WD">#REF!</definedName>
    <definedName name="Wdaymong">#REF!</definedName>
    <definedName name="WIRE1">5</definedName>
    <definedName name="Wl" localSheetId="3">#REF!</definedName>
    <definedName name="Wl" localSheetId="8">#REF!</definedName>
    <definedName name="Wl">#REF!</definedName>
    <definedName name="WPF" localSheetId="8">#REF!</definedName>
    <definedName name="WPF">#REF!</definedName>
    <definedName name="wr" localSheetId="3" hidden="1">{#N/A,#N/A,FALSE,"Chi tiÆt"}</definedName>
    <definedName name="wr" localSheetId="8" hidden="1">{#N/A,#N/A,FALSE,"Chi tiÆt"}</definedName>
    <definedName name="wr" localSheetId="9" hidden="1">{#N/A,#N/A,FALSE,"Chi tiÆt"}</definedName>
    <definedName name="wr" localSheetId="10" hidden="1">{#N/A,#N/A,FALSE,"Chi tiÆt"}</definedName>
    <definedName name="wr" localSheetId="11" hidden="1">{#N/A,#N/A,FALSE,"Chi tiÆt"}</definedName>
    <definedName name="wr" localSheetId="12" hidden="1">{#N/A,#N/A,FALSE,"Chi tiÆt"}</definedName>
    <definedName name="wr" hidden="1">{#N/A,#N/A,FALSE,"Chi tiÆt"}</definedName>
    <definedName name="wrn.aaa." localSheetId="3"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localSheetId="9" hidden="1">{#N/A,#N/A,FALSE,"Sheet1";#N/A,#N/A,FALSE,"Sheet1";#N/A,#N/A,FALSE,"Sheet1"}</definedName>
    <definedName name="wrn.aaa." localSheetId="10" hidden="1">{#N/A,#N/A,FALSE,"Sheet1";#N/A,#N/A,FALSE,"Sheet1";#N/A,#N/A,FALSE,"Sheet1"}</definedName>
    <definedName name="wrn.aaa." localSheetId="11" hidden="1">{#N/A,#N/A,FALSE,"Sheet1";#N/A,#N/A,FALSE,"Sheet1";#N/A,#N/A,FALSE,"Sheet1"}</definedName>
    <definedName name="wrn.aaa." localSheetId="12" hidden="1">{#N/A,#N/A,FALSE,"Sheet1";#N/A,#N/A,FALSE,"Sheet1";#N/A,#N/A,FALSE,"Sheet1"}</definedName>
    <definedName name="wrn.aaa." hidden="1">{#N/A,#N/A,FALSE,"Sheet1";#N/A,#N/A,FALSE,"Sheet1";#N/A,#N/A,FALSE,"Sheet1"}</definedName>
    <definedName name="wrn.aaa.1" localSheetId="3" hidden="1">{#N/A,#N/A,FALSE,"Sheet1";#N/A,#N/A,FALSE,"Sheet1";#N/A,#N/A,FALSE,"Sheet1"}</definedName>
    <definedName name="wrn.aaa.1" localSheetId="8" hidden="1">{#N/A,#N/A,FALSE,"Sheet1";#N/A,#N/A,FALSE,"Sheet1";#N/A,#N/A,FALSE,"Sheet1"}</definedName>
    <definedName name="wrn.aaa.1" localSheetId="9" hidden="1">{#N/A,#N/A,FALSE,"Sheet1";#N/A,#N/A,FALSE,"Sheet1";#N/A,#N/A,FALSE,"Sheet1"}</definedName>
    <definedName name="wrn.aaa.1" localSheetId="10" hidden="1">{#N/A,#N/A,FALSE,"Sheet1";#N/A,#N/A,FALSE,"Sheet1";#N/A,#N/A,FALSE,"Sheet1"}</definedName>
    <definedName name="wrn.aaa.1" localSheetId="11" hidden="1">{#N/A,#N/A,FALSE,"Sheet1";#N/A,#N/A,FALSE,"Sheet1";#N/A,#N/A,FALSE,"Sheet1"}</definedName>
    <definedName name="wrn.aaa.1" localSheetId="12" hidden="1">{#N/A,#N/A,FALSE,"Sheet1";#N/A,#N/A,FALSE,"Sheet1";#N/A,#N/A,FALSE,"Sheet1"}</definedName>
    <definedName name="wrn.aaa.1" hidden="1">{#N/A,#N/A,FALSE,"Sheet1";#N/A,#N/A,FALSE,"Sheet1";#N/A,#N/A,FALSE,"Sheet1"}</definedName>
    <definedName name="wrn.Bang._.ke._.nhan._.hang." localSheetId="3" hidden="1">{#N/A,#N/A,FALSE,"Ke khai NH"}</definedName>
    <definedName name="wrn.Bang._.ke._.nhan._.hang." localSheetId="8" hidden="1">{#N/A,#N/A,FALSE,"Ke khai NH"}</definedName>
    <definedName name="wrn.Bang._.ke._.nhan._.hang." localSheetId="9" hidden="1">{#N/A,#N/A,FALSE,"Ke khai NH"}</definedName>
    <definedName name="wrn.Bang._.ke._.nhan._.hang." localSheetId="10" hidden="1">{#N/A,#N/A,FALSE,"Ke khai NH"}</definedName>
    <definedName name="wrn.Bang._.ke._.nhan._.hang." localSheetId="11" hidden="1">{#N/A,#N/A,FALSE,"Ke khai NH"}</definedName>
    <definedName name="wrn.Bang._.ke._.nhan._.hang." localSheetId="12" hidden="1">{#N/A,#N/A,FALSE,"Ke khai NH"}</definedName>
    <definedName name="wrn.Bang._.ke._.nhan._.hang." hidden="1">{#N/A,#N/A,FALSE,"Ke khai NH"}</definedName>
    <definedName name="wrn.BAOCAO." localSheetId="3" hidden="1">{#N/A,#N/A,FALSE,"sum";#N/A,#N/A,FALSE,"MARTV";#N/A,#N/A,FALSE,"APRTV"}</definedName>
    <definedName name="wrn.BAOCAO." localSheetId="5" hidden="1">{#N/A,#N/A,FALSE,"sum";#N/A,#N/A,FALSE,"MARTV";#N/A,#N/A,FALSE,"APRTV"}</definedName>
    <definedName name="wrn.BAOCAO." localSheetId="6" hidden="1">{#N/A,#N/A,FALSE,"sum";#N/A,#N/A,FALSE,"MARTV";#N/A,#N/A,FALSE,"APRTV"}</definedName>
    <definedName name="wrn.BAOCAO." localSheetId="7" hidden="1">{#N/A,#N/A,FALSE,"sum";#N/A,#N/A,FALSE,"MARTV";#N/A,#N/A,FALSE,"APRTV"}</definedName>
    <definedName name="wrn.BAOCAO." hidden="1">{#N/A,#N/A,FALSE,"sum";#N/A,#N/A,FALSE,"MARTV";#N/A,#N/A,FALSE,"APRTV"}</definedName>
    <definedName name="wrn.Che._.do._.duoc._.huong." localSheetId="3" hidden="1">{#N/A,#N/A,FALSE,"BN (2)"}</definedName>
    <definedName name="wrn.Che._.do._.duoc._.huong." localSheetId="8" hidden="1">{#N/A,#N/A,FALSE,"BN (2)"}</definedName>
    <definedName name="wrn.Che._.do._.duoc._.huong." localSheetId="9" hidden="1">{#N/A,#N/A,FALSE,"BN (2)"}</definedName>
    <definedName name="wrn.Che._.do._.duoc._.huong." localSheetId="10" hidden="1">{#N/A,#N/A,FALSE,"BN (2)"}</definedName>
    <definedName name="wrn.Che._.do._.duoc._.huong." localSheetId="11" hidden="1">{#N/A,#N/A,FALSE,"BN (2)"}</definedName>
    <definedName name="wrn.Che._.do._.duoc._.huong." localSheetId="12" hidden="1">{#N/A,#N/A,FALSE,"BN (2)"}</definedName>
    <definedName name="wrn.Che._.do._.duoc._.huong." hidden="1">{#N/A,#N/A,FALSE,"BN (2)"}</definedName>
    <definedName name="wrn.chi._.tiÆt." localSheetId="3"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localSheetId="11" hidden="1">{#N/A,#N/A,FALSE,"Chi tiÆt"}</definedName>
    <definedName name="wrn.chi._.tiÆt." localSheetId="12" hidden="1">{#N/A,#N/A,FALSE,"Chi tiÆt"}</definedName>
    <definedName name="wrn.chi._.tiÆt." hidden="1">{#N/A,#N/A,FALSE,"Chi tiÆt"}</definedName>
    <definedName name="wrn.cong." localSheetId="3" hidden="1">{#N/A,#N/A,FALSE,"Sheet1"}</definedName>
    <definedName name="wrn.cong." localSheetId="5" hidden="1">{#N/A,#N/A,FALSE,"Sheet1"}</definedName>
    <definedName name="wrn.cong." localSheetId="6" hidden="1">{#N/A,#N/A,FALSE,"Sheet1"}</definedName>
    <definedName name="wrn.cong." localSheetId="7" hidden="1">{#N/A,#N/A,FALSE,"Sheet1"}</definedName>
    <definedName name="wrn.cong." localSheetId="8" hidden="1">{#N/A,#N/A,FALSE,"Sheet1"}</definedName>
    <definedName name="wrn.cong." localSheetId="9" hidden="1">{#N/A,#N/A,FALSE,"Sheet1"}</definedName>
    <definedName name="wrn.cong." localSheetId="10" hidden="1">{#N/A,#N/A,FALSE,"Sheet1"}</definedName>
    <definedName name="wrn.cong." localSheetId="11" hidden="1">{#N/A,#N/A,FALSE,"Sheet1"}</definedName>
    <definedName name="wrn.cong." localSheetId="12" hidden="1">{#N/A,#N/A,FALSE,"Sheet1"}</definedName>
    <definedName name="wrn.cong." hidden="1">{#N/A,#N/A,FALSE,"Sheet1"}</definedName>
    <definedName name="wrn.Giáy._.bao._.no." localSheetId="3" hidden="1">{#N/A,#N/A,FALSE,"BN"}</definedName>
    <definedName name="wrn.Giáy._.bao._.no." localSheetId="8" hidden="1">{#N/A,#N/A,FALSE,"BN"}</definedName>
    <definedName name="wrn.Giáy._.bao._.no." localSheetId="9" hidden="1">{#N/A,#N/A,FALSE,"BN"}</definedName>
    <definedName name="wrn.Giáy._.bao._.no." localSheetId="10" hidden="1">{#N/A,#N/A,FALSE,"BN"}</definedName>
    <definedName name="wrn.Giáy._.bao._.no." localSheetId="11" hidden="1">{#N/A,#N/A,FALSE,"BN"}</definedName>
    <definedName name="wrn.Giáy._.bao._.no." localSheetId="12" hidden="1">{#N/A,#N/A,FALSE,"BN"}</definedName>
    <definedName name="wrn.Giáy._.bao._.no." hidden="1">{#N/A,#N/A,FALSE,"BN"}</definedName>
    <definedName name="wrn.re_xoa2" localSheetId="3" hidden="1">{"Offgrid",#N/A,FALSE,"OFFGRID";"Region",#N/A,FALSE,"REGION";"Offgrid -2",#N/A,FALSE,"OFFGRID";"WTP",#N/A,FALSE,"WTP";"WTP -2",#N/A,FALSE,"WTP";"Project",#N/A,FALSE,"PROJECT";"Summary -2",#N/A,FALSE,"SUMMARY"}</definedName>
    <definedName name="wrn.re_xoa2" localSheetId="5" hidden="1">{"Offgrid",#N/A,FALSE,"OFFGRID";"Region",#N/A,FALSE,"REGION";"Offgrid -2",#N/A,FALSE,"OFFGRID";"WTP",#N/A,FALSE,"WTP";"WTP -2",#N/A,FALSE,"WTP";"Project",#N/A,FALSE,"PROJECT";"Summary -2",#N/A,FALSE,"SUMMARY"}</definedName>
    <definedName name="wrn.re_xoa2" localSheetId="6" hidden="1">{"Offgrid",#N/A,FALSE,"OFFGRID";"Region",#N/A,FALSE,"REGION";"Offgrid -2",#N/A,FALSE,"OFFGRID";"WTP",#N/A,FALSE,"WTP";"WTP -2",#N/A,FALSE,"WTP";"Project",#N/A,FALSE,"PROJECT";"Summary -2",#N/A,FALSE,"SUMMARY"}</definedName>
    <definedName name="wrn.re_xoa2" localSheetId="7"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3" hidden="1">{#N/A,#N/A,FALSE,"Chung"}</definedName>
    <definedName name="wrn.thu." localSheetId="5" hidden="1">{#N/A,#N/A,FALSE,"Chung"}</definedName>
    <definedName name="wrn.thu." localSheetId="6" hidden="1">{#N/A,#N/A,FALSE,"Chung"}</definedName>
    <definedName name="wrn.thu." localSheetId="7" hidden="1">{#N/A,#N/A,FALSE,"Chung"}</definedName>
    <definedName name="wrn.thu." hidden="1">{#N/A,#N/A,FALSE,"Chung"}</definedName>
    <definedName name="wrn.vd." localSheetId="3"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9" hidden="1">{#N/A,#N/A,TRUE,"BT M200 da 10x20"}</definedName>
    <definedName name="wrn.vd." localSheetId="10" hidden="1">{#N/A,#N/A,TRUE,"BT M200 da 10x20"}</definedName>
    <definedName name="wrn.vd." localSheetId="11" hidden="1">{#N/A,#N/A,TRUE,"BT M200 da 10x20"}</definedName>
    <definedName name="wrn.vd." localSheetId="12" hidden="1">{#N/A,#N/A,TRUE,"BT M200 da 10x20"}</definedName>
    <definedName name="wrn.vd." hidden="1">{#N/A,#N/A,TRUE,"BT M200 da 10x20"}</definedName>
    <definedName name="wrn.Work._.Report." localSheetId="3" hidden="1">{"accomplishment",#N/A,FALSE,"Summary Week 3"}</definedName>
    <definedName name="wrn.Work._.Report." localSheetId="5" hidden="1">{"accomplishment",#N/A,FALSE,"Summary Week 3"}</definedName>
    <definedName name="wrn.Work._.Report." localSheetId="6" hidden="1">{"accomplishment",#N/A,FALSE,"Summary Week 3"}</definedName>
    <definedName name="wrn.Work._.Report." localSheetId="7" hidden="1">{"accomplishment",#N/A,FALSE,"Summary Week 3"}</definedName>
    <definedName name="wrn.Work._.Report." hidden="1">{"accomplishment",#N/A,FALSE,"Summary Week 3"}</definedName>
    <definedName name="wrn_xoa2" localSheetId="3" hidden="1">{#N/A,#N/A,FALSE,"Chi tiÆt"}</definedName>
    <definedName name="wrn_xoa2" localSheetId="5" hidden="1">{#N/A,#N/A,FALSE,"Chi tiÆt"}</definedName>
    <definedName name="wrn_xoa2" localSheetId="6" hidden="1">{#N/A,#N/A,FALSE,"Chi tiÆt"}</definedName>
    <definedName name="wrn_xoa2" localSheetId="7" hidden="1">{#N/A,#N/A,FALSE,"Chi tiÆt"}</definedName>
    <definedName name="wrn_xoa2" hidden="1">{#N/A,#N/A,FALSE,"Chi tiÆt"}</definedName>
    <definedName name="wrnf.report" localSheetId="3"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3" hidden="1">{"Offgrid",#N/A,FALSE,"OFFGRID";"Region",#N/A,FALSE,"REGION";"Offgrid -2",#N/A,FALSE,"OFFGRID";"WTP",#N/A,FALSE,"WTP";"WTP -2",#N/A,FALSE,"WTP";"Project",#N/A,FALSE,"PROJECT";"Summary -2",#N/A,FALSE,"SUMMARY"}</definedName>
    <definedName name="wrnf_xoa2" localSheetId="5" hidden="1">{"Offgrid",#N/A,FALSE,"OFFGRID";"Region",#N/A,FALSE,"REGION";"Offgrid -2",#N/A,FALSE,"OFFGRID";"WTP",#N/A,FALSE,"WTP";"WTP -2",#N/A,FALSE,"WTP";"Project",#N/A,FALSE,"PROJECT";"Summary -2",#N/A,FALSE,"SUMMARY"}</definedName>
    <definedName name="wrnf_xoa2" localSheetId="6" hidden="1">{"Offgrid",#N/A,FALSE,"OFFGRID";"Region",#N/A,FALSE,"REGION";"Offgrid -2",#N/A,FALSE,"OFFGRID";"WTP",#N/A,FALSE,"WTP";"WTP -2",#N/A,FALSE,"WTP";"Project",#N/A,FALSE,"PROJECT";"Summary -2",#N/A,FALSE,"SUMMARY"}</definedName>
    <definedName name="wrnf_xoa2" localSheetId="7"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3">#REF!</definedName>
    <definedName name="ws" localSheetId="8">#REF!</definedName>
    <definedName name="ws">#REF!</definedName>
    <definedName name="Wss" localSheetId="8">#REF!</definedName>
    <definedName name="Wss">#REF!</definedName>
    <definedName name="Wst" localSheetId="8">#REF!</definedName>
    <definedName name="Wst">#REF!</definedName>
    <definedName name="wt" localSheetId="3">#REF!</definedName>
    <definedName name="wt">#REF!</definedName>
    <definedName name="wup">#REF!</definedName>
    <definedName name="WW">#N/A</definedName>
    <definedName name="wwww" localSheetId="3" hidden="1">{0}</definedName>
    <definedName name="wwww" localSheetId="5" hidden="1">{0}</definedName>
    <definedName name="wwww" localSheetId="6" hidden="1">{0}</definedName>
    <definedName name="wwww" localSheetId="7" hidden="1">{0}</definedName>
    <definedName name="wwww" hidden="1">{0}</definedName>
    <definedName name="Wzb" localSheetId="8">#REF!</definedName>
    <definedName name="Wzb">#REF!</definedName>
    <definedName name="Wzt" localSheetId="8">#REF!</definedName>
    <definedName name="Wzt">#REF!</definedName>
    <definedName name="X" localSheetId="8">#REF!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bt6">#N/A</definedName>
    <definedName name="xelaodam" localSheetId="8">#REF!</definedName>
    <definedName name="xelaodam" localSheetId="9">#REF!</definedName>
    <definedName name="xelaodam" localSheetId="10">#REF!</definedName>
    <definedName name="xelaodam" localSheetId="11">#REF!</definedName>
    <definedName name="xelaodam" localSheetId="12">#REF!</definedName>
    <definedName name="xelaodam">'[2]R&amp;P'!$G$235</definedName>
    <definedName name="xenhua">#N/A</definedName>
    <definedName name="xethung10t" localSheetId="8">#REF!</definedName>
    <definedName name="xethung10t" localSheetId="9">#REF!</definedName>
    <definedName name="xethung10t" localSheetId="10">#REF!</definedName>
    <definedName name="xethung10t" localSheetId="11">#REF!</definedName>
    <definedName name="xethung10t" localSheetId="12">#REF!</definedName>
    <definedName name="xethung10t">'[2]R&amp;P'!$G$191</definedName>
    <definedName name="xetreo" localSheetId="8">#REF!</definedName>
    <definedName name="xetreo" localSheetId="9">#REF!</definedName>
    <definedName name="xetreo" localSheetId="10">#REF!</definedName>
    <definedName name="xetreo" localSheetId="11">#REF!</definedName>
    <definedName name="xetreo" localSheetId="12">#REF!</definedName>
    <definedName name="xetreo">'[2]R&amp;P'!$G$274</definedName>
    <definedName name="xetuoinhua">#N/A</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3"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localSheetId="9" hidden="1">{"'Sheet1'!$L$16"}</definedName>
    <definedName name="xls" localSheetId="10" hidden="1">{"'Sheet1'!$L$16"}</definedName>
    <definedName name="xls" localSheetId="11" hidden="1">{"'Sheet1'!$L$16"}</definedName>
    <definedName name="xls" localSheetId="12" hidden="1">{"'Sheet1'!$L$16"}</definedName>
    <definedName name="xls" hidden="1">{"'Sheet1'!$L$16"}</definedName>
    <definedName name="xlttbninh" localSheetId="3"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localSheetId="9" hidden="1">{"'Sheet1'!$L$16"}</definedName>
    <definedName name="xlttbninh" localSheetId="10" hidden="1">{"'Sheet1'!$L$16"}</definedName>
    <definedName name="xlttbninh" localSheetId="11" hidden="1">{"'Sheet1'!$L$16"}</definedName>
    <definedName name="xlttbninh" localSheetId="12" hidden="1">{"'Sheet1'!$L$16"}</definedName>
    <definedName name="xlttbninh" hidden="1">{"'Sheet1'!$L$16"}</definedName>
    <definedName name="xm">[12]gvl!$N$16</definedName>
    <definedName name="XM.M10.1" localSheetId="3">#REF!</definedName>
    <definedName name="XM.M10.1" localSheetId="8">#REF!</definedName>
    <definedName name="XM.M10.1">#REF!</definedName>
    <definedName name="XM.M10.2" localSheetId="8">#REF!</definedName>
    <definedName name="XM.M10.2">#REF!</definedName>
    <definedName name="XM.MDT" localSheetId="8">#REF!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nkhung" localSheetId="3" hidden="1">{#N/A,#N/A,FALSE,"Chung"}</definedName>
    <definedName name="xnkhung" localSheetId="5" hidden="1">{#N/A,#N/A,FALSE,"Chung"}</definedName>
    <definedName name="xnkhung" localSheetId="6" hidden="1">{#N/A,#N/A,FALSE,"Chung"}</definedName>
    <definedName name="xnkhung" localSheetId="7" hidden="1">{#N/A,#N/A,FALSE,"Chung"}</definedName>
    <definedName name="xnkhung" hidden="1">{#N/A,#N/A,FALSE,"Chung"}</definedName>
    <definedName name="xoa1" localSheetId="3" hidden="1">{"'Sheet1'!$L$16"}</definedName>
    <definedName name="xoa1" localSheetId="5" hidden="1">{"'Sheet1'!$L$16"}</definedName>
    <definedName name="xoa1" localSheetId="6" hidden="1">{"'Sheet1'!$L$16"}</definedName>
    <definedName name="xoa1" localSheetId="7" hidden="1">{"'Sheet1'!$L$16"}</definedName>
    <definedName name="xoa1" hidden="1">{"'Sheet1'!$L$16"}</definedName>
    <definedName name="xoa2" localSheetId="3" hidden="1">{#N/A,#N/A,FALSE,"Chi tiÆt"}</definedName>
    <definedName name="xoa2" localSheetId="5" hidden="1">{#N/A,#N/A,FALSE,"Chi tiÆt"}</definedName>
    <definedName name="xoa2" localSheetId="6" hidden="1">{#N/A,#N/A,FALSE,"Chi tiÆt"}</definedName>
    <definedName name="xoa2" localSheetId="7" hidden="1">{#N/A,#N/A,FALSE,"Chi tiÆt"}</definedName>
    <definedName name="xoa2" hidden="1">{#N/A,#N/A,FALSE,"Chi tiÆt"}</definedName>
    <definedName name="xoa3" localSheetId="3" hidden="1">{"Offgrid",#N/A,FALSE,"OFFGRID";"Region",#N/A,FALSE,"REGION";"Offgrid -2",#N/A,FALSE,"OFFGRID";"WTP",#N/A,FALSE,"WTP";"WTP -2",#N/A,FALSE,"WTP";"Project",#N/A,FALSE,"PROJECT";"Summary -2",#N/A,FALSE,"SUMMARY"}</definedName>
    <definedName name="xoa3" localSheetId="5" hidden="1">{"Offgrid",#N/A,FALSE,"OFFGRID";"Region",#N/A,FALSE,"REGION";"Offgrid -2",#N/A,FALSE,"OFFGRID";"WTP",#N/A,FALSE,"WTP";"WTP -2",#N/A,FALSE,"WTP";"Project",#N/A,FALSE,"PROJECT";"Summary -2",#N/A,FALSE,"SUMMARY"}</definedName>
    <definedName name="xoa3" localSheetId="6" hidden="1">{"Offgrid",#N/A,FALSE,"OFFGRID";"Region",#N/A,FALSE,"REGION";"Offgrid -2",#N/A,FALSE,"OFFGRID";"WTP",#N/A,FALSE,"WTP";"WTP -2",#N/A,FALSE,"WTP";"Project",#N/A,FALSE,"PROJECT";"Summary -2",#N/A,FALSE,"SUMMARY"}</definedName>
    <definedName name="xoa3" localSheetId="7"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3" hidden="1">{"Offgrid",#N/A,FALSE,"OFFGRID";"Region",#N/A,FALSE,"REGION";"Offgrid -2",#N/A,FALSE,"OFFGRID";"WTP",#N/A,FALSE,"WTP";"WTP -2",#N/A,FALSE,"WTP";"Project",#N/A,FALSE,"PROJECT";"Summary -2",#N/A,FALSE,"SUMMARY"}</definedName>
    <definedName name="xoa4" localSheetId="5" hidden="1">{"Offgrid",#N/A,FALSE,"OFFGRID";"Region",#N/A,FALSE,"REGION";"Offgrid -2",#N/A,FALSE,"OFFGRID";"WTP",#N/A,FALSE,"WTP";"WTP -2",#N/A,FALSE,"WTP";"Project",#N/A,FALSE,"PROJECT";"Summary -2",#N/A,FALSE,"SUMMARY"}</definedName>
    <definedName name="xoa4" localSheetId="6" hidden="1">{"Offgrid",#N/A,FALSE,"OFFGRID";"Region",#N/A,FALSE,"REGION";"Offgrid -2",#N/A,FALSE,"OFFGRID";"WTP",#N/A,FALSE,"WTP";"WTP -2",#N/A,FALSE,"WTP";"Project",#N/A,FALSE,"PROJECT";"Summary -2",#N/A,FALSE,"SUMMARY"}</definedName>
    <definedName name="xoa4" localSheetId="7"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hoi0.15" localSheetId="3">#REF!</definedName>
    <definedName name="xuchoi0.15" localSheetId="8">#REF!</definedName>
    <definedName name="xuchoi0.15">#REF!</definedName>
    <definedName name="xuchoi0.25" localSheetId="8">#REF!</definedName>
    <definedName name="xuchoi0.25">#REF!</definedName>
    <definedName name="xuchoi0.3" localSheetId="8">#REF!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 localSheetId="8">#REF!</definedName>
    <definedName name="xuclat1" localSheetId="9">#REF!</definedName>
    <definedName name="xuclat1" localSheetId="10">#REF!</definedName>
    <definedName name="xuclat1" localSheetId="11">#REF!</definedName>
    <definedName name="xuclat1" localSheetId="12">#REF!</definedName>
    <definedName name="xuclat1">'[2]R&amp;P'!$G$138</definedName>
    <definedName name="xuclat1.65">#REF!</definedName>
    <definedName name="xuclat2" localSheetId="8">#REF!</definedName>
    <definedName name="xuclat2" localSheetId="9">#REF!</definedName>
    <definedName name="xuclat2" localSheetId="10">#REF!</definedName>
    <definedName name="xuclat2" localSheetId="11">#REF!</definedName>
    <definedName name="xuclat2" localSheetId="12">#REF!</definedName>
    <definedName name="xuclat2">#N/A</definedName>
    <definedName name="xuclat2.8" localSheetId="3">#REF!</definedName>
    <definedName name="xuclat2.8">#REF!</definedName>
    <definedName name="xucxich0.22" localSheetId="3">#REF!</definedName>
    <definedName name="xucxich0.22">#REF!</definedName>
    <definedName name="xucxich0.25" localSheetId="3">#REF!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localSheetId="3" hidden="1">{"'Sheet1'!$L$16"}</definedName>
    <definedName name="xvxcvxc" localSheetId="5" hidden="1">{"'Sheet1'!$L$16"}</definedName>
    <definedName name="xvxcvxc" localSheetId="6" hidden="1">{"'Sheet1'!$L$16"}</definedName>
    <definedName name="xvxcvxc" localSheetId="7" hidden="1">{"'Sheet1'!$L$16"}</definedName>
    <definedName name="xvxcvxc" hidden="1">{"'Sheet1'!$L$16"}</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_A">#N/A</definedName>
    <definedName name="Yen_B">#N/A</definedName>
    <definedName name="yen1" localSheetId="3">#REF!</definedName>
    <definedName name="yen1" localSheetId="8">#REF!</definedName>
    <definedName name="yen1">#REF!</definedName>
    <definedName name="yen2" localSheetId="8">#REF!</definedName>
    <definedName name="yen2">#REF!</definedName>
    <definedName name="Yenthanh2" localSheetId="3" hidden="1">{"'Sheet1'!$L$16"}</definedName>
    <definedName name="Yenthanh2" localSheetId="8" hidden="1">{"'Sheet1'!$L$16"}</definedName>
    <definedName name="Yenthanh2" localSheetId="9" hidden="1">{"'Sheet1'!$L$16"}</definedName>
    <definedName name="Yenthanh2" localSheetId="10" hidden="1">{"'Sheet1'!$L$16"}</definedName>
    <definedName name="Yenthanh2" localSheetId="11" hidden="1">{"'Sheet1'!$L$16"}</definedName>
    <definedName name="Yenthanh2" localSheetId="12" hidden="1">{"'Sheet1'!$L$16"}</definedName>
    <definedName name="Yenthanh2" hidden="1">{"'Sheet1'!$L$16"}</definedName>
    <definedName name="yerua5">#REF!</definedName>
    <definedName name="yeu" localSheetId="3" hidden="1">{"'Sheet1'!$L$16"}</definedName>
    <definedName name="yeu" localSheetId="5" hidden="1">{"'Sheet1'!$L$16"}</definedName>
    <definedName name="yeu" localSheetId="6" hidden="1">{"'Sheet1'!$L$16"}</definedName>
    <definedName name="yeu" localSheetId="7" hidden="1">{"'Sheet1'!$L$16"}</definedName>
    <definedName name="yeu" hidden="1">{"'Sheet1'!$L$16"}</definedName>
    <definedName name="yiuti" localSheetId="3" hidden="1">{"'Sheet1'!$L$16"}</definedName>
    <definedName name="yiuti" localSheetId="5" hidden="1">{"'Sheet1'!$L$16"}</definedName>
    <definedName name="yiuti" localSheetId="6" hidden="1">{"'Sheet1'!$L$16"}</definedName>
    <definedName name="yiuti" localSheetId="7" hidden="1">{"'Sheet1'!$L$16"}</definedName>
    <definedName name="yiuti" hidden="1">{"'Sheet1'!$L$16"}</definedName>
    <definedName name="YMAX">#REF!</definedName>
    <definedName name="YMIN">#REF!</definedName>
    <definedName name="yo">#REF!</definedName>
    <definedName name="Yt">#REF!</definedName>
    <definedName name="ytd">#REF!</definedName>
    <definedName name="ytri" localSheetId="3" hidden="1">{"'Sheet1'!$L$16"}</definedName>
    <definedName name="ytri" localSheetId="5" hidden="1">{"'Sheet1'!$L$16"}</definedName>
    <definedName name="ytri" localSheetId="6" hidden="1">{"'Sheet1'!$L$16"}</definedName>
    <definedName name="ytri" localSheetId="7" hidden="1">{"'Sheet1'!$L$16"}</definedName>
    <definedName name="ytri" hidden="1">{"'Sheet1'!$L$16"}</definedName>
    <definedName name="ytru" localSheetId="3" hidden="1">{"'Sheet1'!$L$16"}</definedName>
    <definedName name="ytru" localSheetId="5" hidden="1">{"'Sheet1'!$L$16"}</definedName>
    <definedName name="ytru" localSheetId="6" hidden="1">{"'Sheet1'!$L$16"}</definedName>
    <definedName name="ytru" localSheetId="7" hidden="1">{"'Sheet1'!$L$16"}</definedName>
    <definedName name="ytru" hidden="1">{"'Sheet1'!$L$16"}</definedName>
    <definedName name="z">#REF!</definedName>
    <definedName name="Z_dh">#REF!</definedName>
    <definedName name="zbot">#REF!</definedName>
    <definedName name="zcg" localSheetId="3" hidden="1">{"'Sheet1'!$L$16"}</definedName>
    <definedName name="zcg" localSheetId="5" hidden="1">{"'Sheet1'!$L$16"}</definedName>
    <definedName name="zcg" localSheetId="6" hidden="1">{"'Sheet1'!$L$16"}</definedName>
    <definedName name="zcg" localSheetId="7" hidden="1">{"'Sheet1'!$L$16"}</definedName>
    <definedName name="zcg" hidden="1">{"'Sheet1'!$L$16"}</definedName>
    <definedName name="zcgxf" localSheetId="3" hidden="1">{"'Sheet1'!$L$16"}</definedName>
    <definedName name="zcgxf" localSheetId="5" hidden="1">{"'Sheet1'!$L$16"}</definedName>
    <definedName name="zcgxf" localSheetId="6" hidden="1">{"'Sheet1'!$L$16"}</definedName>
    <definedName name="zcgxf" localSheetId="7" hidden="1">{"'Sheet1'!$L$16"}</definedName>
    <definedName name="zcgxf" hidden="1">{"'Sheet1'!$L$16"}</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3">BlankMacro1</definedName>
    <definedName name="템플리트모듈1" localSheetId="8">BlankMacro1</definedName>
    <definedName name="템플리트모듈1" localSheetId="9">BlankMacro1</definedName>
    <definedName name="템플리트모듈1" localSheetId="10">BlankMacro1</definedName>
    <definedName name="템플리트모듈1" localSheetId="11">BlankMacro1</definedName>
    <definedName name="템플리트모듈1" localSheetId="12">BlankMacro1</definedName>
    <definedName name="템플리트모듈1">BlankMacro1</definedName>
    <definedName name="템플리트모듈2" localSheetId="3">BlankMacro1</definedName>
    <definedName name="템플리트모듈2" localSheetId="8">BlankMacro1</definedName>
    <definedName name="템플리트모듈2" localSheetId="9">BlankMacro1</definedName>
    <definedName name="템플리트모듈2" localSheetId="10">BlankMacro1</definedName>
    <definedName name="템플리트모듈2" localSheetId="11">BlankMacro1</definedName>
    <definedName name="템플리트모듈2" localSheetId="12">BlankMacro1</definedName>
    <definedName name="템플리트모듈2">BlankMacro1</definedName>
    <definedName name="템플리트모듈3" localSheetId="3">BlankMacro1</definedName>
    <definedName name="템플리트모듈3" localSheetId="8">BlankMacro1</definedName>
    <definedName name="템플리트모듈3" localSheetId="9">BlankMacro1</definedName>
    <definedName name="템플리트모듈3" localSheetId="10">BlankMacro1</definedName>
    <definedName name="템플리트모듈3" localSheetId="11">BlankMacro1</definedName>
    <definedName name="템플리트모듈3" localSheetId="12">BlankMacro1</definedName>
    <definedName name="템플리트모듈3">BlankMacro1</definedName>
    <definedName name="템플리트모듈4" localSheetId="3">BlankMacro1</definedName>
    <definedName name="템플리트모듈4" localSheetId="8">BlankMacro1</definedName>
    <definedName name="템플리트모듈4" localSheetId="9">BlankMacro1</definedName>
    <definedName name="템플리트모듈4" localSheetId="10">BlankMacro1</definedName>
    <definedName name="템플리트모듈4" localSheetId="11">BlankMacro1</definedName>
    <definedName name="템플리트모듈4" localSheetId="12">BlankMacro1</definedName>
    <definedName name="템플리트모듈4">BlankMacro1</definedName>
    <definedName name="템플리트모듈5" localSheetId="3">BlankMacro1</definedName>
    <definedName name="템플리트모듈5" localSheetId="8">BlankMacro1</definedName>
    <definedName name="템플리트모듈5" localSheetId="9">BlankMacro1</definedName>
    <definedName name="템플리트모듈5" localSheetId="10">BlankMacro1</definedName>
    <definedName name="템플리트모듈5" localSheetId="11">BlankMacro1</definedName>
    <definedName name="템플리트모듈5" localSheetId="12">BlankMacro1</definedName>
    <definedName name="템플리트모듈5">BlankMacro1</definedName>
    <definedName name="템플리트모듈6" localSheetId="3">BlankMacro1</definedName>
    <definedName name="템플리트모듈6" localSheetId="8">BlankMacro1</definedName>
    <definedName name="템플리트모듈6" localSheetId="9">BlankMacro1</definedName>
    <definedName name="템플리트모듈6" localSheetId="10">BlankMacro1</definedName>
    <definedName name="템플리트모듈6" localSheetId="11">BlankMacro1</definedName>
    <definedName name="템플리트모듈6" localSheetId="12">BlankMacro1</definedName>
    <definedName name="템플리트모듈6">BlankMacro1</definedName>
    <definedName name="피팅" localSheetId="3">BlankMacro1</definedName>
    <definedName name="피팅" localSheetId="8">BlankMacro1</definedName>
    <definedName name="피팅" localSheetId="9">BlankMacro1</definedName>
    <definedName name="피팅" localSheetId="10">BlankMacro1</definedName>
    <definedName name="피팅" localSheetId="11">BlankMacro1</definedName>
    <definedName name="피팅" localSheetId="12">BlankMacro1</definedName>
    <definedName name="피팅">BlankMacro1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 i="28" l="1"/>
  <c r="J80" i="28"/>
  <c r="I80" i="28"/>
  <c r="H80" i="28"/>
  <c r="G80" i="28"/>
  <c r="F80" i="28"/>
  <c r="E80" i="28"/>
  <c r="D80" i="28"/>
  <c r="C80" i="28"/>
  <c r="J62" i="28"/>
  <c r="I62" i="28"/>
  <c r="H62" i="28"/>
  <c r="G62" i="28"/>
  <c r="F62" i="28"/>
  <c r="E62" i="28"/>
  <c r="D62" i="28"/>
  <c r="C62" i="28"/>
  <c r="J59" i="28"/>
  <c r="I59" i="28"/>
  <c r="H59" i="28"/>
  <c r="G59" i="28"/>
  <c r="F59" i="28"/>
  <c r="E59" i="28"/>
  <c r="D59" i="28"/>
  <c r="C59" i="28"/>
  <c r="J55" i="28"/>
  <c r="I55" i="28"/>
  <c r="H55" i="28"/>
  <c r="G55" i="28"/>
  <c r="F55" i="28"/>
  <c r="E55" i="28"/>
  <c r="D55" i="28"/>
  <c r="C55" i="28"/>
  <c r="J49" i="28"/>
  <c r="I49" i="28"/>
  <c r="H49" i="28"/>
  <c r="G49" i="28"/>
  <c r="F49" i="28"/>
  <c r="E49" i="28"/>
  <c r="D49" i="28"/>
  <c r="C49" i="28"/>
  <c r="J45" i="28"/>
  <c r="I45" i="28"/>
  <c r="H45" i="28"/>
  <c r="G45" i="28"/>
  <c r="F45" i="28"/>
  <c r="E45" i="28"/>
  <c r="D45" i="28"/>
  <c r="C45" i="28"/>
  <c r="J44" i="28"/>
  <c r="I44" i="28"/>
  <c r="H44" i="28"/>
  <c r="G44" i="28"/>
  <c r="F44" i="28"/>
  <c r="E44" i="28"/>
  <c r="D44" i="28"/>
  <c r="C44" i="28"/>
  <c r="J40" i="28"/>
  <c r="I40" i="28"/>
  <c r="H40" i="28"/>
  <c r="G40" i="28"/>
  <c r="F40" i="28"/>
  <c r="E40" i="28"/>
  <c r="D40" i="28"/>
  <c r="C40" i="28"/>
  <c r="J36" i="28"/>
  <c r="I36" i="28"/>
  <c r="H36" i="28"/>
  <c r="G36" i="28"/>
  <c r="F36" i="28"/>
  <c r="E36" i="28"/>
  <c r="D36" i="28"/>
  <c r="C36" i="28"/>
  <c r="J35" i="28"/>
  <c r="I35" i="28"/>
  <c r="H35" i="28"/>
  <c r="G35" i="28"/>
  <c r="F35" i="28"/>
  <c r="E35" i="28"/>
  <c r="D35" i="28"/>
  <c r="C35" i="28"/>
  <c r="J32" i="28"/>
  <c r="I32" i="28"/>
  <c r="H32" i="28"/>
  <c r="G32" i="28"/>
  <c r="F32" i="28"/>
  <c r="E32" i="28"/>
  <c r="D32" i="28"/>
  <c r="C32" i="28"/>
  <c r="J28" i="28"/>
  <c r="I28" i="28"/>
  <c r="H28" i="28"/>
  <c r="G28" i="28"/>
  <c r="F28" i="28"/>
  <c r="E28" i="28"/>
  <c r="D28" i="28"/>
  <c r="C28" i="28"/>
  <c r="J27" i="28"/>
  <c r="I27" i="28"/>
  <c r="H27" i="28"/>
  <c r="G27" i="28"/>
  <c r="F27" i="28"/>
  <c r="E27" i="28"/>
  <c r="D27" i="28"/>
  <c r="C27" i="28"/>
  <c r="J22" i="28"/>
  <c r="I22" i="28"/>
  <c r="H22" i="28"/>
  <c r="G22" i="28"/>
  <c r="F22" i="28"/>
  <c r="E22" i="28"/>
  <c r="D22" i="28"/>
  <c r="C22" i="28"/>
  <c r="J21" i="28"/>
  <c r="I21" i="28"/>
  <c r="H21" i="28"/>
  <c r="G21" i="28"/>
  <c r="F21" i="28"/>
  <c r="E21" i="28"/>
  <c r="D21" i="28"/>
  <c r="C21" i="28"/>
  <c r="J18" i="28"/>
  <c r="I18" i="28"/>
  <c r="H18" i="28"/>
  <c r="G18" i="28"/>
  <c r="F18" i="28"/>
  <c r="E18" i="28"/>
  <c r="D18" i="28"/>
  <c r="C18" i="28"/>
  <c r="J14" i="28"/>
  <c r="I14" i="28"/>
  <c r="H14" i="28"/>
  <c r="G14" i="28"/>
  <c r="F14" i="28"/>
  <c r="E14" i="28"/>
  <c r="D14" i="28"/>
  <c r="C14" i="28"/>
  <c r="J13" i="28"/>
  <c r="I13" i="28"/>
  <c r="H13" i="28"/>
  <c r="G13" i="28"/>
  <c r="F13" i="28"/>
  <c r="E13" i="28"/>
  <c r="D13" i="28"/>
  <c r="C13" i="28"/>
  <c r="I10" i="28"/>
  <c r="H10" i="28"/>
  <c r="G10" i="28"/>
  <c r="F10" i="28"/>
  <c r="F9" i="28" s="1"/>
  <c r="F8" i="28" s="1"/>
  <c r="E10" i="28"/>
  <c r="J10" i="28" s="1"/>
  <c r="J9" i="28" s="1"/>
  <c r="J8" i="28" s="1"/>
  <c r="D10" i="28"/>
  <c r="C10" i="28"/>
  <c r="I9" i="28"/>
  <c r="H9" i="28"/>
  <c r="G9" i="28"/>
  <c r="E9" i="28"/>
  <c r="D9" i="28"/>
  <c r="C9" i="28"/>
  <c r="I8" i="28"/>
  <c r="H8" i="28"/>
  <c r="G8" i="28"/>
  <c r="E8" i="28"/>
  <c r="D8" i="28"/>
  <c r="C8" i="28"/>
  <c r="C35" i="1" l="1"/>
  <c r="C36" i="1"/>
  <c r="A3" i="2"/>
  <c r="A3" i="16" s="1"/>
  <c r="A3" i="10" s="1"/>
  <c r="A3" i="11" s="1"/>
  <c r="A3" i="12" s="1"/>
  <c r="A3" i="13" s="1"/>
  <c r="A3" i="23" s="1"/>
  <c r="A3" i="24" s="1"/>
  <c r="A3" i="25" s="1"/>
  <c r="A3" i="26" s="1"/>
  <c r="A3" i="27" s="1"/>
  <c r="D88" i="2"/>
  <c r="C88" i="2" s="1"/>
  <c r="D111" i="2"/>
  <c r="D115" i="2"/>
  <c r="C111" i="2"/>
  <c r="C115" i="2"/>
  <c r="C191" i="2"/>
  <c r="F15" i="16"/>
  <c r="D52" i="16"/>
  <c r="D56" i="16"/>
  <c r="D305" i="16"/>
  <c r="D309" i="16"/>
  <c r="D320" i="16"/>
  <c r="D65" i="2"/>
  <c r="C65" i="2" s="1"/>
  <c r="E65" i="2"/>
  <c r="E29" i="2" s="1"/>
  <c r="D30" i="2"/>
  <c r="D29" i="2" s="1"/>
  <c r="C30" i="2"/>
  <c r="D97" i="2"/>
  <c r="C97" i="2" s="1"/>
  <c r="D101" i="2"/>
  <c r="C101" i="2"/>
  <c r="D106" i="2"/>
  <c r="C106" i="2" s="1"/>
  <c r="D130" i="2"/>
  <c r="C130" i="2"/>
  <c r="D153" i="2"/>
  <c r="C153" i="2" s="1"/>
  <c r="D159" i="2"/>
  <c r="C159" i="2" s="1"/>
  <c r="D182" i="2"/>
  <c r="C182" i="2"/>
  <c r="C192" i="2"/>
  <c r="C193" i="2"/>
  <c r="C194" i="2"/>
  <c r="C195" i="2"/>
  <c r="C196" i="2"/>
  <c r="C197" i="2"/>
  <c r="C198" i="2"/>
  <c r="C199" i="2"/>
  <c r="C200" i="2"/>
  <c r="C201" i="2"/>
  <c r="C206" i="2"/>
  <c r="C210" i="2"/>
  <c r="F29" i="2"/>
  <c r="E45" i="1"/>
  <c r="K9" i="16"/>
  <c r="K13" i="16"/>
  <c r="K17" i="16"/>
  <c r="K21" i="16"/>
  <c r="K25" i="16"/>
  <c r="K29" i="16"/>
  <c r="K34" i="16"/>
  <c r="K38" i="16"/>
  <c r="K43" i="16"/>
  <c r="K47" i="16"/>
  <c r="K51" i="16"/>
  <c r="K55" i="16"/>
  <c r="K59" i="16"/>
  <c r="K63" i="16"/>
  <c r="K67" i="16"/>
  <c r="K71" i="16"/>
  <c r="K74" i="16"/>
  <c r="K78" i="16"/>
  <c r="K83" i="16"/>
  <c r="K87" i="16"/>
  <c r="K91" i="16"/>
  <c r="K95" i="16"/>
  <c r="K8" i="16"/>
  <c r="K106" i="16"/>
  <c r="K111" i="16"/>
  <c r="K115" i="16"/>
  <c r="K119" i="16"/>
  <c r="K123" i="16"/>
  <c r="K127" i="16"/>
  <c r="K131" i="16"/>
  <c r="K135" i="16"/>
  <c r="K139" i="16"/>
  <c r="K143" i="16"/>
  <c r="K147" i="16"/>
  <c r="K151" i="16"/>
  <c r="K155" i="16"/>
  <c r="K105" i="16"/>
  <c r="K7" i="16"/>
  <c r="K162" i="16"/>
  <c r="K164" i="16"/>
  <c r="K167" i="16"/>
  <c r="K171" i="16"/>
  <c r="K173" i="16"/>
  <c r="K176" i="16"/>
  <c r="K180" i="16"/>
  <c r="K183" i="16"/>
  <c r="K186" i="16"/>
  <c r="K188" i="16"/>
  <c r="K191" i="16"/>
  <c r="K193" i="16"/>
  <c r="K195" i="16"/>
  <c r="K198" i="16"/>
  <c r="K203" i="16"/>
  <c r="K206" i="16"/>
  <c r="K211" i="16"/>
  <c r="K217" i="16"/>
  <c r="K161" i="16"/>
  <c r="K225" i="16"/>
  <c r="K229" i="16"/>
  <c r="K233" i="16"/>
  <c r="K237" i="16"/>
  <c r="K241" i="16"/>
  <c r="K224" i="16"/>
  <c r="K252" i="16"/>
  <c r="K255" i="16"/>
  <c r="K258" i="16"/>
  <c r="K262" i="16"/>
  <c r="K265" i="16"/>
  <c r="K268" i="16"/>
  <c r="K271" i="16"/>
  <c r="K281" i="16"/>
  <c r="K251" i="16"/>
  <c r="K304" i="16"/>
  <c r="K308" i="16"/>
  <c r="K312" i="16"/>
  <c r="K316" i="16"/>
  <c r="K319" i="16"/>
  <c r="K303" i="16"/>
  <c r="K324" i="16"/>
  <c r="K6" i="16"/>
  <c r="D30" i="1"/>
  <c r="C12" i="1"/>
  <c r="C11" i="1" s="1"/>
  <c r="C10" i="1" s="1"/>
  <c r="D39" i="1"/>
  <c r="D37" i="1" s="1"/>
  <c r="C31" i="1"/>
  <c r="C32" i="1"/>
  <c r="C30" i="1" s="1"/>
  <c r="C38" i="1"/>
  <c r="C40" i="1"/>
  <c r="C41" i="1"/>
  <c r="C42" i="1"/>
  <c r="C43" i="1"/>
  <c r="C44" i="1"/>
  <c r="E12" i="1"/>
  <c r="E11" i="1"/>
  <c r="E10" i="1" s="1"/>
  <c r="E9" i="1" s="1"/>
  <c r="E34" i="1" s="1"/>
  <c r="D11" i="1"/>
  <c r="D10" i="1" s="1"/>
  <c r="D9" i="1" s="1"/>
  <c r="D34" i="1" s="1"/>
  <c r="D12" i="2"/>
  <c r="D8" i="13"/>
  <c r="D7" i="13"/>
  <c r="D12" i="13"/>
  <c r="D6" i="13"/>
  <c r="D16" i="2"/>
  <c r="D11" i="2"/>
  <c r="D10" i="2" s="1"/>
  <c r="H10" i="2" s="1"/>
  <c r="F21" i="12"/>
  <c r="F9" i="13"/>
  <c r="F10" i="13"/>
  <c r="F8" i="13"/>
  <c r="F11" i="13"/>
  <c r="F7" i="13"/>
  <c r="F13" i="13"/>
  <c r="F14" i="13"/>
  <c r="F12" i="13"/>
  <c r="F16" i="13"/>
  <c r="F17" i="13"/>
  <c r="F6" i="13"/>
  <c r="E8" i="13"/>
  <c r="E7" i="13"/>
  <c r="E12" i="13"/>
  <c r="E6" i="13"/>
  <c r="J292" i="16"/>
  <c r="C216" i="2"/>
  <c r="D19" i="11"/>
  <c r="D18" i="11"/>
  <c r="D17" i="11"/>
  <c r="D16" i="11"/>
  <c r="D15" i="11"/>
  <c r="D14" i="11"/>
  <c r="D13" i="11"/>
  <c r="D12" i="11"/>
  <c r="D11" i="11"/>
  <c r="D10" i="11"/>
  <c r="D9" i="11"/>
  <c r="D8" i="11"/>
  <c r="D7" i="11"/>
  <c r="G19" i="11"/>
  <c r="G18" i="11"/>
  <c r="G17" i="11"/>
  <c r="G16" i="11"/>
  <c r="G15" i="11"/>
  <c r="G14" i="11"/>
  <c r="G13" i="11"/>
  <c r="G12" i="11"/>
  <c r="G11" i="11"/>
  <c r="G10" i="11"/>
  <c r="G9" i="11"/>
  <c r="G8" i="11"/>
  <c r="G7" i="11"/>
  <c r="C175" i="2"/>
  <c r="C173" i="2"/>
  <c r="C174" i="2"/>
  <c r="C217" i="2"/>
  <c r="J353" i="16"/>
  <c r="J352" i="16"/>
  <c r="J351" i="16"/>
  <c r="J350" i="16"/>
  <c r="J349" i="16"/>
  <c r="J347" i="16"/>
  <c r="J346" i="16"/>
  <c r="J345" i="16"/>
  <c r="J343" i="16"/>
  <c r="J342" i="16"/>
  <c r="J341" i="16"/>
  <c r="J339" i="16"/>
  <c r="J338" i="16"/>
  <c r="J337" i="16"/>
  <c r="J335" i="16"/>
  <c r="J334" i="16"/>
  <c r="J333" i="16"/>
  <c r="J332" i="16"/>
  <c r="J331" i="16"/>
  <c r="J330" i="16"/>
  <c r="J329" i="16"/>
  <c r="J328" i="16"/>
  <c r="J327" i="16"/>
  <c r="J326" i="16"/>
  <c r="I324" i="16"/>
  <c r="H324" i="16"/>
  <c r="G324" i="16"/>
  <c r="F324" i="16"/>
  <c r="D324" i="16"/>
  <c r="C324" i="16"/>
  <c r="F323" i="16"/>
  <c r="J323" i="16"/>
  <c r="J322" i="16"/>
  <c r="F321" i="16"/>
  <c r="F319" i="16"/>
  <c r="I319" i="16"/>
  <c r="H319" i="16"/>
  <c r="G319" i="16"/>
  <c r="C319" i="16"/>
  <c r="F318" i="16"/>
  <c r="F317" i="16"/>
  <c r="F316" i="16"/>
  <c r="I316" i="16"/>
  <c r="H316" i="16"/>
  <c r="G316" i="16"/>
  <c r="D316" i="16"/>
  <c r="C316" i="16"/>
  <c r="H315" i="16"/>
  <c r="J315" i="16"/>
  <c r="F314" i="16"/>
  <c r="F313" i="16"/>
  <c r="I312" i="16"/>
  <c r="G312" i="16"/>
  <c r="D312" i="16"/>
  <c r="C312" i="16"/>
  <c r="F310" i="16"/>
  <c r="F308" i="16"/>
  <c r="I308" i="16"/>
  <c r="H308" i="16"/>
  <c r="G308" i="16"/>
  <c r="C308" i="16"/>
  <c r="H307" i="16"/>
  <c r="H304" i="16"/>
  <c r="F306" i="16"/>
  <c r="F304" i="16"/>
  <c r="I304" i="16"/>
  <c r="G304" i="16"/>
  <c r="C304" i="16"/>
  <c r="F302" i="16"/>
  <c r="J301" i="16"/>
  <c r="J300" i="16"/>
  <c r="J299" i="16"/>
  <c r="F298" i="16"/>
  <c r="F297" i="16"/>
  <c r="F296" i="16"/>
  <c r="F295" i="16"/>
  <c r="F294" i="16"/>
  <c r="F293" i="16"/>
  <c r="J291" i="16"/>
  <c r="J290" i="16"/>
  <c r="F289" i="16"/>
  <c r="F288" i="16"/>
  <c r="F287" i="16"/>
  <c r="F286" i="16"/>
  <c r="F285" i="16"/>
  <c r="F284" i="16"/>
  <c r="F283" i="16"/>
  <c r="F282" i="16"/>
  <c r="F281" i="16"/>
  <c r="I281" i="16"/>
  <c r="H281" i="16"/>
  <c r="G281" i="16"/>
  <c r="D281" i="16"/>
  <c r="C281" i="16"/>
  <c r="J279" i="16"/>
  <c r="J277" i="16"/>
  <c r="F276" i="16"/>
  <c r="I271" i="16"/>
  <c r="H271" i="16"/>
  <c r="G271" i="16"/>
  <c r="F271" i="16"/>
  <c r="D271" i="16"/>
  <c r="C271" i="16"/>
  <c r="J269" i="16"/>
  <c r="I268" i="16"/>
  <c r="H268" i="16"/>
  <c r="G268" i="16"/>
  <c r="F268" i="16"/>
  <c r="D268" i="16"/>
  <c r="C268" i="16"/>
  <c r="J267" i="16"/>
  <c r="J266" i="16"/>
  <c r="J265" i="16"/>
  <c r="I265" i="16"/>
  <c r="H265" i="16"/>
  <c r="G265" i="16"/>
  <c r="F265" i="16"/>
  <c r="D265" i="16"/>
  <c r="C265" i="16"/>
  <c r="F264" i="16"/>
  <c r="F263" i="16"/>
  <c r="I262" i="16"/>
  <c r="H262" i="16"/>
  <c r="G262" i="16"/>
  <c r="D262" i="16"/>
  <c r="C262" i="16"/>
  <c r="H261" i="16"/>
  <c r="H258" i="16"/>
  <c r="F260" i="16"/>
  <c r="F259" i="16"/>
  <c r="I258" i="16"/>
  <c r="H252" i="16"/>
  <c r="H255" i="16"/>
  <c r="H251" i="16"/>
  <c r="G258" i="16"/>
  <c r="D258" i="16"/>
  <c r="C258" i="16"/>
  <c r="J257" i="16"/>
  <c r="J256" i="16"/>
  <c r="J255" i="16"/>
  <c r="I255" i="16"/>
  <c r="G255" i="16"/>
  <c r="F255" i="16"/>
  <c r="D255" i="16"/>
  <c r="C255" i="16"/>
  <c r="J254" i="16"/>
  <c r="J253" i="16"/>
  <c r="J252" i="16"/>
  <c r="I252" i="16"/>
  <c r="G252" i="16"/>
  <c r="F252" i="16"/>
  <c r="D252" i="16"/>
  <c r="C252" i="16"/>
  <c r="F250" i="16"/>
  <c r="F249" i="16"/>
  <c r="F248" i="16"/>
  <c r="J248" i="16"/>
  <c r="F247" i="16"/>
  <c r="F246" i="16"/>
  <c r="J246" i="16"/>
  <c r="F245" i="16"/>
  <c r="F243" i="16"/>
  <c r="F241" i="16"/>
  <c r="J243" i="16"/>
  <c r="I241" i="16"/>
  <c r="H241" i="16"/>
  <c r="G241" i="16"/>
  <c r="D241" i="16"/>
  <c r="C241" i="16"/>
  <c r="J240" i="16"/>
  <c r="F239" i="16"/>
  <c r="F237" i="16"/>
  <c r="I237" i="16"/>
  <c r="H237" i="16"/>
  <c r="G237" i="16"/>
  <c r="D237" i="16"/>
  <c r="C237" i="16"/>
  <c r="F235" i="16"/>
  <c r="I233" i="16"/>
  <c r="H233" i="16"/>
  <c r="G233" i="16"/>
  <c r="F233" i="16"/>
  <c r="D233" i="16"/>
  <c r="C233" i="16"/>
  <c r="F231" i="16"/>
  <c r="F229" i="16"/>
  <c r="J230" i="16"/>
  <c r="I229" i="16"/>
  <c r="H229" i="16"/>
  <c r="G229" i="16"/>
  <c r="D229" i="16"/>
  <c r="C229" i="16"/>
  <c r="J228" i="16"/>
  <c r="F227" i="16"/>
  <c r="J226" i="16"/>
  <c r="I225" i="16"/>
  <c r="H225" i="16"/>
  <c r="G225" i="16"/>
  <c r="F225" i="16"/>
  <c r="D225" i="16"/>
  <c r="D224" i="16"/>
  <c r="C225" i="16"/>
  <c r="F223" i="16"/>
  <c r="F222" i="16"/>
  <c r="J222" i="16"/>
  <c r="F221" i="16"/>
  <c r="J221" i="16"/>
  <c r="F220" i="16"/>
  <c r="F219" i="16"/>
  <c r="F218" i="16"/>
  <c r="I217" i="16"/>
  <c r="H217" i="16"/>
  <c r="G217" i="16"/>
  <c r="D217" i="16"/>
  <c r="C217" i="16"/>
  <c r="F217" i="16"/>
  <c r="F216" i="16"/>
  <c r="F215" i="16"/>
  <c r="F213" i="16"/>
  <c r="J213" i="16"/>
  <c r="F212" i="16"/>
  <c r="F211" i="16"/>
  <c r="I211" i="16"/>
  <c r="H211" i="16"/>
  <c r="G211" i="16"/>
  <c r="D211" i="16"/>
  <c r="C211" i="16"/>
  <c r="F210" i="16"/>
  <c r="F208" i="16"/>
  <c r="F207" i="16"/>
  <c r="J207" i="16"/>
  <c r="I206" i="16"/>
  <c r="H206" i="16"/>
  <c r="G206" i="16"/>
  <c r="D206" i="16"/>
  <c r="C206" i="16"/>
  <c r="F205" i="16"/>
  <c r="J205" i="16"/>
  <c r="F204" i="16"/>
  <c r="F203" i="16"/>
  <c r="I203" i="16"/>
  <c r="H203" i="16"/>
  <c r="G203" i="16"/>
  <c r="D203" i="16"/>
  <c r="C203" i="16"/>
  <c r="F202" i="16"/>
  <c r="J201" i="16"/>
  <c r="F200" i="16"/>
  <c r="F199" i="16"/>
  <c r="I198" i="16"/>
  <c r="H198" i="16"/>
  <c r="G198" i="16"/>
  <c r="D198" i="16"/>
  <c r="C198" i="16"/>
  <c r="F197" i="16"/>
  <c r="F196" i="16"/>
  <c r="F195" i="16"/>
  <c r="I195" i="16"/>
  <c r="H195" i="16"/>
  <c r="G195" i="16"/>
  <c r="D195" i="16"/>
  <c r="C195" i="16"/>
  <c r="F194" i="16"/>
  <c r="I193" i="16"/>
  <c r="H193" i="16"/>
  <c r="G193" i="16"/>
  <c r="D193" i="16"/>
  <c r="C193" i="16"/>
  <c r="F193" i="16"/>
  <c r="F192" i="16"/>
  <c r="I191" i="16"/>
  <c r="H191" i="16"/>
  <c r="G191" i="16"/>
  <c r="D191" i="16"/>
  <c r="C191" i="16"/>
  <c r="F191" i="16"/>
  <c r="F190" i="16"/>
  <c r="F189" i="16"/>
  <c r="I188" i="16"/>
  <c r="H188" i="16"/>
  <c r="G188" i="16"/>
  <c r="D188" i="16"/>
  <c r="C188" i="16"/>
  <c r="F187" i="16"/>
  <c r="I186" i="16"/>
  <c r="H186" i="16"/>
  <c r="G186" i="16"/>
  <c r="D186" i="16"/>
  <c r="C186" i="16"/>
  <c r="F186" i="16"/>
  <c r="F184" i="16"/>
  <c r="F183" i="16"/>
  <c r="I183" i="16"/>
  <c r="H183" i="16"/>
  <c r="G183" i="16"/>
  <c r="D183" i="16"/>
  <c r="C183" i="16"/>
  <c r="F181" i="16"/>
  <c r="F180" i="16"/>
  <c r="I180" i="16"/>
  <c r="H180" i="16"/>
  <c r="G180" i="16"/>
  <c r="D180" i="16"/>
  <c r="C180" i="16"/>
  <c r="H179" i="16"/>
  <c r="F178" i="16"/>
  <c r="F177" i="16"/>
  <c r="I176" i="16"/>
  <c r="H176" i="16"/>
  <c r="G176" i="16"/>
  <c r="D176" i="16"/>
  <c r="C176" i="16"/>
  <c r="F174" i="16"/>
  <c r="F173" i="16"/>
  <c r="I173" i="16"/>
  <c r="H173" i="16"/>
  <c r="G173" i="16"/>
  <c r="D173" i="16"/>
  <c r="C173" i="16"/>
  <c r="F172" i="16"/>
  <c r="I171" i="16"/>
  <c r="H171" i="16"/>
  <c r="G171" i="16"/>
  <c r="D171" i="16"/>
  <c r="C171" i="16"/>
  <c r="F171" i="16"/>
  <c r="F169" i="16"/>
  <c r="F168" i="16"/>
  <c r="F167" i="16"/>
  <c r="I167" i="16"/>
  <c r="H167" i="16"/>
  <c r="G167" i="16"/>
  <c r="D167" i="16"/>
  <c r="C167" i="16"/>
  <c r="F166" i="16"/>
  <c r="F165" i="16"/>
  <c r="I164" i="16"/>
  <c r="H164" i="16"/>
  <c r="G164" i="16"/>
  <c r="D164" i="16"/>
  <c r="C164" i="16"/>
  <c r="F163" i="16"/>
  <c r="I162" i="16"/>
  <c r="H162" i="16"/>
  <c r="G162" i="16"/>
  <c r="D162" i="16"/>
  <c r="C162" i="16"/>
  <c r="F162" i="16"/>
  <c r="F160" i="16"/>
  <c r="F159" i="16"/>
  <c r="F158" i="16"/>
  <c r="F157" i="16"/>
  <c r="F155" i="16"/>
  <c r="J156" i="16"/>
  <c r="I155" i="16"/>
  <c r="H155" i="16"/>
  <c r="G155" i="16"/>
  <c r="D155" i="16"/>
  <c r="C155" i="16"/>
  <c r="F153" i="16"/>
  <c r="F151" i="16"/>
  <c r="I151" i="16"/>
  <c r="H151" i="16"/>
  <c r="G151" i="16"/>
  <c r="D151" i="16"/>
  <c r="C151" i="16"/>
  <c r="H150" i="16"/>
  <c r="H147" i="16"/>
  <c r="F149" i="16"/>
  <c r="F148" i="16"/>
  <c r="I147" i="16"/>
  <c r="G147" i="16"/>
  <c r="D147" i="16"/>
  <c r="C147" i="16"/>
  <c r="J146" i="16"/>
  <c r="F145" i="16"/>
  <c r="F144" i="16"/>
  <c r="I143" i="16"/>
  <c r="H143" i="16"/>
  <c r="G143" i="16"/>
  <c r="D143" i="16"/>
  <c r="C143" i="16"/>
  <c r="F141" i="16"/>
  <c r="F139" i="16"/>
  <c r="I139" i="16"/>
  <c r="H139" i="16"/>
  <c r="G139" i="16"/>
  <c r="D139" i="16"/>
  <c r="C139" i="16"/>
  <c r="F137" i="16"/>
  <c r="F136" i="16"/>
  <c r="F135" i="16"/>
  <c r="I135" i="16"/>
  <c r="H135" i="16"/>
  <c r="G135" i="16"/>
  <c r="D135" i="16"/>
  <c r="C135" i="16"/>
  <c r="F133" i="16"/>
  <c r="F131" i="16"/>
  <c r="I131" i="16"/>
  <c r="H131" i="16"/>
  <c r="G131" i="16"/>
  <c r="D131" i="16"/>
  <c r="C131" i="16"/>
  <c r="J130" i="16"/>
  <c r="F129" i="16"/>
  <c r="J128" i="16"/>
  <c r="I127" i="16"/>
  <c r="H127" i="16"/>
  <c r="G127" i="16"/>
  <c r="F127" i="16"/>
  <c r="D127" i="16"/>
  <c r="C127" i="16"/>
  <c r="J126" i="16"/>
  <c r="F125" i="16"/>
  <c r="F123" i="16"/>
  <c r="J125" i="16"/>
  <c r="J124" i="16"/>
  <c r="I123" i="16"/>
  <c r="H123" i="16"/>
  <c r="G123" i="16"/>
  <c r="D123" i="16"/>
  <c r="C123" i="16"/>
  <c r="F121" i="16"/>
  <c r="F119" i="16"/>
  <c r="I119" i="16"/>
  <c r="H119" i="16"/>
  <c r="G119" i="16"/>
  <c r="D119" i="16"/>
  <c r="C119" i="16"/>
  <c r="J118" i="16"/>
  <c r="F117" i="16"/>
  <c r="F116" i="16"/>
  <c r="I115" i="16"/>
  <c r="H115" i="16"/>
  <c r="G115" i="16"/>
  <c r="D115" i="16"/>
  <c r="C115" i="16"/>
  <c r="F113" i="16"/>
  <c r="F112" i="16"/>
  <c r="I111" i="16"/>
  <c r="H111" i="16"/>
  <c r="G111" i="16"/>
  <c r="F111" i="16"/>
  <c r="D111" i="16"/>
  <c r="C111" i="16"/>
  <c r="F109" i="16"/>
  <c r="F108" i="16"/>
  <c r="F107" i="16"/>
  <c r="I106" i="16"/>
  <c r="H106" i="16"/>
  <c r="G106" i="16"/>
  <c r="D106" i="16"/>
  <c r="C106" i="16"/>
  <c r="F104" i="16"/>
  <c r="J103" i="16"/>
  <c r="F102" i="16"/>
  <c r="J102" i="16"/>
  <c r="F101" i="16"/>
  <c r="F100" i="16"/>
  <c r="J100" i="16"/>
  <c r="F99" i="16"/>
  <c r="J98" i="16"/>
  <c r="F97" i="16"/>
  <c r="F96" i="16"/>
  <c r="I95" i="16"/>
  <c r="H95" i="16"/>
  <c r="G95" i="16"/>
  <c r="D95" i="16"/>
  <c r="C95" i="16"/>
  <c r="F93" i="16"/>
  <c r="F91" i="16"/>
  <c r="I91" i="16"/>
  <c r="H91" i="16"/>
  <c r="G91" i="16"/>
  <c r="D91" i="16"/>
  <c r="C91" i="16"/>
  <c r="F89" i="16"/>
  <c r="F87" i="16"/>
  <c r="I87" i="16"/>
  <c r="H87" i="16"/>
  <c r="G87" i="16"/>
  <c r="D87" i="16"/>
  <c r="C87" i="16"/>
  <c r="J86" i="16"/>
  <c r="F85" i="16"/>
  <c r="F83" i="16"/>
  <c r="J84" i="16"/>
  <c r="I83" i="16"/>
  <c r="H83" i="16"/>
  <c r="G83" i="16"/>
  <c r="D83" i="16"/>
  <c r="C83" i="16"/>
  <c r="H82" i="16"/>
  <c r="F81" i="16"/>
  <c r="F80" i="16"/>
  <c r="F79" i="16"/>
  <c r="I78" i="16"/>
  <c r="H78" i="16"/>
  <c r="G78" i="16"/>
  <c r="D78" i="16"/>
  <c r="C78" i="16"/>
  <c r="J77" i="16"/>
  <c r="F76" i="16"/>
  <c r="F74" i="16"/>
  <c r="J75" i="16"/>
  <c r="I74" i="16"/>
  <c r="H74" i="16"/>
  <c r="G74" i="16"/>
  <c r="D74" i="16"/>
  <c r="C74" i="16"/>
  <c r="I71" i="16"/>
  <c r="H71" i="16"/>
  <c r="G71" i="16"/>
  <c r="F71" i="16"/>
  <c r="D71" i="16"/>
  <c r="C71" i="16"/>
  <c r="F69" i="16"/>
  <c r="F67" i="16"/>
  <c r="I67" i="16"/>
  <c r="H67" i="16"/>
  <c r="G67" i="16"/>
  <c r="D67" i="16"/>
  <c r="C67" i="16"/>
  <c r="J66" i="16"/>
  <c r="F65" i="16"/>
  <c r="F63" i="16"/>
  <c r="I63" i="16"/>
  <c r="H63" i="16"/>
  <c r="G63" i="16"/>
  <c r="D63" i="16"/>
  <c r="C63" i="16"/>
  <c r="F61" i="16"/>
  <c r="F59" i="16"/>
  <c r="J60" i="16"/>
  <c r="I59" i="16"/>
  <c r="H59" i="16"/>
  <c r="G59" i="16"/>
  <c r="D59" i="16"/>
  <c r="C59" i="16"/>
  <c r="F57" i="16"/>
  <c r="F56" i="16"/>
  <c r="I55" i="16"/>
  <c r="H55" i="16"/>
  <c r="G55" i="16"/>
  <c r="C55" i="16"/>
  <c r="F53" i="16"/>
  <c r="F51" i="16"/>
  <c r="I51" i="16"/>
  <c r="H51" i="16"/>
  <c r="G51" i="16"/>
  <c r="C51" i="16"/>
  <c r="F49" i="16"/>
  <c r="F48" i="16"/>
  <c r="I47" i="16"/>
  <c r="H47" i="16"/>
  <c r="G47" i="16"/>
  <c r="D47" i="16"/>
  <c r="C47" i="16"/>
  <c r="F45" i="16"/>
  <c r="F44" i="16"/>
  <c r="J44" i="16"/>
  <c r="I43" i="16"/>
  <c r="H43" i="16"/>
  <c r="G43" i="16"/>
  <c r="D43" i="16"/>
  <c r="C43" i="16"/>
  <c r="J42" i="16"/>
  <c r="F41" i="16"/>
  <c r="F40" i="16"/>
  <c r="F38" i="16"/>
  <c r="I38" i="16"/>
  <c r="H38" i="16"/>
  <c r="G38" i="16"/>
  <c r="D38" i="16"/>
  <c r="C38" i="16"/>
  <c r="F36" i="16"/>
  <c r="F34" i="16"/>
  <c r="I34" i="16"/>
  <c r="H34" i="16"/>
  <c r="G34" i="16"/>
  <c r="D34" i="16"/>
  <c r="C34" i="16"/>
  <c r="F32" i="16"/>
  <c r="F31" i="16"/>
  <c r="F29" i="16"/>
  <c r="J31" i="16"/>
  <c r="I30" i="16"/>
  <c r="I29" i="16"/>
  <c r="H29" i="16"/>
  <c r="G29" i="16"/>
  <c r="D29" i="16"/>
  <c r="C29" i="16"/>
  <c r="F27" i="16"/>
  <c r="F25" i="16"/>
  <c r="I25" i="16"/>
  <c r="H25" i="16"/>
  <c r="G25" i="16"/>
  <c r="D25" i="16"/>
  <c r="C25" i="16"/>
  <c r="J24" i="16"/>
  <c r="F23" i="16"/>
  <c r="F22" i="16"/>
  <c r="F21" i="16"/>
  <c r="I21" i="16"/>
  <c r="H21" i="16"/>
  <c r="G21" i="16"/>
  <c r="D21" i="16"/>
  <c r="C21" i="16"/>
  <c r="F19" i="16"/>
  <c r="J18" i="16"/>
  <c r="I17" i="16"/>
  <c r="H17" i="16"/>
  <c r="G17" i="16"/>
  <c r="D17" i="16"/>
  <c r="C17" i="16"/>
  <c r="F13" i="16"/>
  <c r="I13" i="16"/>
  <c r="H13" i="16"/>
  <c r="G13" i="16"/>
  <c r="D13" i="16"/>
  <c r="C13" i="16"/>
  <c r="J12" i="16"/>
  <c r="F11" i="16"/>
  <c r="F9" i="16"/>
  <c r="I9" i="16"/>
  <c r="H9" i="16"/>
  <c r="G9" i="16"/>
  <c r="D9" i="16"/>
  <c r="C9" i="16"/>
  <c r="J113" i="16"/>
  <c r="J40" i="16"/>
  <c r="J92" i="16"/>
  <c r="J120" i="16"/>
  <c r="J122" i="16"/>
  <c r="J138" i="16"/>
  <c r="J140" i="16"/>
  <c r="J165" i="16"/>
  <c r="J58" i="16"/>
  <c r="J35" i="16"/>
  <c r="J49" i="16"/>
  <c r="J61" i="16"/>
  <c r="J94" i="16"/>
  <c r="J132" i="16"/>
  <c r="J134" i="16"/>
  <c r="J144" i="16"/>
  <c r="J160" i="16"/>
  <c r="J236" i="16"/>
  <c r="J72" i="16"/>
  <c r="I161" i="16"/>
  <c r="J193" i="16"/>
  <c r="J194" i="16"/>
  <c r="J197" i="16"/>
  <c r="J212" i="16"/>
  <c r="J217" i="16"/>
  <c r="J142" i="16"/>
  <c r="J285" i="16"/>
  <c r="J101" i="16"/>
  <c r="J108" i="16"/>
  <c r="J112" i="16"/>
  <c r="J136" i="16"/>
  <c r="J152" i="16"/>
  <c r="J179" i="16"/>
  <c r="J181" i="16"/>
  <c r="J196" i="16"/>
  <c r="F206" i="16"/>
  <c r="J208" i="16"/>
  <c r="J154" i="16"/>
  <c r="J158" i="16"/>
  <c r="G161" i="16"/>
  <c r="J166" i="16"/>
  <c r="J172" i="16"/>
  <c r="J178" i="16"/>
  <c r="J218" i="16"/>
  <c r="J239" i="16"/>
  <c r="J235" i="16"/>
  <c r="D308" i="16"/>
  <c r="J168" i="16"/>
  <c r="J174" i="16"/>
  <c r="J175" i="16"/>
  <c r="J173" i="16"/>
  <c r="J199" i="16"/>
  <c r="J234" i="16"/>
  <c r="J289" i="16"/>
  <c r="J305" i="16"/>
  <c r="J270" i="16"/>
  <c r="J268" i="16"/>
  <c r="J313" i="16"/>
  <c r="J317" i="16"/>
  <c r="J249" i="16"/>
  <c r="J307" i="16"/>
  <c r="J260" i="16"/>
  <c r="J261" i="16"/>
  <c r="J284" i="16"/>
  <c r="J288" i="16"/>
  <c r="J295" i="16"/>
  <c r="J32" i="16"/>
  <c r="J145" i="16"/>
  <c r="J137" i="16"/>
  <c r="J164" i="16"/>
  <c r="J231" i="16"/>
  <c r="J117" i="16"/>
  <c r="C17" i="13"/>
  <c r="C16" i="13"/>
  <c r="C15" i="13"/>
  <c r="C14" i="13"/>
  <c r="C11" i="13"/>
  <c r="C10" i="13"/>
  <c r="C9" i="13"/>
  <c r="H20" i="12"/>
  <c r="H18" i="12"/>
  <c r="H16" i="12"/>
  <c r="H14" i="12"/>
  <c r="H12" i="12"/>
  <c r="H10" i="12"/>
  <c r="A9" i="12"/>
  <c r="A10" i="12"/>
  <c r="A11" i="12"/>
  <c r="A12" i="12"/>
  <c r="A13" i="12"/>
  <c r="A14" i="12"/>
  <c r="A15" i="12"/>
  <c r="A16" i="12"/>
  <c r="A17" i="12"/>
  <c r="A18" i="12"/>
  <c r="A19" i="12"/>
  <c r="A20" i="12"/>
  <c r="D8" i="12"/>
  <c r="F20" i="11"/>
  <c r="E20" i="11"/>
  <c r="L19" i="11"/>
  <c r="L18" i="11"/>
  <c r="K18" i="11"/>
  <c r="L17" i="11"/>
  <c r="K17" i="11"/>
  <c r="L16" i="11"/>
  <c r="K16" i="11"/>
  <c r="K15" i="11"/>
  <c r="L15" i="11"/>
  <c r="L14" i="11"/>
  <c r="K14" i="11"/>
  <c r="L13" i="11"/>
  <c r="K13" i="11"/>
  <c r="L12" i="11"/>
  <c r="L11" i="11"/>
  <c r="L10" i="11"/>
  <c r="K10" i="11"/>
  <c r="L9" i="11"/>
  <c r="K9" i="11"/>
  <c r="L8" i="11"/>
  <c r="K8" i="11"/>
  <c r="A8" i="11"/>
  <c r="A9" i="11"/>
  <c r="A10" i="11"/>
  <c r="A11" i="11"/>
  <c r="A12" i="11"/>
  <c r="A13" i="11"/>
  <c r="A14" i="11"/>
  <c r="A15" i="11"/>
  <c r="A16" i="11"/>
  <c r="A17" i="11"/>
  <c r="A18" i="11"/>
  <c r="A19" i="11"/>
  <c r="L7" i="11"/>
  <c r="D20" i="11"/>
  <c r="N19" i="10"/>
  <c r="M19" i="10"/>
  <c r="L19" i="10"/>
  <c r="K19" i="10"/>
  <c r="J19" i="10"/>
  <c r="I19" i="10"/>
  <c r="H19" i="10"/>
  <c r="G19" i="10"/>
  <c r="F19" i="10"/>
  <c r="E19" i="10"/>
  <c r="D19" i="10"/>
  <c r="C18" i="10"/>
  <c r="C19" i="11"/>
  <c r="C17" i="10"/>
  <c r="C18" i="11"/>
  <c r="C16" i="10"/>
  <c r="C17" i="11"/>
  <c r="C15" i="10"/>
  <c r="C16" i="11"/>
  <c r="C14" i="10"/>
  <c r="C15" i="11"/>
  <c r="O19" i="10"/>
  <c r="C13" i="10"/>
  <c r="C14" i="11"/>
  <c r="C12" i="10"/>
  <c r="C13" i="11"/>
  <c r="C11" i="10"/>
  <c r="C12" i="11"/>
  <c r="C10" i="10"/>
  <c r="C11" i="11"/>
  <c r="C9" i="10"/>
  <c r="C10" i="11"/>
  <c r="C8" i="10"/>
  <c r="C9" i="11"/>
  <c r="C7" i="10"/>
  <c r="A7" i="10"/>
  <c r="A8" i="10"/>
  <c r="A9" i="10"/>
  <c r="A10" i="10"/>
  <c r="A11" i="10"/>
  <c r="A12" i="10"/>
  <c r="A13" i="10"/>
  <c r="A14" i="10"/>
  <c r="A15" i="10"/>
  <c r="A16" i="10"/>
  <c r="A17" i="10"/>
  <c r="A18" i="10"/>
  <c r="C6" i="10"/>
  <c r="C7" i="11"/>
  <c r="K12" i="11"/>
  <c r="H8" i="12"/>
  <c r="H9" i="12"/>
  <c r="H11" i="12"/>
  <c r="H13" i="12"/>
  <c r="D15" i="12"/>
  <c r="H17" i="12"/>
  <c r="C18" i="13"/>
  <c r="H20" i="11"/>
  <c r="J21" i="12"/>
  <c r="D9" i="12"/>
  <c r="D11" i="12"/>
  <c r="C11" i="12"/>
  <c r="D13" i="12"/>
  <c r="D17" i="12"/>
  <c r="D19" i="12"/>
  <c r="H19" i="12"/>
  <c r="K11" i="11"/>
  <c r="K19" i="11"/>
  <c r="K21" i="12"/>
  <c r="D10" i="12"/>
  <c r="D12" i="12"/>
  <c r="D14" i="12"/>
  <c r="C14" i="12"/>
  <c r="D16" i="12"/>
  <c r="D18" i="12"/>
  <c r="D20" i="12"/>
  <c r="K7" i="11"/>
  <c r="G21" i="12"/>
  <c r="H15" i="12"/>
  <c r="E21" i="12"/>
  <c r="I21" i="12"/>
  <c r="I20" i="11"/>
  <c r="G20" i="11"/>
  <c r="C220" i="2"/>
  <c r="C219" i="2"/>
  <c r="C218" i="2"/>
  <c r="C215" i="2"/>
  <c r="C214" i="2"/>
  <c r="C213" i="2"/>
  <c r="C211" i="2"/>
  <c r="C28" i="2"/>
  <c r="C18" i="2"/>
  <c r="C16" i="2" s="1"/>
  <c r="C15" i="2"/>
  <c r="C14" i="2"/>
  <c r="C13" i="2"/>
  <c r="C8" i="11"/>
  <c r="C19" i="10"/>
  <c r="J12" i="11"/>
  <c r="C18" i="12"/>
  <c r="C10" i="12"/>
  <c r="J65" i="16"/>
  <c r="J163" i="16"/>
  <c r="J220" i="16"/>
  <c r="J223" i="16"/>
  <c r="F115" i="16"/>
  <c r="C161" i="16"/>
  <c r="F164" i="16"/>
  <c r="F176" i="16"/>
  <c r="F188" i="16"/>
  <c r="J203" i="16"/>
  <c r="C224" i="16"/>
  <c r="G251" i="16"/>
  <c r="C303" i="16"/>
  <c r="J309" i="16"/>
  <c r="J135" i="16"/>
  <c r="J195" i="16"/>
  <c r="J48" i="16"/>
  <c r="J99" i="16"/>
  <c r="J159" i="16"/>
  <c r="J210" i="16"/>
  <c r="J245" i="16"/>
  <c r="J264" i="16"/>
  <c r="J296" i="16"/>
  <c r="J297" i="16"/>
  <c r="J298" i="16"/>
  <c r="J302" i="16"/>
  <c r="I224" i="16"/>
  <c r="J310" i="16"/>
  <c r="J23" i="16"/>
  <c r="J14" i="16"/>
  <c r="J50" i="16"/>
  <c r="J47" i="16"/>
  <c r="J64" i="16"/>
  <c r="J63" i="16"/>
  <c r="J286" i="16"/>
  <c r="J311" i="16"/>
  <c r="J336" i="16"/>
  <c r="J340" i="16"/>
  <c r="J344" i="16"/>
  <c r="J348" i="16"/>
  <c r="J191" i="16"/>
  <c r="J204" i="16"/>
  <c r="J114" i="16"/>
  <c r="J111" i="16"/>
  <c r="J41" i="16"/>
  <c r="F78" i="16"/>
  <c r="J80" i="16"/>
  <c r="J238" i="16"/>
  <c r="J237" i="16"/>
  <c r="J244" i="16"/>
  <c r="J62" i="16"/>
  <c r="J59" i="16"/>
  <c r="J263" i="16"/>
  <c r="J262" i="16"/>
  <c r="J233" i="16"/>
  <c r="J110" i="16"/>
  <c r="J10" i="16"/>
  <c r="D55" i="16"/>
  <c r="C105" i="16"/>
  <c r="I105" i="16"/>
  <c r="J182" i="16"/>
  <c r="J180" i="16"/>
  <c r="C251" i="16"/>
  <c r="J143" i="16"/>
  <c r="J54" i="16"/>
  <c r="J82" i="16"/>
  <c r="J185" i="16"/>
  <c r="J116" i="16"/>
  <c r="J115" i="16"/>
  <c r="F47" i="16"/>
  <c r="F55" i="16"/>
  <c r="J148" i="16"/>
  <c r="F147" i="16"/>
  <c r="J274" i="16"/>
  <c r="J30" i="16"/>
  <c r="J89" i="16"/>
  <c r="D161" i="16"/>
  <c r="J184" i="16"/>
  <c r="J192" i="16"/>
  <c r="J202" i="16"/>
  <c r="J215" i="16"/>
  <c r="F224" i="16"/>
  <c r="J250" i="16"/>
  <c r="F258" i="16"/>
  <c r="F262" i="16"/>
  <c r="J287" i="16"/>
  <c r="F312" i="16"/>
  <c r="F303" i="16"/>
  <c r="F198" i="16"/>
  <c r="F161" i="16"/>
  <c r="J11" i="16"/>
  <c r="J20" i="16"/>
  <c r="F95" i="16"/>
  <c r="J104" i="16"/>
  <c r="J107" i="16"/>
  <c r="J109" i="16"/>
  <c r="F143" i="16"/>
  <c r="J187" i="16"/>
  <c r="J214" i="16"/>
  <c r="J211" i="16"/>
  <c r="J219" i="16"/>
  <c r="H224" i="16"/>
  <c r="J232" i="16"/>
  <c r="J229" i="16"/>
  <c r="J247" i="16"/>
  <c r="D304" i="16"/>
  <c r="I303" i="16"/>
  <c r="J141" i="16"/>
  <c r="J139" i="16"/>
  <c r="J318" i="16"/>
  <c r="J316" i="16"/>
  <c r="J9" i="16"/>
  <c r="J169" i="16"/>
  <c r="J200" i="16"/>
  <c r="G8" i="16"/>
  <c r="J39" i="16"/>
  <c r="J38" i="16"/>
  <c r="J68" i="16"/>
  <c r="J170" i="16"/>
  <c r="J198" i="16"/>
  <c r="J73" i="16"/>
  <c r="J71" i="16"/>
  <c r="J227" i="16"/>
  <c r="J225" i="16"/>
  <c r="C8" i="16"/>
  <c r="C7" i="16"/>
  <c r="C6" i="16"/>
  <c r="H8" i="16"/>
  <c r="J26" i="16"/>
  <c r="J46" i="16"/>
  <c r="J70" i="16"/>
  <c r="J242" i="16"/>
  <c r="J325" i="16"/>
  <c r="J189" i="16"/>
  <c r="J96" i="16"/>
  <c r="J37" i="16"/>
  <c r="J16" i="16"/>
  <c r="F17" i="16"/>
  <c r="J28" i="16"/>
  <c r="J33" i="16"/>
  <c r="J29" i="16"/>
  <c r="J36" i="16"/>
  <c r="I8" i="16"/>
  <c r="F43" i="16"/>
  <c r="J79" i="16"/>
  <c r="J88" i="16"/>
  <c r="F106" i="16"/>
  <c r="F105" i="16"/>
  <c r="J150" i="16"/>
  <c r="H161" i="16"/>
  <c r="J171" i="16"/>
  <c r="J272" i="16"/>
  <c r="J280" i="16"/>
  <c r="J294" i="16"/>
  <c r="H105" i="16"/>
  <c r="D51" i="16"/>
  <c r="D8" i="16"/>
  <c r="J90" i="16"/>
  <c r="D105" i="16"/>
  <c r="J123" i="16"/>
  <c r="J278" i="16"/>
  <c r="D319" i="16"/>
  <c r="D303" i="16"/>
  <c r="G105" i="16"/>
  <c r="J209" i="16"/>
  <c r="J206" i="16"/>
  <c r="J216" i="16"/>
  <c r="J293" i="16"/>
  <c r="G224" i="16"/>
  <c r="D251" i="16"/>
  <c r="J259" i="16"/>
  <c r="J258" i="16"/>
  <c r="J273" i="16"/>
  <c r="J275" i="16"/>
  <c r="G303" i="16"/>
  <c r="J177" i="16"/>
  <c r="J176" i="16"/>
  <c r="J190" i="16"/>
  <c r="J276" i="16"/>
  <c r="J282" i="16"/>
  <c r="I251" i="16"/>
  <c r="H312" i="16"/>
  <c r="H303" i="16"/>
  <c r="J22" i="16"/>
  <c r="J21" i="16"/>
  <c r="C16" i="12"/>
  <c r="C13" i="12"/>
  <c r="C15" i="12"/>
  <c r="J8" i="11"/>
  <c r="J13" i="11"/>
  <c r="J15" i="11"/>
  <c r="J19" i="11"/>
  <c r="J14" i="11"/>
  <c r="J16" i="11"/>
  <c r="J18" i="11"/>
  <c r="I7" i="16"/>
  <c r="H21" i="12"/>
  <c r="C17" i="12"/>
  <c r="C9" i="12"/>
  <c r="C12" i="12"/>
  <c r="C20" i="12"/>
  <c r="D21" i="12"/>
  <c r="C8" i="12"/>
  <c r="C19" i="12"/>
  <c r="J17" i="11"/>
  <c r="L20" i="11"/>
  <c r="K20" i="11"/>
  <c r="J10" i="11"/>
  <c r="J11" i="11"/>
  <c r="C12" i="13"/>
  <c r="C20" i="11"/>
  <c r="C13" i="13"/>
  <c r="C8" i="13"/>
  <c r="J9" i="11"/>
  <c r="J7" i="11"/>
  <c r="C12" i="2"/>
  <c r="C11" i="2" s="1"/>
  <c r="G7" i="16"/>
  <c r="G6" i="16"/>
  <c r="J186" i="16"/>
  <c r="D7" i="16"/>
  <c r="D6" i="16"/>
  <c r="F251" i="16"/>
  <c r="J106" i="16"/>
  <c r="J162" i="16"/>
  <c r="I6" i="16"/>
  <c r="J183" i="16"/>
  <c r="J93" i="16"/>
  <c r="J91" i="16"/>
  <c r="J314" i="16"/>
  <c r="J312" i="16"/>
  <c r="J308" i="16"/>
  <c r="J56" i="16"/>
  <c r="J271" i="16"/>
  <c r="F8" i="16"/>
  <c r="F7" i="16"/>
  <c r="F6" i="16"/>
  <c r="J241" i="16"/>
  <c r="J283" i="16"/>
  <c r="J281" i="16"/>
  <c r="J81" i="16"/>
  <c r="J78" i="16"/>
  <c r="J324" i="16"/>
  <c r="J153" i="16"/>
  <c r="J151" i="16"/>
  <c r="J157" i="16"/>
  <c r="J155" i="16"/>
  <c r="J76" i="16"/>
  <c r="J74" i="16"/>
  <c r="J27" i="16"/>
  <c r="J25" i="16"/>
  <c r="J97" i="16"/>
  <c r="J149" i="16"/>
  <c r="J147" i="16"/>
  <c r="J19" i="16"/>
  <c r="J17" i="16"/>
  <c r="J129" i="16"/>
  <c r="J127" i="16"/>
  <c r="J133" i="16"/>
  <c r="J131" i="16"/>
  <c r="J15" i="16"/>
  <c r="J13" i="16"/>
  <c r="J167" i="16"/>
  <c r="J52" i="16"/>
  <c r="J69" i="16"/>
  <c r="J67" i="16"/>
  <c r="J95" i="16"/>
  <c r="J121" i="16"/>
  <c r="J119" i="16"/>
  <c r="J320" i="16"/>
  <c r="J45" i="16"/>
  <c r="J43" i="16"/>
  <c r="J87" i="16"/>
  <c r="J34" i="16"/>
  <c r="J188" i="16"/>
  <c r="J85" i="16"/>
  <c r="J83" i="16"/>
  <c r="H7" i="16"/>
  <c r="H6" i="16"/>
  <c r="C21" i="12"/>
  <c r="J20" i="11"/>
  <c r="C7" i="13"/>
  <c r="C6" i="13"/>
  <c r="J251" i="16"/>
  <c r="J57" i="16"/>
  <c r="J55" i="16"/>
  <c r="J224" i="16"/>
  <c r="J306" i="16"/>
  <c r="J304" i="16"/>
  <c r="J105" i="16"/>
  <c r="J321" i="16"/>
  <c r="J319" i="16"/>
  <c r="J161" i="16"/>
  <c r="J53" i="16"/>
  <c r="J51" i="16"/>
  <c r="J303" i="16"/>
  <c r="J8" i="16"/>
  <c r="J7" i="16"/>
  <c r="F16" i="2"/>
  <c r="F11" i="2" s="1"/>
  <c r="F10" i="2" s="1"/>
  <c r="J6" i="16"/>
  <c r="E6" i="16"/>
  <c r="C212" i="2"/>
  <c r="E16" i="2"/>
  <c r="E11" i="2"/>
  <c r="C39" i="1" l="1"/>
  <c r="D45" i="1"/>
  <c r="E10" i="2"/>
  <c r="C29" i="2"/>
  <c r="C10" i="2" s="1"/>
  <c r="G10" i="2" s="1"/>
  <c r="C37" i="1"/>
  <c r="C9" i="1"/>
  <c r="C34" i="1" l="1"/>
  <c r="C45" i="1"/>
</calcChain>
</file>

<file path=xl/sharedStrings.xml><?xml version="1.0" encoding="utf-8"?>
<sst xmlns="http://schemas.openxmlformats.org/spreadsheetml/2006/main" count="1558" uniqueCount="833">
  <si>
    <t>Phụ lục số 01</t>
  </si>
  <si>
    <t>Đơn vị: Triệu đồng</t>
  </si>
  <si>
    <t>CÁC CHỈ TIÊU</t>
  </si>
  <si>
    <t xml:space="preserve">Tổng số </t>
  </si>
  <si>
    <t>Trong đó</t>
  </si>
  <si>
    <t>Tỉnh thu</t>
  </si>
  <si>
    <t>Huyện, xã thu</t>
  </si>
  <si>
    <t>A</t>
  </si>
  <si>
    <t xml:space="preserve">  Trong đó: - Thu phạt ATGT </t>
  </si>
  <si>
    <t xml:space="preserve">Thu từ các hoạt động HCSN, các khoản thu khác </t>
  </si>
  <si>
    <t xml:space="preserve">Chia ra:    * Thu NSTW </t>
  </si>
  <si>
    <t xml:space="preserve">                * Thu NSĐP </t>
  </si>
  <si>
    <t>Dự toán HĐND giao 2022</t>
  </si>
  <si>
    <t xml:space="preserve"> DỰ TOÁN THU NGÂN SÁCH NHÀ NƯỚC NĂM 2022</t>
  </si>
  <si>
    <t>TT</t>
  </si>
  <si>
    <t>Chỉ tiêu</t>
  </si>
  <si>
    <t>Tổng số</t>
  </si>
  <si>
    <t>Trong đó:</t>
  </si>
  <si>
    <t xml:space="preserve">C¸c chØ tiªu </t>
  </si>
  <si>
    <t>Ngân sách tỉnh</t>
  </si>
  <si>
    <t>Ngân sách cấp huyện</t>
  </si>
  <si>
    <t>Ngân sách cấp xã</t>
  </si>
  <si>
    <t>TỔNG CHI NSĐP:</t>
  </si>
  <si>
    <t>I</t>
  </si>
  <si>
    <t>CHI ĐẦU TƯ PHÁT TRIỂN</t>
  </si>
  <si>
    <t>Chi đầu tư XDCB</t>
  </si>
  <si>
    <t>a</t>
  </si>
  <si>
    <t>Chi XDCB vốn tập trung trong nước</t>
  </si>
  <si>
    <t>b</t>
  </si>
  <si>
    <t>Vốn nước ngoài nguồn NSTW</t>
  </si>
  <si>
    <t>c</t>
  </si>
  <si>
    <t>Vốn NSTW bổ sung có mục tiêu</t>
  </si>
  <si>
    <t>Chi đầu tư từ nguồn để lại theo chế độ quy định</t>
  </si>
  <si>
    <t>Cấp lại có mục tiêu vốn xổ kiến kiến thiết</t>
  </si>
  <si>
    <t xml:space="preserve"> * Phân bổ như sau:</t>
  </si>
  <si>
    <t>Chi từ nguồn bội chi</t>
  </si>
  <si>
    <t>II</t>
  </si>
  <si>
    <t>CHI THƯỜNG XUYÊN</t>
  </si>
  <si>
    <t>Chi quản lý hành chính, nhà nước, đảng, đoàn thể</t>
  </si>
  <si>
    <t>Sự nghiệp giáo dục đào tạo và dạy nghề</t>
  </si>
  <si>
    <t>Sự nghiệp y tế</t>
  </si>
  <si>
    <t>Sự nghiệp văn hóa, thể thao, du lịch</t>
  </si>
  <si>
    <t>Sự nghiệp phát thanh, truyền hình</t>
  </si>
  <si>
    <t>Sự nghiệp khoa học công nghệ</t>
  </si>
  <si>
    <t>Sự nghiệp đảm bảo xã hội</t>
  </si>
  <si>
    <t>Chi quốc phòng, BP, biên giới</t>
  </si>
  <si>
    <t xml:space="preserve">Chi an ninh </t>
  </si>
  <si>
    <t>Sự nghiệp kinh tế</t>
  </si>
  <si>
    <t xml:space="preserve">Chi sự nghiệp NN, TL, thủy sản </t>
  </si>
  <si>
    <t>Sự nghiệp Kiểm Lâm (Bao gồm bổ sung kinh phí phòng chống cháy rừng 4 tỷ đồng)</t>
  </si>
  <si>
    <t>Sự nghiệp công thương (CS dùng hàng việt, TTSP)</t>
  </si>
  <si>
    <t>Phòng chống khắc phục thiên tai</t>
  </si>
  <si>
    <t>Hỗ trợ hoạt động của Ban PCLB tỉnh</t>
  </si>
  <si>
    <t>Sự nghiệp tài nguyên, đất đai</t>
  </si>
  <si>
    <t>Sự nghiệp xây dựng</t>
  </si>
  <si>
    <t>Sự nghiệp giao thông (Trong đó Hỗ trợ gác cầu yếu 1 tỷ đồng)</t>
  </si>
  <si>
    <t>Hỗ trợ khuyến khích công tác thu ngân sách (các cơ quan thu)</t>
  </si>
  <si>
    <t>Chính sách miễn thu thủy lợi phí (NSTW)</t>
  </si>
  <si>
    <t>Hỗ trợ bảo vệ và phát triển đất lúa (NSTW)</t>
  </si>
  <si>
    <t>Bổ sung kinh phí hỗ trợ Ngân hàng chính sách cho vay</t>
  </si>
  <si>
    <t>Bổ sung vốn điều lệ cho Quỹ Đầu tư phát triển</t>
  </si>
  <si>
    <t>Chi sự nghiệp môi trường</t>
  </si>
  <si>
    <t>Chi từ kết quả thu được để lại theo chế độ</t>
  </si>
  <si>
    <t>Hỗ trợ phần mềm, tập huấn Luật NSNN, Luật Kế toán và các văn bản dưới Luật cho khối huyện, thị xã, thành phố, xã, phường, thị trấn</t>
  </si>
  <si>
    <t>Chính sách tôn giáo</t>
  </si>
  <si>
    <t>Chi thực hiện nhiệm vụ quy hoạch của tỉnh</t>
  </si>
  <si>
    <t>Chi khác ngân sách</t>
  </si>
  <si>
    <t>Thực hiện pháp lệnh CA xã (trang phục) (NSTW)</t>
  </si>
  <si>
    <t>Chi thực hiện một số chính sách và chương trình mục tiêu từ NSTW</t>
  </si>
  <si>
    <t>Chính sách hỗ trợ công chức, viên chức người lao động trong quá trình tổ chức sắp xếp bộ máy</t>
  </si>
  <si>
    <t>III</t>
  </si>
  <si>
    <t>IV</t>
  </si>
  <si>
    <t>DỰ PHÒNG NGÂN SÁCH</t>
  </si>
  <si>
    <t>V</t>
  </si>
  <si>
    <t>CHI BỔ SUNG QUỸ DỰ TRỮ TÀI CHÍNH</t>
  </si>
  <si>
    <t>VI</t>
  </si>
  <si>
    <t>VII</t>
  </si>
  <si>
    <t>DỰ KIẾN NGUỒN CCTL, CĐCS THEO TL</t>
  </si>
  <si>
    <t>VIII</t>
  </si>
  <si>
    <t>THỰC HIỆN CÁC NV ĐỘT XUẤT KHỐI HUYỆN XÃ</t>
  </si>
  <si>
    <t>IX</t>
  </si>
  <si>
    <t>CHÍNH SÁCH BÌNH ỔN GIÁ</t>
  </si>
  <si>
    <t>X</t>
  </si>
  <si>
    <t>XI</t>
  </si>
  <si>
    <t>CHI CÁC SỰ NGHIỆP DO NSTW ĐẢM BẢO (vốn ngoài nước)</t>
  </si>
  <si>
    <t>XII</t>
  </si>
  <si>
    <t xml:space="preserve">CHI TRẢ NỢ VAY ĐẾN HẠN </t>
  </si>
  <si>
    <t>DỰ KIẾN CHI CÁC NHIỆM VỤ  CỦA TỈNH TỪ THU CHUYỂN NGUỒN NĂM TRƯỚC</t>
  </si>
  <si>
    <t>-</t>
  </si>
  <si>
    <t>B</t>
  </si>
  <si>
    <t>C</t>
  </si>
  <si>
    <t>D</t>
  </si>
  <si>
    <t>F</t>
  </si>
  <si>
    <t>STT</t>
  </si>
  <si>
    <t>NGÀNH THUẾ THU VÀ THU KHÁC NGÂN SÁCH</t>
  </si>
  <si>
    <t xml:space="preserve">NGÀNH THUẾ THU </t>
  </si>
  <si>
    <t xml:space="preserve">Thu từ XNQD  </t>
  </si>
  <si>
    <t>Thu DN trong nước</t>
  </si>
  <si>
    <t>Thu từ DN nước ngoài</t>
  </si>
  <si>
    <t>Thu CTN và dịch vụ NQD</t>
  </si>
  <si>
    <t>Thuế sử dụng đất phi nông nghiệp</t>
  </si>
  <si>
    <t>Thu cấp quyền sử dụng đất</t>
  </si>
  <si>
    <t>Tiền thuê đất, mặt nước</t>
  </si>
  <si>
    <t>Lệ phí trước bạ</t>
  </si>
  <si>
    <t>Thu phí và lệ phí</t>
  </si>
  <si>
    <t>Thu xổ số kiến thiết</t>
  </si>
  <si>
    <t>Thuế thu nhập cá nhân</t>
  </si>
  <si>
    <t xml:space="preserve"> Thuế bảo vệ môi trường</t>
  </si>
  <si>
    <t>Cấp quyền khai thác khoáng sản</t>
  </si>
  <si>
    <t>Thu từ Quỹ đất công ích, hoa lợi công sản khác</t>
  </si>
  <si>
    <t>Thu CT,LNST; tiền bán bớt phần vốn NN</t>
  </si>
  <si>
    <t>THU KHÁC NGÂN SÁCH</t>
  </si>
  <si>
    <t>THU TẠI XÃ</t>
  </si>
  <si>
    <t>CÁC KHOẢN THU ĐỂ LẠI CHI QUẢN LÝ QUA NSNN</t>
  </si>
  <si>
    <t>THU HẢI QUAN</t>
  </si>
  <si>
    <t xml:space="preserve"> THU BỔ SUNG TỪ NGÂN SÁCH CẤP TRÊN</t>
  </si>
  <si>
    <t>Bổ sung cân đối, CĐCS</t>
  </si>
  <si>
    <t>Bổ sung có mục tiêu</t>
  </si>
  <si>
    <t>Bổ sung có MT bằng vốn trong nước</t>
  </si>
  <si>
    <t>Bổ sung có MT bằng vốn nước ngoài</t>
  </si>
  <si>
    <t>Bổ sung vốn sự nghiệp để thực hiện một số chế độ, chính sách của Trung ương</t>
  </si>
  <si>
    <t>THU VAY</t>
  </si>
  <si>
    <t>DỰ KIẾN THU CÁC NHIỆM VỤ CHƯA CHI CHUYỂN NGUỒN SANG NĂM SAU</t>
  </si>
  <si>
    <t>TỔNG THU NSĐP:</t>
  </si>
  <si>
    <t>Thu từ thanh tra Công ty Formosa</t>
  </si>
  <si>
    <t>Phụ lục số 03</t>
  </si>
  <si>
    <t>DỰ TOÁN CHI NGÂN SÁCH CÁC ĐƠN VỊ QUẢN LÝ HÀNH CHÍNH CẤP TỈNH NĂM 2022</t>
  </si>
  <si>
    <t xml:space="preserve"> TT </t>
  </si>
  <si>
    <t xml:space="preserve"> TÊN ĐƠN VỊ </t>
  </si>
  <si>
    <t>Biên chế
KH 2021</t>
  </si>
  <si>
    <t>Biên chế
thực tế 2021</t>
  </si>
  <si>
    <t xml:space="preserve">Quỹ lương năm 2022 </t>
  </si>
  <si>
    <t>Định mức chi khác  theo BC</t>
  </si>
  <si>
    <t>TP chuyên ngành</t>
  </si>
  <si>
    <t>HĐ 68; định mức hỗ trợ NS</t>
  </si>
  <si>
    <t>Nghiệp vụ đặc thù</t>
  </si>
  <si>
    <t>Tổng số NS cấp năm 2022</t>
  </si>
  <si>
    <t>Giao thu phí, lệ phí năm 2022</t>
  </si>
  <si>
    <t xml:space="preserve"> I </t>
  </si>
  <si>
    <t xml:space="preserve"> Quản lý nhà nước </t>
  </si>
  <si>
    <t xml:space="preserve"> A </t>
  </si>
  <si>
    <t xml:space="preserve"> Khối quản lý NN cấp I </t>
  </si>
  <si>
    <t xml:space="preserve"> Sở Giáo dục Đào tạo </t>
  </si>
  <si>
    <t xml:space="preserve"> - Kinh phí thường xuyên</t>
  </si>
  <si>
    <t xml:space="preserve"> - Quỹ lương BC chưa tuyển dụng</t>
  </si>
  <si>
    <t xml:space="preserve"> - Hợp đồng 68 (1)</t>
  </si>
  <si>
    <t xml:space="preserve"> Sở Xây dựng </t>
  </si>
  <si>
    <t xml:space="preserve"> - Hợp đồng 68 (2)</t>
  </si>
  <si>
    <t xml:space="preserve"> Sở Y tế </t>
  </si>
  <si>
    <t xml:space="preserve"> - Hợp đồng 68 (3)</t>
  </si>
  <si>
    <t>VP Đoàn ĐBQH, HĐND tỉnh</t>
  </si>
  <si>
    <t xml:space="preserve"> - Hợp đồng 68 (12)</t>
  </si>
  <si>
    <t>Văn phòng UBND tỉnh</t>
  </si>
  <si>
    <t xml:space="preserve"> - Hợp đồng 68 (8)</t>
  </si>
  <si>
    <t xml:space="preserve"> Thanh tra tỉnh </t>
  </si>
  <si>
    <t>Trong đó: Trích lại theo TT 327/TT-BTC</t>
  </si>
  <si>
    <t xml:space="preserve"> Sở Kế hoạch và đầu tư </t>
  </si>
  <si>
    <t xml:space="preserve"> Sở Tài chính </t>
  </si>
  <si>
    <t xml:space="preserve"> Sở Nông nghiệp PTNT </t>
  </si>
  <si>
    <t xml:space="preserve"> Sở Tư pháp </t>
  </si>
  <si>
    <t xml:space="preserve"> - Hợp đồng 68 (4)</t>
  </si>
  <si>
    <t xml:space="preserve"> Sở Lao động TB&amp;XH </t>
  </si>
  <si>
    <t xml:space="preserve"> Sở Công thương   </t>
  </si>
  <si>
    <t xml:space="preserve"> Sở Văn hoá, Thể thao và Du lịch </t>
  </si>
  <si>
    <t xml:space="preserve"> - Hợp đồng 68 (5)</t>
  </si>
  <si>
    <t xml:space="preserve"> Sở Tài nguyên - Môi trường </t>
  </si>
  <si>
    <t xml:space="preserve"> Sở Giao thông vận tải  </t>
  </si>
  <si>
    <t xml:space="preserve"> Sở Khoa học công nghệ</t>
  </si>
  <si>
    <t xml:space="preserve"> Sở Nội vụ  </t>
  </si>
  <si>
    <t xml:space="preserve"> Sở Ngoại vụ </t>
  </si>
  <si>
    <t>Trong đó đoàn ra, đoàn vào</t>
  </si>
  <si>
    <t xml:space="preserve"> BQL Khu kinh tế tỉnh</t>
  </si>
  <si>
    <t xml:space="preserve"> - Hợp đồng 68 (7)</t>
  </si>
  <si>
    <t xml:space="preserve"> Sở Thông tin và Truyền Thông </t>
  </si>
  <si>
    <t>Văn phòng điều phối NTM</t>
  </si>
  <si>
    <t>Văn phòng Ban ATGT</t>
  </si>
  <si>
    <t xml:space="preserve">Bồi thường và chi trả bồi thường theo TT 71 </t>
  </si>
  <si>
    <t>Phục vụ công tác xây dựng kế hoạch</t>
  </si>
  <si>
    <t>Công nghệ thông tin phục vụ QLNN</t>
  </si>
  <si>
    <t>Kinh phí công tác địa giới hành chính</t>
  </si>
  <si>
    <t>Hỗ trợ mua phần mềm quản lý lao động việc làm (Sở Lao động TB&amp;XH)</t>
  </si>
  <si>
    <t xml:space="preserve"> Đột xuất, tăng biên chế, BS quỹ lương </t>
  </si>
  <si>
    <t xml:space="preserve"> Đơn vị QLNN cấp II </t>
  </si>
  <si>
    <t xml:space="preserve"> Ban thi đua khen thưởng </t>
  </si>
  <si>
    <t>Trong đó KP thi đua khen thưởng</t>
  </si>
  <si>
    <t xml:space="preserve"> Ban tôn giáo </t>
  </si>
  <si>
    <t xml:space="preserve"> Chi cục dân số- KHHGĐ </t>
  </si>
  <si>
    <t xml:space="preserve"> Chi cục An toàn vệ sinh thực phẩm</t>
  </si>
  <si>
    <t xml:space="preserve"> Chi cục phát triển nông thôn </t>
  </si>
  <si>
    <t xml:space="preserve"> Chi cục KL+ 12 Hạt KL các huyện + Đội Kiểm lâm cơ động </t>
  </si>
  <si>
    <t xml:space="preserve"> - Hợp đồng 68 (32)</t>
  </si>
  <si>
    <t xml:space="preserve"> Chi cục Trồng trọt và BVTV </t>
  </si>
  <si>
    <t xml:space="preserve"> Chi cục Chăn nuôi và Thú y </t>
  </si>
  <si>
    <t xml:space="preserve"> Chi cục Quản lý CL nông lâm thủy sản</t>
  </si>
  <si>
    <t xml:space="preserve"> Chi cục thuỷ lợi </t>
  </si>
  <si>
    <t xml:space="preserve"> Chi cục Thủy sản</t>
  </si>
  <si>
    <t xml:space="preserve"> Chi cục Tiêu chuẩn đo lường chất lượng</t>
  </si>
  <si>
    <t xml:space="preserve"> Thanh tra giao thông </t>
  </si>
  <si>
    <t xml:space="preserve"> - Hợp đồng 68 ()</t>
  </si>
  <si>
    <t xml:space="preserve"> Kinh phí thực hiện ISO</t>
  </si>
  <si>
    <t xml:space="preserve"> Đột xuất, tăng BC, BS quỹ lương </t>
  </si>
  <si>
    <t xml:space="preserve"> II </t>
  </si>
  <si>
    <t xml:space="preserve"> Sự nghiệp khác </t>
  </si>
  <si>
    <t xml:space="preserve"> P Công chứng số I </t>
  </si>
  <si>
    <t xml:space="preserve"> P Công chứng số II </t>
  </si>
  <si>
    <t xml:space="preserve"> TT Hỗ trợ doanh nghiệp và xúc tiến đầu tư tỉnh</t>
  </si>
  <si>
    <t xml:space="preserve"> Trung tâm DV bán đấu giá tài sản </t>
  </si>
  <si>
    <t xml:space="preserve"> TT Dịch vụ Tài chính công </t>
  </si>
  <si>
    <t>TT Xúc tiến ĐT và cung ứng nhân lưc khu kinh tế</t>
  </si>
  <si>
    <t xml:space="preserve"> Ban QLDT Đồng lộc </t>
  </si>
  <si>
    <t xml:space="preserve"> TT hoạt động thanh thiếu nhi </t>
  </si>
  <si>
    <t xml:space="preserve"> Tổng đội TNXPXDKTM Tây sơn </t>
  </si>
  <si>
    <t xml:space="preserve"> Tổng đội TNXPXDKTM Phúc Trạch </t>
  </si>
  <si>
    <t xml:space="preserve"> TT Hướng nghiệp Thuỷ sản TNXP </t>
  </si>
  <si>
    <t>BQL Khu tưởng niệm Lý Tự Trọng</t>
  </si>
  <si>
    <t xml:space="preserve"> TTDN và hỗ trợ VL nông dân </t>
  </si>
  <si>
    <t xml:space="preserve"> Trung tâm công báo tin học </t>
  </si>
  <si>
    <t xml:space="preserve"> TT dịch thuật dịch vụ đối ngoại </t>
  </si>
  <si>
    <t xml:space="preserve"> Trung tâm trợ giúp pháp lý </t>
  </si>
  <si>
    <t xml:space="preserve"> UBĐK Công giáo </t>
  </si>
  <si>
    <t>BQL Khu vực mỏ sắt Thạch Khê</t>
  </si>
  <si>
    <t>Văn phòng đại diện sông cả</t>
  </si>
  <si>
    <t>TT Lưu trữ lịch sử</t>
  </si>
  <si>
    <t xml:space="preserve"> Đoàn luật sư </t>
  </si>
  <si>
    <t>Quỹ Phát triển phụ nữ</t>
  </si>
  <si>
    <t>Trợ giúp pháp lý cho người nghèo, trẻ em khuyết tật, đối tượng CS …</t>
  </si>
  <si>
    <t xml:space="preserve"> Số hóa tài liệu lưu trữ tại Lưu trữ lịch sử tỉnh theo QĐ 4020/QĐ-UBND ngày 25/11/2020</t>
  </si>
  <si>
    <t>Triển lãm TL lưu trữ</t>
  </si>
  <si>
    <t>Bảo trì, nâng cấp cổng TTĐT TT Lưu trữ LS</t>
  </si>
  <si>
    <t xml:space="preserve"> Các tổ chức chính trị </t>
  </si>
  <si>
    <t xml:space="preserve"> Tỉnh đoàn </t>
  </si>
  <si>
    <t xml:space="preserve"> Hội Liên hiệp Phụ nữ </t>
  </si>
  <si>
    <t xml:space="preserve"> Hội Nông Dân </t>
  </si>
  <si>
    <t xml:space="preserve"> Hội Cựu Chiến binh </t>
  </si>
  <si>
    <t xml:space="preserve"> Mặt trận tỉnh</t>
  </si>
  <si>
    <t>Dự án CHOBA</t>
  </si>
  <si>
    <t>Bầu cử QH, HĐND các cấp (MTTQ)</t>
  </si>
  <si>
    <t>Đại hội Tỉnh đoàn</t>
  </si>
  <si>
    <t>Đại hội Hội Cựu chiên binh</t>
  </si>
  <si>
    <t>Phụ cấp Ban TT, UV UBĐKCG tỉnh</t>
  </si>
  <si>
    <t xml:space="preserve"> Hội nghề nghiệp </t>
  </si>
  <si>
    <t xml:space="preserve"> Liên minh HTX </t>
  </si>
  <si>
    <t xml:space="preserve"> - Hợp đồng 68 (2); NS hỗ trợ (2)</t>
  </si>
  <si>
    <t xml:space="preserve"> Hội Nhà báo </t>
  </si>
  <si>
    <t xml:space="preserve"> - Hợp đồng 68: 01</t>
  </si>
  <si>
    <t xml:space="preserve"> Liên hiệp các Hội khoa học kỷ thuật </t>
  </si>
  <si>
    <t xml:space="preserve"> - Hợp đồng 68: 01, NS hỗ trợ: 01</t>
  </si>
  <si>
    <t xml:space="preserve"> Hội Liên hiệp văn học nghệ thuật </t>
  </si>
  <si>
    <t xml:space="preserve"> Hội Chữ thập đỏ </t>
  </si>
  <si>
    <t xml:space="preserve"> - Hợp đồng 68 (2);  NS hỗ trợ (01)</t>
  </si>
  <si>
    <t xml:space="preserve"> Hội người mù </t>
  </si>
  <si>
    <t xml:space="preserve"> - Hợp đồng 68 (3), NS hỗ trợ (01)</t>
  </si>
  <si>
    <t xml:space="preserve"> Hội Đông y </t>
  </si>
  <si>
    <t xml:space="preserve"> - NS hỗ trợ (04)</t>
  </si>
  <si>
    <t xml:space="preserve"> Hội Luật gia </t>
  </si>
  <si>
    <t xml:space="preserve"> Hội khuyến học </t>
  </si>
  <si>
    <t>Hội người cao tuổi (NS hỗ trợ 01)</t>
  </si>
  <si>
    <t xml:space="preserve"> Liên hiệp các Tổ chức hữu nghị </t>
  </si>
  <si>
    <t xml:space="preserve"> Hội Cựu TN xung phong (NS hỗ trợ 02)</t>
  </si>
  <si>
    <t xml:space="preserve"> Hội NN chất độc da cam-Dioxin (NS hỗ trợ 02 BC)</t>
  </si>
  <si>
    <t xml:space="preserve"> Hội Người Khuyết tật và trẻ em mồ côi (NS hỗ trợ 03)</t>
  </si>
  <si>
    <t xml:space="preserve"> Hội Liên hiệp thanh niên </t>
  </si>
  <si>
    <t>Hội Bảo vệ QL người tiêu dùng (trong đó Th các nhiệm vụ: Tuyên truyền, phổ biến pháp luật về quyền lợi NTD; tư vấn, hỗ trợ NTD; nghiên cứu khảo sát thực tế … theo VB số 3837/UBND-TM ngày 17/10/2013: 100 triệu đồng)</t>
  </si>
  <si>
    <t xml:space="preserve"> Hội Làm vườn </t>
  </si>
  <si>
    <t xml:space="preserve"> Hội Kiến trúc sư </t>
  </si>
  <si>
    <t xml:space="preserve"> Hội Kế hoạch hóa gia đình </t>
  </si>
  <si>
    <t xml:space="preserve"> Hội Châm cứu </t>
  </si>
  <si>
    <t>Hiệp hội doanh nghiệp tỉnh</t>
  </si>
  <si>
    <t>Hội Doanh nghiệp trẻ Hà Tĩnh</t>
  </si>
  <si>
    <t>Hội tin học tỉnh</t>
  </si>
  <si>
    <t xml:space="preserve"> Hội Tâm năng dưỡng sinh-PHSK </t>
  </si>
  <si>
    <t xml:space="preserve"> Hội cựu giáo chức </t>
  </si>
  <si>
    <t>Giải thưởng báo chí Trần Phú và Hội báo xuân (Hội Nhà báo)</t>
  </si>
  <si>
    <t>Hỗ trợ tạp chí Hồng Lĩnh (Hội VHNT)</t>
  </si>
  <si>
    <t>Hỗ trợ tạp chí Hà Tĩnh Người làm báo (HNB)</t>
  </si>
  <si>
    <t>Đại hội nhiệm kỳ Hội Chữ thập đỏ</t>
  </si>
  <si>
    <t>Đại hội nhiệm kỳ Hội Người mù</t>
  </si>
  <si>
    <t>Đại hội nhiệm kỳ Hội Bảo trợ người khuyết tật và TE mồ côi</t>
  </si>
  <si>
    <t xml:space="preserve"> ĐA xét chọn, tôn vinh trí thức tiêu biểu (Hội LH Khoa học kỹ thuật; 5 năm 2 lần; khen thưởng: 224 triệu; giấy chứng nhận, biểu trưng: 30 triệu; tổ chức: 96 triệu)</t>
  </si>
  <si>
    <t xml:space="preserve"> V </t>
  </si>
  <si>
    <t xml:space="preserve"> Sự nghiệp đảm bảo xã hội </t>
  </si>
  <si>
    <t>TT Điều dưỡng người có công và BTXH</t>
  </si>
  <si>
    <t xml:space="preserve"> Làng trẻ em mồ côi </t>
  </si>
  <si>
    <t>Trung tâm Chữa bệnh giáo dục LĐXH</t>
  </si>
  <si>
    <t>TT Dịch vụ việc làm</t>
  </si>
  <si>
    <t>TT CT XH - Qũy BTTE- Tư vấn GDNN, PHCN cho người khuyết tật</t>
  </si>
  <si>
    <t>In phôi dấy xác nhận người khuyết tật (TT01/2019/BLĐ): 80 triệu; In khung thiếp chúc thọ, mừng thọ 900, 100 tuổi: 200 triệu</t>
  </si>
  <si>
    <t xml:space="preserve"> VI </t>
  </si>
  <si>
    <t xml:space="preserve"> Các ban kiêm nhiệm </t>
  </si>
  <si>
    <t xml:space="preserve"> Ban chỉ đạo xuất khẩu (Sở CT)</t>
  </si>
  <si>
    <t xml:space="preserve"> Ban công tác phi Chính phủ (Sở NgV)</t>
  </si>
  <si>
    <t xml:space="preserve"> BCĐ Xây dựng chính quyền điện tử (Sở TTTT)</t>
  </si>
  <si>
    <t xml:space="preserve"> Ban đổi mới và phát triển kinh tế tập thể (Liên minh HTX)</t>
  </si>
  <si>
    <t xml:space="preserve"> Ban chỉ đạo thực hiện QĐ 162 (BQL KKT)</t>
  </si>
  <si>
    <t xml:space="preserve"> Ban chỉ đạo CTMTQG (Sở KHĐT)</t>
  </si>
  <si>
    <t xml:space="preserve"> Ban chỉ đạo thực hiện NQ 08 (Sở NN)</t>
  </si>
  <si>
    <t xml:space="preserve"> Ban phổ biến GDPL (Sở TP)</t>
  </si>
  <si>
    <t xml:space="preserve"> HĐ phối hợp liên ngành TGPL trong HĐ tố tụng (TT TGPL)</t>
  </si>
  <si>
    <t xml:space="preserve"> Ban công tác người cao tuổi (Sở LĐ)</t>
  </si>
  <si>
    <t xml:space="preserve"> BCĐ thực hiện DA đổi mới giám định tư pháp (Sở TP)</t>
  </si>
  <si>
    <t xml:space="preserve"> Ban Chỉ đạo 513 (Sở Nội vụ)</t>
  </si>
  <si>
    <t xml:space="preserve"> Ban Chỉ đạo Chương trình PT thanh niên (Sở Nội vụ)</t>
  </si>
  <si>
    <t xml:space="preserve"> Ban chỉ đạo hội nhập quốc tế (Sở NgV)</t>
  </si>
  <si>
    <t xml:space="preserve"> KP Ban chỉ đạo TDĐK trên CS QĐ 794/2012 (Sở VH)</t>
  </si>
  <si>
    <t>Ban Chỉ đạo 389 (Hải quan)</t>
  </si>
  <si>
    <t>Ban Chỉ đạo ĐA 61 tỉnh (Hội ND)</t>
  </si>
  <si>
    <t xml:space="preserve">BCĐ Phòng, chống khủng bố </t>
  </si>
  <si>
    <t>Ban Chỉ đạo về nhân quyền (CA)</t>
  </si>
  <si>
    <t>BCĐ hiến máu TN (Hội CTĐ)</t>
  </si>
  <si>
    <t>BCĐ Chỉ đạo công tác biên giới (NgV) (CV137/2019/UB)</t>
  </si>
  <si>
    <t xml:space="preserve">BCĐ CTMT Phát triển lâm nghiệp bên vững (TT số 62/2018/TT-BTC) </t>
  </si>
  <si>
    <t xml:space="preserve"> BVĐ ngày vì người nghèo </t>
  </si>
  <si>
    <t xml:space="preserve"> Ban đổi mới DN </t>
  </si>
  <si>
    <t xml:space="preserve"> Ban chỉ đạo CCHC </t>
  </si>
  <si>
    <t>Ban vì tiến bộ Phụ nữ</t>
  </si>
  <si>
    <t>Ban chỉ đạo khai thác mỏ sắt Thạch Khê</t>
  </si>
  <si>
    <t>Ban Cứu trợ thiênn tai theo TT 174/2014/TT-BTC (Mặt trận tỉnh)</t>
  </si>
  <si>
    <t xml:space="preserve"> Ban chỉ đạo XĐGN và ATLĐ </t>
  </si>
  <si>
    <t>Dự toán năm 2022</t>
  </si>
  <si>
    <t>Hợp đồng 68</t>
  </si>
  <si>
    <t>Chi từ nguồn phí, lệ phí HCSN để lại chi</t>
  </si>
  <si>
    <t>Phụ lục số 04</t>
  </si>
  <si>
    <t>DỰ TOÁN CHI SỰ NGHIỆP ĐÀO TẠO, DẠY NGHỀ NĂM 2022</t>
  </si>
  <si>
    <t xml:space="preserve">                                            </t>
  </si>
  <si>
    <t>Tên đơn vị</t>
  </si>
  <si>
    <t>Biên chế</t>
  </si>
  <si>
    <t>Quỹ lương năm 2022</t>
  </si>
  <si>
    <t xml:space="preserve"> HĐ 68</t>
  </si>
  <si>
    <t>ĐM chi TX phân bổ theo BC</t>
  </si>
  <si>
    <t>Kinh phí đào tạo</t>
  </si>
  <si>
    <t>Đào tạo HS Lào</t>
  </si>
  <si>
    <t>Dự toán giao 2022</t>
  </si>
  <si>
    <t>KH</t>
  </si>
  <si>
    <t>Thực tế</t>
  </si>
  <si>
    <t>năm 2013</t>
  </si>
  <si>
    <t>Trường chính trị Trần Phú</t>
  </si>
  <si>
    <t>*</t>
  </si>
  <si>
    <t>Chi thường xuyên</t>
  </si>
  <si>
    <t>Trường Đại học Hà Tĩnh</t>
  </si>
  <si>
    <t xml:space="preserve"> -</t>
  </si>
  <si>
    <t>Biên chế chưa tuyển dụng</t>
  </si>
  <si>
    <t>Hỗ trợ tiền học phí</t>
  </si>
  <si>
    <t>Hỗ trợ chi phí sinh hoạt</t>
  </si>
  <si>
    <t>Nâng chuẩn trình độ giáo viên theo NĐ 71/2020</t>
  </si>
  <si>
    <t>Đào tạo sinh viên Lào</t>
  </si>
  <si>
    <t>+</t>
  </si>
  <si>
    <t>Học tiếng Việt</t>
  </si>
  <si>
    <t>Học chuyên ngành</t>
  </si>
  <si>
    <t>Trường Cao đăng Y tế</t>
  </si>
  <si>
    <t>Trường Cao đẳng Kỹ thuật Việt Đức</t>
  </si>
  <si>
    <t>Trường Cao đẳng  Nguyễn Du</t>
  </si>
  <si>
    <t>Trường TC Kỹ nghệ</t>
  </si>
  <si>
    <t>Trường Trung cấp Nghề Hà Tĩnh</t>
  </si>
  <si>
    <t>Trường TC nghề Lý Tự Trọng</t>
  </si>
  <si>
    <t>Sở Giáo dục và Đào tạo</t>
  </si>
  <si>
    <t xml:space="preserve">  - Đào tạo bồi dưỡng nghiệp vụ (gồm cả mua TK tập huấn trực tuyến)</t>
  </si>
  <si>
    <t xml:space="preserve"> - Đào tạo chuẩn hóa giáo viên</t>
  </si>
  <si>
    <t xml:space="preserve"> - Đào tạo GV theo NĐ 116/2020/NĐ-CP</t>
  </si>
  <si>
    <t xml:space="preserve"> Sở Công Thương </t>
  </si>
  <si>
    <t xml:space="preserve">Trường CĐ luyện kim Hồng Lĩnh </t>
  </si>
  <si>
    <t>Bồi dưỡng, tập huấn (VP Sở)</t>
  </si>
  <si>
    <t xml:space="preserve">Sở Lao động - Thương binh và xã hội </t>
  </si>
  <si>
    <t>Văn phòng Sở (tập huấn An toàn VSLĐ)</t>
  </si>
  <si>
    <t>TT Công tác XH-Quỹ BTTE -Tu vấn GDNN- Phục hồi chức năng cho người khuyết tật: Đào tạo người khuyết tật</t>
  </si>
  <si>
    <t xml:space="preserve"> TT Huấn luyện ĐT thể thao </t>
  </si>
  <si>
    <t xml:space="preserve"> Trung tâm hoạt động thanh thiếu nhi </t>
  </si>
  <si>
    <t xml:space="preserve"> Hội Nông dân (NQ 04/2021/NQ-TU)</t>
  </si>
  <si>
    <t xml:space="preserve"> Hội LHPN tỉnh ( Đề án 1893 theo QĐ 1243/QĐ-UBND ngày 03/5/2019)</t>
  </si>
  <si>
    <t xml:space="preserve"> Mặt trận tỉnh </t>
  </si>
  <si>
    <t xml:space="preserve"> Tỉnh đoàn (đào tạo CB Đoàn chủ chốt sau ĐH)</t>
  </si>
  <si>
    <t xml:space="preserve"> Sở Nội vụ </t>
  </si>
  <si>
    <t xml:space="preserve"> Sở Kế hoạch và Đầu tư </t>
  </si>
  <si>
    <t xml:space="preserve"> Sở Nông nghiệp và PTNT </t>
  </si>
  <si>
    <t>TT dịch thuật và dịch vụ đối ngoại (theo KH 310/KH-UBND ngày 18/8/2020)</t>
  </si>
  <si>
    <t xml:space="preserve"> Sở Ngoại vụ</t>
  </si>
  <si>
    <t xml:space="preserve"> Sở Thông tin và TT </t>
  </si>
  <si>
    <t xml:space="preserve"> Đào tạo nâng cao kỹ năng CNTT, án toàn an ninh mạng…</t>
  </si>
  <si>
    <t xml:space="preserve"> Sở Văn hóa, Thể thao và Du lịch </t>
  </si>
  <si>
    <t xml:space="preserve"> Sở Tài nguyên và Môi trường </t>
  </si>
  <si>
    <t>Sở Khoa học công nghệ</t>
  </si>
  <si>
    <t xml:space="preserve"> Ban quản lý KKT  tỉnh</t>
  </si>
  <si>
    <t xml:space="preserve"> TT Dịch vụ Tài chính công (tập huấn các Thông tư, NĐ…)</t>
  </si>
  <si>
    <t>TT hỗ trợ PTDN và xúc tiến ĐT (đào tạo, tập huấn DN)</t>
  </si>
  <si>
    <t xml:space="preserve"> TT Công báo tin học </t>
  </si>
  <si>
    <t xml:space="preserve"> Đài Phát thanh - Truyền hình (nâng cao kỹ năng quay phim…)</t>
  </si>
  <si>
    <t xml:space="preserve"> Liên minh Hợp tác xã </t>
  </si>
  <si>
    <t xml:space="preserve"> Hội Liên hiệp Văn học nghệ thuật </t>
  </si>
  <si>
    <t xml:space="preserve"> Hội Người mù </t>
  </si>
  <si>
    <t>Chính sách thu hút, ĐTBD nguồn nhân lực</t>
  </si>
  <si>
    <t>Đào tạo, tập huấn cho doanh nghiệp, HTX</t>
  </si>
  <si>
    <t>Thực hiện các nhiệm vụ đột xuất</t>
  </si>
  <si>
    <t>Bổ sung đào tạo sinh viên Lào</t>
  </si>
  <si>
    <t>Ghi chú</t>
  </si>
  <si>
    <t>Đơn vị</t>
  </si>
  <si>
    <t>Sự nghiệp giáo dục</t>
  </si>
  <si>
    <t>Dự kiến tăng biên chế SN, hỗ trợ xử lý dôi dư</t>
  </si>
  <si>
    <t>Hỗ trợ chi sự nghiệp chung của ngành: Thi học sinh giỏi, giáo viên giỏi; hội thi KHKT; sơ kết, tổng kết, khen thưởng ...</t>
  </si>
  <si>
    <t>Bảo hiểm Y tế cho học sinh sinh viên</t>
  </si>
  <si>
    <t xml:space="preserve"> Hỗ trợ chương trình Sữa học đường theo QĐ 1340/QĐ-TTG ngày 8/7/2016 của Thủ tướng CP</t>
  </si>
  <si>
    <t>Ngân sách cấp</t>
  </si>
  <si>
    <t>Đào tạo hoàn thiện THCN QS xã (QĐ số 779/TTg) (NSTW)</t>
  </si>
  <si>
    <t>Ngân sách đảm bảo</t>
  </si>
  <si>
    <t>Phụ cấp độc hại, Chương trình HIV, VS an toàn thực phẩm</t>
  </si>
  <si>
    <t>Ngân sách cấp (KP thường xuyên)</t>
  </si>
  <si>
    <t>Phát sóng kênh truyền hình Hà Tĩnh lên vệ tinh</t>
  </si>
  <si>
    <t xml:space="preserve">Dự án số hóa </t>
  </si>
  <si>
    <t>Đại hội Thể dục thể thao toàn tỉnh lần thứ 9 (KH 285/KHUB ngày 27/7/2020)</t>
  </si>
  <si>
    <t>Ngân sách cấp (trong đó Quỹ khoa học: 3 tỷ đồng)</t>
  </si>
  <si>
    <t>Hỗ trợ thực hiện một số đề án, dự án Khoa học công nghệ (NSTW)</t>
  </si>
  <si>
    <t>Hội thảo Trung tâm CNTT khu vực miền trung, các tỉnh lân cận …</t>
  </si>
  <si>
    <t>Đón hài cốt, quà, thăm viếng đối tượng ngày lễ tết, QL đối tượng theo QĐ 16, Phổ biến PL lao động, hỗ trợ người có công tiêu biểu, điều tra cầu lao động</t>
  </si>
  <si>
    <t>Các KH chương trình của ngành lao động theo QĐ của UBND tỉnh (bao gồm điều tra hộ nghèo, hộ cận nghèo)</t>
  </si>
  <si>
    <t>Hỗ trợ tham quan của các đối tượng Người có công, cấp bù trợ cấp nuôi dưỡng (NQ98)</t>
  </si>
  <si>
    <t>Hỗ trợ tiền điện hộ nghèo, hộ chính sách xã hội theo QĐ 28/QD-TTg và QĐ 60/QĐ-TTg của TTCP (NSTW)</t>
  </si>
  <si>
    <t>Điều tra hộ nghèo, cận nghèo, ... 150 triệu; cập nhật hộ nghèo, cận nghèo, hộ có mức sống TB vào phần mềm quản lý 500 triệu đồng</t>
  </si>
  <si>
    <t>Chính sách, chế độ đối với cán bộ thuộc diện TU quản lý</t>
  </si>
  <si>
    <t>Chính sách chế độ đảm bảo xã hội khác</t>
  </si>
  <si>
    <t>Chính sách cho gia đình chính sách, TB, LS</t>
  </si>
  <si>
    <t>SN chăm sóc trẻ em (Sở LĐ-TBXH)</t>
  </si>
  <si>
    <t>CT CS Trẻ em có hoàn cảnh ĐB KK (Qũy BTTE)</t>
  </si>
  <si>
    <t xml:space="preserve">Sự nghiệp chăm sóc trẻ em và KHH GĐ </t>
  </si>
  <si>
    <t>SNMT (CSMT CA tỉnh 400 triệu đồng)</t>
  </si>
  <si>
    <t>Bổ sung kinh phí quan trắc môi trường</t>
  </si>
  <si>
    <t>Xây dựng cơ sở dữ liệu môi trường theo KH 393/UBND ngày 29/10/2020</t>
  </si>
  <si>
    <t>Tăng dự toán ĐA Quan trắc mạng lưới môi trưởng tỉnh, do thực hiện đầu thầu (tính bổ sung thuế phải nộp, khấu hao TSCĐ)</t>
  </si>
  <si>
    <t xml:space="preserve"> Quản lý nhà nước</t>
  </si>
  <si>
    <t xml:space="preserve">Hoạt động đột xuất UBND tỉnh và các ngành </t>
  </si>
  <si>
    <t>Kinh phí Đảng (Gồm PC cấp ủy, PC thâm niên, kiểm tra, tăng huy hiệu đảng bậc cao, khối DN, KCB định kỳ, CĐ phụ cấp, các nhiệm vụ đặc thù)</t>
  </si>
  <si>
    <t>Dự kiến nhiệm vụ đột xuất của cấp ủy</t>
  </si>
  <si>
    <t>Bù lỗ phát hành ấn phẩm, nhiệm vụ khác:</t>
  </si>
  <si>
    <t>Bù lỗ báo, báo ĐT + tiền nhuận bút, khác</t>
  </si>
  <si>
    <t>Bù lỗ tạp chí tư tưởng</t>
  </si>
  <si>
    <t>Bản tin Dân vận, UB kiểm tra, Nội chính</t>
  </si>
  <si>
    <t>Trang Web Đảng bộ tỉnh, Đảng ủy Khối CCQ tỉnh, Khối doanh nghiệp</t>
  </si>
  <si>
    <t xml:space="preserve">Giao ban Báo chí </t>
  </si>
  <si>
    <t>Các nhiệm vụ khác</t>
  </si>
  <si>
    <t>Tổ chức chính trị xã hội</t>
  </si>
  <si>
    <t xml:space="preserve">Sự nghiệp khác </t>
  </si>
  <si>
    <t>Đoàn ra, đoàn vào</t>
  </si>
  <si>
    <t>Các hội nghề nghiệp, xã hội</t>
  </si>
  <si>
    <t>Đối ứng các dự án HCSN</t>
  </si>
  <si>
    <t xml:space="preserve">Tuyên truyền giáo dục pháp luật; Kinh phí mua hộ tịch, hộ khẩu; Xây dựng văn bản PL, Hỗ trợ PL cho DN  </t>
  </si>
  <si>
    <t xml:space="preserve">Hoạt động xúc tiến đầu tư </t>
  </si>
  <si>
    <t>Trung tâm hỗ trợ Doanh nghiệp và xúc tiến đầu tư tỉnh</t>
  </si>
  <si>
    <t>TT thuộc Khu kinh tế Vũng áng</t>
  </si>
  <si>
    <t xml:space="preserve">Công tác địa giới hành chính (Sở Nội vụ) </t>
  </si>
  <si>
    <t>Hỗ trợ hoạt động các Ban kiêm nhiệm</t>
  </si>
  <si>
    <t>Sữa chữa công sở, MSSC tài sản các đơn vị HCSN</t>
  </si>
  <si>
    <t>Quỹ thi đua khen thưởng tỉnh</t>
  </si>
  <si>
    <t>Quỹ hỗ trợ Hội nông dân</t>
  </si>
  <si>
    <t>Hỗ trợ các nhiệm vụ thanh tra, kiểm tra</t>
  </si>
  <si>
    <t>Hỗ trợ doanh nghiệp nhỏ và vừa</t>
  </si>
  <si>
    <t>Kinh phí thực hiện nhiệm vụ đảm bảo trật tự an toàn giao thông (NSTW)</t>
  </si>
  <si>
    <t>Chi quân sự địa phương</t>
  </si>
  <si>
    <t xml:space="preserve">Huấn luyện CĐ, TT; diễn tập, Dự bị động viên... </t>
  </si>
  <si>
    <t>Hoạt động ban chỉ đạo ATLC</t>
  </si>
  <si>
    <t xml:space="preserve">Báo quân đội </t>
  </si>
  <si>
    <t xml:space="preserve">ĐTHL xã Đội trưởng </t>
  </si>
  <si>
    <t>Chi hoạt động thường xuyên</t>
  </si>
  <si>
    <t>Các chính sách chế độ về Quân sự</t>
  </si>
  <si>
    <t>Hoạt động Hội đồng GDAN-QP</t>
  </si>
  <si>
    <t>Biên soạn sách lịch sử LLVT nhân dân tỉnh Hà Tĩnh và các tướng lĩnh giai đoạn 1945-2020</t>
  </si>
  <si>
    <t>Hoạt động quân báo, hoạt động tổ chức cơ sở Đảng</t>
  </si>
  <si>
    <t>Xây dựng, sửa chữa bảo quản doanh trại, mua sắm trang thiết bị doanh cụ cơ quan Bộ chỉ huy và các đơn vị trực thuộc</t>
  </si>
  <si>
    <t>Hỗ trợ thực hiện các nhiệm vụ tại Khu kinh tế Vũng Áng, sửa chữa tàu xuồng tuần tra đảo Sơn Dương, giao ban nước bạn Lào, sửa chữa vũ khí trang bị KT giúp nước bạn Lào</t>
  </si>
  <si>
    <t>Chi công tác biên phòng, biên giới</t>
  </si>
  <si>
    <t xml:space="preserve">Chi công tác biên giới </t>
  </si>
  <si>
    <t>Chi công tác biên phòng và các nhiệm vụ khác</t>
  </si>
  <si>
    <t>Hoàn trả chi phí đầu tư theo đề án phát triển quỹ đất (tạm tính 55% nguồn thu từ đề án quỹ đất)</t>
  </si>
  <si>
    <t>Hỗ trợ lại đầu tư hạ tầng TPHT từ nguồn thu quỹ đất sử dụng vốn vay Bộ Tài chính</t>
  </si>
  <si>
    <t>NV CQ quân sự các cấp (BCHQS tỉnh)</t>
  </si>
  <si>
    <t>Dụng cụ hỗ trợ cho DQTV theo Luật sửa đổi</t>
  </si>
  <si>
    <t>Các nhiệm vụ, CĐCS khác về DQTV</t>
  </si>
  <si>
    <t>Hỗ trợ khai thác nuôi trồng hải sản trên các vùng biển xa</t>
  </si>
  <si>
    <t xml:space="preserve">Kinh phí quản lý, bảo trì đường bộ cho các quỹ bảo trì đường bộ địa phương </t>
  </si>
  <si>
    <t>DỰ TOÁN THU NGÂN SÁCH NHÀ NƯỚC GIAO CHO CÁC HUYỆN, THÀNH PHỐ, THỊ XÃ NĂM 2022</t>
  </si>
  <si>
    <t>Tổng cộng</t>
  </si>
  <si>
    <t>Quốc doanh</t>
  </si>
  <si>
    <t>Đầu tư nước ngoài</t>
  </si>
  <si>
    <t>Ngoài QD</t>
  </si>
  <si>
    <t>Thu nhập cá nhân</t>
  </si>
  <si>
    <t>Trước bạ</t>
  </si>
  <si>
    <t>Phí</t>
  </si>
  <si>
    <t>Phi nông nghiệp</t>
  </si>
  <si>
    <t>Thuê đất</t>
  </si>
  <si>
    <t>Tiền sử dụng đất</t>
  </si>
  <si>
    <t>Thu từ quỹ đất công ích, hoa lợi CS</t>
  </si>
  <si>
    <t>Thu khác ngân sách</t>
  </si>
  <si>
    <t>Huyện Kỳ Anh</t>
  </si>
  <si>
    <t>Thị xã Kỳ Anh</t>
  </si>
  <si>
    <t>Huyện Cẩm Xuyên</t>
  </si>
  <si>
    <t>Thành phố Hà Tĩnh</t>
  </si>
  <si>
    <t>Huyện Thạch Hà</t>
  </si>
  <si>
    <t>Huyện Can Lộc</t>
  </si>
  <si>
    <t>Huyện Đức Thọ</t>
  </si>
  <si>
    <t>Huyện Nghi Xuân</t>
  </si>
  <si>
    <t>Huyện Hương Sơn</t>
  </si>
  <si>
    <t>Huyện Hương Khê</t>
  </si>
  <si>
    <t>Thị xã Hồng Lĩnh</t>
  </si>
  <si>
    <t>Huyện Vũ Quang</t>
  </si>
  <si>
    <t>Huyện Lộc Hà</t>
  </si>
  <si>
    <t>DỰ TOÁN THU NGÂN SÁCH HUYỆN, XÃ NĂM 2022</t>
  </si>
  <si>
    <t>Thu NSNN trên địa bàn</t>
  </si>
  <si>
    <t>Thu ngân sách huyện, xã hưởng</t>
  </si>
  <si>
    <t>Thu bổ sung từ ngân sách cấp tỉnh</t>
  </si>
  <si>
    <t>Tổng thu ngân sách huyện</t>
  </si>
  <si>
    <t>Cộng</t>
  </si>
  <si>
    <t>NS cấp huyện</t>
  </si>
  <si>
    <t>NS cấp xã</t>
  </si>
  <si>
    <t>DỰ TOÁN CHI NGÂN SÁCH HUYỆN, XÃ NĂM 2022</t>
  </si>
  <si>
    <t>Tổng chi ngân sách huyện</t>
  </si>
  <si>
    <t>1. Chi ngân sách cấp huyện</t>
  </si>
  <si>
    <t>2. Chi ngân sách cấp xã</t>
  </si>
  <si>
    <t>Chi đầu tư phát triển</t>
  </si>
  <si>
    <t>Dự phòng</t>
  </si>
  <si>
    <t>Nội dung</t>
  </si>
  <si>
    <t>Thu từ Đề án phát triển quỹ đất</t>
  </si>
  <si>
    <t>Đối với Đề án do BQL Khu kinh tế tỉnh và Trung tâm phát triển Quỹ đất tỉnh làm Chủ đầu tư</t>
  </si>
  <si>
    <t>Chi phí thực hiện Đề án (55%)</t>
  </si>
  <si>
    <t>45% số thu còn lại (xem là 100%)</t>
  </si>
  <si>
    <t>Do cấp huyện làm Chủ đầu tư</t>
  </si>
  <si>
    <t>Thu từ quỹ đất tái định cư các dự án</t>
  </si>
  <si>
    <t>Các dự án do tỉnh làm Chủ đầu tư</t>
  </si>
  <si>
    <t>Đối với các Dự án do huyện làm Chủ đầu tư (trong trường hợp được UBND tỉnh ủy quyền)</t>
  </si>
  <si>
    <t>Thu từ quỹ đất đầu tư từ nguồn vốn vay của Bộ Tài chính</t>
  </si>
  <si>
    <t>Đối với Quỹ đất còn lại</t>
  </si>
  <si>
    <t>Chính sách khuyến khích, hỗ trợ, ưu đãi hành khách đi lại bằng xe buýt và đơn vị kinh doanh vận tải bằng xe buýt</t>
  </si>
  <si>
    <t>Chính sách khuyến khích phát triển nguồn nhân lực chất lượng cao tỉnh Hà Tĩnh giai đoạn 2021-2025</t>
  </si>
  <si>
    <t>Sự nghiệp thông tin truyền thông</t>
  </si>
  <si>
    <t>Chi thường xuyên các đơn vị</t>
  </si>
  <si>
    <t>Các nhiệm vụ đột xuất khác về QP, QSĐP (bao gồm đường hầm CH3- 02: 4 tỷ đồng)</t>
  </si>
  <si>
    <t>Chi kỷ niệm ngày lễ lớn, kỷ niệm ngành</t>
  </si>
  <si>
    <t>Hỗ trợ kinh phí diễn tập phòng thủ cấp tỉnh</t>
  </si>
  <si>
    <t>Dự kiến hỗ trợ kinh phí diễn tập phòng thủ, tìm kiếm cứu nạn và PCLB cấp huyện</t>
  </si>
  <si>
    <t>Tổng cộng:</t>
  </si>
  <si>
    <t xml:space="preserve">Kinh phí sàng lọc HIV, xét nghiệm Covid-19 cho bộ đội nhập ngũ </t>
  </si>
  <si>
    <t>Huấn luyện, diễn tập huy động nhân lực tàu thuyền và phương tiện tham gia bảo vệ chủ quyền, quyền chủ quyền các vùng biển</t>
  </si>
  <si>
    <t>Thăm quà các cán bộ, chiến sĩ xuất ngũ, nhập ngũ, làm nhiệm vụ ở Lào, biên giới hải đảo, nhà giàn DK1</t>
  </si>
  <si>
    <t>Xây dựng điểm chốt chiến đấu của DQTV (01 chốt)</t>
  </si>
  <si>
    <t>Kinh phí thực hiện đối với các TCCS Đảng</t>
  </si>
  <si>
    <t>Chính sách phát triển cụm công nghiệp (bao gồm hỗ trợ xử lý môi trường tại các cụm CN); Chính sách phát triển công nghiệp, tiểu thủ công nghiệp</t>
  </si>
  <si>
    <t>TỔNG HỢP DỰ TOÁN CHI NGÂN SÁCH  ĐỊA PHƯƠNG NĂM 2022</t>
  </si>
  <si>
    <t>Sự nghiệp đào tạo, dạy nghề</t>
  </si>
  <si>
    <t>Nâng cấp toàn diện Báo Hà Tĩnh Điện tử</t>
  </si>
  <si>
    <t>Đề án, chính sách bảo vệ môi trường và hỗ trợ xử lý môi trường khác</t>
  </si>
  <si>
    <t>Bổ sung vốn điều lệ Quỹ phát triển đất</t>
  </si>
  <si>
    <t>Thực hiện hiện công tác đo đạc, đăng ký đất đai, lập cơ sở dữ liệu hồ sơ địa chính và cấp giấy chứng nhận quyền sử dụng đất</t>
  </si>
  <si>
    <t>Vốn thực hiện Chương trình mục tiêu quốc gia xây dựng nông thôn mới</t>
  </si>
  <si>
    <t>Đối ứng kinh phí thực hiện các Đề án đầu tư phát triển</t>
  </si>
  <si>
    <t>Các dự án quan trọng, cấp bách của địa phương</t>
  </si>
  <si>
    <t>Quản lý, thẩm định giá tài sản công và đất đai</t>
  </si>
  <si>
    <t>Dự kiến kinh phí thực hiện theo NĐ81/2021/NĐ-CP</t>
  </si>
  <si>
    <t>Tăng cường cơ sở vật chất bệnh viện cấp tỉnh quản lý</t>
  </si>
  <si>
    <t>Chính sách nông nghiệp, nông thôn, nông thôn mới</t>
  </si>
  <si>
    <t>Hỗ trợ sự nghiệp kinh tế khác, các nhiệm vụ trọng tâm và phát triển các đô thị</t>
  </si>
  <si>
    <t>Chính sách hỗ trợ các hãng tàu biển mở tuyến vận chuyển container và đối tượng có hàng hóa vận chuyển bằng container qua cảng Vũng Áng</t>
  </si>
  <si>
    <t>Tiền thuê đất (huyện xây dựng nông thôn mới)</t>
  </si>
  <si>
    <t>Đánh giá, kiểm định chất lượng giáo dục</t>
  </si>
  <si>
    <t>Biên soạn, thẩm định tài liệu địa phương</t>
  </si>
  <si>
    <t>Tăng cường cơ sở vật chất bệnh viện tuyến huyện và trạm y tế xã</t>
  </si>
  <si>
    <t>Các đề án, chính sách lĩnh vực văn hóa (Chính sách Phát triển văn hóa và thể thao tỉnh Hà Tĩnh giai đoạn 2021-2025; Chính sách Phát triển du lịch; …)</t>
  </si>
  <si>
    <t>Chính sách, Đề án về phát triển kinh tế tập thể, hợp tác xã</t>
  </si>
  <si>
    <t>Ngân sách cấp (bao gồm KP thường xuyên, trợ cấp thi đấu, chế độ HLV, VĐV, bảo vệ di tích, chế độ đội thông tin lưu động, ...)</t>
  </si>
  <si>
    <t>Ngân sách cấp (bao gồm: KP thường xuyên; bổ sung các trạm phát lại; Quản lý, vận hành; thuê bao tín hiệu; 5 tỷ đồng nhuận bút; ...)</t>
  </si>
  <si>
    <t>Phí môi trường; thu phí dịch vụ VH, TT, DL; thu từ kết quả chống buôn lậu, xử phạt, tịch thu cấp lại; …</t>
  </si>
  <si>
    <t>Mua sắm, sửa chữa CSVC, trường lớp theo NQ 96 của HĐND tỉnh (bao gồm thực hiện Đề án xây dựng trường mầm non và phổ thông đạt chuẩn quốc gia giai đoạn 2021-2025 từ năm 2020)</t>
  </si>
  <si>
    <t>ĐA Phát sóng kênh truyền hình HT trên truyền hình kỹ thuật số mặt đất (Kinh phí thuê bao)</t>
  </si>
  <si>
    <t>Kế hoạch thuê dịch vụ CNTT, xây dựng, kết nối mạng truyền số liệu dùng cấp II, an toàn thông tin; ĐA Phát triển chính quyền số, đô thị thông minh và kinh tế số</t>
  </si>
  <si>
    <t>Các chính sách phát triển giáo dục</t>
  </si>
  <si>
    <t>Đề án phát triển Trường Đại học Hà Tĩnh; các chính sách thuộc lĩnh vực đào tạo, dạy nghề</t>
  </si>
  <si>
    <t>Chính sách Phát triển khoa học và công nghệ</t>
  </si>
  <si>
    <t>Đảm bảo tỷ lệ (%) chi hoạt động sự nghiệp GD theo quy định và các chế độ chính sách khác chưa được cân đối trong dự toán</t>
  </si>
  <si>
    <t>Hỗ trợ sự nghiệp môi trường khác và thực hiện các nhiệm vụ trọng tâm tỉnh giao</t>
  </si>
  <si>
    <t>Kinh phí thực hiện NĐ 29/2013/CP về CB BCT, thôn, chi hội</t>
  </si>
  <si>
    <t xml:space="preserve">Đào tạo Công an xã (PL CA xã)  </t>
  </si>
  <si>
    <t>Các chế độ, chính sách đào tạo, dạy nghề khác theo quy định</t>
  </si>
  <si>
    <t>Đào tạo công an, bộ đội xuất ngũ …theo NĐ 61/2015/NĐ-CP</t>
  </si>
  <si>
    <t xml:space="preserve">Dự kiến bù hụt quỹ lương khi đưa lương vào giá viện phí và các chế độ khác liên quan đến con người </t>
  </si>
  <si>
    <t>Kinh phí thực hiện đề án, kế hoạch khác của tỉnh</t>
  </si>
  <si>
    <t>Kinh phí trồng cây xanh tại các địa phương, các khu di tích lịch sử</t>
  </si>
  <si>
    <t>Trang phục DQTV (BCHQS tỉnh)</t>
  </si>
  <si>
    <t>Thực hiện Luật DQTV</t>
  </si>
  <si>
    <t>Mua sắm trang thiết bị CNTT Hệ thống hội nghị truyền hình trực tuyến từ cấp tỉnh đến cấp huyện, cấp xã (theo KH, đề án UBND tỉnh)</t>
  </si>
  <si>
    <t>Hội khỏe Phù Đổng; biên soạn tài liệu địa phương, thi THPT quốc gia (Hội khỏe 528 triệu đồng, biên soạn tài liệu 6 tỷ đồng)</t>
  </si>
  <si>
    <t xml:space="preserve">Quản lý, vận hành trạm quan trắc tự động Kỳ Anh </t>
  </si>
  <si>
    <t>Một số đề án, nhiệm vụ và mua sắm trang thiết bị ứng dụng CNTT (theo các KH, đề án của UBND tỉnh)</t>
  </si>
  <si>
    <t>BHYT người nghèo, DTTS, vùng khó khăn, người đang sinh sống tại vùng ĐBKK; Đối tượng CCB,TNXP, trẻ em, cận nghèo, nông lâm ngư, diêm nghiệp, các đối tượng khác</t>
  </si>
  <si>
    <t>Hỗ trợ các đơn vị y tế dự phòng; Tăng chi y tế dự phòng, CTMT Y tế; NĐ 116, NĐ64</t>
  </si>
  <si>
    <t>Thu từ Quỹ đất giao cho nhà đầu tư</t>
  </si>
  <si>
    <t>Thu từ 3 khu hạ tầng tại thành phố Hà Tĩnh: Đồng Bàu Rạ; khu dân cư phía nam đường Nguyễn Du, phường Thạch Quý; khu dân cư tổ 4, 7 phường Hà Huy Tập - TP Hà Tĩnh</t>
  </si>
  <si>
    <t>PHỤ LỤC SỐ 08. TỔNG HỢP TIỀN SỬ DỤNG ĐẤT NĂM 2022</t>
  </si>
  <si>
    <t xml:space="preserve">Hỗ trợ TH cải cách TP theo NQ 49/BCT </t>
  </si>
  <si>
    <t>Các hoạt động của HĐND tỉnh và Đoàn ĐBQH</t>
  </si>
  <si>
    <t>Hỗ trợ Quỹ "Hỗ trợ học sinh đạt điểm cao, hoàn cảnh khó khăn vào Đại học" thuộc Quỹ Khuyến học Đất Hồng Lam để tôn vinh, khen thưởng các gương điển hình tiên tiến theo quy định tại Quyết định số 1373/QĐ-TTg</t>
  </si>
  <si>
    <t>42</t>
  </si>
  <si>
    <t>23</t>
  </si>
  <si>
    <t>24</t>
  </si>
  <si>
    <t>25</t>
  </si>
  <si>
    <t>Đề án đảm bảo cơ sở vật chất cho Công an xã, thị trấn 20 tỷ đồng; Đề án Nâng cao hiệu quả công tác phòng, chống ma túy 2,5 tỷ đồng; Đề án Bảo đảm an ninh nông thôn, đô thị phục vụ phát triển kinh tế xã hội 2,5 tỷ đồng</t>
  </si>
  <si>
    <t>CHI MỘT SỐ NHIỆM VỤ TRỌNG TÂM, CÁC ĐỀ ÁN, CHÍNH SÁCH CÂN ĐỐI THEO QUY ĐỊNH TRUNG ƯƠNG</t>
  </si>
  <si>
    <t>Hỗ trợ các cơ quan TW đóng trên địa bàn (Viện KSND 600 triệu đồng; Tòa án Nhân dân 600 triệu đồng; Cục thi hành án dân sự 600 triệu đồng; Hội thẩm Tòa án ND tỉnh 200 triệu; Cục Thống kê 600 triệu đồng)</t>
  </si>
  <si>
    <t>Duy tu, bão dưỡng, sửa chữa đường tỉnh lộ, huyện lộ, đường thủy</t>
  </si>
  <si>
    <t xml:space="preserve">Chi thường xuyên (bao gồm cả Hỗ trợ thực hiện nhiệm vụ tại KKT VA;  Đưa đón các Đoàn; Hỗ trợ TH Luật PCCC;  PCTN, buôn lậu; Tình báo; Hỗ trợ thi hành luật PCCC, Hỗ trợ mua sắm…) </t>
  </si>
  <si>
    <t>Bổ sung vốn điều lệ cho Quỹ Bảo vệ môi trường</t>
  </si>
  <si>
    <t>E</t>
  </si>
  <si>
    <t>Phụ lục số 02</t>
  </si>
  <si>
    <t>Phụ lục số 05</t>
  </si>
  <si>
    <t>Phụ lục số 06</t>
  </si>
  <si>
    <t>Phụ lục số 07</t>
  </si>
  <si>
    <t>Phụ lục số 08</t>
  </si>
  <si>
    <t>Các chính sách, nhiệm vụ đột xuất khác về ANTTĐP cấp tỉnh và khối huyện xã</t>
  </si>
  <si>
    <t xml:space="preserve">Các đề án, chính sách thuộc lĩnh vực Y tế (Chính sách đối với công tác bảo vệ, chăm sóc sức khỏe nhân nhân 15 tỷ đồng; Quỹ Khám chữa bệnh cho người nghèo 5 tỷ đồng; Chính sách thực hiện sắp xếp tổ chức bộ máy, tinh giản biên chế ngành Y tế 1 tỷ đồng; Đề án phát triển kỹ thuật cao, chuyên sâu tại Bệnh viện Đa khoa tỉnh 20 tỷ đồng; …); </t>
  </si>
  <si>
    <t>Các chính sách ngành Lao động TB&amp;XH (Chính sách về Đào tạo nghề và Giải quyết việc làm 14 tỷ đồng; Chính sách về Giảm nghèo và Đảm bảo an sinh xã hội trên địa bàn tỉnh 16,25 tỷ đồng; CS chuẩn trợ giúp xã hội, mức trợ giúp xã hội trên địa bàn tỉnh Hà Tĩnh 6 tỷ đồng; ...)</t>
  </si>
  <si>
    <t>Chi nhiệm vụ tuyên truyền, đảm bảo trật tự an toàn giao thông</t>
  </si>
  <si>
    <t>Chi các đề án, chính sách mới do tỉnh ban hành</t>
  </si>
  <si>
    <t xml:space="preserve">CHI SCL, MS TÀI SẢN VÀ CÁC NV ĐỘT XUẤT KHÁC </t>
  </si>
  <si>
    <t>Đào tạo lý luận chính trị, chuyên đề theo KH của Tỉnh ủy</t>
  </si>
  <si>
    <t>Tổng thu NSNN trên địa bàn (A+C)</t>
  </si>
  <si>
    <t>16/NQ-HĐND ngày 17/7/2021</t>
  </si>
  <si>
    <t>Đường trục chính trung tâm nối Quốc lộ 1 đoạn tránh thị xã Kỳ Anh đến cụm Cảng nước sâu Vũng Áng - Sơn Dương, tỉnh Hà Tĩnh</t>
  </si>
  <si>
    <t>DỰ ÁN TRỌNG ĐIỂM, DỰ ÁN CÓ TÍNH LIÊN KẾT VÙNG, ĐƯỜNG VEN BIỂN</t>
  </si>
  <si>
    <t>Hạ tầng khu du lịch biển Xuân Thành, huyện Nghi Xuân</t>
  </si>
  <si>
    <t>254/NQ-HĐND ngày 08/12/2020 16/NQ-HĐND ngày 17/7/2021</t>
  </si>
  <si>
    <t>Dự án Xây dựng hạ tầng khu du lịch Nam Thiên Cầm huyện Cẩm Xuyên</t>
  </si>
  <si>
    <t>Danh mục dự án khởi công mới năm 2022</t>
  </si>
  <si>
    <t>2605; QĐ-UBND; 15/7/2021</t>
  </si>
  <si>
    <t>Hạ tầng khu du lịch biển huyện Lộc Hà</t>
  </si>
  <si>
    <t>Các dự án dự kiến hoàn thành năm 2022</t>
  </si>
  <si>
    <t>DU LỊCH</t>
  </si>
  <si>
    <t>Dự án Đường từ Thị trấn Đức Thọ đến khu lưu niệm Trần Phú, huyện Đức Thọ</t>
  </si>
  <si>
    <t>Đường trục ngang ven biển huyện Thạch Hà, tỉnh Hà Tĩnh</t>
  </si>
  <si>
    <t>Đường giao thông nối từ đường Hồ Chí Minh vào khu vực biên giới xã Hòa Hải, huyện Hương Khê</t>
  </si>
  <si>
    <t>Nâng cấp, mở rộng tuyến đường Cẩm Thạch - Thạch Hội, huyện Cẩm Xuyên</t>
  </si>
  <si>
    <t>Đường vành đai phía Đông, thành phố Hà Tĩnh</t>
  </si>
  <si>
    <t>Đường vành đai thị xã Hồng Lĩnh (đoạn từ Quốc lộ 8 đến đường Tiên Sơn)</t>
  </si>
  <si>
    <t>Đường giao thông liên xã An Hòa Thịnh -Sơn Tiến, huyện Hương Sơn</t>
  </si>
  <si>
    <t>Dự án Đường thị trấn Nghèn - Đồng Lộc, huyện Can Lộc</t>
  </si>
  <si>
    <t>Dự án cải tạo mặt đường, chỉnh trang hạ tầng kỹ thuật đường Quang Trung đoạn từ đường Nguyễn Huy Lung đến cầu Hộ Độ và bổ sung 01 đơn nguyên cầu Hộ Độ</t>
  </si>
  <si>
    <t>Dự án nâng cấp, mở rộng đường nối Quốc lộ 1 tại ngã ba Thạch Long đi đường tỉnh ĐT.549</t>
  </si>
  <si>
    <t>Dự án cải tạo, nâng cấp đường tỉnh ĐT.553 đoạn từ Lộc Yên - Đường Hồ Chí Minh (đoạn từ  Km39+030 - Km47+830)</t>
  </si>
  <si>
    <t>2798; QĐ-UBND; 05/8/2021</t>
  </si>
  <si>
    <t>Đường vào các xã Hà Linh, Hương Thủy, Hương Giang, Lộc Yên, Hương Đô và Phúc Trạch, huyện Hương Khê (đoạn K15+642,72 đến K25+252,86)</t>
  </si>
  <si>
    <t>Danh mục dự án chuyển tiếp hoàn thành sau năm 2022</t>
  </si>
  <si>
    <t>GIAO THÔNG</t>
  </si>
  <si>
    <t>16/NQ-HĐND; 17/7/2021</t>
  </si>
  <si>
    <t>Dự án Đường nối QL8A - Cụm Công nghiệp Thái Yên - Quốc lộ 15A, huyện Đức Thọ</t>
  </si>
  <si>
    <t>Hạ tầng ngoài hàng rào cụm công nghiệp Thạch Bằng, huyện Lộc Hà</t>
  </si>
  <si>
    <t>Hoàn thiện hạ tầng kỹ thuật Cụm công nghiệp - Tiểu thủ công nghiệp Bắc Cẩm Xuyên</t>
  </si>
  <si>
    <t>Dự án Đường vành đai phía Nam Khu kinh tế Vũng Áng</t>
  </si>
  <si>
    <t>Hạ tầng kỹ thuật khu vực cổng A, Khu kinh tế cửa khẩu quốc tế cầu treo, huyện Hương Sơn</t>
  </si>
  <si>
    <t>Hệ thống thu gom và xử lý nước thải Khu kinh tế Vũng Áng (giai đoạn 1)</t>
  </si>
  <si>
    <t>2925/QĐ-UBND, 20/10/2008; 683/ QĐ-UBND, 10/3/2013</t>
  </si>
  <si>
    <t>Bồi thường GPMB, tái định cư DA Khu liên hợp gang thép và cảng Sơn Dương, Hà Tĩnh</t>
  </si>
  <si>
    <t>Các dự án hoàn thành, bàn giao, đưa vào sử dụng đến ngày 31/12/2021</t>
  </si>
  <si>
    <t>KHU CÔNG NGHIỆP VÀ KHU KINH TẾ</t>
  </si>
  <si>
    <t>Dự án Hệ thống tiêu úng các xã trọng điểm sản xuất nông nghiệp huyện Đức Thọ, huyện Can Lộc và Thị xã Hồng Lĩnh</t>
  </si>
  <si>
    <t>Hệ thống tiêu thoát lũ, chống ngập úng khu vực Trung tâm hành chính huyện Kỳ Anh và vùng phụ cận</t>
  </si>
  <si>
    <t>Củng cố nâng cấp đê Hữu Phủ đoạn từ cầu Cửa Sót đến núi Nam Giới, huyện Thạch Hà, tỉnh Hà Tĩnh</t>
  </si>
  <si>
    <t>Dự án âu tránh trú bão cho tàu cá Cửa Khẩu, thị xã Kỳ Anh, Giai đoạn 2</t>
  </si>
  <si>
    <t>200/NQ-HĐND; 24/3/2020</t>
  </si>
  <si>
    <t>Xử lý cấp bách đê tả Nghèn, huyện Lộc Hà</t>
  </si>
  <si>
    <t>Nhà máy nước và hệ thống cấp nước sạch cho Nhân dân thị trấn Hương Khê và 8 xã vùng phụ cận thuộc huyện Hương Khê</t>
  </si>
  <si>
    <t>Hạ tầng nuôi trồng thủy sản xã Mai Phụ và Hộ Độ, huyện Lộc Hà</t>
  </si>
  <si>
    <t>NÔNG NGHIỆP, LÂM NGHIỆP, DIÊM NGHIỆP, THỦY LỢI VÀ THỦY SẢN</t>
  </si>
  <si>
    <t>Tu bổ, tôn tạo các di tích gốc và xây dựng cơ sở hạ tầng Khu Di tích Quốc gia đặc biệt Đại thi hào Nguyễn Du, tỉnh Hà Tĩnh (giai đoạn 1)</t>
  </si>
  <si>
    <t>VĂN HÓA</t>
  </si>
  <si>
    <t>Bệnh viện Y học cổ truyền giai đoạn 2</t>
  </si>
  <si>
    <t>Dự án Trung tâm Sản nhi tại Bệnh viện Đa khoa tỉnh Hà Tĩnh</t>
  </si>
  <si>
    <t>Y TẾ, DÂN SỐ VÀ GIA ĐÌNH</t>
  </si>
  <si>
    <t>Trường Cao đẳng Y tế Hà Tĩnh (giai đoạn 2)</t>
  </si>
  <si>
    <t>Đầu tư xây dựng Trường nghề chất lượng cao, Trường Cao đẳng nghề Việt - Đức Hà Tĩnh</t>
  </si>
  <si>
    <t>GIÁO DỤC, ĐÀO TẠO VÀ GIÁO DỤC NGHỀ NGHIỆP</t>
  </si>
  <si>
    <t>Cải tạo, nâng cấp đường tỉnh ĐT.553 đoạn từ Km49+900 - Km74+680 (đường Hồ Chí Minh vào Đồn 575, Bản Giàng)</t>
  </si>
  <si>
    <t>QUỐC PHÒNG</t>
  </si>
  <si>
    <t>TỔNG SỐ</t>
  </si>
  <si>
    <t>Thanh toán nợ XDCB (nếu có)</t>
  </si>
  <si>
    <t>Thu hồi các khoản vốn ứng trước</t>
  </si>
  <si>
    <t>Trong đó: NSTW</t>
  </si>
  <si>
    <t>Tổng số (tất cả các nguồn vốn)</t>
  </si>
  <si>
    <t xml:space="preserve">TMĐT </t>
  </si>
  <si>
    <t>Số quyết định ngày, tháng, năm ban hành</t>
  </si>
  <si>
    <t>Dự kiến kế hoạch 2022</t>
  </si>
  <si>
    <t>Dự kiến kế hoạch 2022 (lần 1)</t>
  </si>
  <si>
    <t>Kế hoạch đầu tư đầu tư trung hạn giai đoạn 2021-2025</t>
  </si>
  <si>
    <t>Đã bố trí vốn đến hết KH năm 2021</t>
  </si>
  <si>
    <t>Quyết định đầu tư</t>
  </si>
  <si>
    <t>Danh mục dự án</t>
  </si>
  <si>
    <t>ĐVT: Triệu đồng</t>
  </si>
  <si>
    <t>Mã dự án</t>
  </si>
  <si>
    <t>Lũy kế vốn đã bố trí đến hết năm 2020</t>
  </si>
  <si>
    <t>Lũy kế vốn đã bố trí đến hết năm 2021</t>
  </si>
  <si>
    <t>Kế hoạch đầu tư công trung hạn giai đoạn 2021-2025</t>
  </si>
  <si>
    <t>Dự kiến kế hoạch năm 2022</t>
  </si>
  <si>
    <t>Số quyết định; ngày, tháng, năm ban hành</t>
  </si>
  <si>
    <t>Trong đó: vốn NSĐP</t>
  </si>
  <si>
    <t>Đã bố trí kế hoạch năm 2021</t>
  </si>
  <si>
    <t>Số còn lại giai đoạn 2022-2025</t>
  </si>
  <si>
    <t xml:space="preserve">TỔNG SỐ </t>
  </si>
  <si>
    <t>Phần huyện, xã hưởng</t>
  </si>
  <si>
    <t>Phần tỉnh hưởng</t>
  </si>
  <si>
    <t>Phân bổ chi tiết sau</t>
  </si>
  <si>
    <t>Dự kiến hoàn trả chi phí đầu tư theo đề án phát triển quỹ đất</t>
  </si>
  <si>
    <t>Các dự án thực hiện Đề án Đảm bảo cơ sở vật chất cho Công an xã, thị trấn trên địa bàn tỉnh Hà Tĩnh giai đoạn 2021-2026</t>
  </si>
  <si>
    <t>Các dự án thực hiện Đề án Bồi thường, giải phóng mặt bằng, tái định cư tạo quỹ đất sạch phục vụ thu hút đầu tư tại Khu Kinh tế Vũng Áng</t>
  </si>
  <si>
    <t>Dự án chuyển tiếp</t>
  </si>
  <si>
    <t>Hệ thống tách nước phân lũ, phòng chống ngập úng cho các xã vùng phía Nam huyện Kỳ Anh</t>
  </si>
  <si>
    <t>4087;  28/12/2012</t>
  </si>
  <si>
    <t>Dự án khởi công mới</t>
  </si>
  <si>
    <t>Đối ứng kinh phí GPMB</t>
  </si>
  <si>
    <t>Dự án Cải tạo, nâng cấp Quốc lộ 8C đoạn Thiên Cầm - Quốc lộ 1 và đoạn từ Quốc lộ 8 đến đường Hồ Chí Minh, tỉnh Hà Tĩnh</t>
  </si>
  <si>
    <t xml:space="preserve">Dự án xây dựng đường Hàm Nghi kéo dài </t>
  </si>
  <si>
    <t>3499; 22/10/2021</t>
  </si>
  <si>
    <t>Đầu tư xây dựng Bảo tàng Hà Tĩnh</t>
  </si>
  <si>
    <t>113/NQ-HĐND ngày 13/12/2018</t>
  </si>
  <si>
    <t>Dự kiến bố trí vốn chuẩn bị đầu tư</t>
  </si>
  <si>
    <t>Đối ứng kinh phí GPMB dự án Trại tạm giam Công an tỉnh</t>
  </si>
  <si>
    <t>254/NQ-HĐND ngày 08/12/2020</t>
  </si>
  <si>
    <t>Dự án chuẩn bị đầu tư</t>
  </si>
  <si>
    <t xml:space="preserve">Dự án “Hạ tầng ưu tiên và phát triển đô thị thích ứng với biến đổi khí hậu thành phố Hà Tĩnh” </t>
  </si>
  <si>
    <t>Quyết định đầu tư ban đầu hoặc Quyết định đầu tư điều chỉnh được Thủ tướng Chính phủ giao</t>
  </si>
  <si>
    <t>Tổng số vốn đối ứng lũy kế đã bố trí từ khi khởi công đến hết năm 2020</t>
  </si>
  <si>
    <t>Dự kiến bố trí vốn ngân sách XDCB tập trung giai đoạn 2021-2025</t>
  </si>
  <si>
    <t>Dự kiến bố trí kế hoạch vốn năm 2022</t>
  </si>
  <si>
    <t xml:space="preserve">Số quyết định </t>
  </si>
  <si>
    <t xml:space="preserve">Trong đó: </t>
  </si>
  <si>
    <t>Số vốn còn lại giai đoạn 2022-2025</t>
  </si>
  <si>
    <t>Vốn đối ứng</t>
  </si>
  <si>
    <t>Vốn nước ngoài (theo Hiệp định)</t>
  </si>
  <si>
    <t>Trong đó: Ngân sách tỉnh</t>
  </si>
  <si>
    <t>Dự án chuyển tiếp từ giai đoạn 2016-2020 sang giai đoạn 2021-2025</t>
  </si>
  <si>
    <t xml:space="preserve">Dự án " Cải thiện cơ sở hạ tầng cho các xã bị ảnh hưởng bởi ngập lụt của tỉnh Hà Tĩnh"
</t>
  </si>
  <si>
    <t>281/QĐ-TTg 01/3/2017; 35/QĐ-TTg 10/01/2018;
1315/QĐ-UBND 17/5/2017</t>
  </si>
  <si>
    <t>Tiểu dự án tại tỉnh Hà Tĩnh thuộc Dự án Khắc phục khẩn cấp hậu quả thiên tai tại một số tỉnh miền Trung</t>
  </si>
  <si>
    <t>849/QĐ-UBND 30/3/2017;  1155/QĐ-UBND  28/4/2017</t>
  </si>
  <si>
    <t>Dự án Phục hồi và quản lý bền vững rừng phòng hộ tỉnh Hà Tĩnh (Dự án JICA2 tỉnh Hà Tĩnh)</t>
  </si>
  <si>
    <t>319/QD-BNN-HTQT ngày 22/2/2012; 2523/QD-BNN-HTQT ngày 24/6/2016</t>
  </si>
  <si>
    <t>Dự án: Phát triển cơ sở hạ tầng du lịch phục vụ cho tăng trưởng toàn diện khu vực Tiểu vùng Mê Công mở rộng tỉnh Hà Tĩnh</t>
  </si>
  <si>
    <t>165/QĐ-BVHTTDL</t>
  </si>
  <si>
    <t>Dự án: Đầu tư xây dựng cầu dân sinh và quản lý tài sản đường địa phương (LRAMP</t>
  </si>
  <si>
    <t xml:space="preserve">622/QĐ-BGTVT 02/3/2016 </t>
  </si>
  <si>
    <t>Dự án Hạ tầng cơ bản cho phát triển toàn diện tỉnh Hà Tĩnh thuộc Dự án BIIG2</t>
  </si>
  <si>
    <t>613/QĐ-TTg ngày 08/5/2017; 562/QĐ-TTg 18/5/2018; 617/QĐ-UBND 28/02/2018; 1366/ QĐ-UBND 19/5/2017</t>
  </si>
  <si>
    <t>Dự án thành phần Sửa chữa và nâng cao an toàn đập, tỉnh Hà tĩnh (WB8).</t>
  </si>
  <si>
    <t>4638/QĐ-BNN-HTQT ngày 09/11/2015</t>
  </si>
  <si>
    <t>Dự án Hiện đại hóa ngành Lâm nghiệp và tăng cường tính chống chịu vùng ven biểntỉnh Hà Tĩnh (Dự án FMCR tỉnh Hà Tĩnh)</t>
  </si>
  <si>
    <t>286/QĐ-BNN-HTQT, ngày 21/1/2019</t>
  </si>
  <si>
    <t>Dự án "tăng cường quản lý đất đai và cơ sở dữ liệu quản lý đất đai tỉnh Hà Tĩnh"</t>
  </si>
  <si>
    <t>1190/QĐ-UBND ngày 04/5/2017</t>
  </si>
  <si>
    <t>Cung cấp trang thiết bị y tế cho Bệnh viện đa khoa huyện Đức Thọ</t>
  </si>
  <si>
    <t>Số 2209/QĐ-UBND ngày 07/8/2017; điều chỉnh số 726/QĐ-UBND ngày 03/3/2020 của UBND tỉnh</t>
  </si>
  <si>
    <t>Dự án Phát triển tổng hợp các đô thị động lực - Tiểu dự án đô thị Kỳ Anh (vay vốn WB)</t>
  </si>
  <si>
    <t>2791/QĐ-UBND ngày 26/8/2020</t>
  </si>
  <si>
    <t>Dự án khởi công mới trong giai đoạn 2021-2025</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</si>
  <si>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</si>
  <si>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2455/QĐ-UBND ngày 03/8/2020</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</si>
  <si>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</si>
  <si>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 xml:space="preserve">2749/QĐ-UBND ngày24/8/2020 </t>
  </si>
  <si>
    <t>Đơn vị tính: Triệu đồng</t>
  </si>
  <si>
    <t>Lũy kế vốn đã bố trí từ KC đến hết năm 2021</t>
  </si>
  <si>
    <t>Kế hoạch đầu tư công trung hạn vốn cân đối NSĐP giai đoạn 2021-2025</t>
  </si>
  <si>
    <t>Tổng mức đầu tư</t>
  </si>
  <si>
    <t xml:space="preserve">Nguồn ngân sách XDCB tập trung tỉnh quản lý </t>
  </si>
  <si>
    <t>Năm 2021</t>
  </si>
  <si>
    <t>Dự kiến 2022-2025</t>
  </si>
  <si>
    <t>VỐN THỰC HIỆN CÁC NHIỆM VỤ CHUẨN BỊ ĐẦU TƯ VÀ NHIỆM VỤ QUY HOẠCH CẤP TỈNH</t>
  </si>
  <si>
    <t>Dự kiến bố trí dự án quy hoạch chung thành phố Hà Tĩnh</t>
  </si>
  <si>
    <t>DỰ ÁN THUỘC CÁC NGÀNH, ĐƠN VỊ CẤP TỈNH</t>
  </si>
  <si>
    <t>7560941</t>
  </si>
  <si>
    <t>790; 31/3/2016</t>
  </si>
  <si>
    <t>AN NINH VÀ TRẬT TỰ, AN TOÀN XÃ HỘI</t>
  </si>
  <si>
    <t>Trụ sở làm việc Đội Tuần tra kiểm soát giao thông Quốc lộ 8A thuộc phòng Cảnh sát giao thông Công an tỉnh Hà Tĩnh</t>
  </si>
  <si>
    <t>27/NQ-HĐND; 06/11/2021</t>
  </si>
  <si>
    <t>Nâng cấp, cải tạo Bệnh viện đa khoa huyện Cẩm Xuyên</t>
  </si>
  <si>
    <t>VĂN HÓA, THÔNG TIN</t>
  </si>
  <si>
    <t>Xây dựng di tích Làng K130 xã Tiến Lộc (nay là thị trấn Nghèn)</t>
  </si>
  <si>
    <t>16; 17/7/2021</t>
  </si>
  <si>
    <t>PHÁT THANH, TRUYỀN HÌNH, THÔNG TẤN</t>
  </si>
  <si>
    <t>Số hóa, tin học hóa và phát sóng qua vệ tinh của Đài PTTH Hà Tĩnh (Giai đoạn 2)</t>
  </si>
  <si>
    <t>2615; 06/8/2019</t>
  </si>
  <si>
    <t>Số hóa, tin học hóa và phát sóng qua vệ tinh (giai đoạn 3 )</t>
  </si>
  <si>
    <t>HOẠT ĐỘNG CỦA CÁC CƠ QUAN QUẢN LÝ NHÀ NƯỚC, ĐƠN VỊ SỰ NGHIỆP CÔNG LẬP, TỔ CHỨC CHÍNH TRỊ VÀ CÁC TỔ CHỨC CHÍNH TRỊ - XÃ HỘI</t>
  </si>
  <si>
    <t>Trung tâm chính trị huyện Kỳ Anh</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</si>
  <si>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</si>
  <si>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Dự án đường nối Quốc lộ 1 đi Khu du lịch biển Kỳ Xuân, huyện Kỳ Anh</t>
  </si>
  <si>
    <t>1897; 21/6/2019</t>
  </si>
  <si>
    <t>Đường nối QL 1A đến Mỏ sắt Thạch Khê</t>
  </si>
  <si>
    <t>2036; 06/7/2018</t>
  </si>
  <si>
    <t>Nâng cấp tuyến đường ven biển Xuân Hội - Thạch Khê - Vũng Áng</t>
  </si>
  <si>
    <t>7643086</t>
  </si>
  <si>
    <t>1758/QĐ-UBND 26/6/2017</t>
  </si>
  <si>
    <t>Hạ tầng kỹ thuật khu vực cổng A, Khu kinh tế cửa khẩu quốc tế Cầu Treo, huyện Hương Sơn</t>
  </si>
  <si>
    <t>7649786</t>
  </si>
  <si>
    <t>3204; 31/10/2017</t>
  </si>
  <si>
    <t>Chỉnh trang, hoàn thiện hạ tầng kỹ thuật Khu Công nghiệp Vũng Áng 1</t>
  </si>
  <si>
    <t>Xử lý ngập úng tại Khu công nghiệp Gia Lách, huyện Nghi Xuân</t>
  </si>
  <si>
    <t>Quảng trường biển Cửa Sót Lộc Hà</t>
  </si>
  <si>
    <t>269/NQ-HĐND;
18/3/2021 27/NQ-HĐND; 06/11/2021</t>
  </si>
  <si>
    <t>HỖ TRỢ ĐẦU TƯ CÁC CÔNG TRÌNH QUAN TRỌNG, CẤP BÁCH, PHỤC VỤ CÁC MỤC TIÊU PHÁT TRIỂN CỦA CÁC ĐỊA PHƯƠNG</t>
  </si>
  <si>
    <t>Xử lý sạt lở bờ sông Ngàn Sâu đoạn qua xã Lộc Yên, huyện Hương Khê</t>
  </si>
  <si>
    <t>3158; 21/9/2020</t>
  </si>
  <si>
    <t>Đường Xuân Diệu kéo dài đoạn từ đường bao khu đô thị Bắc đến đường Ngô Quyền, thành phố Hà Tĩnh</t>
  </si>
  <si>
    <t>Đường giao thông bảo vệ an ninh biên giới, kết hợp bảo vệ phát triển thác Vũ Môn và phát triển vùng, huyện Hương Khê (giai đoạn 1)</t>
  </si>
  <si>
    <t>Đường trục dọc Khu đô thị trung tâm thị xã Kỳ Anh</t>
  </si>
  <si>
    <t>Nâng cấp, mở rộng tuyến đường ĐH36 (Chợ Đình - Quán Trại), huyện Can Lộc</t>
  </si>
  <si>
    <t>Cầu Hốp Chuối, thị trấn Vũ Quang, huyện Vũ Quang</t>
  </si>
  <si>
    <t>Đường giao thông trục chính nối các xã sát nhập xã Kim Hoa, huyện Hương Sơn</t>
  </si>
  <si>
    <t>Trung tâm văn hóa truyền thông huyện Kỳ Anh</t>
  </si>
  <si>
    <t>Đường giao thông Huyện lộ ĐH.116, đoạn Mai Phụ - Ích Hậu, huyện Lộc Hà</t>
  </si>
  <si>
    <t>Đường LX03 đoạn từ Thiên Cầm đến xã Cẩm Hòa, huyện Cẩm Xuyên</t>
  </si>
  <si>
    <t>Đường huyện lộ ĐH56 đoạn qua xã Hòa Lạc, huyện Đức Thọ</t>
  </si>
  <si>
    <t>Dự kiến kế hoạch giai đoạn 2021-2025</t>
  </si>
  <si>
    <t>Lĩnh vực Giáo dục và Đào tạo</t>
  </si>
  <si>
    <t>Nhà ký túc xá học sinh, Trường Trung học phổ thông Chuyên Hà Tĩnh</t>
  </si>
  <si>
    <t>Chương trình mục tiêu quốc gia xây dựng nông thôn mới</t>
  </si>
  <si>
    <t>Phụ lục số 09</t>
  </si>
  <si>
    <t>CHI TIẾT DỰ KIẾN  KẾ HOẠCH ĐẦU TƯ VỐN NGÂN SÁCH TRUNG ƯƠNG (VỐN TRONG NƯỚC) NĂM 2022</t>
  </si>
  <si>
    <t>Phụ lục số 10</t>
  </si>
  <si>
    <t>DỰ KIẾN KẾ HOẠCH ĐẦU TƯ TỪ NGUỒN THU TIỀN SỬ DỤNG ĐẤT NĂM 2022</t>
  </si>
  <si>
    <t>Phụ lục số 11</t>
  </si>
  <si>
    <t>DỰ KIẾN KẾ HOẠCH ĐẦU TƯ VỐN NGÂN SÁCH XDCB TẬP TRUNG BỐ TRÍ ĐỐI ỨNG CÁC DỰ ÁN ODA NĂM 2022</t>
  </si>
  <si>
    <t>Phụ lục số 12</t>
  </si>
  <si>
    <t>DỰ KIẾN KẾ HOẠCH ĐẦU TƯ VỐN NGÂN SÁCH XÂY DỰNG CƠ BẢN TẬP TRUNG CẤP TỈNH QUẢN LÝ NĂM 2022</t>
  </si>
  <si>
    <t>Phụ lục số 13</t>
  </si>
  <si>
    <t>DỰ KIẾN KẾ HOẠCH ĐẦU TƯ TỪ NGUỒN THU TIỀN XỔ SỐ KIẾN THIẾT NĂM 2022</t>
  </si>
  <si>
    <t>HỘI ĐỒNG NHÂN DÂN TỈNH</t>
  </si>
  <si>
    <t>(Ban hành kèm theo Nghị quyết số         /NQ-HĐND ngày      /12/2021 của HĐND tỉnh)</t>
  </si>
  <si>
    <t>Các chế độ, chính sách, nhiệm vụ đột xuất … do các cấp địa phương đảm bảo</t>
  </si>
  <si>
    <t>Đào tạo sinh viên sư phạm theo NĐ 116 (đối tượng đào tạo theo nhu cầu)</t>
  </si>
  <si>
    <t>Hỗ trợ xây dựng phần mềm đào tạo trực tuyến, thi trắc nghiệm online và QL nhân sự Trường Đại học Hà Tĩnh</t>
  </si>
  <si>
    <t xml:space="preserve">Hỗ trợ xây dựng phần mềm QL hoạt động giáo dục Trường Cao đăng Y tế </t>
  </si>
  <si>
    <t>Đào tạo CBCNTT chuyên trách (KH393/KH-UBND ngày 29/10/2020, KH 507/KH-UBND  ngày 28/12/2020)</t>
  </si>
  <si>
    <t>Đào tạo, tập huấn theo Kế hoạch chuyển đổi số của tỉnh</t>
  </si>
  <si>
    <t xml:space="preserve">      Đơn vị: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</si>
</sst>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
    <numFmt numFmtId="166" formatCode="_(* #,##0_);_(* \(#,##0\);_(* &quot;-&quot;??_);_(@_)"/>
    <numFmt numFmtId="167" formatCode="_-* #,##0.00\ _₫_-;\-* #,##0.00\ _₫_-;_-* &quot;-&quot;??\ _₫_-;_-@_-"/>
    <numFmt numFmtId="168" formatCode="_-* #,##0_-;\-* #,##0_-;_-* &quot;-&quot;??_-;_-@_-"/>
    <numFmt numFmtId="169" formatCode="_(* #,##0.000_);_(* \(#,##0.000\);_(* &quot;-&quot;??_);_(@_)"/>
  </numFmts>
  <fonts count="45">
    <font>
      <sz val="11"/>
      <color theme="1"/>
      <name val="Calibri"/>
      <family val="2"/>
      <scheme val="minor"/>
    </font>
    <font>
      <sz val="11"/>
      <color theme="1"/>
      <name val="Calibri"/>
      <family val="2"/>
      <scheme val="minor"/>
    </font>
    <font>
      <b/>
      <sz val="14"/>
      <name val="Times New Roman"/>
      <family val="1"/>
    </font>
    <font>
      <sz val="12"/>
      <name val="Times New Roman"/>
      <family val="1"/>
    </font>
    <font>
      <i/>
      <sz val="13"/>
      <name val="Times New Roman"/>
      <family val="1"/>
    </font>
    <font>
      <b/>
      <sz val="12"/>
      <name val="Times New Roman"/>
      <family val="1"/>
    </font>
    <font>
      <i/>
      <sz val="12"/>
      <name val="Times New Roman"/>
      <family val="1"/>
    </font>
    <font>
      <b/>
      <i/>
      <sz val="12"/>
      <name val="Times New Roman"/>
      <family val="1"/>
    </font>
    <font>
      <sz val="16"/>
      <name val="Times New Roman"/>
      <family val="1"/>
    </font>
    <font>
      <i/>
      <sz val="11"/>
      <name val="Times New Roman"/>
      <family val="1"/>
    </font>
    <font>
      <sz val="10"/>
      <name val="Arial"/>
      <family val="2"/>
    </font>
    <font>
      <b/>
      <sz val="11"/>
      <name val="Times New Roman"/>
      <family val="1"/>
    </font>
    <font>
      <b/>
      <i/>
      <sz val="11"/>
      <name val="Times New Roman"/>
      <family val="1"/>
    </font>
    <font>
      <sz val="11"/>
      <name val="Times New Roman"/>
      <family val="1"/>
    </font>
    <font>
      <sz val="10"/>
      <name val="Times New Roman"/>
      <family val="1"/>
    </font>
    <font>
      <b/>
      <sz val="13"/>
      <name val="Times New Roman"/>
      <family val="1"/>
    </font>
    <font>
      <sz val="10"/>
      <color theme="1"/>
      <name val="Times New Roman"/>
      <family val="1"/>
    </font>
    <font>
      <i/>
      <sz val="10"/>
      <name val="Times New Roman"/>
      <family val="1"/>
    </font>
    <font>
      <b/>
      <sz val="10"/>
      <name val="Times New Roman"/>
      <family val="1"/>
    </font>
    <font>
      <sz val="14"/>
      <name val="Times New Roman"/>
      <family val="1"/>
    </font>
    <font>
      <sz val="12"/>
      <name val=".VnTime"/>
      <family val="2"/>
    </font>
    <font>
      <b/>
      <sz val="12"/>
      <color theme="1"/>
      <name val="Times New Roman"/>
      <family val="1"/>
    </font>
    <font>
      <sz val="12"/>
      <color theme="1"/>
      <name val="Times New Roman"/>
      <family val="1"/>
    </font>
    <font>
      <i/>
      <sz val="12"/>
      <color theme="1"/>
      <name val="Times New Roman"/>
      <family val="1"/>
    </font>
    <font>
      <b/>
      <sz val="11"/>
      <color theme="1"/>
      <name val="Times New Roman"/>
      <family val="1"/>
    </font>
    <font>
      <sz val="11"/>
      <color theme="1"/>
      <name val="Times New Roman"/>
      <family val="1"/>
    </font>
    <font>
      <sz val="11"/>
      <name val="Calibri"/>
      <family val="2"/>
      <scheme val="minor"/>
    </font>
    <font>
      <b/>
      <sz val="11"/>
      <name val="Calibri"/>
      <family val="2"/>
      <scheme val="minor"/>
    </font>
    <font>
      <i/>
      <sz val="11"/>
      <color theme="1"/>
      <name val="Times New Roman"/>
      <family val="1"/>
    </font>
    <font>
      <b/>
      <sz val="13"/>
      <color theme="1"/>
      <name val="Times New Roman"/>
      <family val="1"/>
    </font>
    <font>
      <i/>
      <sz val="13"/>
      <color theme="1"/>
      <name val="Times New Roman"/>
      <family val="1"/>
    </font>
    <font>
      <b/>
      <i/>
      <sz val="14"/>
      <name val="Times New Roman"/>
      <family val="1"/>
    </font>
    <font>
      <i/>
      <sz val="14"/>
      <name val="Times New Roman"/>
      <family val="1"/>
    </font>
    <font>
      <i/>
      <sz val="18"/>
      <name val="Times New Roman"/>
      <family val="1"/>
    </font>
    <font>
      <i/>
      <sz val="16"/>
      <name val="Times New Roman"/>
      <family val="1"/>
    </font>
    <font>
      <b/>
      <sz val="16"/>
      <name val="Times New Roman"/>
      <family val="1"/>
    </font>
    <font>
      <b/>
      <sz val="18"/>
      <name val="Times New Roman"/>
      <family val="1"/>
    </font>
    <font>
      <sz val="18"/>
      <name val="Times New Roman"/>
      <family val="1"/>
    </font>
    <font>
      <sz val="14"/>
      <color rgb="FFFF0000"/>
      <name val="Times New Roman"/>
      <family val="1"/>
    </font>
    <font>
      <sz val="11"/>
      <color theme="1"/>
      <name val="Calibri"/>
      <family val="2"/>
      <charset val="163"/>
      <scheme val="minor"/>
    </font>
    <font>
      <sz val="10"/>
      <name val="Arial"/>
      <family val="2"/>
      <charset val="163"/>
    </font>
    <font>
      <sz val="9"/>
      <name val="Arial"/>
      <family val="2"/>
    </font>
    <font>
      <sz val="12"/>
      <color indexed="8"/>
      <name val="Times New Roman"/>
      <family val="2"/>
    </font>
    <font>
      <b/>
      <i/>
      <sz val="11"/>
      <name val="Calibri"/>
      <family val="2"/>
      <scheme val="minor"/>
    </font>
    <font>
      <sz val="12"/>
      <color rgb="FFFF0000"/>
      <name val="Times New Roman"/>
      <family val="1"/>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9" fillId="0" borderId="0"/>
    <xf numFmtId="43" fontId="10" fillId="0" borderId="0" applyFont="0" applyFill="0" applyBorder="0" applyAlignment="0" applyProtection="0"/>
    <xf numFmtId="43" fontId="20" fillId="0" borderId="0" applyFont="0" applyFill="0" applyBorder="0" applyAlignment="0" applyProtection="0"/>
    <xf numFmtId="3" fontId="3" fillId="0" borderId="0">
      <alignment vertical="center" wrapText="1"/>
    </xf>
    <xf numFmtId="0" fontId="10" fillId="0" borderId="0"/>
    <xf numFmtId="0" fontId="10" fillId="0" borderId="0"/>
    <xf numFmtId="0" fontId="10" fillId="0" borderId="0"/>
    <xf numFmtId="43" fontId="10" fillId="0" borderId="0" applyFont="0" applyFill="0" applyBorder="0" applyAlignment="0" applyProtection="0"/>
    <xf numFmtId="0" fontId="1" fillId="0" borderId="0"/>
    <xf numFmtId="43" fontId="39"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1" fillId="0" borderId="0" applyProtection="0"/>
    <xf numFmtId="0" fontId="42" fillId="0" borderId="0"/>
  </cellStyleXfs>
  <cellXfs count="465">
    <xf numFmtId="0" fontId="0" fillId="0" borderId="0" xfId="0"/>
    <xf numFmtId="0" fontId="7" fillId="0" borderId="2" xfId="0" applyFont="1" applyBorder="1" applyAlignment="1">
      <alignment horizontal="center" vertical="center" wrapText="1"/>
    </xf>
    <xf numFmtId="3" fontId="3" fillId="0" borderId="2" xfId="2" applyNumberFormat="1" applyFont="1" applyFill="1" applyBorder="1" applyAlignment="1">
      <alignment vertical="center" wrapText="1"/>
    </xf>
    <xf numFmtId="0" fontId="3" fillId="0" borderId="2" xfId="0" applyFont="1" applyBorder="1" applyAlignment="1">
      <alignment vertical="center" wrapText="1"/>
    </xf>
    <xf numFmtId="3" fontId="5" fillId="0" borderId="2"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3" fontId="3" fillId="0" borderId="0" xfId="0" applyNumberFormat="1" applyFont="1" applyAlignment="1">
      <alignment vertical="center" wrapText="1"/>
    </xf>
    <xf numFmtId="165" fontId="3" fillId="0" borderId="0" xfId="0" applyNumberFormat="1" applyFont="1" applyAlignment="1">
      <alignment horizontal="center" vertical="center" wrapText="1"/>
    </xf>
    <xf numFmtId="3" fontId="5" fillId="0" borderId="0" xfId="0" applyNumberFormat="1" applyFont="1" applyAlignment="1">
      <alignment vertical="center" wrapText="1"/>
    </xf>
    <xf numFmtId="3" fontId="7" fillId="0" borderId="0" xfId="0" applyNumberFormat="1" applyFont="1" applyAlignment="1">
      <alignment vertical="center" wrapText="1"/>
    </xf>
    <xf numFmtId="165" fontId="7" fillId="0" borderId="0" xfId="0" applyNumberFormat="1" applyFont="1" applyAlignment="1">
      <alignment horizontal="center" vertical="center" wrapText="1"/>
    </xf>
    <xf numFmtId="3" fontId="5" fillId="0" borderId="0" xfId="0" applyNumberFormat="1" applyFont="1" applyAlignment="1">
      <alignment horizontal="left" vertical="center" wrapText="1"/>
    </xf>
    <xf numFmtId="165" fontId="5" fillId="0" borderId="0" xfId="0" applyNumberFormat="1" applyFont="1" applyAlignment="1">
      <alignment horizontal="center" vertical="center" wrapText="1"/>
    </xf>
    <xf numFmtId="3" fontId="5" fillId="0" borderId="2" xfId="0" applyNumberFormat="1" applyFont="1" applyBorder="1" applyAlignment="1">
      <alignment vertical="center" wrapText="1"/>
    </xf>
    <xf numFmtId="3" fontId="5" fillId="0" borderId="2" xfId="2" applyNumberFormat="1" applyFont="1" applyFill="1" applyBorder="1" applyAlignment="1">
      <alignment horizontal="right" vertical="center" wrapText="1"/>
    </xf>
    <xf numFmtId="3" fontId="3" fillId="0" borderId="2" xfId="0" applyNumberFormat="1" applyFont="1" applyBorder="1" applyAlignment="1">
      <alignment horizontal="right" vertical="center" wrapText="1"/>
    </xf>
    <xf numFmtId="3" fontId="3" fillId="0" borderId="2" xfId="0" applyNumberFormat="1" applyFont="1" applyBorder="1" applyAlignment="1">
      <alignment horizontal="center" vertical="center" wrapText="1"/>
    </xf>
    <xf numFmtId="3" fontId="3" fillId="0" borderId="2" xfId="2" applyNumberFormat="1" applyFont="1" applyFill="1" applyBorder="1" applyAlignment="1">
      <alignment horizontal="right" vertical="center" wrapText="1"/>
    </xf>
    <xf numFmtId="3" fontId="3" fillId="0" borderId="0" xfId="0" applyNumberFormat="1" applyFont="1" applyAlignment="1">
      <alignment horizontal="left" vertical="center" wrapText="1"/>
    </xf>
    <xf numFmtId="3" fontId="3" fillId="0" borderId="2" xfId="0" applyNumberFormat="1" applyFont="1" applyBorder="1" applyAlignment="1">
      <alignment vertical="center" wrapText="1"/>
    </xf>
    <xf numFmtId="3" fontId="3" fillId="0" borderId="0" xfId="0" applyNumberFormat="1" applyFont="1" applyAlignment="1">
      <alignment horizontal="center" vertical="center" wrapText="1"/>
    </xf>
    <xf numFmtId="3" fontId="6" fillId="0" borderId="2" xfId="0" applyNumberFormat="1" applyFont="1" applyBorder="1" applyAlignment="1">
      <alignment horizontal="left" vertical="center" wrapText="1"/>
    </xf>
    <xf numFmtId="3" fontId="6"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5" fillId="0" borderId="0" xfId="0" applyFont="1" applyAlignment="1">
      <alignment vertical="center" wrapText="1"/>
    </xf>
    <xf numFmtId="3" fontId="6" fillId="0" borderId="2" xfId="0" applyNumberFormat="1" applyFont="1" applyBorder="1" applyAlignment="1">
      <alignment vertical="center" wrapText="1"/>
    </xf>
    <xf numFmtId="0" fontId="5" fillId="0" borderId="2" xfId="0" applyFont="1" applyBorder="1" applyAlignment="1">
      <alignment vertical="center" wrapText="1"/>
    </xf>
    <xf numFmtId="3" fontId="8" fillId="0" borderId="0" xfId="0" applyNumberFormat="1" applyFont="1" applyAlignment="1">
      <alignment vertical="center" wrapText="1"/>
    </xf>
    <xf numFmtId="165" fontId="8" fillId="0" borderId="0" xfId="0" applyNumberFormat="1" applyFont="1" applyAlignment="1">
      <alignment horizontal="center" vertical="center" wrapText="1"/>
    </xf>
    <xf numFmtId="3" fontId="5" fillId="0" borderId="2" xfId="0" applyNumberFormat="1" applyFont="1" applyBorder="1" applyAlignment="1">
      <alignment horizontal="right" vertical="center" wrapText="1"/>
    </xf>
    <xf numFmtId="3" fontId="6" fillId="0" borderId="0" xfId="0" applyNumberFormat="1" applyFont="1" applyBorder="1" applyAlignment="1">
      <alignment vertical="center" wrapText="1"/>
    </xf>
    <xf numFmtId="3" fontId="8" fillId="0" borderId="4" xfId="0" applyNumberFormat="1" applyFont="1" applyBorder="1" applyAlignment="1">
      <alignment vertical="center" wrapText="1"/>
    </xf>
    <xf numFmtId="3" fontId="7" fillId="0" borderId="0" xfId="0" applyNumberFormat="1" applyFont="1" applyAlignment="1">
      <alignment horizontal="center" vertical="center" wrapText="1"/>
    </xf>
    <xf numFmtId="3" fontId="0" fillId="0" borderId="2" xfId="0" applyNumberFormat="1" applyBorder="1" applyAlignment="1">
      <alignment vertical="center" wrapText="1"/>
    </xf>
    <xf numFmtId="3" fontId="5"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6" fillId="0" borderId="0" xfId="0" applyNumberFormat="1" applyFont="1" applyAlignment="1">
      <alignment horizontal="center" vertical="center" wrapText="1"/>
    </xf>
    <xf numFmtId="165" fontId="6" fillId="0" borderId="0" xfId="0" applyNumberFormat="1" applyFont="1" applyAlignment="1">
      <alignment horizontal="center" vertical="center" wrapText="1"/>
    </xf>
    <xf numFmtId="0" fontId="7" fillId="0" borderId="2" xfId="0" applyFont="1" applyBorder="1" applyAlignment="1">
      <alignment vertical="center" wrapText="1"/>
    </xf>
    <xf numFmtId="3" fontId="7" fillId="0" borderId="2" xfId="2" applyNumberFormat="1" applyFont="1" applyFill="1" applyBorder="1" applyAlignment="1">
      <alignment horizontal="right" vertical="center" wrapText="1"/>
    </xf>
    <xf numFmtId="0" fontId="7" fillId="0" borderId="0" xfId="0" applyFont="1" applyAlignment="1">
      <alignment vertical="center" wrapText="1"/>
    </xf>
    <xf numFmtId="166" fontId="14" fillId="2" borderId="2" xfId="1" applyNumberFormat="1" applyFont="1" applyFill="1" applyBorder="1" applyAlignment="1">
      <alignment horizontal="right" vertical="center" wrapText="1"/>
    </xf>
    <xf numFmtId="166" fontId="14" fillId="2" borderId="2" xfId="5" applyNumberFormat="1" applyFont="1" applyFill="1" applyBorder="1" applyAlignment="1">
      <alignment horizontal="justify" vertical="center" wrapText="1"/>
    </xf>
    <xf numFmtId="3" fontId="6" fillId="0" borderId="2" xfId="0" applyNumberFormat="1" applyFont="1" applyBorder="1" applyAlignment="1">
      <alignment horizontal="center" vertical="center" wrapText="1"/>
    </xf>
    <xf numFmtId="3" fontId="22" fillId="0" borderId="0" xfId="0" applyNumberFormat="1" applyFont="1" applyAlignment="1">
      <alignment vertical="center"/>
    </xf>
    <xf numFmtId="3" fontId="3" fillId="0" borderId="2" xfId="7" applyBorder="1" applyAlignment="1">
      <alignment horizontal="center" vertical="center" wrapText="1"/>
    </xf>
    <xf numFmtId="3" fontId="14" fillId="0" borderId="2" xfId="7" applyFont="1" applyBorder="1" applyAlignment="1">
      <alignment horizontal="center" vertical="center" wrapText="1"/>
    </xf>
    <xf numFmtId="3" fontId="25" fillId="0" borderId="7" xfId="0" applyNumberFormat="1" applyFont="1" applyBorder="1" applyAlignment="1">
      <alignment horizontal="center" vertical="center"/>
    </xf>
    <xf numFmtId="3" fontId="25" fillId="0" borderId="7" xfId="0" applyNumberFormat="1" applyFont="1" applyBorder="1" applyAlignment="1">
      <alignment vertical="center"/>
    </xf>
    <xf numFmtId="3" fontId="25" fillId="0" borderId="8" xfId="0" applyNumberFormat="1" applyFont="1" applyBorder="1" applyAlignment="1">
      <alignment vertical="center"/>
    </xf>
    <xf numFmtId="3" fontId="25" fillId="0" borderId="8" xfId="0" applyNumberFormat="1" applyFont="1" applyBorder="1" applyAlignment="1">
      <alignment horizontal="center" vertical="center"/>
    </xf>
    <xf numFmtId="3" fontId="25" fillId="0" borderId="9" xfId="0" applyNumberFormat="1" applyFont="1" applyBorder="1" applyAlignment="1">
      <alignment horizontal="center" vertical="center"/>
    </xf>
    <xf numFmtId="3" fontId="25" fillId="0" borderId="9" xfId="0" applyNumberFormat="1" applyFont="1" applyBorder="1" applyAlignment="1">
      <alignment vertical="center"/>
    </xf>
    <xf numFmtId="3" fontId="24" fillId="0" borderId="2" xfId="0" applyNumberFormat="1" applyFont="1" applyBorder="1" applyAlignment="1">
      <alignment vertical="center"/>
    </xf>
    <xf numFmtId="3" fontId="22" fillId="0" borderId="8" xfId="0" applyNumberFormat="1" applyFont="1" applyBorder="1" applyAlignment="1">
      <alignment vertical="center"/>
    </xf>
    <xf numFmtId="3" fontId="22" fillId="0" borderId="7" xfId="0" applyNumberFormat="1" applyFont="1" applyBorder="1" applyAlignment="1">
      <alignment horizontal="center" vertical="center"/>
    </xf>
    <xf numFmtId="3" fontId="22" fillId="0" borderId="7" xfId="0" applyNumberFormat="1" applyFont="1" applyBorder="1" applyAlignment="1">
      <alignment vertical="center"/>
    </xf>
    <xf numFmtId="3" fontId="16" fillId="0" borderId="8" xfId="0" applyNumberFormat="1" applyFont="1" applyBorder="1" applyAlignment="1">
      <alignment vertical="center"/>
    </xf>
    <xf numFmtId="3" fontId="22" fillId="0" borderId="8" xfId="0" applyNumberFormat="1" applyFont="1" applyBorder="1" applyAlignment="1">
      <alignment horizontal="center" vertical="center"/>
    </xf>
    <xf numFmtId="3" fontId="22" fillId="0" borderId="10" xfId="0" applyNumberFormat="1" applyFont="1" applyBorder="1" applyAlignment="1">
      <alignment horizontal="center" vertical="center"/>
    </xf>
    <xf numFmtId="3" fontId="22" fillId="0" borderId="10" xfId="0" applyNumberFormat="1" applyFont="1" applyBorder="1" applyAlignment="1">
      <alignment vertical="center"/>
    </xf>
    <xf numFmtId="3" fontId="25" fillId="0" borderId="0" xfId="0" applyNumberFormat="1" applyFont="1" applyAlignment="1">
      <alignment vertical="center" wrapText="1"/>
    </xf>
    <xf numFmtId="3" fontId="25" fillId="0" borderId="0" xfId="0" applyNumberFormat="1" applyFont="1" applyAlignment="1">
      <alignment horizontal="center" vertical="center" wrapText="1"/>
    </xf>
    <xf numFmtId="3" fontId="24" fillId="0" borderId="2" xfId="0" applyNumberFormat="1" applyFont="1" applyBorder="1" applyAlignment="1">
      <alignment horizontal="center" vertical="center" wrapText="1"/>
    </xf>
    <xf numFmtId="3" fontId="24" fillId="0" borderId="2" xfId="0" applyNumberFormat="1" applyFont="1" applyBorder="1" applyAlignment="1">
      <alignment vertical="center" wrapText="1"/>
    </xf>
    <xf numFmtId="3" fontId="24" fillId="0" borderId="0" xfId="0" applyNumberFormat="1" applyFont="1" applyAlignment="1">
      <alignment vertical="center" wrapText="1"/>
    </xf>
    <xf numFmtId="0" fontId="14" fillId="2" borderId="0" xfId="0" applyFont="1" applyFill="1"/>
    <xf numFmtId="49" fontId="4" fillId="2" borderId="0" xfId="0" applyNumberFormat="1" applyFont="1" applyFill="1" applyAlignment="1">
      <alignment horizontal="center" vertical="center" wrapText="1"/>
    </xf>
    <xf numFmtId="49" fontId="4" fillId="2" borderId="0" xfId="0" applyNumberFormat="1" applyFont="1" applyFill="1" applyAlignment="1">
      <alignment horizontal="center" wrapText="1"/>
    </xf>
    <xf numFmtId="0" fontId="4" fillId="2" borderId="0" xfId="0" applyFont="1" applyFill="1" applyAlignment="1">
      <alignment horizontal="center"/>
    </xf>
    <xf numFmtId="0" fontId="14" fillId="2" borderId="0" xfId="0" applyFont="1" applyFill="1" applyAlignment="1">
      <alignment vertical="center" wrapText="1"/>
    </xf>
    <xf numFmtId="3" fontId="11" fillId="2" borderId="2" xfId="0" applyNumberFormat="1" applyFont="1" applyFill="1" applyBorder="1" applyAlignment="1">
      <alignment vertical="center" wrapText="1"/>
    </xf>
    <xf numFmtId="0" fontId="18" fillId="2" borderId="0" xfId="0" applyFont="1" applyFill="1" applyAlignment="1">
      <alignment vertical="center" wrapText="1"/>
    </xf>
    <xf numFmtId="49" fontId="14" fillId="2" borderId="0" xfId="0" applyNumberFormat="1" applyFont="1" applyFill="1" applyAlignment="1">
      <alignment horizontal="center" wrapText="1"/>
    </xf>
    <xf numFmtId="0" fontId="14" fillId="2" borderId="0" xfId="0" applyFont="1" applyFill="1" applyAlignment="1">
      <alignment wrapText="1"/>
    </xf>
    <xf numFmtId="49" fontId="14" fillId="2" borderId="0" xfId="0" applyNumberFormat="1" applyFont="1" applyFill="1" applyAlignment="1">
      <alignment horizontal="center"/>
    </xf>
    <xf numFmtId="49" fontId="14" fillId="2" borderId="2" xfId="1" applyNumberFormat="1" applyFont="1" applyFill="1" applyBorder="1" applyAlignment="1">
      <alignment horizontal="center" vertical="center" wrapText="1"/>
    </xf>
    <xf numFmtId="166" fontId="14" fillId="2" borderId="2" xfId="1" applyNumberFormat="1" applyFont="1" applyFill="1" applyBorder="1" applyAlignment="1">
      <alignment horizontal="justify" vertical="center" wrapText="1"/>
    </xf>
    <xf numFmtId="166" fontId="18" fillId="2" borderId="2" xfId="1" applyNumberFormat="1" applyFont="1" applyFill="1" applyBorder="1" applyAlignment="1">
      <alignment horizontal="justify" vertical="center" wrapText="1"/>
    </xf>
    <xf numFmtId="166" fontId="14" fillId="2" borderId="2" xfId="1" applyNumberFormat="1" applyFont="1" applyFill="1" applyBorder="1" applyAlignment="1">
      <alignment horizontal="left" vertical="center" wrapText="1"/>
    </xf>
    <xf numFmtId="3" fontId="25" fillId="0" borderId="2" xfId="0" applyNumberFormat="1" applyFont="1" applyBorder="1" applyAlignment="1">
      <alignment horizontal="center" vertical="center" wrapText="1"/>
    </xf>
    <xf numFmtId="3" fontId="25" fillId="0" borderId="2" xfId="0" applyNumberFormat="1" applyFont="1" applyBorder="1" applyAlignment="1">
      <alignment vertical="center" wrapText="1"/>
    </xf>
    <xf numFmtId="3" fontId="5" fillId="2" borderId="2" xfId="0" applyNumberFormat="1" applyFont="1" applyFill="1" applyBorder="1" applyAlignment="1">
      <alignment vertical="center" wrapText="1"/>
    </xf>
    <xf numFmtId="0" fontId="3" fillId="2" borderId="2" xfId="0" applyFont="1" applyFill="1" applyBorder="1" applyAlignment="1">
      <alignment vertical="center" wrapText="1"/>
    </xf>
    <xf numFmtId="166" fontId="18" fillId="2" borderId="0" xfId="1" applyNumberFormat="1" applyFont="1" applyFill="1" applyAlignment="1">
      <alignment horizontal="center" vertical="center" wrapText="1"/>
    </xf>
    <xf numFmtId="166" fontId="17" fillId="2" borderId="2" xfId="1" applyNumberFormat="1" applyFont="1" applyFill="1" applyBorder="1" applyAlignment="1">
      <alignment horizontal="justify" vertical="center" wrapText="1"/>
    </xf>
    <xf numFmtId="3" fontId="13" fillId="0" borderId="2" xfId="0" applyNumberFormat="1" applyFont="1" applyBorder="1" applyAlignment="1">
      <alignment vertical="center" wrapText="1"/>
    </xf>
    <xf numFmtId="3" fontId="11" fillId="0" borderId="2" xfId="0" applyNumberFormat="1" applyFont="1" applyBorder="1" applyAlignment="1">
      <alignment vertical="center" wrapText="1"/>
    </xf>
    <xf numFmtId="3" fontId="11" fillId="0" borderId="0" xfId="0" applyNumberFormat="1" applyFont="1" applyAlignment="1">
      <alignment vertical="center" wrapText="1"/>
    </xf>
    <xf numFmtId="3" fontId="13" fillId="0" borderId="2" xfId="0" applyNumberFormat="1" applyFont="1" applyFill="1" applyBorder="1" applyAlignment="1">
      <alignment vertical="center" wrapText="1"/>
    </xf>
    <xf numFmtId="3"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Border="1" applyAlignment="1">
      <alignment horizontal="right"/>
    </xf>
    <xf numFmtId="3" fontId="3" fillId="2" borderId="0" xfId="0" applyNumberFormat="1" applyFont="1" applyFill="1" applyAlignment="1">
      <alignment vertical="center" wrapText="1"/>
    </xf>
    <xf numFmtId="3"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0" xfId="0" applyFont="1" applyFill="1" applyAlignment="1">
      <alignment vertical="center" wrapText="1"/>
    </xf>
    <xf numFmtId="3" fontId="3" fillId="2" borderId="2" xfId="0" applyNumberFormat="1" applyFont="1" applyFill="1" applyBorder="1" applyAlignment="1">
      <alignment horizontal="left" vertical="center" wrapText="1"/>
    </xf>
    <xf numFmtId="165" fontId="3" fillId="2" borderId="0" xfId="0" applyNumberFormat="1"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0" xfId="0" applyFont="1" applyFill="1" applyAlignment="1">
      <alignment vertical="center" wrapText="1"/>
    </xf>
    <xf numFmtId="165" fontId="5" fillId="2" borderId="0" xfId="0" applyNumberFormat="1" applyFont="1" applyFill="1" applyAlignment="1">
      <alignment horizontal="center" vertical="center" wrapText="1"/>
    </xf>
    <xf numFmtId="3" fontId="3" fillId="2" borderId="2" xfId="2" applyNumberFormat="1" applyFont="1" applyFill="1" applyBorder="1" applyAlignment="1">
      <alignment horizontal="right" vertical="center" wrapText="1"/>
    </xf>
    <xf numFmtId="49" fontId="13"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right" vertical="center" wrapText="1"/>
    </xf>
    <xf numFmtId="0" fontId="14" fillId="0" borderId="0" xfId="0" applyFont="1" applyFill="1" applyAlignment="1">
      <alignment vertical="center" wrapText="1"/>
    </xf>
    <xf numFmtId="49"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vertical="center" wrapText="1"/>
    </xf>
    <xf numFmtId="3" fontId="14" fillId="0" borderId="0" xfId="0" applyNumberFormat="1" applyFont="1" applyFill="1" applyAlignment="1">
      <alignment vertical="center" wrapText="1"/>
    </xf>
    <xf numFmtId="0" fontId="18" fillId="0" borderId="0" xfId="0" applyFont="1" applyFill="1" applyAlignment="1">
      <alignment vertical="center" wrapText="1"/>
    </xf>
    <xf numFmtId="3" fontId="12" fillId="0" borderId="2" xfId="0" applyNumberFormat="1" applyFont="1" applyFill="1" applyBorder="1" applyAlignment="1">
      <alignment vertical="center" wrapText="1"/>
    </xf>
    <xf numFmtId="3" fontId="13" fillId="0" borderId="2" xfId="9" applyNumberFormat="1" applyFont="1" applyFill="1" applyBorder="1" applyAlignment="1">
      <alignment horizontal="left" vertical="center" wrapText="1"/>
    </xf>
    <xf numFmtId="3" fontId="13" fillId="0" borderId="2" xfId="0" applyNumberFormat="1" applyFont="1" applyFill="1" applyBorder="1" applyAlignment="1">
      <alignment horizontal="left" vertical="center" wrapText="1"/>
    </xf>
    <xf numFmtId="3" fontId="9" fillId="0" borderId="2" xfId="0" applyNumberFormat="1" applyFont="1" applyFill="1" applyBorder="1" applyAlignment="1">
      <alignment vertical="center" wrapText="1"/>
    </xf>
    <xf numFmtId="0" fontId="17" fillId="0" borderId="0" xfId="0" applyFont="1" applyFill="1" applyAlignment="1">
      <alignment vertical="center" wrapText="1"/>
    </xf>
    <xf numFmtId="166" fontId="13" fillId="0" borderId="2" xfId="1" applyNumberFormat="1" applyFont="1" applyFill="1" applyBorder="1" applyAlignment="1">
      <alignment horizontal="justify" vertical="center" wrapText="1"/>
    </xf>
    <xf numFmtId="0" fontId="13" fillId="0" borderId="2" xfId="1" applyNumberFormat="1" applyFont="1" applyFill="1" applyBorder="1" applyAlignment="1">
      <alignment horizontal="justify" vertical="center" wrapText="1"/>
    </xf>
    <xf numFmtId="0" fontId="13" fillId="0" borderId="2" xfId="8" applyFont="1" applyFill="1" applyBorder="1" applyAlignment="1">
      <alignment horizontal="justify" vertical="center" wrapText="1"/>
    </xf>
    <xf numFmtId="3" fontId="13" fillId="0" borderId="2" xfId="0" applyNumberFormat="1" applyFont="1" applyFill="1" applyBorder="1" applyAlignment="1">
      <alignment horizontal="left" vertical="center" wrapText="1" shrinkToFit="1"/>
    </xf>
    <xf numFmtId="166" fontId="13" fillId="0" borderId="2" xfId="3" applyNumberFormat="1" applyFont="1" applyFill="1" applyBorder="1" applyAlignment="1">
      <alignment horizontal="justify" vertical="center" wrapText="1"/>
    </xf>
    <xf numFmtId="49" fontId="9"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49" fontId="13" fillId="0" borderId="2" xfId="0" applyNumberFormat="1" applyFont="1" applyFill="1" applyBorder="1" applyAlignment="1">
      <alignment vertical="center" wrapText="1"/>
    </xf>
    <xf numFmtId="0" fontId="13" fillId="0" borderId="2" xfId="0" applyFont="1" applyFill="1" applyBorder="1" applyAlignment="1">
      <alignment vertical="center" wrapText="1"/>
    </xf>
    <xf numFmtId="0" fontId="3" fillId="0" borderId="2" xfId="8" applyFont="1" applyFill="1" applyBorder="1" applyAlignment="1">
      <alignment horizontal="justify" vertical="center" wrapText="1"/>
    </xf>
    <xf numFmtId="0" fontId="13" fillId="0" borderId="0" xfId="0" applyFont="1" applyFill="1" applyAlignment="1">
      <alignment vertical="center" wrapText="1"/>
    </xf>
    <xf numFmtId="0" fontId="13" fillId="0" borderId="2" xfId="1" applyNumberFormat="1" applyFont="1" applyFill="1" applyBorder="1" applyAlignment="1">
      <alignment vertical="center" wrapText="1"/>
    </xf>
    <xf numFmtId="0" fontId="11" fillId="0" borderId="2" xfId="0" applyFont="1" applyFill="1" applyBorder="1" applyAlignment="1">
      <alignment horizontal="left" vertical="center" wrapText="1"/>
    </xf>
    <xf numFmtId="3" fontId="11" fillId="0" borderId="2" xfId="0" applyNumberFormat="1" applyFont="1" applyFill="1" applyBorder="1" applyAlignment="1">
      <alignment horizontal="left" vertical="center" wrapText="1"/>
    </xf>
    <xf numFmtId="3" fontId="11" fillId="0" borderId="2" xfId="0" applyNumberFormat="1" applyFont="1" applyBorder="1" applyAlignment="1">
      <alignment horizontal="center" vertical="center" wrapText="1"/>
    </xf>
    <xf numFmtId="3" fontId="3" fillId="0" borderId="0" xfId="0" applyNumberFormat="1" applyFont="1" applyAlignment="1">
      <alignment vertical="center"/>
    </xf>
    <xf numFmtId="3" fontId="3" fillId="0" borderId="0" xfId="0" applyNumberFormat="1" applyFont="1" applyAlignment="1">
      <alignment horizontal="center" vertical="center"/>
    </xf>
    <xf numFmtId="3" fontId="3" fillId="0" borderId="2" xfId="0" applyNumberFormat="1" applyFont="1" applyBorder="1" applyAlignment="1">
      <alignment horizontal="center" vertical="center"/>
    </xf>
    <xf numFmtId="3" fontId="3" fillId="0" borderId="2" xfId="7" applyFont="1" applyBorder="1" applyAlignment="1">
      <alignment horizontal="center" vertical="center" wrapText="1"/>
    </xf>
    <xf numFmtId="3" fontId="13" fillId="0" borderId="7" xfId="0" applyNumberFormat="1" applyFont="1" applyBorder="1" applyAlignment="1">
      <alignment horizontal="center" vertical="center"/>
    </xf>
    <xf numFmtId="3" fontId="13" fillId="0" borderId="7" xfId="0" applyNumberFormat="1" applyFont="1" applyBorder="1" applyAlignment="1">
      <alignment vertical="center"/>
    </xf>
    <xf numFmtId="3" fontId="13" fillId="0" borderId="8" xfId="0" applyNumberFormat="1" applyFont="1" applyBorder="1" applyAlignment="1">
      <alignment vertical="center"/>
    </xf>
    <xf numFmtId="3" fontId="13"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13" fillId="0" borderId="9" xfId="0" applyNumberFormat="1" applyFont="1" applyBorder="1" applyAlignment="1">
      <alignment vertical="center"/>
    </xf>
    <xf numFmtId="3" fontId="11" fillId="0" borderId="2" xfId="0" applyNumberFormat="1" applyFont="1" applyBorder="1" applyAlignment="1">
      <alignment vertical="center"/>
    </xf>
    <xf numFmtId="49" fontId="11" fillId="2" borderId="2" xfId="0"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166" fontId="18" fillId="2" borderId="2" xfId="1" applyNumberFormat="1" applyFont="1" applyFill="1" applyBorder="1" applyAlignment="1">
      <alignment horizontal="center" vertical="center" wrapText="1"/>
    </xf>
    <xf numFmtId="166" fontId="14" fillId="2" borderId="0" xfId="1" applyNumberFormat="1" applyFont="1" applyFill="1" applyAlignment="1">
      <alignment vertical="center" wrapText="1"/>
    </xf>
    <xf numFmtId="49" fontId="14" fillId="2" borderId="0" xfId="1" applyNumberFormat="1" applyFont="1" applyFill="1" applyAlignment="1">
      <alignment horizontal="center" vertical="center" wrapText="1"/>
    </xf>
    <xf numFmtId="166" fontId="18" fillId="2" borderId="0" xfId="1" applyNumberFormat="1" applyFont="1" applyFill="1" applyAlignment="1">
      <alignment vertical="center" wrapText="1"/>
    </xf>
    <xf numFmtId="166" fontId="18" fillId="2" borderId="2" xfId="1" applyNumberFormat="1" applyFont="1" applyFill="1" applyBorder="1" applyAlignment="1">
      <alignment horizontal="right" vertical="center" wrapText="1"/>
    </xf>
    <xf numFmtId="49" fontId="17" fillId="2" borderId="2" xfId="1" applyNumberFormat="1" applyFont="1" applyFill="1" applyBorder="1" applyAlignment="1">
      <alignment horizontal="center" vertical="center" wrapText="1"/>
    </xf>
    <xf numFmtId="166" fontId="17" fillId="2" borderId="0" xfId="1" applyNumberFormat="1" applyFont="1" applyFill="1" applyAlignment="1">
      <alignment vertical="center" wrapText="1"/>
    </xf>
    <xf numFmtId="166" fontId="17" fillId="2" borderId="2" xfId="1" applyNumberFormat="1" applyFont="1" applyFill="1" applyBorder="1" applyAlignment="1">
      <alignment horizontal="right" vertical="center" wrapText="1"/>
    </xf>
    <xf numFmtId="166" fontId="13" fillId="2" borderId="2" xfId="1" applyNumberFormat="1" applyFont="1" applyFill="1" applyBorder="1" applyAlignment="1">
      <alignment horizontal="right" vertical="center" wrapText="1"/>
    </xf>
    <xf numFmtId="49" fontId="14" fillId="2" borderId="2" xfId="4" applyNumberFormat="1" applyFont="1" applyFill="1" applyBorder="1" applyAlignment="1">
      <alignment vertical="center" wrapText="1"/>
    </xf>
    <xf numFmtId="166" fontId="14" fillId="2" borderId="2" xfId="1" applyNumberFormat="1" applyFont="1" applyFill="1" applyBorder="1" applyAlignment="1">
      <alignment vertical="center" wrapText="1"/>
    </xf>
    <xf numFmtId="49" fontId="14" fillId="2" borderId="0" xfId="1" applyNumberFormat="1" applyFont="1" applyFill="1" applyBorder="1" applyAlignment="1">
      <alignment horizontal="center" vertical="center" wrapText="1"/>
    </xf>
    <xf numFmtId="166" fontId="14" fillId="2" borderId="0" xfId="1" applyNumberFormat="1" applyFont="1" applyFill="1" applyBorder="1" applyAlignment="1">
      <alignment vertical="center" wrapText="1"/>
    </xf>
    <xf numFmtId="0" fontId="14" fillId="0" borderId="0" xfId="10" applyFont="1" applyAlignment="1">
      <alignment vertical="center"/>
    </xf>
    <xf numFmtId="0" fontId="14" fillId="0" borderId="0" xfId="10" applyFont="1" applyAlignment="1">
      <alignment horizontal="center" vertical="center" wrapText="1"/>
    </xf>
    <xf numFmtId="0" fontId="14" fillId="0" borderId="0" xfId="10" applyFont="1" applyAlignment="1">
      <alignment horizontal="center" vertical="center"/>
    </xf>
    <xf numFmtId="49" fontId="14" fillId="0" borderId="0" xfId="10" applyNumberFormat="1" applyFont="1" applyAlignment="1">
      <alignment vertical="center" wrapText="1"/>
    </xf>
    <xf numFmtId="0" fontId="19" fillId="0" borderId="0" xfId="10" applyFont="1" applyAlignment="1">
      <alignment vertical="center"/>
    </xf>
    <xf numFmtId="0" fontId="19" fillId="0" borderId="10" xfId="10" applyFont="1" applyBorder="1" applyAlignment="1">
      <alignment horizontal="center" vertical="center" wrapText="1"/>
    </xf>
    <xf numFmtId="0" fontId="19" fillId="0" borderId="10" xfId="10" applyFont="1" applyBorder="1" applyAlignment="1">
      <alignment vertical="center"/>
    </xf>
    <xf numFmtId="0" fontId="19" fillId="0" borderId="10" xfId="10" applyFont="1" applyBorder="1" applyAlignment="1">
      <alignment horizontal="center" vertical="center"/>
    </xf>
    <xf numFmtId="49" fontId="19" fillId="0" borderId="10" xfId="10" applyNumberFormat="1" applyFont="1" applyBorder="1" applyAlignment="1">
      <alignment vertical="center" wrapText="1"/>
    </xf>
    <xf numFmtId="0" fontId="19" fillId="0" borderId="9" xfId="10" applyFont="1" applyBorder="1" applyAlignment="1">
      <alignment horizontal="center" vertical="center" wrapText="1"/>
    </xf>
    <xf numFmtId="166" fontId="19" fillId="0" borderId="9" xfId="11" applyNumberFormat="1" applyFont="1" applyBorder="1" applyAlignment="1">
      <alignment horizontal="left" vertical="center"/>
    </xf>
    <xf numFmtId="166" fontId="19" fillId="0" borderId="9" xfId="11" applyNumberFormat="1" applyFont="1" applyBorder="1" applyAlignment="1">
      <alignment horizontal="right" vertical="center"/>
    </xf>
    <xf numFmtId="49" fontId="19" fillId="0" borderId="9" xfId="10" applyNumberFormat="1" applyFont="1" applyBorder="1" applyAlignment="1">
      <alignment horizontal="justify" vertical="center" wrapText="1"/>
    </xf>
    <xf numFmtId="0" fontId="19" fillId="0" borderId="9" xfId="10" applyFont="1" applyBorder="1" applyAlignment="1">
      <alignment horizontal="center" vertical="center"/>
    </xf>
    <xf numFmtId="0" fontId="2" fillId="0" borderId="0" xfId="10" applyFont="1" applyAlignment="1">
      <alignment vertical="center"/>
    </xf>
    <xf numFmtId="0" fontId="2" fillId="0" borderId="9" xfId="10" applyFont="1" applyBorder="1" applyAlignment="1">
      <alignment horizontal="center" vertical="center" wrapText="1"/>
    </xf>
    <xf numFmtId="166" fontId="2" fillId="0" borderId="9" xfId="11" applyNumberFormat="1" applyFont="1" applyBorder="1" applyAlignment="1">
      <alignment horizontal="left" vertical="center"/>
    </xf>
    <xf numFmtId="166" fontId="2" fillId="0" borderId="9" xfId="11" applyNumberFormat="1" applyFont="1" applyBorder="1" applyAlignment="1">
      <alignment horizontal="right" vertical="center"/>
    </xf>
    <xf numFmtId="49" fontId="2" fillId="0" borderId="9" xfId="10" applyNumberFormat="1" applyFont="1" applyBorder="1" applyAlignment="1">
      <alignment horizontal="justify" vertical="center" wrapText="1"/>
    </xf>
    <xf numFmtId="0" fontId="2" fillId="0" borderId="9" xfId="10" applyFont="1" applyBorder="1" applyAlignment="1">
      <alignment horizontal="center" vertical="center"/>
    </xf>
    <xf numFmtId="0" fontId="19" fillId="0" borderId="8" xfId="10" applyFont="1" applyBorder="1" applyAlignment="1">
      <alignment horizontal="center" vertical="center" wrapText="1"/>
    </xf>
    <xf numFmtId="166" fontId="19" fillId="0" borderId="8" xfId="11" applyNumberFormat="1" applyFont="1" applyBorder="1" applyAlignment="1">
      <alignment horizontal="left" vertical="center"/>
    </xf>
    <xf numFmtId="166" fontId="19" fillId="0" borderId="8" xfId="11" applyNumberFormat="1" applyFont="1" applyBorder="1" applyAlignment="1">
      <alignment horizontal="right" vertical="center"/>
    </xf>
    <xf numFmtId="49" fontId="19" fillId="0" borderId="8" xfId="10" applyNumberFormat="1" applyFont="1" applyBorder="1" applyAlignment="1">
      <alignment horizontal="justify" vertical="center" wrapText="1"/>
    </xf>
    <xf numFmtId="0" fontId="19" fillId="0" borderId="8" xfId="10" applyFont="1" applyBorder="1" applyAlignment="1">
      <alignment horizontal="center" vertical="center"/>
    </xf>
    <xf numFmtId="166" fontId="19" fillId="0" borderId="8" xfId="11" applyNumberFormat="1" applyFont="1" applyBorder="1" applyAlignment="1">
      <alignment horizontal="justify" vertical="center"/>
    </xf>
    <xf numFmtId="49" fontId="19" fillId="0" borderId="8" xfId="10" applyNumberFormat="1" applyFont="1" applyBorder="1" applyAlignment="1">
      <alignment horizontal="left" vertical="center" wrapText="1"/>
    </xf>
    <xf numFmtId="0" fontId="2" fillId="0" borderId="8" xfId="10" applyFont="1" applyBorder="1" applyAlignment="1">
      <alignment horizontal="center" vertical="center" wrapText="1"/>
    </xf>
    <xf numFmtId="166" fontId="2" fillId="0" borderId="8" xfId="11" applyNumberFormat="1" applyFont="1" applyBorder="1" applyAlignment="1">
      <alignment horizontal="left" vertical="center"/>
    </xf>
    <xf numFmtId="166" fontId="2" fillId="0" borderId="8" xfId="11" applyNumberFormat="1" applyFont="1" applyBorder="1" applyAlignment="1">
      <alignment horizontal="right" vertical="center"/>
    </xf>
    <xf numFmtId="166" fontId="2" fillId="0" borderId="8" xfId="11" applyNumberFormat="1" applyFont="1" applyBorder="1" applyAlignment="1">
      <alignment horizontal="justify" vertical="center"/>
    </xf>
    <xf numFmtId="0" fontId="2" fillId="0" borderId="8" xfId="10" applyFont="1" applyBorder="1" applyAlignment="1">
      <alignment horizontal="center" vertical="center"/>
    </xf>
    <xf numFmtId="49" fontId="2" fillId="0" borderId="8" xfId="10" applyNumberFormat="1" applyFont="1" applyBorder="1" applyAlignment="1">
      <alignment horizontal="justify" vertical="center" wrapText="1"/>
    </xf>
    <xf numFmtId="49" fontId="2" fillId="0" borderId="8" xfId="10" applyNumberFormat="1" applyFont="1" applyBorder="1" applyAlignment="1">
      <alignment horizontal="left" vertical="center" wrapText="1"/>
    </xf>
    <xf numFmtId="166" fontId="19" fillId="0" borderId="0" xfId="10" applyNumberFormat="1" applyFont="1" applyAlignment="1">
      <alignment vertical="center"/>
    </xf>
    <xf numFmtId="166" fontId="2" fillId="0" borderId="8" xfId="11" applyNumberFormat="1" applyFont="1" applyFill="1" applyBorder="1" applyAlignment="1">
      <alignment horizontal="right" vertical="center"/>
    </xf>
    <xf numFmtId="0" fontId="31" fillId="0" borderId="0" xfId="10" applyFont="1" applyAlignment="1">
      <alignment vertical="center"/>
    </xf>
    <xf numFmtId="0" fontId="31" fillId="0" borderId="8" xfId="10" applyFont="1" applyBorder="1" applyAlignment="1">
      <alignment horizontal="center" vertical="center" wrapText="1"/>
    </xf>
    <xf numFmtId="166" fontId="31" fillId="0" borderId="8" xfId="11" applyNumberFormat="1" applyFont="1" applyBorder="1" applyAlignment="1">
      <alignment horizontal="left" vertical="center"/>
    </xf>
    <xf numFmtId="166" fontId="31" fillId="0" borderId="8" xfId="11" applyNumberFormat="1" applyFont="1" applyBorder="1" applyAlignment="1">
      <alignment horizontal="right" vertical="center"/>
    </xf>
    <xf numFmtId="0" fontId="31" fillId="0" borderId="8" xfId="10" applyFont="1" applyBorder="1" applyAlignment="1">
      <alignment horizontal="center" vertical="center"/>
    </xf>
    <xf numFmtId="49" fontId="31" fillId="0" borderId="8" xfId="10" applyNumberFormat="1" applyFont="1" applyBorder="1" applyAlignment="1">
      <alignment horizontal="left" vertical="center" wrapText="1"/>
    </xf>
    <xf numFmtId="49" fontId="2" fillId="0" borderId="8" xfId="10" applyNumberFormat="1" applyFont="1" applyBorder="1" applyAlignment="1">
      <alignment horizontal="center" vertical="center" wrapText="1"/>
    </xf>
    <xf numFmtId="0" fontId="19" fillId="0" borderId="7" xfId="10" applyFont="1" applyBorder="1" applyAlignment="1">
      <alignment horizontal="center" vertical="center" wrapText="1"/>
    </xf>
    <xf numFmtId="166" fontId="2" fillId="0" borderId="7" xfId="11" applyNumberFormat="1" applyFont="1" applyBorder="1" applyAlignment="1">
      <alignment horizontal="right" vertical="center"/>
    </xf>
    <xf numFmtId="0" fontId="19" fillId="0" borderId="7" xfId="10" applyFont="1" applyBorder="1" applyAlignment="1">
      <alignment horizontal="center" vertical="center"/>
    </xf>
    <xf numFmtId="49" fontId="2" fillId="0" borderId="7" xfId="10" applyNumberFormat="1" applyFont="1" applyBorder="1" applyAlignment="1">
      <alignment horizontal="center" vertical="center" wrapText="1"/>
    </xf>
    <xf numFmtId="0" fontId="2" fillId="0" borderId="7" xfId="10" applyFont="1" applyBorder="1" applyAlignment="1">
      <alignment horizontal="center" vertical="center"/>
    </xf>
    <xf numFmtId="166" fontId="2" fillId="0" borderId="2" xfId="11" applyNumberFormat="1" applyFont="1" applyBorder="1" applyAlignment="1">
      <alignment horizontal="right" vertical="center"/>
    </xf>
    <xf numFmtId="0" fontId="19" fillId="0" borderId="2" xfId="10" applyFont="1" applyBorder="1" applyAlignment="1">
      <alignment horizontal="center" vertical="center"/>
    </xf>
    <xf numFmtId="49" fontId="2" fillId="0" borderId="2" xfId="10" applyNumberFormat="1" applyFont="1" applyBorder="1" applyAlignment="1">
      <alignment horizontal="center" vertical="center" wrapText="1"/>
    </xf>
    <xf numFmtId="3" fontId="19" fillId="0" borderId="0" xfId="9" applyNumberFormat="1" applyFont="1" applyAlignment="1">
      <alignment horizontal="center" vertical="center" wrapText="1"/>
    </xf>
    <xf numFmtId="3" fontId="32" fillId="0" borderId="2" xfId="9" applyNumberFormat="1" applyFont="1" applyBorder="1" applyAlignment="1">
      <alignment horizontal="center" vertical="center" wrapText="1"/>
    </xf>
    <xf numFmtId="0" fontId="13" fillId="0" borderId="0" xfId="10" applyFont="1" applyAlignment="1">
      <alignment vertical="center"/>
    </xf>
    <xf numFmtId="0" fontId="13" fillId="0" borderId="0" xfId="10" applyFont="1" applyAlignment="1">
      <alignment horizontal="center" vertical="center"/>
    </xf>
    <xf numFmtId="1" fontId="33" fillId="0" borderId="0" xfId="10" applyNumberFormat="1" applyFont="1" applyAlignment="1">
      <alignment vertical="center"/>
    </xf>
    <xf numFmtId="1" fontId="35" fillId="0" borderId="0" xfId="9" applyNumberFormat="1" applyFont="1" applyAlignment="1">
      <alignment horizontal="center" vertical="center" wrapText="1"/>
    </xf>
    <xf numFmtId="1" fontId="37" fillId="0" borderId="0" xfId="9" applyNumberFormat="1" applyFont="1" applyAlignment="1">
      <alignment vertical="center" wrapText="1"/>
    </xf>
    <xf numFmtId="1" fontId="34" fillId="0" borderId="0" xfId="9" applyNumberFormat="1" applyFont="1" applyAlignment="1">
      <alignment horizontal="center" vertical="center" wrapText="1"/>
    </xf>
    <xf numFmtId="1" fontId="34" fillId="0" borderId="0" xfId="9" applyNumberFormat="1" applyFont="1" applyAlignment="1">
      <alignment horizontal="right" vertical="center"/>
    </xf>
    <xf numFmtId="3" fontId="19" fillId="0" borderId="14" xfId="9" applyNumberFormat="1" applyFont="1" applyBorder="1" applyAlignment="1">
      <alignment vertical="center" wrapText="1"/>
    </xf>
    <xf numFmtId="3" fontId="2" fillId="0" borderId="3" xfId="9" quotePrefix="1" applyNumberFormat="1" applyFont="1" applyBorder="1" applyAlignment="1">
      <alignment horizontal="center" vertical="center" wrapText="1"/>
    </xf>
    <xf numFmtId="3" fontId="2" fillId="0" borderId="3" xfId="9" applyNumberFormat="1" applyFont="1" applyBorder="1" applyAlignment="1">
      <alignment horizontal="center" vertical="center" wrapText="1"/>
    </xf>
    <xf numFmtId="3" fontId="2" fillId="0" borderId="9" xfId="9" applyNumberFormat="1" applyFont="1" applyBorder="1" applyAlignment="1">
      <alignment horizontal="center" vertical="center" wrapText="1"/>
    </xf>
    <xf numFmtId="3" fontId="19" fillId="0" borderId="3" xfId="9" quotePrefix="1" applyNumberFormat="1" applyFont="1" applyBorder="1" applyAlignment="1">
      <alignment horizontal="center" vertical="center" wrapText="1"/>
    </xf>
    <xf numFmtId="166" fontId="2" fillId="0" borderId="3" xfId="1" quotePrefix="1" applyNumberFormat="1" applyFont="1" applyFill="1" applyBorder="1" applyAlignment="1">
      <alignment horizontal="center" vertical="center" wrapText="1"/>
    </xf>
    <xf numFmtId="3" fontId="19" fillId="0" borderId="0" xfId="9" quotePrefix="1" applyNumberFormat="1" applyFont="1" applyAlignment="1">
      <alignment horizontal="center" vertical="center" wrapText="1"/>
    </xf>
    <xf numFmtId="3" fontId="19" fillId="0" borderId="0" xfId="9" applyNumberFormat="1" applyFont="1" applyAlignment="1">
      <alignment vertical="center" wrapText="1"/>
    </xf>
    <xf numFmtId="3" fontId="2" fillId="0" borderId="7" xfId="9" quotePrefix="1" applyNumberFormat="1" applyFont="1" applyBorder="1" applyAlignment="1">
      <alignment horizontal="center" vertical="center" wrapText="1"/>
    </xf>
    <xf numFmtId="3" fontId="2" fillId="0" borderId="7" xfId="9" applyNumberFormat="1" applyFont="1" applyBorder="1" applyAlignment="1">
      <alignment horizontal="left" vertical="center" wrapText="1"/>
    </xf>
    <xf numFmtId="3" fontId="2" fillId="0" borderId="7" xfId="9" applyNumberFormat="1" applyFont="1" applyBorder="1" applyAlignment="1">
      <alignment horizontal="center" vertical="center" wrapText="1"/>
    </xf>
    <xf numFmtId="166" fontId="2" fillId="0" borderId="7" xfId="1" quotePrefix="1" applyNumberFormat="1" applyFont="1" applyFill="1" applyBorder="1" applyAlignment="1">
      <alignment horizontal="center" vertical="center" wrapText="1"/>
    </xf>
    <xf numFmtId="3" fontId="19" fillId="0" borderId="7" xfId="9" quotePrefix="1" applyNumberFormat="1" applyFont="1" applyBorder="1" applyAlignment="1">
      <alignment horizontal="center" vertical="center" wrapText="1"/>
    </xf>
    <xf numFmtId="3" fontId="32" fillId="0" borderId="0" xfId="9" applyNumberFormat="1" applyFont="1" applyAlignment="1">
      <alignment vertical="center" wrapText="1"/>
    </xf>
    <xf numFmtId="3" fontId="2" fillId="0" borderId="8" xfId="9" quotePrefix="1" applyNumberFormat="1" applyFont="1" applyBorder="1" applyAlignment="1">
      <alignment horizontal="center" vertical="center" wrapText="1"/>
    </xf>
    <xf numFmtId="3" fontId="2" fillId="0" borderId="8" xfId="9" applyNumberFormat="1" applyFont="1" applyBorder="1" applyAlignment="1">
      <alignment horizontal="left" vertical="center" wrapText="1"/>
    </xf>
    <xf numFmtId="3" fontId="2" fillId="0" borderId="8" xfId="9" applyNumberFormat="1" applyFont="1" applyBorder="1" applyAlignment="1">
      <alignment horizontal="center" vertical="center" wrapText="1"/>
    </xf>
    <xf numFmtId="166" fontId="2" fillId="0" borderId="8" xfId="1" quotePrefix="1" applyNumberFormat="1" applyFont="1" applyFill="1" applyBorder="1" applyAlignment="1">
      <alignment horizontal="center" vertical="center" wrapText="1"/>
    </xf>
    <xf numFmtId="3" fontId="19" fillId="0" borderId="8" xfId="9" quotePrefix="1" applyNumberFormat="1" applyFont="1" applyBorder="1" applyAlignment="1">
      <alignment horizontal="center" vertical="center" wrapText="1"/>
    </xf>
    <xf numFmtId="3" fontId="19" fillId="0" borderId="0" xfId="9" quotePrefix="1" applyNumberFormat="1" applyFont="1" applyAlignment="1">
      <alignment vertical="center" wrapText="1"/>
    </xf>
    <xf numFmtId="3" fontId="31" fillId="0" borderId="0" xfId="9" applyNumberFormat="1" applyFont="1" applyAlignment="1">
      <alignment vertical="center" wrapText="1"/>
    </xf>
    <xf numFmtId="3" fontId="2" fillId="0" borderId="0" xfId="9" applyNumberFormat="1" applyFont="1" applyAlignment="1">
      <alignment vertical="center" wrapText="1"/>
    </xf>
    <xf numFmtId="3" fontId="19" fillId="0" borderId="8" xfId="9" applyNumberFormat="1" applyFont="1" applyBorder="1" applyAlignment="1">
      <alignment horizontal="left" vertical="center" wrapText="1"/>
    </xf>
    <xf numFmtId="3" fontId="19" fillId="0" borderId="8" xfId="9" applyNumberFormat="1" applyFont="1" applyBorder="1" applyAlignment="1">
      <alignment horizontal="center" vertical="center" wrapText="1"/>
    </xf>
    <xf numFmtId="166" fontId="19" fillId="0" borderId="8" xfId="1" quotePrefix="1" applyNumberFormat="1" applyFont="1" applyFill="1" applyBorder="1" applyAlignment="1">
      <alignment horizontal="center" vertical="center" wrapText="1"/>
    </xf>
    <xf numFmtId="3" fontId="19" fillId="0" borderId="8" xfId="9" quotePrefix="1" applyNumberFormat="1" applyFont="1" applyBorder="1" applyAlignment="1">
      <alignment vertical="center" wrapText="1"/>
    </xf>
    <xf numFmtId="3" fontId="2" fillId="0" borderId="0" xfId="9" quotePrefix="1" applyNumberFormat="1" applyFont="1" applyAlignment="1">
      <alignment horizontal="center" vertical="center" wrapText="1"/>
    </xf>
    <xf numFmtId="3" fontId="31" fillId="0" borderId="8" xfId="9" quotePrefix="1" applyNumberFormat="1" applyFont="1" applyBorder="1" applyAlignment="1">
      <alignment horizontal="center" vertical="center" wrapText="1"/>
    </xf>
    <xf numFmtId="3" fontId="31" fillId="0" borderId="8" xfId="9" applyNumberFormat="1" applyFont="1" applyBorder="1" applyAlignment="1">
      <alignment horizontal="left" vertical="center" wrapText="1"/>
    </xf>
    <xf numFmtId="3" fontId="31" fillId="0" borderId="8" xfId="9" applyNumberFormat="1" applyFont="1" applyBorder="1" applyAlignment="1">
      <alignment horizontal="center" vertical="center" wrapText="1"/>
    </xf>
    <xf numFmtId="166" fontId="31" fillId="0" borderId="8" xfId="1" quotePrefix="1" applyNumberFormat="1" applyFont="1" applyFill="1" applyBorder="1" applyAlignment="1">
      <alignment horizontal="center" vertical="center" wrapText="1"/>
    </xf>
    <xf numFmtId="3" fontId="31" fillId="0" borderId="0" xfId="9" quotePrefix="1" applyNumberFormat="1" applyFont="1" applyAlignment="1">
      <alignment horizontal="center" vertical="center" wrapText="1"/>
    </xf>
    <xf numFmtId="3" fontId="31" fillId="0" borderId="8" xfId="9" quotePrefix="1" applyNumberFormat="1" applyFont="1" applyBorder="1" applyAlignment="1">
      <alignment vertical="center" wrapText="1"/>
    </xf>
    <xf numFmtId="3" fontId="31" fillId="0" borderId="0" xfId="9" quotePrefix="1" applyNumberFormat="1" applyFont="1" applyAlignment="1">
      <alignment vertical="center" wrapText="1"/>
    </xf>
    <xf numFmtId="1" fontId="19" fillId="0" borderId="10" xfId="9" applyNumberFormat="1" applyFont="1" applyBorder="1" applyAlignment="1">
      <alignment horizontal="center" vertical="center"/>
    </xf>
    <xf numFmtId="1" fontId="19" fillId="0" borderId="10" xfId="9" applyNumberFormat="1" applyFont="1" applyBorder="1" applyAlignment="1">
      <alignment vertical="center" wrapText="1"/>
    </xf>
    <xf numFmtId="1" fontId="19" fillId="0" borderId="10" xfId="9" applyNumberFormat="1" applyFont="1" applyBorder="1" applyAlignment="1">
      <alignment horizontal="center" vertical="center" wrapText="1"/>
    </xf>
    <xf numFmtId="1" fontId="19" fillId="0" borderId="10" xfId="9" applyNumberFormat="1" applyFont="1" applyBorder="1" applyAlignment="1">
      <alignment horizontal="right" vertical="center"/>
    </xf>
    <xf numFmtId="1" fontId="32" fillId="0" borderId="10" xfId="9" applyNumberFormat="1" applyFont="1" applyBorder="1" applyAlignment="1">
      <alignment horizontal="right" vertical="center"/>
    </xf>
    <xf numFmtId="1" fontId="19" fillId="0" borderId="0" xfId="9" applyNumberFormat="1" applyFont="1" applyAlignment="1">
      <alignment horizontal="right" vertical="center"/>
    </xf>
    <xf numFmtId="1" fontId="19" fillId="0" borderId="0" xfId="9" applyNumberFormat="1" applyFont="1" applyAlignment="1">
      <alignment vertical="center"/>
    </xf>
    <xf numFmtId="0" fontId="26" fillId="0" borderId="0" xfId="0" applyFont="1"/>
    <xf numFmtId="1" fontId="2" fillId="0" borderId="0" xfId="9" applyNumberFormat="1" applyFont="1" applyAlignment="1">
      <alignment horizontal="center" vertical="center"/>
    </xf>
    <xf numFmtId="1" fontId="19" fillId="0" borderId="0" xfId="9" applyNumberFormat="1" applyFont="1" applyAlignment="1">
      <alignment horizontal="center" vertical="center"/>
    </xf>
    <xf numFmtId="1" fontId="19" fillId="0" borderId="0" xfId="9" applyNumberFormat="1" applyFont="1" applyAlignment="1">
      <alignment vertical="center" wrapText="1"/>
    </xf>
    <xf numFmtId="1" fontId="19" fillId="0" borderId="0" xfId="9" applyNumberFormat="1" applyFont="1" applyAlignment="1">
      <alignment horizontal="center" vertical="center" wrapText="1"/>
    </xf>
    <xf numFmtId="3" fontId="2" fillId="0" borderId="2" xfId="9" quotePrefix="1" applyNumberFormat="1" applyFont="1" applyBorder="1" applyAlignment="1">
      <alignment horizontal="center" vertical="center" wrapText="1"/>
    </xf>
    <xf numFmtId="3" fontId="2" fillId="0" borderId="2" xfId="9" applyNumberFormat="1" applyFont="1" applyBorder="1" applyAlignment="1">
      <alignment horizontal="center" vertical="center" wrapText="1"/>
    </xf>
    <xf numFmtId="166" fontId="2" fillId="0" borderId="2" xfId="13" quotePrefix="1" applyNumberFormat="1" applyFont="1" applyFill="1" applyBorder="1" applyAlignment="1">
      <alignment horizontal="center" vertical="center" wrapText="1"/>
    </xf>
    <xf numFmtId="1" fontId="2" fillId="0" borderId="7" xfId="9" quotePrefix="1" applyNumberFormat="1" applyFont="1" applyBorder="1" applyAlignment="1">
      <alignment horizontal="center" vertical="center"/>
    </xf>
    <xf numFmtId="1" fontId="2" fillId="0" borderId="7" xfId="9" applyNumberFormat="1" applyFont="1" applyBorder="1" applyAlignment="1">
      <alignment vertical="center" wrapText="1"/>
    </xf>
    <xf numFmtId="166" fontId="2" fillId="0" borderId="7" xfId="13" quotePrefix="1" applyNumberFormat="1" applyFont="1" applyFill="1" applyBorder="1" applyAlignment="1">
      <alignment horizontal="center" vertical="center" wrapText="1"/>
    </xf>
    <xf numFmtId="1" fontId="19" fillId="0" borderId="8" xfId="9" applyNumberFormat="1" applyFont="1" applyBorder="1" applyAlignment="1">
      <alignment horizontal="center" vertical="center"/>
    </xf>
    <xf numFmtId="1" fontId="19" fillId="0" borderId="8" xfId="9" applyNumberFormat="1" applyFont="1" applyBorder="1" applyAlignment="1">
      <alignment vertical="center" wrapText="1"/>
    </xf>
    <xf numFmtId="166" fontId="19" fillId="0" borderId="8" xfId="14" applyNumberFormat="1" applyFont="1" applyFill="1" applyBorder="1" applyAlignment="1">
      <alignment horizontal="center" vertical="center" wrapText="1"/>
    </xf>
    <xf numFmtId="166" fontId="19" fillId="0" borderId="8" xfId="14" applyNumberFormat="1" applyFont="1" applyFill="1" applyBorder="1" applyAlignment="1">
      <alignment vertical="center" wrapText="1"/>
    </xf>
    <xf numFmtId="3" fontId="19" fillId="0" borderId="8" xfId="9" applyNumberFormat="1" applyFont="1" applyBorder="1" applyAlignment="1">
      <alignment vertical="center" wrapText="1"/>
    </xf>
    <xf numFmtId="166" fontId="19" fillId="0" borderId="8" xfId="13" quotePrefix="1" applyNumberFormat="1" applyFont="1" applyFill="1" applyBorder="1" applyAlignment="1">
      <alignment horizontal="center" vertical="center" wrapText="1"/>
    </xf>
    <xf numFmtId="168" fontId="19" fillId="0" borderId="8" xfId="15" applyNumberFormat="1" applyFont="1" applyFill="1" applyBorder="1" applyAlignment="1">
      <alignment horizontal="right" vertical="center"/>
    </xf>
    <xf numFmtId="168" fontId="19" fillId="0" borderId="8" xfId="15" quotePrefix="1" applyNumberFormat="1" applyFont="1" applyFill="1" applyBorder="1" applyAlignment="1">
      <alignment horizontal="center" vertical="center" wrapText="1"/>
    </xf>
    <xf numFmtId="1" fontId="19" fillId="0" borderId="8" xfId="9" quotePrefix="1" applyNumberFormat="1" applyFont="1" applyBorder="1" applyAlignment="1">
      <alignment vertical="center" wrapText="1"/>
    </xf>
    <xf numFmtId="0" fontId="19" fillId="0" borderId="8" xfId="0" applyFont="1" applyBorder="1" applyAlignment="1">
      <alignment horizontal="center" vertical="center" wrapText="1"/>
    </xf>
    <xf numFmtId="166" fontId="19" fillId="0" borderId="8" xfId="16" applyNumberFormat="1" applyFont="1" applyFill="1" applyBorder="1" applyAlignment="1">
      <alignment horizontal="right" vertical="center" wrapText="1"/>
    </xf>
    <xf numFmtId="3" fontId="19" fillId="0" borderId="8" xfId="9" quotePrefix="1" applyNumberFormat="1" applyFont="1" applyBorder="1" applyAlignment="1">
      <alignment horizontal="right" vertical="center" wrapText="1"/>
    </xf>
    <xf numFmtId="168" fontId="19" fillId="0" borderId="8" xfId="9" applyNumberFormat="1" applyFont="1" applyBorder="1" applyAlignment="1">
      <alignment horizontal="right" vertical="center"/>
    </xf>
    <xf numFmtId="166" fontId="19" fillId="0" borderId="8" xfId="17" quotePrefix="1" applyNumberFormat="1" applyFont="1" applyFill="1" applyBorder="1" applyAlignment="1">
      <alignment horizontal="center" vertical="center" wrapText="1"/>
    </xf>
    <xf numFmtId="1" fontId="19" fillId="0" borderId="8" xfId="9" applyNumberFormat="1" applyFont="1" applyBorder="1" applyAlignment="1">
      <alignment horizontal="center" vertical="center" wrapText="1"/>
    </xf>
    <xf numFmtId="3" fontId="19" fillId="0" borderId="8" xfId="0" applyNumberFormat="1" applyFont="1" applyBorder="1" applyAlignment="1">
      <alignment horizontal="center" vertical="center"/>
    </xf>
    <xf numFmtId="1" fontId="2" fillId="0" borderId="8" xfId="9" quotePrefix="1" applyNumberFormat="1" applyFont="1" applyBorder="1" applyAlignment="1">
      <alignment horizontal="center" vertical="center"/>
    </xf>
    <xf numFmtId="1" fontId="2" fillId="0" borderId="8" xfId="9" applyNumberFormat="1" applyFont="1" applyBorder="1" applyAlignment="1">
      <alignment vertical="center" wrapText="1"/>
    </xf>
    <xf numFmtId="166" fontId="2" fillId="0" borderId="8" xfId="13" quotePrefix="1" applyNumberFormat="1" applyFont="1" applyFill="1" applyBorder="1" applyAlignment="1">
      <alignment horizontal="center" vertical="center" wrapText="1"/>
    </xf>
    <xf numFmtId="0" fontId="19" fillId="0" borderId="8" xfId="0" applyFont="1" applyBorder="1" applyAlignment="1">
      <alignment horizontal="left" vertical="center" wrapText="1"/>
    </xf>
    <xf numFmtId="0" fontId="2" fillId="0" borderId="10" xfId="18" applyFont="1" applyBorder="1" applyAlignment="1">
      <alignment horizontal="center" vertical="center" wrapText="1"/>
    </xf>
    <xf numFmtId="0" fontId="2" fillId="0" borderId="10" xfId="19" applyFont="1" applyBorder="1" applyAlignment="1">
      <alignment vertical="center" wrapText="1"/>
    </xf>
    <xf numFmtId="3" fontId="2" fillId="0" borderId="10" xfId="9" quotePrefix="1" applyNumberFormat="1" applyFont="1" applyBorder="1" applyAlignment="1">
      <alignment horizontal="center" vertical="center" wrapText="1"/>
    </xf>
    <xf numFmtId="166" fontId="2" fillId="0" borderId="10" xfId="13" quotePrefix="1" applyNumberFormat="1" applyFont="1" applyFill="1" applyBorder="1" applyAlignment="1">
      <alignment horizontal="center" vertical="center" wrapText="1"/>
    </xf>
    <xf numFmtId="166" fontId="2" fillId="0" borderId="10" xfId="13" quotePrefix="1" applyNumberFormat="1" applyFont="1" applyFill="1" applyBorder="1" applyAlignment="1">
      <alignment vertical="center" wrapText="1"/>
    </xf>
    <xf numFmtId="0" fontId="2" fillId="0" borderId="0" xfId="18" applyFont="1" applyAlignment="1">
      <alignment horizontal="center" vertical="center" wrapText="1"/>
    </xf>
    <xf numFmtId="0" fontId="2" fillId="0" borderId="0" xfId="19" applyFont="1" applyAlignment="1">
      <alignment vertical="center" wrapText="1"/>
    </xf>
    <xf numFmtId="166" fontId="2" fillId="0" borderId="0" xfId="13" quotePrefix="1" applyNumberFormat="1" applyFont="1" applyFill="1" applyBorder="1" applyAlignment="1">
      <alignment horizontal="center" vertical="center" wrapText="1"/>
    </xf>
    <xf numFmtId="0" fontId="19" fillId="0" borderId="0" xfId="0" applyFont="1" applyAlignment="1">
      <alignment vertical="center" wrapText="1"/>
    </xf>
    <xf numFmtId="1" fontId="19" fillId="0" borderId="0" xfId="9" applyNumberFormat="1" applyFont="1" applyAlignment="1">
      <alignment horizontal="left" vertical="center" wrapText="1"/>
    </xf>
    <xf numFmtId="0" fontId="3" fillId="0" borderId="0" xfId="0" applyFont="1"/>
    <xf numFmtId="166" fontId="19" fillId="0" borderId="2" xfId="1" applyNumberFormat="1" applyFont="1" applyFill="1" applyBorder="1" applyAlignment="1">
      <alignment horizontal="center" vertical="center" wrapText="1"/>
    </xf>
    <xf numFmtId="3" fontId="19" fillId="0" borderId="2" xfId="9"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9" fontId="2" fillId="0" borderId="2" xfId="1" applyNumberFormat="1" applyFont="1" applyFill="1" applyBorder="1" applyAlignment="1">
      <alignment horizontal="center" vertical="center"/>
    </xf>
    <xf numFmtId="169" fontId="2" fillId="0" borderId="2" xfId="1" applyNumberFormat="1" applyFont="1" applyFill="1" applyBorder="1" applyAlignment="1">
      <alignment horizontal="center" vertical="center" wrapText="1"/>
    </xf>
    <xf numFmtId="166" fontId="2" fillId="0" borderId="2" xfId="1" applyNumberFormat="1" applyFont="1" applyFill="1" applyBorder="1" applyAlignment="1">
      <alignment vertical="center"/>
    </xf>
    <xf numFmtId="166" fontId="3" fillId="0" borderId="0" xfId="0" applyNumberFormat="1" applyFont="1"/>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169" fontId="2" fillId="0" borderId="8" xfId="1" applyNumberFormat="1" applyFont="1" applyFill="1" applyBorder="1" applyAlignment="1">
      <alignment horizontal="center" vertical="center"/>
    </xf>
    <xf numFmtId="169" fontId="2" fillId="0" borderId="8" xfId="1" applyNumberFormat="1" applyFont="1" applyFill="1" applyBorder="1" applyAlignment="1">
      <alignment horizontal="center" vertical="center" wrapText="1"/>
    </xf>
    <xf numFmtId="166" fontId="2" fillId="0" borderId="8" xfId="1" applyNumberFormat="1" applyFont="1" applyFill="1" applyBorder="1" applyAlignment="1">
      <alignment vertical="center"/>
    </xf>
    <xf numFmtId="166" fontId="19" fillId="0" borderId="8" xfId="1" applyNumberFormat="1" applyFont="1" applyFill="1" applyBorder="1" applyAlignment="1">
      <alignment horizontal="center" vertical="center" wrapText="1"/>
    </xf>
    <xf numFmtId="0" fontId="2" fillId="0" borderId="8" xfId="0" applyFont="1" applyBorder="1" applyAlignment="1">
      <alignment vertical="center" wrapText="1"/>
    </xf>
    <xf numFmtId="166" fontId="2" fillId="0" borderId="8" xfId="1" applyNumberFormat="1" applyFont="1" applyFill="1" applyBorder="1" applyAlignment="1">
      <alignment horizontal="center" vertical="center"/>
    </xf>
    <xf numFmtId="0" fontId="31" fillId="0" borderId="8" xfId="0" applyFont="1" applyBorder="1" applyAlignment="1">
      <alignment horizontal="center" vertical="center"/>
    </xf>
    <xf numFmtId="0" fontId="31" fillId="0" borderId="8" xfId="0" applyFont="1" applyBorder="1" applyAlignment="1">
      <alignment vertical="center" wrapText="1"/>
    </xf>
    <xf numFmtId="169" fontId="31" fillId="0" borderId="8" xfId="1" applyNumberFormat="1" applyFont="1" applyFill="1" applyBorder="1" applyAlignment="1">
      <alignment horizontal="center" vertical="center"/>
    </xf>
    <xf numFmtId="169" fontId="31" fillId="0" borderId="8" xfId="1" applyNumberFormat="1" applyFont="1" applyFill="1" applyBorder="1" applyAlignment="1">
      <alignment horizontal="center" vertical="center" wrapText="1"/>
    </xf>
    <xf numFmtId="166" fontId="31" fillId="0" borderId="8" xfId="1" applyNumberFormat="1" applyFont="1" applyFill="1" applyBorder="1" applyAlignment="1">
      <alignment vertical="center"/>
    </xf>
    <xf numFmtId="166" fontId="31" fillId="0" borderId="8" xfId="1" applyNumberFormat="1" applyFont="1" applyFill="1" applyBorder="1" applyAlignment="1">
      <alignment horizontal="center" vertical="center"/>
    </xf>
    <xf numFmtId="0" fontId="7" fillId="0" borderId="0" xfId="0" applyFont="1"/>
    <xf numFmtId="0" fontId="43" fillId="0" borderId="0" xfId="0" applyFont="1"/>
    <xf numFmtId="0" fontId="19" fillId="0" borderId="8" xfId="0" applyFont="1" applyBorder="1" applyAlignment="1">
      <alignment vertical="center" wrapText="1"/>
    </xf>
    <xf numFmtId="166" fontId="19" fillId="0" borderId="8" xfId="1" applyNumberFormat="1" applyFont="1" applyFill="1" applyBorder="1" applyAlignment="1">
      <alignment vertical="center" wrapText="1"/>
    </xf>
    <xf numFmtId="0" fontId="19" fillId="0" borderId="8" xfId="0" applyFont="1" applyBorder="1" applyAlignment="1">
      <alignment horizontal="center" vertical="center"/>
    </xf>
    <xf numFmtId="166" fontId="19" fillId="0" borderId="8" xfId="1" applyNumberFormat="1" applyFont="1" applyBorder="1" applyAlignment="1">
      <alignment vertical="center" wrapText="1"/>
    </xf>
    <xf numFmtId="0" fontId="2" fillId="0" borderId="8" xfId="0" applyFont="1" applyBorder="1" applyAlignment="1">
      <alignment horizontal="center" vertical="center" wrapText="1"/>
    </xf>
    <xf numFmtId="166" fontId="2" fillId="0" borderId="8" xfId="1" applyNumberFormat="1" applyFont="1" applyFill="1" applyBorder="1" applyAlignment="1">
      <alignment vertical="center" wrapText="1"/>
    </xf>
    <xf numFmtId="166" fontId="2" fillId="0" borderId="8" xfId="1" applyNumberFormat="1" applyFont="1" applyFill="1" applyBorder="1" applyAlignment="1">
      <alignment horizontal="center" vertical="center" wrapText="1"/>
    </xf>
    <xf numFmtId="0" fontId="5" fillId="0" borderId="0" xfId="0" applyFont="1"/>
    <xf numFmtId="0" fontId="27" fillId="0" borderId="0" xfId="0" applyFont="1"/>
    <xf numFmtId="0" fontId="26" fillId="0" borderId="10" xfId="0" applyFont="1" applyBorder="1" applyAlignment="1">
      <alignment horizontal="center"/>
    </xf>
    <xf numFmtId="0" fontId="26" fillId="0" borderId="10" xfId="0" applyFont="1" applyBorder="1"/>
    <xf numFmtId="0" fontId="26" fillId="0" borderId="0" xfId="0" applyFont="1" applyAlignment="1">
      <alignment horizontal="center"/>
    </xf>
    <xf numFmtId="3" fontId="19" fillId="0" borderId="2" xfId="9" quotePrefix="1" applyNumberFormat="1" applyFont="1" applyBorder="1" applyAlignment="1">
      <alignment horizontal="center" vertical="center" wrapText="1"/>
    </xf>
    <xf numFmtId="166" fontId="2" fillId="0" borderId="2" xfId="1" quotePrefix="1" applyNumberFormat="1" applyFont="1" applyFill="1" applyBorder="1" applyAlignment="1">
      <alignment horizontal="center" vertical="center" wrapText="1"/>
    </xf>
    <xf numFmtId="3" fontId="32" fillId="0" borderId="8" xfId="9" quotePrefix="1" applyNumberFormat="1" applyFont="1" applyBorder="1" applyAlignment="1">
      <alignment horizontal="center" vertical="center" wrapText="1"/>
    </xf>
    <xf numFmtId="3" fontId="32" fillId="0" borderId="8" xfId="9" applyNumberFormat="1" applyFont="1" applyBorder="1" applyAlignment="1">
      <alignment horizontal="left" vertical="center" wrapText="1"/>
    </xf>
    <xf numFmtId="166" fontId="32" fillId="0" borderId="8" xfId="1" quotePrefix="1" applyNumberFormat="1" applyFont="1" applyFill="1" applyBorder="1" applyAlignment="1">
      <alignment horizontal="center" vertical="center" wrapText="1"/>
    </xf>
    <xf numFmtId="3" fontId="2" fillId="0" borderId="8" xfId="9" quotePrefix="1" applyNumberFormat="1" applyFont="1" applyBorder="1" applyAlignment="1">
      <alignment vertical="center" wrapText="1"/>
    </xf>
    <xf numFmtId="166" fontId="5" fillId="2" borderId="0" xfId="1" applyNumberFormat="1" applyFont="1" applyFill="1" applyAlignment="1">
      <alignment horizontal="center" vertical="center" wrapText="1"/>
    </xf>
    <xf numFmtId="3" fontId="6" fillId="0" borderId="1" xfId="0" applyNumberFormat="1" applyFont="1" applyBorder="1" applyAlignment="1">
      <alignment horizontal="right" vertical="center" wrapText="1"/>
    </xf>
    <xf numFmtId="3" fontId="4"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5"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3" fontId="4" fillId="2" borderId="0" xfId="0" applyNumberFormat="1" applyFont="1" applyFill="1" applyAlignment="1">
      <alignment horizontal="center" vertical="center" wrapText="1"/>
    </xf>
    <xf numFmtId="0" fontId="15" fillId="2" borderId="11" xfId="0" applyFont="1" applyFill="1" applyBorder="1" applyAlignment="1">
      <alignment horizontal="right" wrapText="1"/>
    </xf>
    <xf numFmtId="3" fontId="2" fillId="2" borderId="0" xfId="0" applyNumberFormat="1" applyFont="1" applyFill="1" applyAlignment="1">
      <alignment horizontal="center"/>
    </xf>
    <xf numFmtId="0" fontId="2" fillId="2" borderId="0" xfId="0" applyFont="1" applyFill="1" applyAlignment="1">
      <alignment horizontal="center"/>
    </xf>
    <xf numFmtId="49" fontId="11"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6" fillId="2" borderId="0" xfId="0" applyFont="1" applyFill="1" applyBorder="1" applyAlignment="1">
      <alignment horizontal="right"/>
    </xf>
    <xf numFmtId="0" fontId="12" fillId="2" borderId="2" xfId="0" applyFont="1" applyFill="1" applyBorder="1" applyAlignment="1">
      <alignment horizontal="center" vertical="center" wrapText="1"/>
    </xf>
    <xf numFmtId="166" fontId="18" fillId="2" borderId="0" xfId="1" applyNumberFormat="1" applyFont="1" applyFill="1" applyAlignment="1">
      <alignment horizontal="center" vertical="center" wrapText="1"/>
    </xf>
    <xf numFmtId="166" fontId="17" fillId="2" borderId="0" xfId="1" applyNumberFormat="1" applyFont="1" applyFill="1" applyBorder="1" applyAlignment="1">
      <alignment horizontal="center" vertical="center" wrapText="1"/>
    </xf>
    <xf numFmtId="166" fontId="9" fillId="2" borderId="1" xfId="1" applyNumberFormat="1" applyFont="1" applyFill="1" applyBorder="1" applyAlignment="1">
      <alignment horizontal="center" vertical="center" wrapText="1"/>
    </xf>
    <xf numFmtId="3" fontId="5" fillId="0" borderId="0" xfId="0" applyNumberFormat="1" applyFont="1" applyAlignment="1">
      <alignment horizontal="right" vertical="center"/>
    </xf>
    <xf numFmtId="3" fontId="15" fillId="0" borderId="0" xfId="0" applyNumberFormat="1" applyFont="1" applyAlignment="1">
      <alignment horizontal="center" vertical="center"/>
    </xf>
    <xf numFmtId="3" fontId="4" fillId="0" borderId="0" xfId="0" applyNumberFormat="1" applyFont="1" applyAlignment="1">
      <alignment horizontal="center" vertical="center"/>
    </xf>
    <xf numFmtId="3" fontId="11" fillId="0" borderId="2" xfId="0" applyNumberFormat="1" applyFont="1" applyBorder="1" applyAlignment="1">
      <alignment horizontal="center" vertical="center"/>
    </xf>
    <xf numFmtId="3" fontId="6" fillId="0" borderId="1" xfId="0" applyNumberFormat="1" applyFont="1" applyBorder="1" applyAlignment="1">
      <alignment horizontal="right" vertical="center"/>
    </xf>
    <xf numFmtId="3" fontId="21" fillId="0" borderId="0" xfId="0" applyNumberFormat="1" applyFont="1" applyAlignment="1">
      <alignment horizontal="right" vertical="center"/>
    </xf>
    <xf numFmtId="3" fontId="24" fillId="0" borderId="2" xfId="0" applyNumberFormat="1" applyFont="1" applyBorder="1" applyAlignment="1">
      <alignment horizontal="center" vertical="center"/>
    </xf>
    <xf numFmtId="3" fontId="29" fillId="0" borderId="0" xfId="0" applyNumberFormat="1" applyFont="1" applyAlignment="1">
      <alignment horizontal="center" vertical="center"/>
    </xf>
    <xf numFmtId="3" fontId="30" fillId="0" borderId="0" xfId="0" applyNumberFormat="1" applyFont="1" applyAlignment="1">
      <alignment horizontal="center" vertical="center"/>
    </xf>
    <xf numFmtId="3" fontId="22" fillId="0" borderId="2" xfId="0" applyNumberFormat="1" applyFont="1" applyBorder="1" applyAlignment="1">
      <alignment horizontal="center" vertical="center"/>
    </xf>
    <xf numFmtId="3" fontId="3" fillId="0" borderId="2" xfId="7" applyBorder="1" applyAlignment="1">
      <alignment horizontal="center" vertical="center" wrapText="1"/>
    </xf>
    <xf numFmtId="3" fontId="23" fillId="0" borderId="1" xfId="0" applyNumberFormat="1" applyFont="1" applyBorder="1" applyAlignment="1">
      <alignment horizontal="right" vertical="center"/>
    </xf>
    <xf numFmtId="3" fontId="21" fillId="0" borderId="0" xfId="0" applyNumberFormat="1" applyFont="1" applyAlignment="1">
      <alignment horizontal="center" vertical="center"/>
    </xf>
    <xf numFmtId="3" fontId="3" fillId="0" borderId="3" xfId="7" applyBorder="1" applyAlignment="1">
      <alignment horizontal="center" vertical="center" wrapText="1"/>
    </xf>
    <xf numFmtId="3" fontId="3" fillId="0" borderId="5" xfId="7" applyBorder="1" applyAlignment="1">
      <alignment horizontal="center" vertical="center" wrapText="1"/>
    </xf>
    <xf numFmtId="3" fontId="3" fillId="0" borderId="6" xfId="7" applyBorder="1" applyAlignment="1">
      <alignment horizontal="center" vertical="center" wrapText="1"/>
    </xf>
    <xf numFmtId="3" fontId="29" fillId="0" borderId="0" xfId="0" applyNumberFormat="1" applyFont="1" applyAlignment="1">
      <alignment horizontal="center" vertical="center" wrapText="1"/>
    </xf>
    <xf numFmtId="3" fontId="28" fillId="0" borderId="1" xfId="0" applyNumberFormat="1" applyFont="1" applyBorder="1" applyAlignment="1">
      <alignment horizontal="right" vertical="center" wrapText="1"/>
    </xf>
    <xf numFmtId="3" fontId="30" fillId="0" borderId="0" xfId="0" applyNumberFormat="1" applyFont="1" applyAlignment="1">
      <alignment horizontal="center" vertical="center" wrapText="1"/>
    </xf>
    <xf numFmtId="3" fontId="21" fillId="0" borderId="0" xfId="0" applyNumberFormat="1" applyFont="1" applyAlignment="1">
      <alignment horizontal="right" vertical="center" wrapText="1"/>
    </xf>
    <xf numFmtId="1" fontId="35" fillId="0" borderId="0" xfId="10" applyNumberFormat="1" applyFont="1" applyAlignment="1">
      <alignment horizontal="center" vertical="center" wrapText="1"/>
    </xf>
    <xf numFmtId="49" fontId="19" fillId="0" borderId="2" xfId="9" applyNumberFormat="1" applyFont="1" applyBorder="1" applyAlignment="1">
      <alignment horizontal="center" vertical="center" wrapText="1"/>
    </xf>
    <xf numFmtId="3" fontId="19" fillId="0" borderId="3" xfId="9" applyNumberFormat="1" applyFont="1" applyBorder="1" applyAlignment="1">
      <alignment horizontal="center" vertical="center" wrapText="1"/>
    </xf>
    <xf numFmtId="3" fontId="19" fillId="0" borderId="5" xfId="9" applyNumberFormat="1" applyFont="1" applyBorder="1" applyAlignment="1">
      <alignment horizontal="center" vertical="center" wrapText="1"/>
    </xf>
    <xf numFmtId="3" fontId="19" fillId="0" borderId="6" xfId="9" applyNumberFormat="1" applyFont="1" applyBorder="1" applyAlignment="1">
      <alignment horizontal="center" vertical="center" wrapText="1"/>
    </xf>
    <xf numFmtId="3" fontId="19" fillId="0" borderId="2" xfId="9" applyNumberFormat="1" applyFont="1" applyBorder="1" applyAlignment="1">
      <alignment horizontal="center" vertical="center" wrapText="1"/>
    </xf>
    <xf numFmtId="0" fontId="19" fillId="0" borderId="2" xfId="12" applyFont="1" applyBorder="1" applyAlignment="1">
      <alignment horizontal="center" vertical="center" wrapText="1"/>
    </xf>
    <xf numFmtId="1" fontId="34" fillId="0" borderId="0" xfId="10" applyNumberFormat="1" applyFont="1" applyAlignment="1">
      <alignment horizontal="center" vertical="center" wrapText="1"/>
    </xf>
    <xf numFmtId="3" fontId="32" fillId="0" borderId="2" xfId="9" applyNumberFormat="1" applyFont="1" applyBorder="1" applyAlignment="1">
      <alignment horizontal="center" vertical="center" wrapText="1"/>
    </xf>
    <xf numFmtId="0" fontId="35" fillId="0" borderId="0" xfId="10" applyFont="1" applyAlignment="1">
      <alignment horizontal="center" vertical="center"/>
    </xf>
    <xf numFmtId="0" fontId="2" fillId="0" borderId="0" xfId="10" applyFont="1" applyAlignment="1">
      <alignment horizontal="center" vertical="center"/>
    </xf>
    <xf numFmtId="0" fontId="19" fillId="0" borderId="2" xfId="0" applyFont="1" applyBorder="1"/>
    <xf numFmtId="1" fontId="33" fillId="0" borderId="1" xfId="10" applyNumberFormat="1" applyFont="1" applyBorder="1" applyAlignment="1">
      <alignment horizontal="center" vertical="center"/>
    </xf>
    <xf numFmtId="1" fontId="19" fillId="0" borderId="2" xfId="9" applyNumberFormat="1" applyFont="1" applyBorder="1" applyAlignment="1">
      <alignment horizontal="center" vertical="center" wrapText="1"/>
    </xf>
    <xf numFmtId="3" fontId="19" fillId="0" borderId="12" xfId="9" applyNumberFormat="1" applyFont="1" applyBorder="1" applyAlignment="1">
      <alignment horizontal="center" vertical="center" wrapText="1"/>
    </xf>
    <xf numFmtId="3" fontId="19" fillId="0" borderId="11" xfId="9" applyNumberFormat="1" applyFont="1" applyBorder="1" applyAlignment="1">
      <alignment horizontal="center" vertical="center" wrapText="1"/>
    </xf>
    <xf numFmtId="3" fontId="19" fillId="0" borderId="13" xfId="9" applyNumberFormat="1" applyFont="1" applyBorder="1" applyAlignment="1">
      <alignment horizontal="center" vertical="center" wrapText="1"/>
    </xf>
    <xf numFmtId="3" fontId="38" fillId="0" borderId="3" xfId="9" applyNumberFormat="1" applyFont="1" applyBorder="1" applyAlignment="1">
      <alignment horizontal="center" vertical="center" wrapText="1"/>
    </xf>
    <xf numFmtId="3" fontId="38" fillId="0" borderId="5" xfId="9" applyNumberFormat="1" applyFont="1" applyBorder="1" applyAlignment="1">
      <alignment horizontal="center" vertical="center" wrapText="1"/>
    </xf>
    <xf numFmtId="3" fontId="38" fillId="0" borderId="6" xfId="9" applyNumberFormat="1" applyFont="1" applyBorder="1" applyAlignment="1">
      <alignment horizontal="center" vertical="center" wrapText="1"/>
    </xf>
    <xf numFmtId="3" fontId="2" fillId="0" borderId="9" xfId="9" quotePrefix="1" applyNumberFormat="1" applyFont="1" applyBorder="1" applyAlignment="1">
      <alignment horizontal="center" vertical="center" wrapText="1"/>
    </xf>
    <xf numFmtId="3" fontId="2" fillId="0" borderId="5" xfId="9" quotePrefix="1" applyNumberFormat="1" applyFont="1" applyBorder="1" applyAlignment="1">
      <alignment horizontal="center" vertical="center" wrapText="1"/>
    </xf>
    <xf numFmtId="3" fontId="2" fillId="0" borderId="17" xfId="9" quotePrefix="1" applyNumberFormat="1" applyFont="1" applyBorder="1" applyAlignment="1">
      <alignment horizontal="center" vertical="center" wrapText="1"/>
    </xf>
    <xf numFmtId="1" fontId="2" fillId="0" borderId="0" xfId="9" applyNumberFormat="1" applyFont="1" applyAlignment="1">
      <alignment horizontal="center" vertical="center"/>
    </xf>
    <xf numFmtId="1" fontId="35" fillId="0" borderId="0" xfId="9" applyNumberFormat="1" applyFont="1" applyAlignment="1">
      <alignment horizontal="center" vertical="center"/>
    </xf>
    <xf numFmtId="1" fontId="19" fillId="0" borderId="3" xfId="9" applyNumberFormat="1" applyFont="1" applyBorder="1" applyAlignment="1">
      <alignment horizontal="center" vertical="center" wrapText="1"/>
    </xf>
    <xf numFmtId="1" fontId="19" fillId="0" borderId="5" xfId="9" applyNumberFormat="1" applyFont="1" applyBorder="1" applyAlignment="1">
      <alignment horizontal="center" vertical="center" wrapText="1"/>
    </xf>
    <xf numFmtId="1" fontId="19" fillId="0" borderId="6" xfId="9" applyNumberFormat="1" applyFont="1" applyBorder="1" applyAlignment="1">
      <alignment horizontal="center" vertical="center" wrapText="1"/>
    </xf>
    <xf numFmtId="3" fontId="19" fillId="0" borderId="15" xfId="9" applyNumberFormat="1" applyFont="1" applyBorder="1" applyAlignment="1">
      <alignment horizontal="center" vertical="center" wrapText="1"/>
    </xf>
    <xf numFmtId="3" fontId="19" fillId="0" borderId="16" xfId="9" applyNumberFormat="1" applyFont="1" applyBorder="1" applyAlignment="1">
      <alignment horizontal="center" vertical="center" wrapText="1"/>
    </xf>
    <xf numFmtId="1" fontId="32" fillId="0" borderId="2" xfId="9" applyNumberFormat="1" applyFont="1" applyBorder="1" applyAlignment="1">
      <alignment horizontal="left" vertical="center" wrapText="1"/>
    </xf>
    <xf numFmtId="1" fontId="35" fillId="0" borderId="0" xfId="9" applyNumberFormat="1" applyFont="1" applyAlignment="1">
      <alignment horizontal="center" vertical="center" wrapText="1"/>
    </xf>
    <xf numFmtId="1" fontId="36" fillId="0" borderId="0" xfId="9" applyNumberFormat="1" applyFont="1" applyAlignment="1">
      <alignment horizontal="center" vertical="center" wrapText="1"/>
    </xf>
    <xf numFmtId="1" fontId="34" fillId="0" borderId="0" xfId="9" applyNumberFormat="1" applyFont="1" applyAlignment="1">
      <alignment horizontal="center" vertical="center" wrapText="1"/>
    </xf>
    <xf numFmtId="1" fontId="33" fillId="0" borderId="0" xfId="9" applyNumberFormat="1" applyFont="1" applyAlignment="1">
      <alignment horizontal="center" vertical="center" wrapText="1"/>
    </xf>
    <xf numFmtId="1" fontId="34" fillId="0" borderId="1" xfId="9" applyNumberFormat="1" applyFont="1" applyBorder="1" applyAlignment="1">
      <alignment horizontal="right" vertical="center"/>
    </xf>
    <xf numFmtId="1" fontId="32" fillId="0" borderId="1" xfId="9" applyNumberFormat="1" applyFont="1" applyBorder="1" applyAlignment="1">
      <alignment horizontal="right" vertical="center"/>
    </xf>
    <xf numFmtId="3" fontId="19" fillId="0" borderId="19" xfId="9" applyNumberFormat="1" applyFont="1" applyBorder="1" applyAlignment="1">
      <alignment horizontal="center" vertical="center" wrapText="1"/>
    </xf>
    <xf numFmtId="3" fontId="19" fillId="0" borderId="15" xfId="9" applyNumberFormat="1" applyFont="1" applyBorder="1" applyAlignment="1">
      <alignment horizontal="left" vertical="center" wrapText="1"/>
    </xf>
    <xf numFmtId="3" fontId="19" fillId="0" borderId="16" xfId="9" applyNumberFormat="1" applyFont="1" applyBorder="1" applyAlignment="1">
      <alignment horizontal="left" vertical="center" wrapText="1"/>
    </xf>
    <xf numFmtId="3" fontId="19" fillId="0" borderId="18" xfId="9" applyNumberFormat="1" applyFont="1" applyBorder="1" applyAlignment="1">
      <alignment horizontal="left" vertical="center" wrapText="1"/>
    </xf>
    <xf numFmtId="1" fontId="34" fillId="0" borderId="1" xfId="9" applyNumberFormat="1" applyFont="1" applyBorder="1" applyAlignment="1">
      <alignment horizontal="right" vertical="center" wrapText="1"/>
    </xf>
    <xf numFmtId="0" fontId="2" fillId="0" borderId="0" xfId="0" applyFont="1" applyAlignment="1">
      <alignment horizontal="center" vertical="center"/>
    </xf>
    <xf numFmtId="0" fontId="35" fillId="0" borderId="0" xfId="0" applyFont="1" applyAlignment="1">
      <alignment horizontal="center"/>
    </xf>
    <xf numFmtId="3" fontId="19" fillId="0" borderId="14" xfId="9" applyNumberFormat="1" applyFont="1" applyBorder="1" applyAlignment="1">
      <alignment horizontal="center" vertical="center" wrapText="1"/>
    </xf>
    <xf numFmtId="166" fontId="19" fillId="0" borderId="12" xfId="1" applyNumberFormat="1" applyFont="1" applyFill="1" applyBorder="1" applyAlignment="1">
      <alignment horizontal="center" vertical="center" wrapText="1"/>
    </xf>
    <xf numFmtId="166" fontId="19" fillId="0" borderId="11" xfId="1" applyNumberFormat="1" applyFont="1" applyFill="1" applyBorder="1" applyAlignment="1">
      <alignment horizontal="center" vertical="center" wrapText="1"/>
    </xf>
    <xf numFmtId="166" fontId="19" fillId="0" borderId="19" xfId="1" applyNumberFormat="1" applyFont="1" applyFill="1" applyBorder="1" applyAlignment="1">
      <alignment horizontal="center" vertical="center" wrapText="1"/>
    </xf>
    <xf numFmtId="166" fontId="19" fillId="0" borderId="1" xfId="1" applyNumberFormat="1" applyFont="1" applyFill="1" applyBorder="1" applyAlignment="1">
      <alignment horizontal="center" vertical="center" wrapText="1"/>
    </xf>
    <xf numFmtId="166" fontId="32" fillId="0" borderId="2" xfId="1" applyNumberFormat="1" applyFont="1" applyFill="1" applyBorder="1" applyAlignment="1">
      <alignment horizontal="left" vertical="center" wrapText="1"/>
    </xf>
    <xf numFmtId="0" fontId="35" fillId="0" borderId="0" xfId="0" applyFont="1" applyAlignment="1">
      <alignment horizontal="center" vertical="center" wrapText="1"/>
    </xf>
    <xf numFmtId="1" fontId="34" fillId="0" borderId="0" xfId="0" applyNumberFormat="1"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right"/>
    </xf>
    <xf numFmtId="166" fontId="2" fillId="0" borderId="0" xfId="1" applyNumberFormat="1" applyFont="1" applyFill="1" applyBorder="1" applyAlignment="1">
      <alignment horizontal="center" vertical="center" wrapText="1"/>
    </xf>
    <xf numFmtId="0" fontId="0" fillId="0" borderId="0" xfId="0" applyAlignment="1">
      <alignment vertical="center" wrapText="1"/>
    </xf>
    <xf numFmtId="166" fontId="5" fillId="0" borderId="0" xfId="1" applyNumberFormat="1" applyFont="1" applyFill="1" applyBorder="1" applyAlignment="1">
      <alignment horizontal="center" vertical="center" wrapText="1"/>
    </xf>
    <xf numFmtId="166" fontId="6" fillId="0" borderId="0"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66" fontId="3" fillId="0" borderId="1" xfId="1" applyNumberFormat="1" applyFont="1" applyFill="1" applyBorder="1" applyAlignment="1">
      <alignment vertical="center" wrapText="1"/>
    </xf>
    <xf numFmtId="166" fontId="6" fillId="0" borderId="1"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166" fontId="5" fillId="0" borderId="2" xfId="1" applyNumberFormat="1" applyFont="1" applyFill="1" applyBorder="1" applyAlignment="1">
      <alignment horizontal="center" vertical="center" wrapText="1"/>
    </xf>
    <xf numFmtId="0" fontId="0" fillId="0" borderId="0" xfId="0" applyAlignment="1">
      <alignment horizontal="center" vertical="center" wrapText="1"/>
    </xf>
    <xf numFmtId="49" fontId="5" fillId="0" borderId="2" xfId="1" applyNumberFormat="1" applyFont="1" applyFill="1" applyBorder="1" applyAlignment="1">
      <alignment horizontal="center" vertical="center" wrapText="1"/>
    </xf>
    <xf numFmtId="166" fontId="5" fillId="0" borderId="2" xfId="1" applyNumberFormat="1" applyFont="1" applyFill="1" applyBorder="1" applyAlignment="1">
      <alignment horizontal="center" vertical="center" wrapText="1"/>
    </xf>
    <xf numFmtId="166" fontId="5" fillId="0" borderId="2" xfId="1" applyNumberFormat="1" applyFont="1" applyFill="1" applyBorder="1" applyAlignment="1">
      <alignment horizontal="left" vertical="center" wrapText="1"/>
    </xf>
    <xf numFmtId="166" fontId="5" fillId="0" borderId="2" xfId="1" applyNumberFormat="1" applyFont="1" applyFill="1" applyBorder="1" applyAlignment="1">
      <alignment vertical="center" wrapText="1"/>
    </xf>
    <xf numFmtId="49" fontId="3" fillId="0" borderId="2" xfId="1" applyNumberFormat="1" applyFont="1" applyFill="1" applyBorder="1" applyAlignment="1">
      <alignment horizontal="center" vertical="center" wrapText="1"/>
    </xf>
    <xf numFmtId="166" fontId="3" fillId="0" borderId="2" xfId="1" applyNumberFormat="1" applyFont="1" applyFill="1" applyBorder="1" applyAlignment="1">
      <alignment horizontal="left" vertical="center" wrapText="1"/>
    </xf>
    <xf numFmtId="166" fontId="3" fillId="0" borderId="2" xfId="1" applyNumberFormat="1" applyFont="1" applyFill="1" applyBorder="1" applyAlignment="1">
      <alignment vertical="center" wrapText="1"/>
    </xf>
    <xf numFmtId="49" fontId="5" fillId="0" borderId="2" xfId="1" quotePrefix="1" applyNumberFormat="1" applyFont="1" applyFill="1" applyBorder="1" applyAlignment="1">
      <alignment horizontal="center" vertical="center" wrapText="1"/>
    </xf>
    <xf numFmtId="166" fontId="3" fillId="0" borderId="2" xfId="1" applyNumberFormat="1" applyFont="1" applyFill="1" applyBorder="1" applyAlignment="1">
      <alignment horizontal="right" vertical="center" wrapText="1"/>
    </xf>
    <xf numFmtId="166" fontId="5" fillId="0" borderId="2" xfId="1" applyNumberFormat="1" applyFont="1" applyFill="1" applyBorder="1" applyAlignment="1">
      <alignment horizontal="right" vertical="center" wrapText="1"/>
    </xf>
    <xf numFmtId="166" fontId="3" fillId="0" borderId="2" xfId="1" applyNumberFormat="1" applyFont="1" applyFill="1" applyBorder="1" applyAlignment="1">
      <alignment horizontal="justify" vertical="center" wrapText="1"/>
    </xf>
    <xf numFmtId="49" fontId="3" fillId="0" borderId="2" xfId="1" quotePrefix="1" applyNumberFormat="1" applyFont="1" applyFill="1" applyBorder="1" applyAlignment="1">
      <alignment horizontal="center" vertical="center" wrapText="1"/>
    </xf>
    <xf numFmtId="166" fontId="44" fillId="0" borderId="2" xfId="1" applyNumberFormat="1" applyFont="1" applyFill="1" applyBorder="1" applyAlignment="1">
      <alignment vertical="center" wrapText="1"/>
    </xf>
    <xf numFmtId="49" fontId="0" fillId="0" borderId="0" xfId="0" applyNumberFormat="1" applyAlignment="1">
      <alignment horizontal="center" vertical="center" wrapText="1"/>
    </xf>
    <xf numFmtId="166" fontId="3" fillId="0" borderId="0" xfId="1" applyNumberFormat="1" applyFont="1" applyFill="1" applyBorder="1" applyAlignment="1">
      <alignment vertical="center" wrapText="1"/>
    </xf>
    <xf numFmtId="166" fontId="0" fillId="0" borderId="0" xfId="0" applyNumberFormat="1" applyAlignment="1">
      <alignment vertical="center" wrapText="1"/>
    </xf>
    <xf numFmtId="0" fontId="29" fillId="0" borderId="0" xfId="0" applyFont="1" applyAlignment="1">
      <alignment horizontal="center" vertical="center" wrapText="1"/>
    </xf>
  </cellXfs>
  <cellStyles count="20">
    <cellStyle name="Comma" xfId="1" builtinId="3"/>
    <cellStyle name="Comma 10 2" xfId="11" xr:uid="{00000000-0005-0000-0000-000001000000}"/>
    <cellStyle name="Comma 16 3 2 2" xfId="16" xr:uid="{00000000-0005-0000-0000-000002000000}"/>
    <cellStyle name="Comma 2" xfId="5" xr:uid="{00000000-0005-0000-0000-000003000000}"/>
    <cellStyle name="Comma 26" xfId="3" xr:uid="{00000000-0005-0000-0000-000004000000}"/>
    <cellStyle name="Comma 3" xfId="6" xr:uid="{00000000-0005-0000-0000-000005000000}"/>
    <cellStyle name="Comma 30" xfId="17" xr:uid="{00000000-0005-0000-0000-000006000000}"/>
    <cellStyle name="Comma 5 21" xfId="14" xr:uid="{00000000-0005-0000-0000-000007000000}"/>
    <cellStyle name="Comma 75" xfId="15" xr:uid="{00000000-0005-0000-0000-000008000000}"/>
    <cellStyle name="Comma 76" xfId="13" xr:uid="{00000000-0005-0000-0000-000009000000}"/>
    <cellStyle name="Normal" xfId="0" builtinId="0"/>
    <cellStyle name="Normal 10" xfId="7" xr:uid="{00000000-0005-0000-0000-00000B000000}"/>
    <cellStyle name="Normal 2" xfId="8" xr:uid="{00000000-0005-0000-0000-00000C000000}"/>
    <cellStyle name="Normal 2 2" xfId="10" xr:uid="{00000000-0005-0000-0000-00000D000000}"/>
    <cellStyle name="Normal 2 2 2" xfId="4" xr:uid="{00000000-0005-0000-0000-00000E000000}"/>
    <cellStyle name="Normal 2 2 33 4" xfId="12" xr:uid="{00000000-0005-0000-0000-00000F000000}"/>
    <cellStyle name="Normal 26" xfId="18" xr:uid="{00000000-0005-0000-0000-000010000000}"/>
    <cellStyle name="Normal_Bieu mau (CV )" xfId="9" xr:uid="{00000000-0005-0000-0000-000011000000}"/>
    <cellStyle name="Normal_Tuan_Bao cao KLTH va giai ngan 6 thang dau nam 2015" xfId="19" xr:uid="{00000000-0005-0000-0000-00001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C:\Users\NHC\Desktop\K&#7870;%20HO&#7840;CH%20TRUNG%20H&#7840;N%20GIAI%20&#272;O&#7840;N%202021-2025\G&#432;i%20B&#7897;%20KH&#272;T\1.%20DPI\KE%20HOACH%205%20NAM%202021-2025\Xay%20dung%20ke%20hoach%20dau%20tu%20cong%20nam%202021\Gui%20MPI%20(lan%201)\H\KH%202016-2020\Dau%20tu\Tong%20hop%20phan%20bo\TH%202016-2020%2009102015.xlsx?2F14288C" TargetMode="External"/><Relationship Id="rId1" Type="http://schemas.openxmlformats.org/officeDocument/2006/relationships/externalLinkPath" Target="file:///\\2F14288C\TH%202016-2020%20091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2C\Downloads\TPC\AppData\Local\Microsoft\Windows\Temporary%20Internet%20Files\Content.IE5\ZRITJB1Y\KH%202016%20(NSTW%20-%20NSDP)%20Ch&#237;nh%20th&#7913;c%20nhap%20bieu%208123%20ngay%2026-11-2015%20o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file:///C:\Users\NHC\Desktop\K&#7870;%20HO&#7840;CH%20TRUNG%20H&#7840;N%20GIAI%20&#272;O&#7840;N%202021-2025\G&#432;i%20B&#7897;%20KH&#272;T\1.%20DPI\KE%20HOACH%205%20NAM%202021-2025\Xay%20dung%20ke%20hoach%20dau%20tu%20cong%20nam%202021\Gui%20MPI%20(lan%201)\H\N\MGT-DRT\MGT-IMPR\MGT-SC@\BA0397\INSULT'N\INS\ASK\PIPE-03E.XLS?54CF77CC" TargetMode="External"/><Relationship Id="rId1" Type="http://schemas.openxmlformats.org/officeDocument/2006/relationships/externalLinkPath" Target="file:///\\54CF77CC\PIPE-03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H2C\Downloads\nguyenduy\Downloads\giangdtt318a\THANH%20SON\KE%20HOACH%202016\TRUC%20GUI\ke%20hoach%20201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file:///C:\DPI\KE%20HOACH%205%20NAM%202021-2025\Lan%20IV%20(CT-TTg%2013)\Hoan%20chinh%20gui%20MPI%20lan%202%20(25.5.2021)\Zalo%20Received%20Files\1.%20DPI\KE%20HOACH%205%20NAM%202021-2025\Xay%20dung%20ke%20hoach%20dau%20tu%20cong%20nam%202021\Gui%20MPI%20(lan%201)\Public\Documents\KH%202017\TH%202017%20BC%20QH%2016.10.xlsx?ADD95149" TargetMode="External"/><Relationship Id="rId1" Type="http://schemas.openxmlformats.org/officeDocument/2006/relationships/externalLinkPath" Target="file:///\\ADD95149\TH%202017%20BC%20QH%2016.1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THANH-NS/H&#7884;P%20H&#272;ND%20T&#7880;NH%20C&#193;C%20K&#7922;/N&#259;m%202021/K&#7923;%20h&#7885;p%20cu&#7889;i%20n&#259;m%202021/D&#7920;%20TO&#193;N%202022/NSHX/Du%20toan%202022%20-%20NSHX%20(18.11.20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20Phu%20l&#7909;c%20kem%20BC%20thu,%20chi%20NSNN%20202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thang%20bn\Desktop\SongCau\TRUONG\B14\new\may6\CROSSHEADp16-b14new.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C:\DPI\KE%20HOACH%205%20NAM%202021-2025\Lan%20IV%20(CT-TTg%2013)\Hoan%20chinh%20gui%20MPI%20lan%202%20(25.5.2021)\Zalo%20Received%20Files\1.%20DPI\KE%20HOACH%205%20NAM%202021-2025\Xay%20dung%20ke%20hoach%20dau%20tu%20cong%20nam%202021\Gui%20MPI%20(lan%201)\USB%20001.11.16\CSDLmoi_2011-2020_25.8.2015.xlsx?8ADE18F0" TargetMode="External"/><Relationship Id="rId1" Type="http://schemas.openxmlformats.org/officeDocument/2006/relationships/externalLinkPath" Target="file:///\\8ADE18F0\CSDLmoi_2011-2020_25.8.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Cong n"/>
      <sheetName val="tph AAHSTOT27"/>
      <sheetName val="TPH10x20"/>
      <sheetName val="TPH5x10"/>
      <sheetName val="TPH0x5"/>
      <sheetName val="TPHCVang"/>
      <sheetName val="TPHBDa"/>
      <sheetName val="TH VL, NC, DDHT Thanhphuoc"/>
      <sheetName val="??-BLDG"/>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refreshError="1"/>
      <sheetData sheetId="288" refreshError="1"/>
      <sheetData sheetId="289" refreshError="1"/>
      <sheetData sheetId="290"/>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refreshError="1"/>
      <sheetData sheetId="385" refreshError="1"/>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refreshError="1"/>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refreshError="1"/>
      <sheetData sheetId="573"/>
      <sheetData sheetId="574"/>
      <sheetData sheetId="575"/>
      <sheetData sheetId="576"/>
      <sheetData sheetId="577" refreshError="1"/>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refreshError="1"/>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refreshError="1"/>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refreshError="1"/>
      <sheetData sheetId="873" refreshError="1"/>
      <sheetData sheetId="874" refreshError="1"/>
      <sheetData sheetId="875" refreshError="1"/>
      <sheetData sheetId="876" refreshError="1"/>
      <sheetData sheetId="877"/>
      <sheetData sheetId="878" refreshError="1"/>
      <sheetData sheetId="879" refreshError="1"/>
      <sheetData sheetId="880" refreshError="1"/>
      <sheetData sheetId="881" refreshError="1"/>
      <sheetData sheetId="882" refreshError="1"/>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sheetData sheetId="1503"/>
      <sheetData sheetId="1504"/>
      <sheetData sheetId="1505"/>
      <sheetData sheetId="1506"/>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Chenh lech vat tu"/>
      <sheetName val="Ng.hàng xà+bulong"/>
      <sheetName val="366"/>
      <sheetName val="DG-VL"/>
      <sheetName val="PTDGCT"/>
      <sheetName val="TONG HOP T5 1998"/>
      <sheetName val="Đầu vào"/>
      <sheetName val="May"/>
      <sheetName val="TH_CNO"/>
      <sheetName val="NK_CHUNG"/>
      <sheetName val="CT vat lieu"/>
      <sheetName val="vcdngan"/>
      <sheetName val="DG DZ"/>
      <sheetName val="DG TBA"/>
      <sheetName val="DGXD"/>
      <sheetName val="TBA"/>
      <sheetName val="4.PTDG"/>
      <sheetName val="Cp&gt;10-Ln&lt;10"/>
      <sheetName val="Ln&lt;20"/>
      <sheetName val="EIRR&gt;1&lt;1"/>
      <sheetName val="EIRR&gt; 2"/>
      <sheetName val="EIRR&lt;2"/>
      <sheetName val="Sheet2"/>
      <sheetName val="K95"/>
      <sheetName val="K98"/>
      <sheetName val="KPTH-T12"/>
      <sheetName val="Thamgia-T10"/>
      <sheetName val="Ts"/>
      <sheetName val="DM"/>
      <sheetName val="집계표"/>
      <sheetName val="P"/>
      <sheetName val="MAIN GATE HOUSE"/>
      <sheetName val="Du_lieu"/>
      <sheetName val="Dulieu"/>
      <sheetName val="THVT"/>
      <sheetName val="CAT_5"/>
      <sheetName val="BQMP"/>
      <sheetName val="산근"/>
      <sheetName val="inter"/>
      <sheetName val="대비"/>
      <sheetName val="REINF."/>
      <sheetName val="SKETCH"/>
      <sheetName val="LOADS"/>
      <sheetName val="O20"/>
      <sheetName val="DM 6061"/>
      <sheetName val="Gia"/>
      <sheetName val="dm366"/>
      <sheetName val="DG thep ma kem"/>
      <sheetName val="bt19"/>
      <sheetName val="Btr25"/>
      <sheetName val="Bang KL"/>
      <sheetName val="A1, May"/>
      <sheetName val="Máy"/>
      <sheetName val="Vat lieu"/>
      <sheetName val="????"/>
      <sheetName val="Keothep"/>
      <sheetName val="Re-bar"/>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DG1426"/>
      <sheetName val="KH-Q1,Q2,01"/>
      <sheetName val="CT1"/>
      <sheetName val="SITE-E"/>
      <sheetName val="ALLOWANCE"/>
      <sheetName val="MH RATE"/>
      <sheetName val="chiettinh"/>
      <sheetName val="Đơn Giá "/>
      <sheetName val="Sheet3"/>
      <sheetName val="DLDTLN"/>
      <sheetName val="차액보증"/>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S"/>
      <sheetName val="???"/>
      <sheetName val="??"/>
      <sheetName val="HÐ ngoài"/>
      <sheetName val="??????"/>
      <sheetName val="HÐ_ngoài"/>
      <sheetName val="DTXL"/>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sheetData sheetId="357" refreshError="1"/>
      <sheetData sheetId="358"/>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 val="PL 1-TH"/>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VL,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ĐM theo PL xa"/>
      <sheetName val="DT 2022"/>
      <sheetName val="PCDT 2022"/>
      <sheetName val="Tien SD dat"/>
      <sheetName val="PL1"/>
      <sheetName val="PL 02"/>
      <sheetName val="PL03"/>
      <sheetName val="Sheet1"/>
      <sheetName val="Sheet2"/>
      <sheetName val="Sheet3"/>
    </sheetNames>
    <sheetDataSet>
      <sheetData sheetId="0" refreshError="1"/>
      <sheetData sheetId="1">
        <row r="9">
          <cell r="H9">
            <v>61600</v>
          </cell>
        </row>
      </sheetData>
      <sheetData sheetId="2">
        <row r="71">
          <cell r="I71">
            <v>38500</v>
          </cell>
          <cell r="K71">
            <v>0</v>
          </cell>
        </row>
        <row r="72">
          <cell r="K72">
            <v>0</v>
          </cell>
        </row>
        <row r="73">
          <cell r="K73">
            <v>0</v>
          </cell>
        </row>
        <row r="75">
          <cell r="K75">
            <v>0</v>
          </cell>
        </row>
        <row r="80">
          <cell r="K80">
            <v>0</v>
          </cell>
        </row>
        <row r="97">
          <cell r="K97">
            <v>0</v>
          </cell>
        </row>
        <row r="161">
          <cell r="K161">
            <v>0</v>
          </cell>
        </row>
        <row r="162">
          <cell r="K162">
            <v>0</v>
          </cell>
        </row>
        <row r="163">
          <cell r="K163">
            <v>0</v>
          </cell>
        </row>
        <row r="169">
          <cell r="K169">
            <v>0</v>
          </cell>
        </row>
        <row r="174">
          <cell r="K174">
            <v>0</v>
          </cell>
        </row>
        <row r="191">
          <cell r="K191">
            <v>0</v>
          </cell>
        </row>
        <row r="253">
          <cell r="K253">
            <v>0</v>
          </cell>
        </row>
        <row r="254">
          <cell r="K254">
            <v>0</v>
          </cell>
        </row>
        <row r="260">
          <cell r="K260">
            <v>0</v>
          </cell>
        </row>
        <row r="265">
          <cell r="K265">
            <v>0</v>
          </cell>
        </row>
        <row r="282">
          <cell r="K282">
            <v>0</v>
          </cell>
        </row>
        <row r="346">
          <cell r="K346">
            <v>0</v>
          </cell>
        </row>
        <row r="347">
          <cell r="K347">
            <v>0</v>
          </cell>
        </row>
        <row r="348">
          <cell r="K348">
            <v>0</v>
          </cell>
        </row>
        <row r="354">
          <cell r="K354">
            <v>0</v>
          </cell>
        </row>
        <row r="359">
          <cell r="K359">
            <v>0</v>
          </cell>
        </row>
        <row r="376">
          <cell r="K376">
            <v>0</v>
          </cell>
        </row>
        <row r="377">
          <cell r="K377">
            <v>0</v>
          </cell>
        </row>
        <row r="440">
          <cell r="K440">
            <v>0</v>
          </cell>
        </row>
        <row r="441">
          <cell r="K441">
            <v>0</v>
          </cell>
        </row>
        <row r="442">
          <cell r="K442">
            <v>0</v>
          </cell>
        </row>
        <row r="448">
          <cell r="K448">
            <v>0</v>
          </cell>
        </row>
        <row r="453">
          <cell r="K453">
            <v>0</v>
          </cell>
        </row>
        <row r="470">
          <cell r="K470">
            <v>0</v>
          </cell>
        </row>
        <row r="531">
          <cell r="K531">
            <v>0</v>
          </cell>
        </row>
        <row r="532">
          <cell r="K532">
            <v>0</v>
          </cell>
        </row>
        <row r="533">
          <cell r="K533">
            <v>0</v>
          </cell>
        </row>
        <row r="539">
          <cell r="K539">
            <v>0</v>
          </cell>
        </row>
        <row r="544">
          <cell r="K544">
            <v>0</v>
          </cell>
        </row>
        <row r="561">
          <cell r="K561">
            <v>0</v>
          </cell>
        </row>
        <row r="622">
          <cell r="K622">
            <v>0</v>
          </cell>
        </row>
        <row r="623">
          <cell r="K623">
            <v>0</v>
          </cell>
        </row>
        <row r="624">
          <cell r="K624">
            <v>0</v>
          </cell>
        </row>
        <row r="630">
          <cell r="K630">
            <v>0</v>
          </cell>
        </row>
        <row r="635">
          <cell r="K635">
            <v>0</v>
          </cell>
        </row>
        <row r="652">
          <cell r="K652">
            <v>0</v>
          </cell>
        </row>
        <row r="716">
          <cell r="K716">
            <v>0</v>
          </cell>
        </row>
        <row r="717">
          <cell r="K717">
            <v>0</v>
          </cell>
        </row>
        <row r="718">
          <cell r="K718">
            <v>0</v>
          </cell>
        </row>
        <row r="724">
          <cell r="K724">
            <v>0</v>
          </cell>
        </row>
        <row r="729">
          <cell r="K729">
            <v>0</v>
          </cell>
        </row>
        <row r="746">
          <cell r="K746">
            <v>0</v>
          </cell>
        </row>
        <row r="807">
          <cell r="K807">
            <v>0</v>
          </cell>
        </row>
        <row r="808">
          <cell r="K808">
            <v>0</v>
          </cell>
        </row>
        <row r="809">
          <cell r="K809">
            <v>0</v>
          </cell>
        </row>
        <row r="815">
          <cell r="K815">
            <v>0</v>
          </cell>
        </row>
        <row r="820">
          <cell r="K820">
            <v>0</v>
          </cell>
        </row>
        <row r="837">
          <cell r="K837">
            <v>0</v>
          </cell>
        </row>
        <row r="898">
          <cell r="K898">
            <v>0</v>
          </cell>
        </row>
        <row r="899">
          <cell r="K899">
            <v>0</v>
          </cell>
        </row>
        <row r="900">
          <cell r="K900">
            <v>0</v>
          </cell>
        </row>
        <row r="902">
          <cell r="K902">
            <v>0</v>
          </cell>
        </row>
        <row r="907">
          <cell r="K907">
            <v>0</v>
          </cell>
        </row>
        <row r="924">
          <cell r="K924">
            <v>0</v>
          </cell>
        </row>
        <row r="988">
          <cell r="K988">
            <v>0</v>
          </cell>
        </row>
        <row r="989">
          <cell r="K989">
            <v>0</v>
          </cell>
        </row>
        <row r="990">
          <cell r="K990">
            <v>0</v>
          </cell>
        </row>
        <row r="996">
          <cell r="K996">
            <v>0</v>
          </cell>
        </row>
        <row r="1001">
          <cell r="K1001">
            <v>0</v>
          </cell>
        </row>
        <row r="1018">
          <cell r="K1018">
            <v>0</v>
          </cell>
        </row>
        <row r="1079">
          <cell r="K1079">
            <v>0</v>
          </cell>
        </row>
        <row r="1080">
          <cell r="K1080">
            <v>0</v>
          </cell>
        </row>
        <row r="1081">
          <cell r="K1081">
            <v>0</v>
          </cell>
        </row>
        <row r="1087">
          <cell r="K1087">
            <v>0</v>
          </cell>
        </row>
        <row r="1092">
          <cell r="K1092">
            <v>0</v>
          </cell>
        </row>
        <row r="1109">
          <cell r="K1109">
            <v>0</v>
          </cell>
        </row>
        <row r="1170">
          <cell r="K1170">
            <v>0</v>
          </cell>
        </row>
        <row r="1171">
          <cell r="K1171">
            <v>0</v>
          </cell>
        </row>
        <row r="1172">
          <cell r="K1172">
            <v>0</v>
          </cell>
        </row>
        <row r="1178">
          <cell r="K1178">
            <v>0</v>
          </cell>
        </row>
        <row r="1183">
          <cell r="K1183">
            <v>0</v>
          </cell>
        </row>
        <row r="1200">
          <cell r="K1200">
            <v>0</v>
          </cell>
        </row>
      </sheetData>
      <sheetData sheetId="3" refreshError="1"/>
      <sheetData sheetId="4">
        <row r="7">
          <cell r="C7">
            <v>198000</v>
          </cell>
        </row>
      </sheetData>
      <sheetData sheetId="5" refreshError="1"/>
      <sheetData sheetId="6">
        <row r="9">
          <cell r="D9">
            <v>515159</v>
          </cell>
        </row>
      </sheetData>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NS.2021"/>
      <sheetName val="ChiNS.2021"/>
      <sheetName val="PL01.ThuNS2022"/>
      <sheetName val="PL02.ChiNS2022"/>
      <sheetName val="PL03.QLHC"/>
      <sheetName val="PL04.DT"/>
      <sheetName val="PL05.ThuHX"/>
      <sheetName val="PL06.Thu.HX huong"/>
      <sheetName val="PL07.ChiNS.HX"/>
      <sheetName val="PL08.Tiendat"/>
      <sheetName val="PL09.NSTW"/>
      <sheetName val="PL10.Phanbo.Tiendat "/>
      <sheetName val="PL11.Doi ung ODA"/>
      <sheetName val="PL12.NSTT"/>
      <sheetName val="PL13.XSKT"/>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 val="Quantity"/>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 val="149-2"/>
      <sheetName val="LE"/>
      <sheetName val="ChiTietDZ"/>
      <sheetName val="VuaBT"/>
      <sheetName val="ESTI."/>
      <sheetName val="DI-EST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giavl"/>
      <sheetName val="TT35"/>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TTVanChuyen"/>
      <sheetName val="Electrical Breakdown"/>
      <sheetName val="KH tai chinh khoa san"/>
      <sheetName val="BG"/>
      <sheetName val="B-B"/>
      <sheetName val="Chenh lech vat tu"/>
      <sheetName val="Chiet tinh dz35"/>
      <sheetName val="THCP Lap dat"/>
      <sheetName val="THCP xay dung"/>
      <sheetName val="Don gia XD"/>
      <sheetName val="Du toan XD"/>
      <sheetName val="NC+MTC"/>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35"/>
  <sheetViews>
    <sheetView topLeftCell="A19" zoomScale="90" zoomScaleNormal="90" workbookViewId="0">
      <selection activeCell="M30" sqref="M30"/>
    </sheetView>
  </sheetViews>
  <sheetFormatPr defaultColWidth="10.28515625" defaultRowHeight="20.25"/>
  <cols>
    <col min="1" max="1" width="6.85546875" style="27" customWidth="1"/>
    <col min="2" max="2" width="50.85546875" style="31" customWidth="1"/>
    <col min="3" max="5" width="12.140625" style="27" customWidth="1"/>
    <col min="6" max="6" width="10.28515625" style="27"/>
    <col min="7" max="7" width="10.28515625" style="28"/>
    <col min="8" max="16384" width="10.28515625" style="27"/>
  </cols>
  <sheetData>
    <row r="1" spans="1:7" s="6" customFormat="1" ht="23.25" customHeight="1">
      <c r="A1" s="347" t="s">
        <v>0</v>
      </c>
      <c r="B1" s="347"/>
      <c r="C1" s="347"/>
      <c r="D1" s="347"/>
      <c r="E1" s="347"/>
      <c r="G1" s="7"/>
    </row>
    <row r="2" spans="1:7" s="6" customFormat="1" ht="21.75" customHeight="1">
      <c r="A2" s="347" t="s">
        <v>13</v>
      </c>
      <c r="B2" s="347"/>
      <c r="C2" s="347"/>
      <c r="D2" s="347"/>
      <c r="E2" s="347"/>
      <c r="G2" s="7"/>
    </row>
    <row r="3" spans="1:7" s="6" customFormat="1" ht="23.25" customHeight="1">
      <c r="A3" s="346" t="s">
        <v>825</v>
      </c>
      <c r="B3" s="346"/>
      <c r="C3" s="346"/>
      <c r="D3" s="346"/>
      <c r="E3" s="346"/>
      <c r="G3" s="7"/>
    </row>
    <row r="4" spans="1:7" s="6" customFormat="1" ht="21.75" customHeight="1">
      <c r="B4" s="8"/>
      <c r="D4" s="345" t="s">
        <v>1</v>
      </c>
      <c r="E4" s="345"/>
      <c r="G4" s="7"/>
    </row>
    <row r="5" spans="1:7" s="9" customFormat="1" ht="31.5" customHeight="1">
      <c r="A5" s="348" t="s">
        <v>93</v>
      </c>
      <c r="B5" s="348" t="s">
        <v>2</v>
      </c>
      <c r="C5" s="348" t="s">
        <v>12</v>
      </c>
      <c r="D5" s="348"/>
      <c r="E5" s="348"/>
      <c r="G5" s="10"/>
    </row>
    <row r="6" spans="1:7" s="9" customFormat="1" ht="26.25" customHeight="1">
      <c r="A6" s="348"/>
      <c r="B6" s="349"/>
      <c r="C6" s="348" t="s">
        <v>3</v>
      </c>
      <c r="D6" s="350" t="s">
        <v>4</v>
      </c>
      <c r="E6" s="350"/>
      <c r="G6" s="10"/>
    </row>
    <row r="7" spans="1:7" s="9" customFormat="1" ht="33" customHeight="1">
      <c r="A7" s="348"/>
      <c r="B7" s="349"/>
      <c r="C7" s="348"/>
      <c r="D7" s="34" t="s">
        <v>5</v>
      </c>
      <c r="E7" s="34" t="s">
        <v>6</v>
      </c>
      <c r="G7" s="10"/>
    </row>
    <row r="8" spans="1:7" s="9" customFormat="1" ht="21.75" customHeight="1">
      <c r="A8" s="34" t="s">
        <v>7</v>
      </c>
      <c r="B8" s="23" t="s">
        <v>89</v>
      </c>
      <c r="C8" s="35">
        <v>1</v>
      </c>
      <c r="D8" s="35">
        <v>2</v>
      </c>
      <c r="E8" s="35">
        <v>3</v>
      </c>
      <c r="G8" s="10"/>
    </row>
    <row r="9" spans="1:7" s="11" customFormat="1" ht="37.5" customHeight="1">
      <c r="A9" s="34" t="s">
        <v>7</v>
      </c>
      <c r="B9" s="4" t="s">
        <v>94</v>
      </c>
      <c r="C9" s="14">
        <f>SUM(C10,C27,C29)</f>
        <v>7800000</v>
      </c>
      <c r="D9" s="14">
        <f>SUM(D10,D27,D29)</f>
        <v>4815050</v>
      </c>
      <c r="E9" s="14">
        <f>SUM(E10,E27,E29)</f>
        <v>2984950</v>
      </c>
      <c r="G9" s="12"/>
    </row>
    <row r="10" spans="1:7" s="18" customFormat="1" ht="24.95" customHeight="1">
      <c r="A10" s="16" t="s">
        <v>23</v>
      </c>
      <c r="B10" s="5" t="s">
        <v>95</v>
      </c>
      <c r="C10" s="17">
        <f>SUM(C11,C24,C14,C15,C16,C17,C18,C19,C20,C21,C22,C23,C25,C26)</f>
        <v>7625000</v>
      </c>
      <c r="D10" s="17">
        <f>SUM(D11,D24,D14,D15,D16,D17,D18,D19,D20,D21,D22,D23,D25,D26)</f>
        <v>4704350</v>
      </c>
      <c r="E10" s="17">
        <f>SUM(E11,E24,E14,E15,E16,E17,E18,E19,E20,E21,E22,E23,E25,E26)</f>
        <v>2920650</v>
      </c>
      <c r="G10" s="7"/>
    </row>
    <row r="11" spans="1:7" s="6" customFormat="1" ht="24.95" customHeight="1">
      <c r="A11" s="16">
        <v>1</v>
      </c>
      <c r="B11" s="19" t="s">
        <v>96</v>
      </c>
      <c r="C11" s="17">
        <f>C12+C13</f>
        <v>1992620</v>
      </c>
      <c r="D11" s="17">
        <f>D12+D13</f>
        <v>1968660</v>
      </c>
      <c r="E11" s="17">
        <f>E12+E13</f>
        <v>23960</v>
      </c>
      <c r="G11" s="7"/>
    </row>
    <row r="12" spans="1:7" s="6" customFormat="1" ht="24.95" customHeight="1">
      <c r="A12" s="16" t="s">
        <v>88</v>
      </c>
      <c r="B12" s="19" t="s">
        <v>97</v>
      </c>
      <c r="C12" s="15">
        <f>1225620+100000</f>
        <v>1325620</v>
      </c>
      <c r="D12" s="15">
        <v>1309360</v>
      </c>
      <c r="E12" s="15">
        <f>8500+7760</f>
        <v>16260</v>
      </c>
      <c r="G12" s="7"/>
    </row>
    <row r="13" spans="1:7" s="6" customFormat="1" ht="24.95" customHeight="1">
      <c r="A13" s="16" t="s">
        <v>88</v>
      </c>
      <c r="B13" s="19" t="s">
        <v>98</v>
      </c>
      <c r="C13" s="15">
        <v>667000</v>
      </c>
      <c r="D13" s="15">
        <v>659300</v>
      </c>
      <c r="E13" s="15">
        <v>7700</v>
      </c>
      <c r="G13" s="7"/>
    </row>
    <row r="14" spans="1:7" s="6" customFormat="1" ht="24.95" customHeight="1">
      <c r="A14" s="16">
        <v>2</v>
      </c>
      <c r="B14" s="19" t="s">
        <v>99</v>
      </c>
      <c r="C14" s="15">
        <v>834000</v>
      </c>
      <c r="D14" s="15">
        <v>507660</v>
      </c>
      <c r="E14" s="15">
        <v>326340</v>
      </c>
      <c r="G14" s="7"/>
    </row>
    <row r="15" spans="1:7" s="6" customFormat="1" ht="24.95" customHeight="1">
      <c r="A15" s="16">
        <v>3</v>
      </c>
      <c r="B15" s="19" t="s">
        <v>100</v>
      </c>
      <c r="C15" s="15">
        <v>13280</v>
      </c>
      <c r="D15" s="15"/>
      <c r="E15" s="15">
        <v>13280</v>
      </c>
      <c r="G15" s="7"/>
    </row>
    <row r="16" spans="1:7" s="6" customFormat="1" ht="24.95" customHeight="1">
      <c r="A16" s="16">
        <v>4</v>
      </c>
      <c r="B16" s="19" t="s">
        <v>101</v>
      </c>
      <c r="C16" s="15">
        <v>1800000</v>
      </c>
      <c r="D16" s="15"/>
      <c r="E16" s="15">
        <v>1800000</v>
      </c>
      <c r="F16" s="11"/>
      <c r="G16" s="12"/>
    </row>
    <row r="17" spans="1:7" s="6" customFormat="1" ht="24.95" customHeight="1">
      <c r="A17" s="16">
        <v>5</v>
      </c>
      <c r="B17" s="19" t="s">
        <v>102</v>
      </c>
      <c r="C17" s="33">
        <v>125420</v>
      </c>
      <c r="D17" s="15"/>
      <c r="E17" s="33">
        <v>125420</v>
      </c>
      <c r="G17" s="7"/>
    </row>
    <row r="18" spans="1:7" s="6" customFormat="1" ht="24.95" customHeight="1">
      <c r="A18" s="16">
        <v>6</v>
      </c>
      <c r="B18" s="19" t="s">
        <v>103</v>
      </c>
      <c r="C18" s="15">
        <v>419190</v>
      </c>
      <c r="D18" s="15"/>
      <c r="E18" s="15">
        <v>419190</v>
      </c>
      <c r="G18" s="7"/>
    </row>
    <row r="19" spans="1:7" s="6" customFormat="1" ht="24.95" customHeight="1">
      <c r="A19" s="16">
        <v>7</v>
      </c>
      <c r="B19" s="19" t="s">
        <v>104</v>
      </c>
      <c r="C19" s="15">
        <v>155000</v>
      </c>
      <c r="D19" s="15">
        <v>120600</v>
      </c>
      <c r="E19" s="15">
        <v>34400</v>
      </c>
      <c r="G19" s="7"/>
    </row>
    <row r="20" spans="1:7" s="6" customFormat="1" ht="24.95" customHeight="1">
      <c r="A20" s="16">
        <v>8</v>
      </c>
      <c r="B20" s="19" t="s">
        <v>105</v>
      </c>
      <c r="C20" s="15">
        <v>11000</v>
      </c>
      <c r="D20" s="15">
        <v>11000</v>
      </c>
      <c r="E20" s="15"/>
      <c r="G20" s="7"/>
    </row>
    <row r="21" spans="1:7" s="6" customFormat="1" ht="24.95" customHeight="1">
      <c r="A21" s="16">
        <v>9</v>
      </c>
      <c r="B21" s="19" t="s">
        <v>106</v>
      </c>
      <c r="C21" s="15">
        <v>290000</v>
      </c>
      <c r="D21" s="15">
        <v>163330</v>
      </c>
      <c r="E21" s="15">
        <v>126670</v>
      </c>
      <c r="G21" s="7"/>
    </row>
    <row r="22" spans="1:7" s="6" customFormat="1" ht="24.95" customHeight="1">
      <c r="A22" s="16">
        <v>10</v>
      </c>
      <c r="B22" s="19" t="s">
        <v>107</v>
      </c>
      <c r="C22" s="19">
        <v>932000</v>
      </c>
      <c r="D22" s="15">
        <v>932000</v>
      </c>
      <c r="E22" s="13"/>
      <c r="G22" s="7"/>
    </row>
    <row r="23" spans="1:7" s="6" customFormat="1" ht="24.95" customHeight="1">
      <c r="A23" s="16">
        <v>11</v>
      </c>
      <c r="B23" s="19" t="s">
        <v>108</v>
      </c>
      <c r="C23" s="19">
        <v>36390</v>
      </c>
      <c r="D23" s="15">
        <v>0</v>
      </c>
      <c r="E23" s="19">
        <v>36390</v>
      </c>
      <c r="G23" s="7"/>
    </row>
    <row r="24" spans="1:7" s="6" customFormat="1" ht="24.95" customHeight="1">
      <c r="A24" s="16">
        <v>12</v>
      </c>
      <c r="B24" s="19" t="s">
        <v>109</v>
      </c>
      <c r="C24" s="19">
        <v>15000</v>
      </c>
      <c r="D24" s="15">
        <v>0</v>
      </c>
      <c r="E24" s="19">
        <v>15000</v>
      </c>
      <c r="G24" s="7"/>
    </row>
    <row r="25" spans="1:7" s="20" customFormat="1" ht="24.95" customHeight="1">
      <c r="A25" s="16">
        <v>13</v>
      </c>
      <c r="B25" s="19" t="s">
        <v>110</v>
      </c>
      <c r="C25" s="19">
        <v>1100</v>
      </c>
      <c r="D25" s="15">
        <v>1100</v>
      </c>
      <c r="E25" s="19"/>
      <c r="G25" s="7"/>
    </row>
    <row r="26" spans="1:7" s="20" customFormat="1" ht="24.95" customHeight="1">
      <c r="A26" s="16">
        <v>14</v>
      </c>
      <c r="B26" s="19" t="s">
        <v>124</v>
      </c>
      <c r="C26" s="19">
        <v>1000000</v>
      </c>
      <c r="D26" s="15">
        <v>1000000</v>
      </c>
      <c r="E26" s="19"/>
      <c r="G26" s="7"/>
    </row>
    <row r="27" spans="1:7" s="32" customFormat="1" ht="24.95" customHeight="1">
      <c r="A27" s="34" t="s">
        <v>36</v>
      </c>
      <c r="B27" s="4" t="s">
        <v>111</v>
      </c>
      <c r="C27" s="13">
        <v>175000</v>
      </c>
      <c r="D27" s="29">
        <v>110700</v>
      </c>
      <c r="E27" s="13">
        <v>64300</v>
      </c>
      <c r="G27" s="10"/>
    </row>
    <row r="28" spans="1:7" s="36" customFormat="1" ht="24.95" customHeight="1">
      <c r="A28" s="43" t="s">
        <v>88</v>
      </c>
      <c r="B28" s="21" t="s">
        <v>8</v>
      </c>
      <c r="C28" s="25">
        <v>23700</v>
      </c>
      <c r="D28" s="22">
        <v>0</v>
      </c>
      <c r="E28" s="22">
        <v>23700</v>
      </c>
      <c r="G28" s="37"/>
    </row>
    <row r="29" spans="1:7" s="24" customFormat="1" ht="24.95" customHeight="1">
      <c r="A29" s="23" t="s">
        <v>70</v>
      </c>
      <c r="B29" s="4" t="s">
        <v>112</v>
      </c>
      <c r="C29" s="13"/>
      <c r="D29" s="34"/>
      <c r="E29" s="34"/>
      <c r="G29" s="12"/>
    </row>
    <row r="30" spans="1:7" s="102" customFormat="1" ht="42" customHeight="1">
      <c r="A30" s="100" t="s">
        <v>89</v>
      </c>
      <c r="B30" s="101" t="s">
        <v>113</v>
      </c>
      <c r="C30" s="82">
        <f>SUM(C31:C32)</f>
        <v>101045</v>
      </c>
      <c r="D30" s="82">
        <f>SUM(D31:D32)</f>
        <v>101045</v>
      </c>
      <c r="E30" s="82"/>
      <c r="G30" s="103"/>
    </row>
    <row r="31" spans="1:7" s="97" customFormat="1" ht="42" customHeight="1">
      <c r="A31" s="96">
        <v>1</v>
      </c>
      <c r="B31" s="83" t="s">
        <v>564</v>
      </c>
      <c r="C31" s="104">
        <f>SUM(D31:E31)</f>
        <v>40001</v>
      </c>
      <c r="D31" s="95">
        <v>40001</v>
      </c>
      <c r="E31" s="95"/>
      <c r="G31" s="99"/>
    </row>
    <row r="32" spans="1:7" s="102" customFormat="1" ht="24.95" customHeight="1">
      <c r="A32" s="96">
        <v>2</v>
      </c>
      <c r="B32" s="83" t="s">
        <v>9</v>
      </c>
      <c r="C32" s="104">
        <f>SUM(D32:E32)</f>
        <v>61044</v>
      </c>
      <c r="D32" s="95">
        <v>61044</v>
      </c>
      <c r="E32" s="95"/>
      <c r="G32" s="103"/>
    </row>
    <row r="33" spans="1:7" s="24" customFormat="1" ht="24.95" customHeight="1">
      <c r="A33" s="23" t="s">
        <v>90</v>
      </c>
      <c r="B33" s="26" t="s">
        <v>114</v>
      </c>
      <c r="C33" s="14">
        <v>8450000</v>
      </c>
      <c r="D33" s="14">
        <v>8450000</v>
      </c>
      <c r="E33" s="14"/>
      <c r="G33" s="12"/>
    </row>
    <row r="34" spans="1:7" s="40" customFormat="1" ht="24.95" customHeight="1">
      <c r="A34" s="1"/>
      <c r="B34" s="38" t="s">
        <v>617</v>
      </c>
      <c r="C34" s="39">
        <f>SUM(C9,C33)</f>
        <v>16250000</v>
      </c>
      <c r="D34" s="39">
        <f>SUM(D9,D33)</f>
        <v>13265050</v>
      </c>
      <c r="E34" s="39">
        <f>SUM(E9,E33)</f>
        <v>2984950</v>
      </c>
      <c r="G34" s="10"/>
    </row>
    <row r="35" spans="1:7" s="6" customFormat="1" ht="24.95" customHeight="1">
      <c r="A35" s="16" t="s">
        <v>88</v>
      </c>
      <c r="B35" s="3" t="s">
        <v>10</v>
      </c>
      <c r="C35" s="17">
        <f>D35+E35</f>
        <v>9007700</v>
      </c>
      <c r="D35" s="19">
        <v>8081652</v>
      </c>
      <c r="E35" s="19">
        <v>926048</v>
      </c>
      <c r="G35" s="7"/>
    </row>
    <row r="36" spans="1:7" s="8" customFormat="1" ht="24.95" customHeight="1">
      <c r="A36" s="34" t="s">
        <v>88</v>
      </c>
      <c r="B36" s="3" t="s">
        <v>11</v>
      </c>
      <c r="C36" s="17">
        <f>D36+E36</f>
        <v>7242300</v>
      </c>
      <c r="D36" s="15">
        <v>5183398</v>
      </c>
      <c r="E36" s="15">
        <v>2058902</v>
      </c>
      <c r="G36" s="12"/>
    </row>
    <row r="37" spans="1:7" s="8" customFormat="1" ht="24.95" customHeight="1">
      <c r="A37" s="34" t="s">
        <v>91</v>
      </c>
      <c r="B37" s="4" t="s">
        <v>115</v>
      </c>
      <c r="C37" s="14">
        <f>SUM(C38,C39,C42)</f>
        <v>12230593</v>
      </c>
      <c r="D37" s="14">
        <f>SUM(D38,D39,D42)</f>
        <v>12230593</v>
      </c>
      <c r="E37" s="13"/>
      <c r="G37" s="12"/>
    </row>
    <row r="38" spans="1:7" s="6" customFormat="1" ht="24.95" customHeight="1">
      <c r="A38" s="16">
        <v>1</v>
      </c>
      <c r="B38" s="19" t="s">
        <v>116</v>
      </c>
      <c r="C38" s="19">
        <f>SUM(D38:E38)</f>
        <v>7714770</v>
      </c>
      <c r="D38" s="17">
        <v>7714770</v>
      </c>
      <c r="E38" s="19"/>
      <c r="G38" s="7"/>
    </row>
    <row r="39" spans="1:7" s="6" customFormat="1" ht="24.95" customHeight="1">
      <c r="A39" s="16">
        <v>2</v>
      </c>
      <c r="B39" s="19" t="s">
        <v>117</v>
      </c>
      <c r="C39" s="2">
        <f>C40+C41</f>
        <v>4425243</v>
      </c>
      <c r="D39" s="2">
        <f>D40+D41</f>
        <v>4425243</v>
      </c>
      <c r="E39" s="19"/>
      <c r="G39" s="7"/>
    </row>
    <row r="40" spans="1:7" s="6" customFormat="1" ht="24.95" customHeight="1">
      <c r="A40" s="16" t="s">
        <v>88</v>
      </c>
      <c r="B40" s="19" t="s">
        <v>118</v>
      </c>
      <c r="C40" s="19">
        <f>SUM(D40:E40)</f>
        <v>3675643</v>
      </c>
      <c r="D40" s="2">
        <v>3675643</v>
      </c>
      <c r="E40" s="19"/>
      <c r="G40" s="7"/>
    </row>
    <row r="41" spans="1:7" s="6" customFormat="1" ht="26.25" customHeight="1">
      <c r="A41" s="16" t="s">
        <v>88</v>
      </c>
      <c r="B41" s="19" t="s">
        <v>119</v>
      </c>
      <c r="C41" s="19">
        <f>SUM(D41:E41)</f>
        <v>749600</v>
      </c>
      <c r="D41" s="2">
        <v>749600</v>
      </c>
      <c r="E41" s="19"/>
      <c r="G41" s="7"/>
    </row>
    <row r="42" spans="1:7" s="93" customFormat="1" ht="39" customHeight="1">
      <c r="A42" s="94">
        <v>3</v>
      </c>
      <c r="B42" s="98" t="s">
        <v>120</v>
      </c>
      <c r="C42" s="95">
        <f>SUM(D42:E42)</f>
        <v>90580</v>
      </c>
      <c r="D42" s="95">
        <v>90580</v>
      </c>
      <c r="E42" s="95"/>
      <c r="G42" s="99"/>
    </row>
    <row r="43" spans="1:7" s="8" customFormat="1" ht="26.25" customHeight="1">
      <c r="A43" s="34" t="s">
        <v>604</v>
      </c>
      <c r="B43" s="13" t="s">
        <v>121</v>
      </c>
      <c r="C43" s="13">
        <f>SUM(D43:E43)</f>
        <v>306300</v>
      </c>
      <c r="D43" s="13">
        <v>306300</v>
      </c>
      <c r="E43" s="13"/>
      <c r="G43" s="12"/>
    </row>
    <row r="44" spans="1:7" s="8" customFormat="1" ht="40.5" customHeight="1">
      <c r="A44" s="34" t="s">
        <v>92</v>
      </c>
      <c r="B44" s="4" t="s">
        <v>122</v>
      </c>
      <c r="C44" s="13">
        <f>SUM(D44:E44)</f>
        <v>500000</v>
      </c>
      <c r="D44" s="13">
        <v>500000</v>
      </c>
      <c r="E44" s="13"/>
      <c r="G44" s="12"/>
    </row>
    <row r="45" spans="1:7" s="6" customFormat="1" ht="31.5" customHeight="1">
      <c r="A45" s="16"/>
      <c r="B45" s="34" t="s">
        <v>123</v>
      </c>
      <c r="C45" s="13">
        <f>SUM(C30,C36,C37,C43,C44)</f>
        <v>20380238</v>
      </c>
      <c r="D45" s="13">
        <f>SUM(D30,D36,D37,D43,D44)</f>
        <v>18321336</v>
      </c>
      <c r="E45" s="13">
        <f>SUM(E30,E36,E37,E43,E44)</f>
        <v>2058902</v>
      </c>
      <c r="G45" s="7"/>
    </row>
    <row r="46" spans="1:7" ht="31.5" customHeight="1">
      <c r="B46" s="30"/>
      <c r="D46" s="30"/>
      <c r="E46" s="30"/>
    </row>
    <row r="47" spans="1:7" ht="20.25" customHeight="1">
      <c r="B47" s="27"/>
      <c r="C47" s="344" t="s">
        <v>824</v>
      </c>
      <c r="D47" s="344"/>
      <c r="E47" s="344"/>
    </row>
    <row r="48" spans="1:7">
      <c r="B48" s="27"/>
    </row>
    <row r="49" spans="2:2">
      <c r="B49" s="27"/>
    </row>
    <row r="50" spans="2:2">
      <c r="B50" s="27"/>
    </row>
    <row r="51" spans="2:2">
      <c r="B51" s="27"/>
    </row>
    <row r="52" spans="2:2">
      <c r="B52" s="27"/>
    </row>
    <row r="53" spans="2:2">
      <c r="B53" s="27"/>
    </row>
    <row r="54" spans="2:2">
      <c r="B54" s="27"/>
    </row>
    <row r="55" spans="2:2">
      <c r="B55" s="27"/>
    </row>
    <row r="56" spans="2:2">
      <c r="B56" s="27"/>
    </row>
    <row r="57" spans="2:2">
      <c r="B57" s="27"/>
    </row>
    <row r="58" spans="2:2">
      <c r="B58" s="27"/>
    </row>
    <row r="59" spans="2:2">
      <c r="B59" s="27"/>
    </row>
    <row r="60" spans="2:2">
      <c r="B60" s="27"/>
    </row>
    <row r="61" spans="2:2">
      <c r="B61" s="27"/>
    </row>
    <row r="62" spans="2:2">
      <c r="B62" s="27"/>
    </row>
    <row r="63" spans="2:2">
      <c r="B63" s="27"/>
    </row>
    <row r="64" spans="2:2">
      <c r="B64" s="27"/>
    </row>
    <row r="65" spans="2:2">
      <c r="B65" s="27"/>
    </row>
    <row r="66" spans="2:2">
      <c r="B66" s="27"/>
    </row>
    <row r="67" spans="2:2">
      <c r="B67" s="27"/>
    </row>
    <row r="68" spans="2:2">
      <c r="B68" s="27"/>
    </row>
    <row r="69" spans="2:2">
      <c r="B69" s="27"/>
    </row>
    <row r="70" spans="2:2">
      <c r="B70" s="27"/>
    </row>
    <row r="71" spans="2:2">
      <c r="B71" s="27"/>
    </row>
    <row r="72" spans="2:2">
      <c r="B72" s="27"/>
    </row>
    <row r="73" spans="2:2">
      <c r="B73" s="27"/>
    </row>
    <row r="74" spans="2:2">
      <c r="B74" s="27"/>
    </row>
    <row r="75" spans="2:2">
      <c r="B75" s="27"/>
    </row>
    <row r="76" spans="2:2">
      <c r="B76" s="27"/>
    </row>
    <row r="77" spans="2:2">
      <c r="B77" s="27"/>
    </row>
    <row r="78" spans="2:2">
      <c r="B78" s="27"/>
    </row>
    <row r="79" spans="2:2">
      <c r="B79" s="27"/>
    </row>
    <row r="80" spans="2:2">
      <c r="B80" s="27"/>
    </row>
    <row r="81" spans="2:2">
      <c r="B81" s="27"/>
    </row>
    <row r="82" spans="2:2">
      <c r="B82" s="27"/>
    </row>
    <row r="83" spans="2:2">
      <c r="B83" s="27"/>
    </row>
    <row r="84" spans="2:2">
      <c r="B84" s="27"/>
    </row>
    <row r="85" spans="2:2">
      <c r="B85" s="27"/>
    </row>
    <row r="86" spans="2:2">
      <c r="B86" s="27"/>
    </row>
    <row r="87" spans="2:2">
      <c r="B87" s="27"/>
    </row>
    <row r="88" spans="2:2">
      <c r="B88" s="27"/>
    </row>
    <row r="89" spans="2:2">
      <c r="B89" s="27"/>
    </row>
    <row r="90" spans="2:2">
      <c r="B90" s="27"/>
    </row>
    <row r="91" spans="2:2">
      <c r="B91" s="27"/>
    </row>
    <row r="92" spans="2:2">
      <c r="B92" s="27"/>
    </row>
    <row r="93" spans="2:2">
      <c r="B93" s="27"/>
    </row>
    <row r="94" spans="2:2">
      <c r="B94" s="27"/>
    </row>
    <row r="95" spans="2:2">
      <c r="B95" s="27"/>
    </row>
    <row r="96" spans="2:2">
      <c r="B96" s="27"/>
    </row>
    <row r="97" spans="2:2">
      <c r="B97" s="27"/>
    </row>
    <row r="98" spans="2:2">
      <c r="B98" s="27"/>
    </row>
    <row r="99" spans="2:2">
      <c r="B99" s="27"/>
    </row>
    <row r="100" spans="2:2">
      <c r="B100" s="27"/>
    </row>
    <row r="101" spans="2:2">
      <c r="B101" s="27"/>
    </row>
    <row r="102" spans="2:2">
      <c r="B102" s="27"/>
    </row>
    <row r="103" spans="2:2">
      <c r="B103" s="27"/>
    </row>
    <row r="104" spans="2:2">
      <c r="B104" s="27"/>
    </row>
    <row r="105" spans="2:2">
      <c r="B105" s="27"/>
    </row>
    <row r="106" spans="2:2">
      <c r="B106" s="27"/>
    </row>
    <row r="107" spans="2:2">
      <c r="B107" s="27"/>
    </row>
    <row r="108" spans="2:2">
      <c r="B108" s="27"/>
    </row>
    <row r="109" spans="2:2">
      <c r="B109" s="27"/>
    </row>
    <row r="110" spans="2:2">
      <c r="B110" s="27"/>
    </row>
    <row r="111" spans="2:2">
      <c r="B111" s="27"/>
    </row>
    <row r="112" spans="2:2">
      <c r="B112" s="27"/>
    </row>
    <row r="113" spans="2:2">
      <c r="B113" s="27"/>
    </row>
    <row r="114" spans="2:2">
      <c r="B114" s="27"/>
    </row>
    <row r="115" spans="2:2">
      <c r="B115" s="27"/>
    </row>
    <row r="116" spans="2:2">
      <c r="B116" s="27"/>
    </row>
    <row r="117" spans="2:2">
      <c r="B117" s="27"/>
    </row>
    <row r="118" spans="2:2">
      <c r="B118" s="27"/>
    </row>
    <row r="119" spans="2:2">
      <c r="B119" s="27"/>
    </row>
    <row r="120" spans="2:2">
      <c r="B120" s="27"/>
    </row>
    <row r="121" spans="2:2">
      <c r="B121" s="27"/>
    </row>
    <row r="122" spans="2:2">
      <c r="B122" s="27"/>
    </row>
    <row r="123" spans="2:2">
      <c r="B123" s="27"/>
    </row>
    <row r="124" spans="2:2">
      <c r="B124" s="27"/>
    </row>
    <row r="125" spans="2:2">
      <c r="B125" s="27"/>
    </row>
    <row r="126" spans="2:2">
      <c r="B126" s="27"/>
    </row>
    <row r="127" spans="2:2">
      <c r="B127" s="27"/>
    </row>
    <row r="128" spans="2:2">
      <c r="B128" s="27"/>
    </row>
    <row r="129" spans="2:2">
      <c r="B129" s="27"/>
    </row>
    <row r="130" spans="2:2">
      <c r="B130" s="27"/>
    </row>
    <row r="131" spans="2:2">
      <c r="B131" s="27"/>
    </row>
    <row r="132" spans="2:2">
      <c r="B132" s="27"/>
    </row>
    <row r="133" spans="2:2">
      <c r="B133" s="27"/>
    </row>
    <row r="134" spans="2:2">
      <c r="B134" s="27"/>
    </row>
    <row r="135" spans="2:2">
      <c r="B135" s="27"/>
    </row>
    <row r="136" spans="2:2">
      <c r="B136" s="27"/>
    </row>
    <row r="137" spans="2:2">
      <c r="B137" s="27"/>
    </row>
    <row r="138" spans="2:2">
      <c r="B138" s="27"/>
    </row>
    <row r="139" spans="2:2">
      <c r="B139" s="27"/>
    </row>
    <row r="140" spans="2:2">
      <c r="B140" s="27"/>
    </row>
    <row r="141" spans="2:2">
      <c r="B141" s="27"/>
    </row>
    <row r="142" spans="2:2">
      <c r="B142" s="27"/>
    </row>
    <row r="143" spans="2:2">
      <c r="B143" s="27"/>
    </row>
    <row r="144" spans="2:2">
      <c r="B144" s="27"/>
    </row>
    <row r="145" spans="2:2">
      <c r="B145" s="27"/>
    </row>
    <row r="146" spans="2:2">
      <c r="B146" s="27"/>
    </row>
    <row r="147" spans="2:2">
      <c r="B147" s="27"/>
    </row>
    <row r="148" spans="2:2">
      <c r="B148" s="27"/>
    </row>
    <row r="149" spans="2:2">
      <c r="B149" s="27"/>
    </row>
    <row r="150" spans="2:2">
      <c r="B150" s="27"/>
    </row>
    <row r="151" spans="2:2">
      <c r="B151" s="27"/>
    </row>
    <row r="152" spans="2:2">
      <c r="B152" s="27"/>
    </row>
    <row r="153" spans="2:2">
      <c r="B153" s="27"/>
    </row>
    <row r="154" spans="2:2">
      <c r="B154" s="27"/>
    </row>
    <row r="155" spans="2:2">
      <c r="B155" s="27"/>
    </row>
    <row r="156" spans="2:2">
      <c r="B156" s="27"/>
    </row>
    <row r="157" spans="2:2">
      <c r="B157" s="27"/>
    </row>
    <row r="158" spans="2:2">
      <c r="B158" s="27"/>
    </row>
    <row r="159" spans="2:2">
      <c r="B159" s="27"/>
    </row>
    <row r="160" spans="2:2">
      <c r="B160" s="27"/>
    </row>
    <row r="161" spans="2:2">
      <c r="B161" s="27"/>
    </row>
    <row r="162" spans="2:2">
      <c r="B162" s="27"/>
    </row>
    <row r="163" spans="2:2">
      <c r="B163" s="27"/>
    </row>
    <row r="164" spans="2:2">
      <c r="B164" s="27"/>
    </row>
    <row r="165" spans="2:2">
      <c r="B165" s="27"/>
    </row>
    <row r="166" spans="2:2">
      <c r="B166" s="27"/>
    </row>
    <row r="167" spans="2:2">
      <c r="B167" s="27"/>
    </row>
    <row r="168" spans="2:2">
      <c r="B168" s="27"/>
    </row>
    <row r="169" spans="2:2">
      <c r="B169" s="27"/>
    </row>
    <row r="170" spans="2:2">
      <c r="B170" s="27"/>
    </row>
    <row r="171" spans="2:2">
      <c r="B171" s="27"/>
    </row>
    <row r="172" spans="2:2">
      <c r="B172" s="27"/>
    </row>
    <row r="173" spans="2:2">
      <c r="B173" s="27"/>
    </row>
    <row r="174" spans="2:2">
      <c r="B174" s="27"/>
    </row>
    <row r="175" spans="2:2">
      <c r="B175" s="27"/>
    </row>
    <row r="176" spans="2:2">
      <c r="B176" s="27"/>
    </row>
    <row r="177" spans="2:2">
      <c r="B177" s="27"/>
    </row>
    <row r="178" spans="2:2">
      <c r="B178" s="27"/>
    </row>
    <row r="179" spans="2:2">
      <c r="B179" s="27"/>
    </row>
    <row r="180" spans="2:2">
      <c r="B180" s="27"/>
    </row>
    <row r="181" spans="2:2">
      <c r="B181" s="27"/>
    </row>
    <row r="182" spans="2:2">
      <c r="B182" s="27"/>
    </row>
    <row r="183" spans="2:2">
      <c r="B183" s="27"/>
    </row>
    <row r="184" spans="2:2">
      <c r="B184" s="27"/>
    </row>
    <row r="185" spans="2:2">
      <c r="B185" s="27"/>
    </row>
    <row r="186" spans="2:2">
      <c r="B186" s="27"/>
    </row>
    <row r="187" spans="2:2">
      <c r="B187" s="27"/>
    </row>
    <row r="188" spans="2:2">
      <c r="B188" s="27"/>
    </row>
    <row r="189" spans="2:2">
      <c r="B189" s="27"/>
    </row>
    <row r="190" spans="2:2">
      <c r="B190" s="27"/>
    </row>
    <row r="191" spans="2:2">
      <c r="B191" s="27"/>
    </row>
    <row r="192" spans="2:2">
      <c r="B192" s="27"/>
    </row>
    <row r="193" spans="2:2">
      <c r="B193" s="27"/>
    </row>
    <row r="194" spans="2:2">
      <c r="B194" s="27"/>
    </row>
    <row r="195" spans="2:2">
      <c r="B195" s="27"/>
    </row>
    <row r="196" spans="2:2">
      <c r="B196" s="27"/>
    </row>
    <row r="197" spans="2:2">
      <c r="B197" s="27"/>
    </row>
    <row r="198" spans="2:2">
      <c r="B198" s="27"/>
    </row>
    <row r="199" spans="2:2">
      <c r="B199" s="27"/>
    </row>
    <row r="200" spans="2:2">
      <c r="B200" s="27"/>
    </row>
    <row r="201" spans="2:2">
      <c r="B201" s="27"/>
    </row>
    <row r="202" spans="2:2">
      <c r="B202" s="27"/>
    </row>
    <row r="203" spans="2:2">
      <c r="B203" s="27"/>
    </row>
    <row r="204" spans="2:2">
      <c r="B204" s="27"/>
    </row>
    <row r="205" spans="2:2">
      <c r="B205" s="27"/>
    </row>
    <row r="206" spans="2:2">
      <c r="B206" s="27"/>
    </row>
    <row r="207" spans="2:2">
      <c r="B207" s="27"/>
    </row>
    <row r="208" spans="2:2">
      <c r="B208" s="27"/>
    </row>
    <row r="209" spans="2:2">
      <c r="B209" s="27"/>
    </row>
    <row r="210" spans="2:2">
      <c r="B210" s="27"/>
    </row>
    <row r="211" spans="2:2">
      <c r="B211" s="27"/>
    </row>
    <row r="212" spans="2:2">
      <c r="B212" s="27"/>
    </row>
    <row r="213" spans="2:2">
      <c r="B213" s="27"/>
    </row>
    <row r="214" spans="2:2">
      <c r="B214" s="27"/>
    </row>
    <row r="215" spans="2:2">
      <c r="B215" s="27"/>
    </row>
    <row r="216" spans="2:2">
      <c r="B216" s="27"/>
    </row>
    <row r="217" spans="2:2">
      <c r="B217" s="27"/>
    </row>
    <row r="218" spans="2:2">
      <c r="B218" s="27"/>
    </row>
    <row r="219" spans="2:2">
      <c r="B219" s="27"/>
    </row>
    <row r="220" spans="2:2">
      <c r="B220" s="27"/>
    </row>
    <row r="221" spans="2:2">
      <c r="B221" s="27"/>
    </row>
    <row r="222" spans="2:2">
      <c r="B222" s="27"/>
    </row>
    <row r="223" spans="2:2">
      <c r="B223" s="27"/>
    </row>
    <row r="224" spans="2:2">
      <c r="B224" s="27"/>
    </row>
    <row r="225" spans="2:2">
      <c r="B225" s="27"/>
    </row>
    <row r="226" spans="2:2">
      <c r="B226" s="27"/>
    </row>
    <row r="227" spans="2:2">
      <c r="B227" s="27"/>
    </row>
    <row r="228" spans="2:2">
      <c r="B228" s="27"/>
    </row>
    <row r="229" spans="2:2">
      <c r="B229" s="27"/>
    </row>
    <row r="230" spans="2:2">
      <c r="B230" s="27"/>
    </row>
    <row r="231" spans="2:2">
      <c r="B231" s="27"/>
    </row>
    <row r="232" spans="2:2">
      <c r="B232" s="27"/>
    </row>
    <row r="233" spans="2:2">
      <c r="B233" s="27"/>
    </row>
    <row r="234" spans="2:2">
      <c r="B234" s="27"/>
    </row>
    <row r="235" spans="2:2">
      <c r="B235" s="27"/>
    </row>
    <row r="236" spans="2:2">
      <c r="B236" s="27"/>
    </row>
    <row r="237" spans="2:2">
      <c r="B237" s="27"/>
    </row>
    <row r="238" spans="2:2">
      <c r="B238" s="27"/>
    </row>
    <row r="239" spans="2:2">
      <c r="B239" s="27"/>
    </row>
    <row r="240" spans="2:2">
      <c r="B240" s="27"/>
    </row>
    <row r="241" spans="2:2">
      <c r="B241" s="27"/>
    </row>
    <row r="242" spans="2:2">
      <c r="B242" s="27"/>
    </row>
    <row r="243" spans="2:2">
      <c r="B243" s="27"/>
    </row>
    <row r="244" spans="2:2">
      <c r="B244" s="27"/>
    </row>
    <row r="245" spans="2:2">
      <c r="B245" s="27"/>
    </row>
    <row r="246" spans="2:2">
      <c r="B246" s="27"/>
    </row>
    <row r="247" spans="2:2">
      <c r="B247" s="27"/>
    </row>
    <row r="248" spans="2:2">
      <c r="B248" s="27"/>
    </row>
    <row r="249" spans="2:2">
      <c r="B249" s="27"/>
    </row>
    <row r="250" spans="2:2">
      <c r="B250" s="27"/>
    </row>
    <row r="251" spans="2:2">
      <c r="B251" s="27"/>
    </row>
    <row r="252" spans="2:2">
      <c r="B252" s="27"/>
    </row>
    <row r="253" spans="2:2">
      <c r="B253" s="27"/>
    </row>
    <row r="254" spans="2:2">
      <c r="B254" s="27"/>
    </row>
    <row r="255" spans="2:2">
      <c r="B255" s="27"/>
    </row>
    <row r="256" spans="2:2">
      <c r="B256" s="27"/>
    </row>
    <row r="257" spans="2:2">
      <c r="B257" s="27"/>
    </row>
    <row r="258" spans="2:2">
      <c r="B258" s="27"/>
    </row>
    <row r="259" spans="2:2">
      <c r="B259" s="27"/>
    </row>
    <row r="260" spans="2:2">
      <c r="B260" s="27"/>
    </row>
    <row r="261" spans="2:2">
      <c r="B261" s="27"/>
    </row>
    <row r="262" spans="2:2">
      <c r="B262" s="27"/>
    </row>
    <row r="263" spans="2:2">
      <c r="B263" s="27"/>
    </row>
    <row r="264" spans="2:2">
      <c r="B264" s="27"/>
    </row>
    <row r="265" spans="2:2">
      <c r="B265" s="27"/>
    </row>
    <row r="266" spans="2:2">
      <c r="B266" s="27"/>
    </row>
    <row r="267" spans="2:2">
      <c r="B267" s="27"/>
    </row>
    <row r="268" spans="2:2">
      <c r="B268" s="27"/>
    </row>
    <row r="269" spans="2:2">
      <c r="B269" s="27"/>
    </row>
    <row r="270" spans="2:2">
      <c r="B270" s="27"/>
    </row>
    <row r="271" spans="2:2">
      <c r="B271" s="27"/>
    </row>
    <row r="272" spans="2:2">
      <c r="B272" s="27"/>
    </row>
    <row r="273" spans="2:2">
      <c r="B273" s="27"/>
    </row>
    <row r="274" spans="2:2">
      <c r="B274" s="27"/>
    </row>
    <row r="275" spans="2:2">
      <c r="B275" s="27"/>
    </row>
    <row r="276" spans="2:2">
      <c r="B276" s="27"/>
    </row>
    <row r="277" spans="2:2">
      <c r="B277" s="27"/>
    </row>
    <row r="278" spans="2:2">
      <c r="B278" s="27"/>
    </row>
    <row r="279" spans="2:2">
      <c r="B279" s="27"/>
    </row>
    <row r="280" spans="2:2">
      <c r="B280" s="27"/>
    </row>
    <row r="281" spans="2:2">
      <c r="B281" s="27"/>
    </row>
    <row r="282" spans="2:2">
      <c r="B282" s="27"/>
    </row>
    <row r="283" spans="2:2">
      <c r="B283" s="27"/>
    </row>
    <row r="284" spans="2:2">
      <c r="B284" s="27"/>
    </row>
    <row r="285" spans="2:2">
      <c r="B285" s="27"/>
    </row>
    <row r="286" spans="2:2">
      <c r="B286" s="27"/>
    </row>
    <row r="287" spans="2:2">
      <c r="B287" s="27"/>
    </row>
    <row r="288" spans="2:2">
      <c r="B288" s="27"/>
    </row>
    <row r="289" spans="2:2">
      <c r="B289" s="27"/>
    </row>
    <row r="290" spans="2:2">
      <c r="B290" s="27"/>
    </row>
    <row r="291" spans="2:2">
      <c r="B291" s="27"/>
    </row>
    <row r="292" spans="2:2">
      <c r="B292" s="27"/>
    </row>
    <row r="293" spans="2:2">
      <c r="B293" s="27"/>
    </row>
    <row r="294" spans="2:2">
      <c r="B294" s="27"/>
    </row>
    <row r="295" spans="2:2">
      <c r="B295" s="27"/>
    </row>
    <row r="296" spans="2:2">
      <c r="B296" s="27"/>
    </row>
    <row r="297" spans="2:2">
      <c r="B297" s="27"/>
    </row>
    <row r="298" spans="2:2">
      <c r="B298" s="27"/>
    </row>
    <row r="299" spans="2:2">
      <c r="B299" s="27"/>
    </row>
    <row r="300" spans="2:2">
      <c r="B300" s="27"/>
    </row>
    <row r="301" spans="2:2">
      <c r="B301" s="27"/>
    </row>
    <row r="302" spans="2:2">
      <c r="B302" s="27"/>
    </row>
    <row r="303" spans="2:2">
      <c r="B303" s="27"/>
    </row>
    <row r="304" spans="2:2">
      <c r="B304" s="27"/>
    </row>
    <row r="305" spans="2:2">
      <c r="B305" s="27"/>
    </row>
    <row r="306" spans="2:2">
      <c r="B306" s="27"/>
    </row>
    <row r="307" spans="2:2">
      <c r="B307" s="27"/>
    </row>
    <row r="308" spans="2:2">
      <c r="B308" s="27"/>
    </row>
    <row r="309" spans="2:2">
      <c r="B309" s="27"/>
    </row>
    <row r="310" spans="2:2">
      <c r="B310" s="27"/>
    </row>
    <row r="311" spans="2:2">
      <c r="B311" s="27"/>
    </row>
    <row r="312" spans="2:2">
      <c r="B312" s="27"/>
    </row>
    <row r="313" spans="2:2">
      <c r="B313" s="27"/>
    </row>
    <row r="314" spans="2:2">
      <c r="B314" s="27"/>
    </row>
    <row r="315" spans="2:2">
      <c r="B315" s="27"/>
    </row>
    <row r="316" spans="2:2">
      <c r="B316" s="27"/>
    </row>
    <row r="317" spans="2:2">
      <c r="B317" s="27"/>
    </row>
    <row r="318" spans="2:2">
      <c r="B318" s="27"/>
    </row>
    <row r="319" spans="2:2">
      <c r="B319" s="27"/>
    </row>
    <row r="320" spans="2:2">
      <c r="B320" s="27"/>
    </row>
    <row r="321" spans="2:2">
      <c r="B321" s="27"/>
    </row>
    <row r="322" spans="2:2">
      <c r="B322" s="27"/>
    </row>
    <row r="323" spans="2:2">
      <c r="B323" s="27"/>
    </row>
    <row r="324" spans="2:2">
      <c r="B324" s="27"/>
    </row>
    <row r="325" spans="2:2">
      <c r="B325" s="27"/>
    </row>
    <row r="326" spans="2:2">
      <c r="B326" s="27"/>
    </row>
    <row r="327" spans="2:2">
      <c r="B327" s="27"/>
    </row>
    <row r="328" spans="2:2">
      <c r="B328" s="27"/>
    </row>
    <row r="329" spans="2:2">
      <c r="B329" s="27"/>
    </row>
    <row r="330" spans="2:2">
      <c r="B330" s="27"/>
    </row>
    <row r="331" spans="2:2">
      <c r="B331" s="27"/>
    </row>
    <row r="332" spans="2:2">
      <c r="B332" s="27"/>
    </row>
    <row r="333" spans="2:2">
      <c r="B333" s="27"/>
    </row>
    <row r="334" spans="2:2">
      <c r="B334" s="27"/>
    </row>
    <row r="335" spans="2:2">
      <c r="B335" s="27"/>
    </row>
    <row r="336" spans="2:2">
      <c r="B336" s="27"/>
    </row>
    <row r="337" spans="2:2">
      <c r="B337" s="27"/>
    </row>
    <row r="338" spans="2:2">
      <c r="B338" s="27"/>
    </row>
    <row r="339" spans="2:2">
      <c r="B339" s="27"/>
    </row>
    <row r="340" spans="2:2">
      <c r="B340" s="27"/>
    </row>
    <row r="341" spans="2:2">
      <c r="B341" s="27"/>
    </row>
    <row r="342" spans="2:2">
      <c r="B342" s="27"/>
    </row>
    <row r="343" spans="2:2">
      <c r="B343" s="27"/>
    </row>
    <row r="344" spans="2:2">
      <c r="B344" s="27"/>
    </row>
    <row r="345" spans="2:2">
      <c r="B345" s="27"/>
    </row>
    <row r="346" spans="2:2">
      <c r="B346" s="27"/>
    </row>
    <row r="347" spans="2:2">
      <c r="B347" s="27"/>
    </row>
    <row r="348" spans="2:2">
      <c r="B348" s="27"/>
    </row>
    <row r="349" spans="2:2">
      <c r="B349" s="27"/>
    </row>
    <row r="350" spans="2:2">
      <c r="B350" s="27"/>
    </row>
    <row r="351" spans="2:2">
      <c r="B351" s="27"/>
    </row>
    <row r="352" spans="2:2">
      <c r="B352" s="27"/>
    </row>
    <row r="353" spans="2:2">
      <c r="B353" s="27"/>
    </row>
    <row r="354" spans="2:2">
      <c r="B354" s="27"/>
    </row>
    <row r="355" spans="2:2">
      <c r="B355" s="27"/>
    </row>
    <row r="356" spans="2:2">
      <c r="B356" s="27"/>
    </row>
    <row r="357" spans="2:2">
      <c r="B357" s="27"/>
    </row>
    <row r="358" spans="2:2">
      <c r="B358" s="27"/>
    </row>
    <row r="359" spans="2:2">
      <c r="B359" s="27"/>
    </row>
    <row r="360" spans="2:2">
      <c r="B360" s="27"/>
    </row>
    <row r="361" spans="2:2">
      <c r="B361" s="27"/>
    </row>
    <row r="362" spans="2:2">
      <c r="B362" s="27"/>
    </row>
    <row r="363" spans="2:2">
      <c r="B363" s="27"/>
    </row>
    <row r="364" spans="2:2">
      <c r="B364" s="27"/>
    </row>
    <row r="365" spans="2:2">
      <c r="B365" s="27"/>
    </row>
    <row r="366" spans="2:2">
      <c r="B366" s="27"/>
    </row>
    <row r="367" spans="2:2">
      <c r="B367" s="27"/>
    </row>
    <row r="368" spans="2:2">
      <c r="B368" s="27"/>
    </row>
    <row r="369" spans="2:2">
      <c r="B369" s="27"/>
    </row>
    <row r="370" spans="2:2">
      <c r="B370" s="27"/>
    </row>
    <row r="371" spans="2:2">
      <c r="B371" s="27"/>
    </row>
    <row r="372" spans="2:2">
      <c r="B372" s="27"/>
    </row>
    <row r="373" spans="2:2">
      <c r="B373" s="27"/>
    </row>
    <row r="374" spans="2:2">
      <c r="B374" s="27"/>
    </row>
    <row r="375" spans="2:2">
      <c r="B375" s="27"/>
    </row>
    <row r="376" spans="2:2">
      <c r="B376" s="27"/>
    </row>
    <row r="377" spans="2:2">
      <c r="B377" s="27"/>
    </row>
    <row r="378" spans="2:2">
      <c r="B378" s="27"/>
    </row>
    <row r="379" spans="2:2">
      <c r="B379" s="27"/>
    </row>
    <row r="380" spans="2:2">
      <c r="B380" s="27"/>
    </row>
    <row r="381" spans="2:2">
      <c r="B381" s="27"/>
    </row>
    <row r="382" spans="2:2">
      <c r="B382" s="27"/>
    </row>
    <row r="383" spans="2:2">
      <c r="B383" s="27"/>
    </row>
    <row r="384" spans="2:2">
      <c r="B384" s="27"/>
    </row>
    <row r="385" spans="2:2">
      <c r="B385" s="27"/>
    </row>
    <row r="386" spans="2:2">
      <c r="B386" s="27"/>
    </row>
    <row r="387" spans="2:2">
      <c r="B387" s="27"/>
    </row>
    <row r="388" spans="2:2">
      <c r="B388" s="27"/>
    </row>
    <row r="389" spans="2:2">
      <c r="B389" s="27"/>
    </row>
    <row r="390" spans="2:2">
      <c r="B390" s="27"/>
    </row>
    <row r="391" spans="2:2">
      <c r="B391" s="27"/>
    </row>
    <row r="392" spans="2:2">
      <c r="B392" s="27"/>
    </row>
    <row r="393" spans="2:2">
      <c r="B393" s="27"/>
    </row>
    <row r="394" spans="2:2">
      <c r="B394" s="27"/>
    </row>
    <row r="395" spans="2:2">
      <c r="B395" s="27"/>
    </row>
    <row r="396" spans="2:2">
      <c r="B396" s="27"/>
    </row>
    <row r="397" spans="2:2">
      <c r="B397" s="27"/>
    </row>
    <row r="398" spans="2:2">
      <c r="B398" s="27"/>
    </row>
    <row r="399" spans="2:2">
      <c r="B399" s="27"/>
    </row>
    <row r="400" spans="2:2">
      <c r="B400" s="27"/>
    </row>
    <row r="401" spans="2:2">
      <c r="B401" s="27"/>
    </row>
    <row r="402" spans="2:2">
      <c r="B402" s="27"/>
    </row>
    <row r="403" spans="2:2">
      <c r="B403" s="27"/>
    </row>
    <row r="404" spans="2:2">
      <c r="B404" s="27"/>
    </row>
    <row r="405" spans="2:2">
      <c r="B405" s="27"/>
    </row>
    <row r="406" spans="2:2">
      <c r="B406" s="27"/>
    </row>
    <row r="407" spans="2:2">
      <c r="B407" s="27"/>
    </row>
    <row r="408" spans="2:2">
      <c r="B408" s="27"/>
    </row>
    <row r="409" spans="2:2">
      <c r="B409" s="27"/>
    </row>
    <row r="410" spans="2:2">
      <c r="B410" s="27"/>
    </row>
    <row r="411" spans="2:2">
      <c r="B411" s="27"/>
    </row>
    <row r="412" spans="2:2">
      <c r="B412" s="27"/>
    </row>
    <row r="413" spans="2:2">
      <c r="B413" s="27"/>
    </row>
    <row r="414" spans="2:2">
      <c r="B414" s="27"/>
    </row>
    <row r="415" spans="2:2">
      <c r="B415" s="27"/>
    </row>
    <row r="416" spans="2:2">
      <c r="B416" s="27"/>
    </row>
    <row r="417" spans="2:2">
      <c r="B417" s="27"/>
    </row>
    <row r="418" spans="2:2">
      <c r="B418" s="27"/>
    </row>
    <row r="419" spans="2:2">
      <c r="B419" s="27"/>
    </row>
    <row r="420" spans="2:2">
      <c r="B420" s="27"/>
    </row>
    <row r="421" spans="2:2">
      <c r="B421" s="27"/>
    </row>
    <row r="422" spans="2:2">
      <c r="B422" s="27"/>
    </row>
    <row r="423" spans="2:2">
      <c r="B423" s="27"/>
    </row>
    <row r="424" spans="2:2">
      <c r="B424" s="27"/>
    </row>
    <row r="425" spans="2:2">
      <c r="B425" s="27"/>
    </row>
    <row r="426" spans="2:2">
      <c r="B426" s="27"/>
    </row>
    <row r="427" spans="2:2">
      <c r="B427" s="27"/>
    </row>
    <row r="428" spans="2:2">
      <c r="B428" s="27"/>
    </row>
    <row r="429" spans="2:2">
      <c r="B429" s="27"/>
    </row>
    <row r="430" spans="2:2">
      <c r="B430" s="27"/>
    </row>
    <row r="431" spans="2:2">
      <c r="B431" s="27"/>
    </row>
    <row r="432" spans="2:2">
      <c r="B432" s="27"/>
    </row>
    <row r="433" spans="2:2">
      <c r="B433" s="27"/>
    </row>
    <row r="434" spans="2:2">
      <c r="B434" s="27"/>
    </row>
    <row r="435" spans="2:2">
      <c r="B435" s="27"/>
    </row>
    <row r="436" spans="2:2">
      <c r="B436" s="27"/>
    </row>
    <row r="437" spans="2:2">
      <c r="B437" s="27"/>
    </row>
    <row r="438" spans="2:2">
      <c r="B438" s="27"/>
    </row>
    <row r="439" spans="2:2">
      <c r="B439" s="27"/>
    </row>
    <row r="440" spans="2:2">
      <c r="B440" s="27"/>
    </row>
    <row r="441" spans="2:2">
      <c r="B441" s="27"/>
    </row>
    <row r="442" spans="2:2">
      <c r="B442" s="27"/>
    </row>
    <row r="443" spans="2:2">
      <c r="B443" s="27"/>
    </row>
    <row r="444" spans="2:2">
      <c r="B444" s="27"/>
    </row>
    <row r="445" spans="2:2">
      <c r="B445" s="27"/>
    </row>
    <row r="446" spans="2:2">
      <c r="B446" s="27"/>
    </row>
    <row r="447" spans="2:2">
      <c r="B447" s="27"/>
    </row>
    <row r="448" spans="2:2">
      <c r="B448" s="27"/>
    </row>
    <row r="449" spans="2:2">
      <c r="B449" s="27"/>
    </row>
    <row r="450" spans="2:2">
      <c r="B450" s="27"/>
    </row>
    <row r="451" spans="2:2">
      <c r="B451" s="27"/>
    </row>
    <row r="452" spans="2:2">
      <c r="B452" s="27"/>
    </row>
    <row r="453" spans="2:2">
      <c r="B453" s="27"/>
    </row>
    <row r="454" spans="2:2">
      <c r="B454" s="27"/>
    </row>
    <row r="455" spans="2:2">
      <c r="B455" s="27"/>
    </row>
    <row r="456" spans="2:2">
      <c r="B456" s="27"/>
    </row>
    <row r="457" spans="2:2">
      <c r="B457" s="27"/>
    </row>
    <row r="458" spans="2:2">
      <c r="B458" s="27"/>
    </row>
    <row r="459" spans="2:2">
      <c r="B459" s="27"/>
    </row>
    <row r="460" spans="2:2">
      <c r="B460" s="27"/>
    </row>
    <row r="461" spans="2:2">
      <c r="B461" s="27"/>
    </row>
    <row r="462" spans="2:2">
      <c r="B462" s="27"/>
    </row>
    <row r="463" spans="2:2">
      <c r="B463" s="27"/>
    </row>
    <row r="464" spans="2:2">
      <c r="B464" s="27"/>
    </row>
    <row r="465" spans="2:2">
      <c r="B465" s="27"/>
    </row>
    <row r="466" spans="2:2">
      <c r="B466" s="27"/>
    </row>
    <row r="467" spans="2:2">
      <c r="B467" s="27"/>
    </row>
    <row r="468" spans="2:2">
      <c r="B468" s="27"/>
    </row>
    <row r="469" spans="2:2">
      <c r="B469" s="27"/>
    </row>
    <row r="470" spans="2:2">
      <c r="B470" s="27"/>
    </row>
    <row r="471" spans="2:2">
      <c r="B471" s="27"/>
    </row>
    <row r="472" spans="2:2">
      <c r="B472" s="27"/>
    </row>
    <row r="473" spans="2:2">
      <c r="B473" s="27"/>
    </row>
    <row r="474" spans="2:2">
      <c r="B474" s="27"/>
    </row>
    <row r="475" spans="2:2">
      <c r="B475" s="27"/>
    </row>
    <row r="476" spans="2:2">
      <c r="B476" s="27"/>
    </row>
    <row r="477" spans="2:2">
      <c r="B477" s="27"/>
    </row>
    <row r="478" spans="2:2">
      <c r="B478" s="27"/>
    </row>
    <row r="479" spans="2:2">
      <c r="B479" s="27"/>
    </row>
    <row r="480" spans="2:2">
      <c r="B480" s="27"/>
    </row>
    <row r="481" spans="2:2">
      <c r="B481" s="27"/>
    </row>
    <row r="482" spans="2:2">
      <c r="B482" s="27"/>
    </row>
    <row r="483" spans="2:2">
      <c r="B483" s="27"/>
    </row>
    <row r="484" spans="2:2">
      <c r="B484" s="27"/>
    </row>
    <row r="485" spans="2:2">
      <c r="B485" s="27"/>
    </row>
    <row r="486" spans="2:2">
      <c r="B486" s="27"/>
    </row>
    <row r="487" spans="2:2">
      <c r="B487" s="27"/>
    </row>
    <row r="488" spans="2:2">
      <c r="B488" s="27"/>
    </row>
    <row r="489" spans="2:2">
      <c r="B489" s="27"/>
    </row>
    <row r="490" spans="2:2">
      <c r="B490" s="27"/>
    </row>
    <row r="491" spans="2:2">
      <c r="B491" s="27"/>
    </row>
    <row r="492" spans="2:2">
      <c r="B492" s="27"/>
    </row>
    <row r="493" spans="2:2">
      <c r="B493" s="27"/>
    </row>
    <row r="494" spans="2:2">
      <c r="B494" s="27"/>
    </row>
    <row r="495" spans="2:2">
      <c r="B495" s="27"/>
    </row>
    <row r="496" spans="2:2">
      <c r="B496" s="27"/>
    </row>
    <row r="497" spans="2:2">
      <c r="B497" s="27"/>
    </row>
    <row r="498" spans="2:2">
      <c r="B498" s="27"/>
    </row>
    <row r="499" spans="2:2">
      <c r="B499" s="27"/>
    </row>
    <row r="500" spans="2:2">
      <c r="B500" s="27"/>
    </row>
    <row r="501" spans="2:2">
      <c r="B501" s="27"/>
    </row>
    <row r="502" spans="2:2">
      <c r="B502" s="27"/>
    </row>
    <row r="503" spans="2:2">
      <c r="B503" s="27"/>
    </row>
    <row r="504" spans="2:2">
      <c r="B504" s="27"/>
    </row>
    <row r="505" spans="2:2">
      <c r="B505" s="27"/>
    </row>
    <row r="506" spans="2:2">
      <c r="B506" s="27"/>
    </row>
    <row r="507" spans="2:2">
      <c r="B507" s="27"/>
    </row>
    <row r="508" spans="2:2">
      <c r="B508" s="27"/>
    </row>
    <row r="509" spans="2:2">
      <c r="B509" s="27"/>
    </row>
    <row r="510" spans="2:2">
      <c r="B510" s="27"/>
    </row>
    <row r="511" spans="2:2">
      <c r="B511" s="27"/>
    </row>
    <row r="512" spans="2:2">
      <c r="B512" s="27"/>
    </row>
    <row r="513" spans="2:2">
      <c r="B513" s="27"/>
    </row>
    <row r="514" spans="2:2">
      <c r="B514" s="27"/>
    </row>
    <row r="515" spans="2:2">
      <c r="B515" s="27"/>
    </row>
    <row r="516" spans="2:2">
      <c r="B516" s="27"/>
    </row>
    <row r="517" spans="2:2">
      <c r="B517" s="27"/>
    </row>
    <row r="518" spans="2:2">
      <c r="B518" s="27"/>
    </row>
    <row r="519" spans="2:2">
      <c r="B519" s="27"/>
    </row>
    <row r="520" spans="2:2">
      <c r="B520" s="27"/>
    </row>
    <row r="521" spans="2:2">
      <c r="B521" s="27"/>
    </row>
    <row r="522" spans="2:2">
      <c r="B522" s="27"/>
    </row>
    <row r="523" spans="2:2">
      <c r="B523" s="27"/>
    </row>
    <row r="524" spans="2:2">
      <c r="B524" s="27"/>
    </row>
    <row r="525" spans="2:2">
      <c r="B525" s="27"/>
    </row>
    <row r="526" spans="2:2">
      <c r="B526" s="27"/>
    </row>
    <row r="527" spans="2:2">
      <c r="B527" s="27"/>
    </row>
    <row r="528" spans="2:2">
      <c r="B528" s="27"/>
    </row>
    <row r="529" spans="2:2">
      <c r="B529" s="27"/>
    </row>
    <row r="530" spans="2:2">
      <c r="B530" s="27"/>
    </row>
    <row r="531" spans="2:2">
      <c r="B531" s="27"/>
    </row>
    <row r="532" spans="2:2">
      <c r="B532" s="27"/>
    </row>
    <row r="533" spans="2:2">
      <c r="B533" s="27"/>
    </row>
    <row r="534" spans="2:2">
      <c r="B534" s="27"/>
    </row>
    <row r="535" spans="2:2">
      <c r="B535" s="27"/>
    </row>
    <row r="536" spans="2:2">
      <c r="B536" s="27"/>
    </row>
    <row r="537" spans="2:2">
      <c r="B537" s="27"/>
    </row>
    <row r="538" spans="2:2">
      <c r="B538" s="27"/>
    </row>
    <row r="539" spans="2:2">
      <c r="B539" s="27"/>
    </row>
    <row r="540" spans="2:2">
      <c r="B540" s="27"/>
    </row>
    <row r="541" spans="2:2">
      <c r="B541" s="27"/>
    </row>
    <row r="542" spans="2:2">
      <c r="B542" s="27"/>
    </row>
    <row r="543" spans="2:2">
      <c r="B543" s="27"/>
    </row>
    <row r="544" spans="2:2">
      <c r="B544" s="27"/>
    </row>
    <row r="545" spans="2:2">
      <c r="B545" s="27"/>
    </row>
    <row r="546" spans="2:2">
      <c r="B546" s="27"/>
    </row>
    <row r="547" spans="2:2">
      <c r="B547" s="27"/>
    </row>
    <row r="548" spans="2:2">
      <c r="B548" s="27"/>
    </row>
    <row r="549" spans="2:2">
      <c r="B549" s="27"/>
    </row>
    <row r="550" spans="2:2">
      <c r="B550" s="27"/>
    </row>
    <row r="551" spans="2:2">
      <c r="B551" s="27"/>
    </row>
    <row r="552" spans="2:2">
      <c r="B552" s="27"/>
    </row>
    <row r="553" spans="2:2">
      <c r="B553" s="27"/>
    </row>
    <row r="554" spans="2:2">
      <c r="B554" s="27"/>
    </row>
    <row r="555" spans="2:2">
      <c r="B555" s="27"/>
    </row>
    <row r="556" spans="2:2">
      <c r="B556" s="27"/>
    </row>
    <row r="557" spans="2:2">
      <c r="B557" s="27"/>
    </row>
    <row r="558" spans="2:2">
      <c r="B558" s="27"/>
    </row>
    <row r="559" spans="2:2">
      <c r="B559" s="27"/>
    </row>
    <row r="560" spans="2:2">
      <c r="B560" s="27"/>
    </row>
    <row r="561" spans="2:2">
      <c r="B561" s="27"/>
    </row>
    <row r="562" spans="2:2">
      <c r="B562" s="27"/>
    </row>
    <row r="563" spans="2:2">
      <c r="B563" s="27"/>
    </row>
    <row r="564" spans="2:2">
      <c r="B564" s="27"/>
    </row>
    <row r="565" spans="2:2">
      <c r="B565" s="27"/>
    </row>
    <row r="566" spans="2:2">
      <c r="B566" s="27"/>
    </row>
    <row r="567" spans="2:2">
      <c r="B567" s="27"/>
    </row>
    <row r="568" spans="2:2">
      <c r="B568" s="27"/>
    </row>
    <row r="569" spans="2:2">
      <c r="B569" s="27"/>
    </row>
    <row r="570" spans="2:2">
      <c r="B570" s="27"/>
    </row>
    <row r="571" spans="2:2">
      <c r="B571" s="27"/>
    </row>
    <row r="572" spans="2:2">
      <c r="B572" s="27"/>
    </row>
    <row r="573" spans="2:2">
      <c r="B573" s="27"/>
    </row>
    <row r="574" spans="2:2">
      <c r="B574" s="27"/>
    </row>
    <row r="575" spans="2:2">
      <c r="B575" s="27"/>
    </row>
    <row r="576" spans="2:2">
      <c r="B576" s="27"/>
    </row>
    <row r="577" spans="2:2">
      <c r="B577" s="27"/>
    </row>
    <row r="578" spans="2:2">
      <c r="B578" s="27"/>
    </row>
    <row r="579" spans="2:2">
      <c r="B579" s="27"/>
    </row>
    <row r="580" spans="2:2">
      <c r="B580" s="27"/>
    </row>
    <row r="581" spans="2:2">
      <c r="B581" s="27"/>
    </row>
    <row r="582" spans="2:2">
      <c r="B582" s="27"/>
    </row>
    <row r="583" spans="2:2">
      <c r="B583" s="27"/>
    </row>
    <row r="584" spans="2:2">
      <c r="B584" s="27"/>
    </row>
    <row r="585" spans="2:2">
      <c r="B585" s="27"/>
    </row>
    <row r="586" spans="2:2">
      <c r="B586" s="27"/>
    </row>
    <row r="587" spans="2:2">
      <c r="B587" s="27"/>
    </row>
    <row r="588" spans="2:2">
      <c r="B588" s="27"/>
    </row>
    <row r="589" spans="2:2">
      <c r="B589" s="27"/>
    </row>
    <row r="590" spans="2:2">
      <c r="B590" s="27"/>
    </row>
    <row r="591" spans="2:2">
      <c r="B591" s="27"/>
    </row>
    <row r="592" spans="2:2">
      <c r="B592" s="27"/>
    </row>
    <row r="593" spans="2:2">
      <c r="B593" s="27"/>
    </row>
    <row r="594" spans="2:2">
      <c r="B594" s="27"/>
    </row>
    <row r="595" spans="2:2">
      <c r="B595" s="27"/>
    </row>
    <row r="596" spans="2:2">
      <c r="B596" s="27"/>
    </row>
    <row r="597" spans="2:2">
      <c r="B597" s="27"/>
    </row>
    <row r="598" spans="2:2">
      <c r="B598" s="27"/>
    </row>
    <row r="599" spans="2:2">
      <c r="B599" s="27"/>
    </row>
    <row r="600" spans="2:2">
      <c r="B600" s="27"/>
    </row>
    <row r="601" spans="2:2">
      <c r="B601" s="27"/>
    </row>
    <row r="602" spans="2:2">
      <c r="B602" s="27"/>
    </row>
    <row r="603" spans="2:2">
      <c r="B603" s="27"/>
    </row>
    <row r="604" spans="2:2">
      <c r="B604" s="27"/>
    </row>
    <row r="605" spans="2:2">
      <c r="B605" s="27"/>
    </row>
    <row r="606" spans="2:2">
      <c r="B606" s="27"/>
    </row>
    <row r="607" spans="2:2">
      <c r="B607" s="27"/>
    </row>
    <row r="608" spans="2:2">
      <c r="B608" s="27"/>
    </row>
    <row r="609" spans="2:2">
      <c r="B609" s="27"/>
    </row>
    <row r="610" spans="2:2">
      <c r="B610" s="27"/>
    </row>
    <row r="611" spans="2:2">
      <c r="B611" s="27"/>
    </row>
    <row r="612" spans="2:2">
      <c r="B612" s="27"/>
    </row>
    <row r="613" spans="2:2">
      <c r="B613" s="27"/>
    </row>
    <row r="614" spans="2:2">
      <c r="B614" s="27"/>
    </row>
    <row r="615" spans="2:2">
      <c r="B615" s="27"/>
    </row>
    <row r="616" spans="2:2">
      <c r="B616" s="27"/>
    </row>
    <row r="617" spans="2:2">
      <c r="B617" s="27"/>
    </row>
    <row r="618" spans="2:2">
      <c r="B618" s="27"/>
    </row>
    <row r="619" spans="2:2">
      <c r="B619" s="27"/>
    </row>
    <row r="620" spans="2:2">
      <c r="B620" s="27"/>
    </row>
    <row r="621" spans="2:2">
      <c r="B621" s="27"/>
    </row>
    <row r="622" spans="2:2">
      <c r="B622" s="27"/>
    </row>
    <row r="623" spans="2:2">
      <c r="B623" s="27"/>
    </row>
    <row r="624" spans="2:2">
      <c r="B624" s="27"/>
    </row>
    <row r="625" spans="2:2">
      <c r="B625" s="27"/>
    </row>
    <row r="626" spans="2:2">
      <c r="B626" s="27"/>
    </row>
    <row r="627" spans="2:2">
      <c r="B627" s="27"/>
    </row>
    <row r="628" spans="2:2">
      <c r="B628" s="27"/>
    </row>
    <row r="629" spans="2:2">
      <c r="B629" s="27"/>
    </row>
    <row r="630" spans="2:2">
      <c r="B630" s="27"/>
    </row>
    <row r="631" spans="2:2">
      <c r="B631" s="27"/>
    </row>
    <row r="632" spans="2:2">
      <c r="B632" s="27"/>
    </row>
    <row r="633" spans="2:2">
      <c r="B633" s="27"/>
    </row>
    <row r="634" spans="2:2">
      <c r="B634" s="27"/>
    </row>
    <row r="635" spans="2:2">
      <c r="B635" s="27"/>
    </row>
    <row r="636" spans="2:2">
      <c r="B636" s="27"/>
    </row>
    <row r="637" spans="2:2">
      <c r="B637" s="27"/>
    </row>
    <row r="638" spans="2:2">
      <c r="B638" s="27"/>
    </row>
    <row r="639" spans="2:2">
      <c r="B639" s="27"/>
    </row>
    <row r="640" spans="2:2">
      <c r="B640" s="27"/>
    </row>
    <row r="641" spans="2:2">
      <c r="B641" s="27"/>
    </row>
    <row r="642" spans="2:2">
      <c r="B642" s="27"/>
    </row>
    <row r="643" spans="2:2">
      <c r="B643" s="27"/>
    </row>
    <row r="644" spans="2:2">
      <c r="B644" s="27"/>
    </row>
    <row r="645" spans="2:2">
      <c r="B645" s="27"/>
    </row>
    <row r="646" spans="2:2">
      <c r="B646" s="27"/>
    </row>
    <row r="647" spans="2:2">
      <c r="B647" s="27"/>
    </row>
    <row r="648" spans="2:2">
      <c r="B648" s="27"/>
    </row>
    <row r="649" spans="2:2">
      <c r="B649" s="27"/>
    </row>
    <row r="650" spans="2:2">
      <c r="B650" s="27"/>
    </row>
    <row r="651" spans="2:2">
      <c r="B651" s="27"/>
    </row>
    <row r="652" spans="2:2">
      <c r="B652" s="27"/>
    </row>
    <row r="653" spans="2:2">
      <c r="B653" s="27"/>
    </row>
    <row r="654" spans="2:2">
      <c r="B654" s="27"/>
    </row>
    <row r="655" spans="2:2">
      <c r="B655" s="27"/>
    </row>
    <row r="656" spans="2:2">
      <c r="B656" s="27"/>
    </row>
    <row r="657" spans="2:2">
      <c r="B657" s="27"/>
    </row>
    <row r="658" spans="2:2">
      <c r="B658" s="27"/>
    </row>
    <row r="659" spans="2:2">
      <c r="B659" s="27"/>
    </row>
    <row r="660" spans="2:2">
      <c r="B660" s="27"/>
    </row>
    <row r="661" spans="2:2">
      <c r="B661" s="27"/>
    </row>
    <row r="662" spans="2:2">
      <c r="B662" s="27"/>
    </row>
    <row r="663" spans="2:2">
      <c r="B663" s="27"/>
    </row>
    <row r="664" spans="2:2">
      <c r="B664" s="27"/>
    </row>
    <row r="665" spans="2:2">
      <c r="B665" s="27"/>
    </row>
    <row r="666" spans="2:2">
      <c r="B666" s="27"/>
    </row>
    <row r="667" spans="2:2">
      <c r="B667" s="27"/>
    </row>
    <row r="668" spans="2:2">
      <c r="B668" s="27"/>
    </row>
    <row r="669" spans="2:2">
      <c r="B669" s="27"/>
    </row>
    <row r="670" spans="2:2">
      <c r="B670" s="27"/>
    </row>
    <row r="671" spans="2:2">
      <c r="B671" s="27"/>
    </row>
    <row r="672" spans="2:2">
      <c r="B672" s="27"/>
    </row>
    <row r="673" spans="2:2">
      <c r="B673" s="27"/>
    </row>
    <row r="674" spans="2:2">
      <c r="B674" s="27"/>
    </row>
    <row r="675" spans="2:2">
      <c r="B675" s="27"/>
    </row>
    <row r="676" spans="2:2">
      <c r="B676" s="27"/>
    </row>
    <row r="677" spans="2:2">
      <c r="B677" s="27"/>
    </row>
    <row r="678" spans="2:2">
      <c r="B678" s="27"/>
    </row>
    <row r="679" spans="2:2">
      <c r="B679" s="27"/>
    </row>
    <row r="680" spans="2:2">
      <c r="B680" s="27"/>
    </row>
    <row r="681" spans="2:2">
      <c r="B681" s="27"/>
    </row>
    <row r="682" spans="2:2">
      <c r="B682" s="27"/>
    </row>
    <row r="683" spans="2:2">
      <c r="B683" s="27"/>
    </row>
    <row r="684" spans="2:2">
      <c r="B684" s="27"/>
    </row>
    <row r="685" spans="2:2">
      <c r="B685" s="27"/>
    </row>
    <row r="686" spans="2:2">
      <c r="B686" s="27"/>
    </row>
    <row r="687" spans="2:2">
      <c r="B687" s="27"/>
    </row>
    <row r="688" spans="2:2">
      <c r="B688" s="27"/>
    </row>
    <row r="689" spans="2:2">
      <c r="B689" s="27"/>
    </row>
    <row r="690" spans="2:2">
      <c r="B690" s="27"/>
    </row>
    <row r="691" spans="2:2">
      <c r="B691" s="27"/>
    </row>
    <row r="692" spans="2:2">
      <c r="B692" s="27"/>
    </row>
    <row r="693" spans="2:2">
      <c r="B693" s="27"/>
    </row>
    <row r="694" spans="2:2">
      <c r="B694" s="27"/>
    </row>
    <row r="695" spans="2:2">
      <c r="B695" s="27"/>
    </row>
    <row r="696" spans="2:2">
      <c r="B696" s="27"/>
    </row>
    <row r="697" spans="2:2">
      <c r="B697" s="27"/>
    </row>
    <row r="698" spans="2:2">
      <c r="B698" s="27"/>
    </row>
    <row r="699" spans="2:2">
      <c r="B699" s="27"/>
    </row>
    <row r="700" spans="2:2">
      <c r="B700" s="27"/>
    </row>
    <row r="701" spans="2:2">
      <c r="B701" s="27"/>
    </row>
    <row r="702" spans="2:2">
      <c r="B702" s="27"/>
    </row>
    <row r="703" spans="2:2">
      <c r="B703" s="27"/>
    </row>
    <row r="704" spans="2:2">
      <c r="B704" s="27"/>
    </row>
    <row r="705" spans="2:2">
      <c r="B705" s="27"/>
    </row>
    <row r="706" spans="2:2">
      <c r="B706" s="27"/>
    </row>
    <row r="707" spans="2:2">
      <c r="B707" s="27"/>
    </row>
    <row r="708" spans="2:2">
      <c r="B708" s="27"/>
    </row>
    <row r="709" spans="2:2">
      <c r="B709" s="27"/>
    </row>
    <row r="710" spans="2:2">
      <c r="B710" s="27"/>
    </row>
    <row r="711" spans="2:2">
      <c r="B711" s="27"/>
    </row>
    <row r="712" spans="2:2">
      <c r="B712" s="27"/>
    </row>
    <row r="713" spans="2:2">
      <c r="B713" s="27"/>
    </row>
    <row r="714" spans="2:2">
      <c r="B714" s="27"/>
    </row>
    <row r="715" spans="2:2">
      <c r="B715" s="27"/>
    </row>
    <row r="716" spans="2:2">
      <c r="B716" s="27"/>
    </row>
    <row r="717" spans="2:2">
      <c r="B717" s="27"/>
    </row>
    <row r="718" spans="2:2">
      <c r="B718" s="27"/>
    </row>
    <row r="719" spans="2:2">
      <c r="B719" s="27"/>
    </row>
    <row r="720" spans="2:2">
      <c r="B720" s="27"/>
    </row>
    <row r="721" spans="2:2">
      <c r="B721" s="27"/>
    </row>
    <row r="722" spans="2:2">
      <c r="B722" s="27"/>
    </row>
    <row r="723" spans="2:2">
      <c r="B723" s="27"/>
    </row>
    <row r="724" spans="2:2">
      <c r="B724" s="27"/>
    </row>
    <row r="725" spans="2:2">
      <c r="B725" s="27"/>
    </row>
    <row r="726" spans="2:2">
      <c r="B726" s="27"/>
    </row>
    <row r="727" spans="2:2">
      <c r="B727" s="27"/>
    </row>
    <row r="728" spans="2:2">
      <c r="B728" s="27"/>
    </row>
    <row r="729" spans="2:2">
      <c r="B729" s="27"/>
    </row>
    <row r="730" spans="2:2">
      <c r="B730" s="27"/>
    </row>
    <row r="731" spans="2:2">
      <c r="B731" s="27"/>
    </row>
    <row r="732" spans="2:2">
      <c r="B732" s="27"/>
    </row>
    <row r="733" spans="2:2">
      <c r="B733" s="27"/>
    </row>
    <row r="734" spans="2:2">
      <c r="B734" s="27"/>
    </row>
    <row r="735" spans="2:2">
      <c r="B735" s="27"/>
    </row>
    <row r="736" spans="2:2">
      <c r="B736" s="27"/>
    </row>
    <row r="737" spans="2:2">
      <c r="B737" s="27"/>
    </row>
    <row r="738" spans="2:2">
      <c r="B738" s="27"/>
    </row>
    <row r="739" spans="2:2">
      <c r="B739" s="27"/>
    </row>
    <row r="740" spans="2:2">
      <c r="B740" s="27"/>
    </row>
    <row r="741" spans="2:2">
      <c r="B741" s="27"/>
    </row>
    <row r="742" spans="2:2">
      <c r="B742" s="27"/>
    </row>
    <row r="743" spans="2:2">
      <c r="B743" s="27"/>
    </row>
    <row r="744" spans="2:2">
      <c r="B744" s="27"/>
    </row>
    <row r="745" spans="2:2">
      <c r="B745" s="27"/>
    </row>
    <row r="746" spans="2:2">
      <c r="B746" s="27"/>
    </row>
    <row r="747" spans="2:2">
      <c r="B747" s="27"/>
    </row>
    <row r="748" spans="2:2">
      <c r="B748" s="27"/>
    </row>
    <row r="749" spans="2:2">
      <c r="B749" s="27"/>
    </row>
    <row r="750" spans="2:2">
      <c r="B750" s="27"/>
    </row>
    <row r="751" spans="2:2">
      <c r="B751" s="27"/>
    </row>
    <row r="752" spans="2:2">
      <c r="B752" s="27"/>
    </row>
    <row r="753" spans="2:2">
      <c r="B753" s="27"/>
    </row>
    <row r="754" spans="2:2">
      <c r="B754" s="27"/>
    </row>
    <row r="755" spans="2:2">
      <c r="B755" s="27"/>
    </row>
    <row r="756" spans="2:2">
      <c r="B756" s="27"/>
    </row>
    <row r="757" spans="2:2">
      <c r="B757" s="27"/>
    </row>
    <row r="758" spans="2:2">
      <c r="B758" s="27"/>
    </row>
    <row r="759" spans="2:2">
      <c r="B759" s="27"/>
    </row>
    <row r="760" spans="2:2">
      <c r="B760" s="27"/>
    </row>
    <row r="761" spans="2:2">
      <c r="B761" s="27"/>
    </row>
    <row r="762" spans="2:2">
      <c r="B762" s="27"/>
    </row>
    <row r="763" spans="2:2">
      <c r="B763" s="27"/>
    </row>
    <row r="764" spans="2:2">
      <c r="B764" s="27"/>
    </row>
    <row r="765" spans="2:2">
      <c r="B765" s="27"/>
    </row>
    <row r="766" spans="2:2">
      <c r="B766" s="27"/>
    </row>
    <row r="767" spans="2:2">
      <c r="B767" s="27"/>
    </row>
    <row r="768" spans="2:2">
      <c r="B768" s="27"/>
    </row>
    <row r="769" spans="2:2">
      <c r="B769" s="27"/>
    </row>
    <row r="770" spans="2:2">
      <c r="B770" s="27"/>
    </row>
    <row r="771" spans="2:2">
      <c r="B771" s="27"/>
    </row>
    <row r="772" spans="2:2">
      <c r="B772" s="27"/>
    </row>
    <row r="773" spans="2:2">
      <c r="B773" s="27"/>
    </row>
    <row r="774" spans="2:2">
      <c r="B774" s="27"/>
    </row>
    <row r="775" spans="2:2">
      <c r="B775" s="27"/>
    </row>
    <row r="776" spans="2:2">
      <c r="B776" s="27"/>
    </row>
    <row r="777" spans="2:2">
      <c r="B777" s="27"/>
    </row>
    <row r="778" spans="2:2">
      <c r="B778" s="27"/>
    </row>
    <row r="779" spans="2:2">
      <c r="B779" s="27"/>
    </row>
    <row r="780" spans="2:2">
      <c r="B780" s="27"/>
    </row>
    <row r="781" spans="2:2">
      <c r="B781" s="27"/>
    </row>
    <row r="782" spans="2:2">
      <c r="B782" s="27"/>
    </row>
    <row r="783" spans="2:2">
      <c r="B783" s="27"/>
    </row>
    <row r="784" spans="2:2">
      <c r="B784" s="27"/>
    </row>
    <row r="785" spans="2:2">
      <c r="B785" s="27"/>
    </row>
    <row r="786" spans="2:2">
      <c r="B786" s="27"/>
    </row>
    <row r="787" spans="2:2">
      <c r="B787" s="27"/>
    </row>
    <row r="788" spans="2:2">
      <c r="B788" s="27"/>
    </row>
    <row r="789" spans="2:2">
      <c r="B789" s="27"/>
    </row>
    <row r="790" spans="2:2">
      <c r="B790" s="27"/>
    </row>
    <row r="791" spans="2:2">
      <c r="B791" s="27"/>
    </row>
    <row r="792" spans="2:2">
      <c r="B792" s="27"/>
    </row>
    <row r="793" spans="2:2">
      <c r="B793" s="27"/>
    </row>
    <row r="794" spans="2:2">
      <c r="B794" s="27"/>
    </row>
    <row r="795" spans="2:2">
      <c r="B795" s="27"/>
    </row>
    <row r="796" spans="2:2">
      <c r="B796" s="27"/>
    </row>
    <row r="797" spans="2:2">
      <c r="B797" s="27"/>
    </row>
    <row r="798" spans="2:2">
      <c r="B798" s="27"/>
    </row>
    <row r="799" spans="2:2">
      <c r="B799" s="27"/>
    </row>
    <row r="800" spans="2:2">
      <c r="B800" s="27"/>
    </row>
    <row r="801" spans="2:2">
      <c r="B801" s="27"/>
    </row>
    <row r="802" spans="2:2">
      <c r="B802" s="27"/>
    </row>
    <row r="803" spans="2:2">
      <c r="B803" s="27"/>
    </row>
    <row r="804" spans="2:2">
      <c r="B804" s="27"/>
    </row>
    <row r="805" spans="2:2">
      <c r="B805" s="27"/>
    </row>
    <row r="806" spans="2:2">
      <c r="B806" s="27"/>
    </row>
    <row r="807" spans="2:2">
      <c r="B807" s="27"/>
    </row>
    <row r="808" spans="2:2">
      <c r="B808" s="27"/>
    </row>
    <row r="809" spans="2:2">
      <c r="B809" s="27"/>
    </row>
    <row r="810" spans="2:2">
      <c r="B810" s="27"/>
    </row>
    <row r="811" spans="2:2">
      <c r="B811" s="27"/>
    </row>
    <row r="812" spans="2:2">
      <c r="B812" s="27"/>
    </row>
    <row r="813" spans="2:2">
      <c r="B813" s="27"/>
    </row>
    <row r="814" spans="2:2">
      <c r="B814" s="27"/>
    </row>
    <row r="815" spans="2:2">
      <c r="B815" s="27"/>
    </row>
    <row r="816" spans="2:2">
      <c r="B816" s="27"/>
    </row>
    <row r="817" spans="2:2">
      <c r="B817" s="27"/>
    </row>
    <row r="818" spans="2:2">
      <c r="B818" s="27"/>
    </row>
    <row r="819" spans="2:2">
      <c r="B819" s="27"/>
    </row>
    <row r="820" spans="2:2">
      <c r="B820" s="27"/>
    </row>
    <row r="821" spans="2:2">
      <c r="B821" s="27"/>
    </row>
    <row r="822" spans="2:2">
      <c r="B822" s="27"/>
    </row>
    <row r="823" spans="2:2">
      <c r="B823" s="27"/>
    </row>
    <row r="824" spans="2:2">
      <c r="B824" s="27"/>
    </row>
    <row r="825" spans="2:2">
      <c r="B825" s="27"/>
    </row>
    <row r="826" spans="2:2">
      <c r="B826" s="27"/>
    </row>
    <row r="827" spans="2:2">
      <c r="B827" s="27"/>
    </row>
    <row r="828" spans="2:2">
      <c r="B828" s="27"/>
    </row>
    <row r="829" spans="2:2">
      <c r="B829" s="27"/>
    </row>
    <row r="830" spans="2:2">
      <c r="B830" s="27"/>
    </row>
    <row r="831" spans="2:2">
      <c r="B831" s="27"/>
    </row>
    <row r="832" spans="2:2">
      <c r="B832" s="27"/>
    </row>
    <row r="833" spans="2:2">
      <c r="B833" s="27"/>
    </row>
    <row r="834" spans="2:2">
      <c r="B834" s="27"/>
    </row>
    <row r="835" spans="2:2">
      <c r="B835" s="27"/>
    </row>
    <row r="836" spans="2:2">
      <c r="B836" s="27"/>
    </row>
    <row r="837" spans="2:2">
      <c r="B837" s="27"/>
    </row>
    <row r="838" spans="2:2">
      <c r="B838" s="27"/>
    </row>
    <row r="839" spans="2:2">
      <c r="B839" s="27"/>
    </row>
    <row r="840" spans="2:2">
      <c r="B840" s="27"/>
    </row>
    <row r="841" spans="2:2">
      <c r="B841" s="27"/>
    </row>
    <row r="842" spans="2:2">
      <c r="B842" s="27"/>
    </row>
    <row r="843" spans="2:2">
      <c r="B843" s="27"/>
    </row>
    <row r="844" spans="2:2">
      <c r="B844" s="27"/>
    </row>
    <row r="845" spans="2:2">
      <c r="B845" s="27"/>
    </row>
    <row r="846" spans="2:2">
      <c r="B846" s="27"/>
    </row>
    <row r="847" spans="2:2">
      <c r="B847" s="27"/>
    </row>
    <row r="848" spans="2:2">
      <c r="B848" s="27"/>
    </row>
    <row r="849" spans="2:2">
      <c r="B849" s="27"/>
    </row>
    <row r="850" spans="2:2">
      <c r="B850" s="27"/>
    </row>
    <row r="851" spans="2:2">
      <c r="B851" s="27"/>
    </row>
    <row r="852" spans="2:2">
      <c r="B852" s="27"/>
    </row>
    <row r="853" spans="2:2">
      <c r="B853" s="27"/>
    </row>
    <row r="854" spans="2:2">
      <c r="B854" s="27"/>
    </row>
    <row r="855" spans="2:2">
      <c r="B855" s="27"/>
    </row>
    <row r="856" spans="2:2">
      <c r="B856" s="27"/>
    </row>
    <row r="857" spans="2:2">
      <c r="B857" s="27"/>
    </row>
    <row r="858" spans="2:2">
      <c r="B858" s="27"/>
    </row>
    <row r="859" spans="2:2">
      <c r="B859" s="27"/>
    </row>
    <row r="860" spans="2:2">
      <c r="B860" s="27"/>
    </row>
    <row r="861" spans="2:2">
      <c r="B861" s="27"/>
    </row>
    <row r="862" spans="2:2">
      <c r="B862" s="27"/>
    </row>
    <row r="863" spans="2:2">
      <c r="B863" s="27"/>
    </row>
    <row r="864" spans="2:2">
      <c r="B864" s="27"/>
    </row>
    <row r="865" spans="2:2">
      <c r="B865" s="27"/>
    </row>
    <row r="866" spans="2:2">
      <c r="B866" s="27"/>
    </row>
    <row r="867" spans="2:2">
      <c r="B867" s="27"/>
    </row>
    <row r="868" spans="2:2">
      <c r="B868" s="27"/>
    </row>
    <row r="869" spans="2:2">
      <c r="B869" s="27"/>
    </row>
    <row r="870" spans="2:2">
      <c r="B870" s="27"/>
    </row>
    <row r="871" spans="2:2">
      <c r="B871" s="27"/>
    </row>
    <row r="872" spans="2:2">
      <c r="B872" s="27"/>
    </row>
    <row r="873" spans="2:2">
      <c r="B873" s="27"/>
    </row>
    <row r="874" spans="2:2">
      <c r="B874" s="27"/>
    </row>
    <row r="875" spans="2:2">
      <c r="B875" s="27"/>
    </row>
    <row r="876" spans="2:2">
      <c r="B876" s="27"/>
    </row>
    <row r="877" spans="2:2">
      <c r="B877" s="27"/>
    </row>
    <row r="878" spans="2:2">
      <c r="B878" s="27"/>
    </row>
    <row r="879" spans="2:2">
      <c r="B879" s="27"/>
    </row>
    <row r="880" spans="2:2">
      <c r="B880" s="27"/>
    </row>
    <row r="881" spans="2:2">
      <c r="B881" s="27"/>
    </row>
    <row r="882" spans="2:2">
      <c r="B882" s="27"/>
    </row>
    <row r="883" spans="2:2">
      <c r="B883" s="27"/>
    </row>
    <row r="884" spans="2:2">
      <c r="B884" s="27"/>
    </row>
    <row r="885" spans="2:2">
      <c r="B885" s="27"/>
    </row>
    <row r="886" spans="2:2">
      <c r="B886" s="27"/>
    </row>
    <row r="887" spans="2:2">
      <c r="B887" s="27"/>
    </row>
    <row r="888" spans="2:2">
      <c r="B888" s="27"/>
    </row>
    <row r="889" spans="2:2">
      <c r="B889" s="27"/>
    </row>
    <row r="890" spans="2:2">
      <c r="B890" s="27"/>
    </row>
    <row r="891" spans="2:2">
      <c r="B891" s="27"/>
    </row>
    <row r="892" spans="2:2">
      <c r="B892" s="27"/>
    </row>
    <row r="893" spans="2:2">
      <c r="B893" s="27"/>
    </row>
    <row r="894" spans="2:2">
      <c r="B894" s="27"/>
    </row>
    <row r="895" spans="2:2">
      <c r="B895" s="27"/>
    </row>
    <row r="896" spans="2:2">
      <c r="B896" s="27"/>
    </row>
    <row r="897" spans="2:2">
      <c r="B897" s="27"/>
    </row>
    <row r="898" spans="2:2">
      <c r="B898" s="27"/>
    </row>
    <row r="899" spans="2:2">
      <c r="B899" s="27"/>
    </row>
    <row r="900" spans="2:2">
      <c r="B900" s="27"/>
    </row>
    <row r="901" spans="2:2">
      <c r="B901" s="27"/>
    </row>
    <row r="902" spans="2:2">
      <c r="B902" s="27"/>
    </row>
    <row r="903" spans="2:2">
      <c r="B903" s="27"/>
    </row>
    <row r="904" spans="2:2">
      <c r="B904" s="27"/>
    </row>
    <row r="905" spans="2:2">
      <c r="B905" s="27"/>
    </row>
    <row r="906" spans="2:2">
      <c r="B906" s="27"/>
    </row>
    <row r="907" spans="2:2">
      <c r="B907" s="27"/>
    </row>
    <row r="908" spans="2:2">
      <c r="B908" s="27"/>
    </row>
    <row r="909" spans="2:2">
      <c r="B909" s="27"/>
    </row>
    <row r="910" spans="2:2">
      <c r="B910" s="27"/>
    </row>
    <row r="911" spans="2:2">
      <c r="B911" s="27"/>
    </row>
    <row r="912" spans="2:2">
      <c r="B912" s="27"/>
    </row>
    <row r="913" spans="2:2">
      <c r="B913" s="27"/>
    </row>
    <row r="914" spans="2:2">
      <c r="B914" s="27"/>
    </row>
    <row r="915" spans="2:2">
      <c r="B915" s="27"/>
    </row>
    <row r="916" spans="2:2">
      <c r="B916" s="27"/>
    </row>
    <row r="917" spans="2:2">
      <c r="B917" s="27"/>
    </row>
    <row r="918" spans="2:2">
      <c r="B918" s="27"/>
    </row>
    <row r="919" spans="2:2">
      <c r="B919" s="27"/>
    </row>
    <row r="920" spans="2:2">
      <c r="B920" s="27"/>
    </row>
    <row r="921" spans="2:2">
      <c r="B921" s="27"/>
    </row>
    <row r="922" spans="2:2">
      <c r="B922" s="27"/>
    </row>
    <row r="923" spans="2:2">
      <c r="B923" s="27"/>
    </row>
    <row r="924" spans="2:2">
      <c r="B924" s="27"/>
    </row>
    <row r="925" spans="2:2">
      <c r="B925" s="27"/>
    </row>
    <row r="926" spans="2:2">
      <c r="B926" s="27"/>
    </row>
    <row r="927" spans="2:2">
      <c r="B927" s="27"/>
    </row>
    <row r="928" spans="2:2">
      <c r="B928" s="27"/>
    </row>
    <row r="929" spans="2:2">
      <c r="B929" s="27"/>
    </row>
    <row r="930" spans="2:2">
      <c r="B930" s="27"/>
    </row>
    <row r="931" spans="2:2">
      <c r="B931" s="27"/>
    </row>
    <row r="932" spans="2:2">
      <c r="B932" s="27"/>
    </row>
    <row r="933" spans="2:2">
      <c r="B933" s="27"/>
    </row>
    <row r="934" spans="2:2">
      <c r="B934" s="27"/>
    </row>
    <row r="935" spans="2:2">
      <c r="B935" s="27"/>
    </row>
    <row r="936" spans="2:2">
      <c r="B936" s="27"/>
    </row>
    <row r="937" spans="2:2">
      <c r="B937" s="27"/>
    </row>
    <row r="938" spans="2:2">
      <c r="B938" s="27"/>
    </row>
    <row r="939" spans="2:2">
      <c r="B939" s="27"/>
    </row>
    <row r="940" spans="2:2">
      <c r="B940" s="27"/>
    </row>
    <row r="941" spans="2:2">
      <c r="B941" s="27"/>
    </row>
    <row r="942" spans="2:2">
      <c r="B942" s="27"/>
    </row>
    <row r="943" spans="2:2">
      <c r="B943" s="27"/>
    </row>
    <row r="944" spans="2:2">
      <c r="B944" s="27"/>
    </row>
    <row r="945" spans="2:2">
      <c r="B945" s="27"/>
    </row>
    <row r="946" spans="2:2">
      <c r="B946" s="27"/>
    </row>
    <row r="947" spans="2:2">
      <c r="B947" s="27"/>
    </row>
    <row r="948" spans="2:2">
      <c r="B948" s="27"/>
    </row>
    <row r="949" spans="2:2">
      <c r="B949" s="27"/>
    </row>
    <row r="950" spans="2:2">
      <c r="B950" s="27"/>
    </row>
    <row r="951" spans="2:2">
      <c r="B951" s="27"/>
    </row>
    <row r="952" spans="2:2">
      <c r="B952" s="27"/>
    </row>
    <row r="953" spans="2:2">
      <c r="B953" s="27"/>
    </row>
    <row r="954" spans="2:2">
      <c r="B954" s="27"/>
    </row>
    <row r="955" spans="2:2">
      <c r="B955" s="27"/>
    </row>
    <row r="956" spans="2:2">
      <c r="B956" s="27"/>
    </row>
    <row r="957" spans="2:2">
      <c r="B957" s="27"/>
    </row>
    <row r="958" spans="2:2">
      <c r="B958" s="27"/>
    </row>
    <row r="959" spans="2:2">
      <c r="B959" s="27"/>
    </row>
    <row r="960" spans="2:2">
      <c r="B960" s="27"/>
    </row>
    <row r="961" spans="2:2">
      <c r="B961" s="27"/>
    </row>
    <row r="962" spans="2:2">
      <c r="B962" s="27"/>
    </row>
    <row r="963" spans="2:2">
      <c r="B963" s="27"/>
    </row>
    <row r="964" spans="2:2">
      <c r="B964" s="27"/>
    </row>
    <row r="965" spans="2:2">
      <c r="B965" s="27"/>
    </row>
    <row r="966" spans="2:2">
      <c r="B966" s="27"/>
    </row>
    <row r="967" spans="2:2">
      <c r="B967" s="27"/>
    </row>
    <row r="968" spans="2:2">
      <c r="B968" s="27"/>
    </row>
    <row r="969" spans="2:2">
      <c r="B969" s="27"/>
    </row>
    <row r="970" spans="2:2">
      <c r="B970" s="27"/>
    </row>
    <row r="971" spans="2:2">
      <c r="B971" s="27"/>
    </row>
    <row r="972" spans="2:2">
      <c r="B972" s="27"/>
    </row>
    <row r="973" spans="2:2">
      <c r="B973" s="27"/>
    </row>
    <row r="974" spans="2:2">
      <c r="B974" s="27"/>
    </row>
    <row r="975" spans="2:2">
      <c r="B975" s="27"/>
    </row>
    <row r="976" spans="2:2">
      <c r="B976" s="27"/>
    </row>
    <row r="977" spans="2:2">
      <c r="B977" s="27"/>
    </row>
    <row r="978" spans="2:2">
      <c r="B978" s="27"/>
    </row>
    <row r="979" spans="2:2">
      <c r="B979" s="27"/>
    </row>
    <row r="980" spans="2:2">
      <c r="B980" s="27"/>
    </row>
    <row r="981" spans="2:2">
      <c r="B981" s="27"/>
    </row>
    <row r="982" spans="2:2">
      <c r="B982" s="27"/>
    </row>
    <row r="983" spans="2:2">
      <c r="B983" s="27"/>
    </row>
    <row r="984" spans="2:2">
      <c r="B984" s="27"/>
    </row>
    <row r="985" spans="2:2">
      <c r="B985" s="27"/>
    </row>
    <row r="986" spans="2:2">
      <c r="B986" s="27"/>
    </row>
    <row r="987" spans="2:2">
      <c r="B987" s="27"/>
    </row>
    <row r="988" spans="2:2">
      <c r="B988" s="27"/>
    </row>
    <row r="989" spans="2:2">
      <c r="B989" s="27"/>
    </row>
    <row r="990" spans="2:2">
      <c r="B990" s="27"/>
    </row>
    <row r="991" spans="2:2">
      <c r="B991" s="27"/>
    </row>
    <row r="992" spans="2:2">
      <c r="B992" s="27"/>
    </row>
    <row r="993" spans="2:2">
      <c r="B993" s="27"/>
    </row>
    <row r="994" spans="2:2">
      <c r="B994" s="27"/>
    </row>
    <row r="995" spans="2:2">
      <c r="B995" s="27"/>
    </row>
    <row r="996" spans="2:2">
      <c r="B996" s="27"/>
    </row>
    <row r="997" spans="2:2">
      <c r="B997" s="27"/>
    </row>
    <row r="998" spans="2:2">
      <c r="B998" s="27"/>
    </row>
    <row r="999" spans="2:2">
      <c r="B999" s="27"/>
    </row>
    <row r="1000" spans="2:2">
      <c r="B1000" s="27"/>
    </row>
    <row r="1001" spans="2:2">
      <c r="B1001" s="27"/>
    </row>
    <row r="1002" spans="2:2">
      <c r="B1002" s="27"/>
    </row>
    <row r="1003" spans="2:2">
      <c r="B1003" s="27"/>
    </row>
    <row r="1004" spans="2:2">
      <c r="B1004" s="27"/>
    </row>
    <row r="1005" spans="2:2">
      <c r="B1005" s="27"/>
    </row>
    <row r="1006" spans="2:2">
      <c r="B1006" s="27"/>
    </row>
    <row r="1007" spans="2:2">
      <c r="B1007" s="27"/>
    </row>
    <row r="1008" spans="2:2">
      <c r="B1008" s="27"/>
    </row>
    <row r="1009" spans="2:2">
      <c r="B1009" s="27"/>
    </row>
    <row r="1010" spans="2:2">
      <c r="B1010" s="27"/>
    </row>
    <row r="1011" spans="2:2">
      <c r="B1011" s="27"/>
    </row>
    <row r="1012" spans="2:2">
      <c r="B1012" s="27"/>
    </row>
    <row r="1013" spans="2:2">
      <c r="B1013" s="27"/>
    </row>
    <row r="1014" spans="2:2">
      <c r="B1014" s="27"/>
    </row>
    <row r="1015" spans="2:2">
      <c r="B1015" s="27"/>
    </row>
    <row r="1016" spans="2:2">
      <c r="B1016" s="27"/>
    </row>
    <row r="1017" spans="2:2">
      <c r="B1017" s="27"/>
    </row>
    <row r="1018" spans="2:2">
      <c r="B1018" s="27"/>
    </row>
    <row r="1019" spans="2:2">
      <c r="B1019" s="27"/>
    </row>
    <row r="1020" spans="2:2">
      <c r="B1020" s="27"/>
    </row>
    <row r="1021" spans="2:2">
      <c r="B1021" s="27"/>
    </row>
    <row r="1022" spans="2:2">
      <c r="B1022" s="27"/>
    </row>
    <row r="1023" spans="2:2">
      <c r="B1023" s="27"/>
    </row>
    <row r="1024" spans="2:2">
      <c r="B1024" s="27"/>
    </row>
    <row r="1025" spans="2:2">
      <c r="B1025" s="27"/>
    </row>
    <row r="1026" spans="2:2">
      <c r="B1026" s="27"/>
    </row>
    <row r="1027" spans="2:2">
      <c r="B1027" s="27"/>
    </row>
    <row r="1028" spans="2:2">
      <c r="B1028" s="27"/>
    </row>
    <row r="1029" spans="2:2">
      <c r="B1029" s="27"/>
    </row>
    <row r="1030" spans="2:2">
      <c r="B1030" s="27"/>
    </row>
    <row r="1031" spans="2:2">
      <c r="B1031" s="27"/>
    </row>
    <row r="1032" spans="2:2">
      <c r="B1032" s="27"/>
    </row>
    <row r="1033" spans="2:2">
      <c r="B1033" s="27"/>
    </row>
    <row r="1034" spans="2:2">
      <c r="B1034" s="27"/>
    </row>
    <row r="1035" spans="2:2">
      <c r="B1035" s="27"/>
    </row>
  </sheetData>
  <mergeCells count="10">
    <mergeCell ref="C47:E47"/>
    <mergeCell ref="D4:E4"/>
    <mergeCell ref="A3:E3"/>
    <mergeCell ref="A1:E1"/>
    <mergeCell ref="A2:E2"/>
    <mergeCell ref="A5:A7"/>
    <mergeCell ref="B5:B7"/>
    <mergeCell ref="C5:E5"/>
    <mergeCell ref="C6:C7"/>
    <mergeCell ref="D6:E6"/>
  </mergeCells>
  <printOptions horizontalCentered="1"/>
  <pageMargins left="0.25" right="0.25" top="0.75" bottom="0.75" header="0.3" footer="0.3"/>
  <pageSetup paperSize="9"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N34"/>
  <sheetViews>
    <sheetView zoomScale="85" zoomScaleNormal="85" workbookViewId="0">
      <pane xSplit="3" ySplit="10" topLeftCell="D26" activePane="bottomRight" state="frozen"/>
      <selection sqref="A1:AJ1"/>
      <selection pane="topRight" sqref="A1:AJ1"/>
      <selection pane="bottomLeft" sqref="A1:AJ1"/>
      <selection pane="bottomRight" activeCell="J35" sqref="J35"/>
    </sheetView>
  </sheetViews>
  <sheetFormatPr defaultColWidth="9.140625" defaultRowHeight="18.75"/>
  <cols>
    <col min="1" max="1" width="8.140625" style="262" customWidth="1"/>
    <col min="2" max="2" width="63" style="263" customWidth="1"/>
    <col min="3" max="3" width="10.28515625" style="263" hidden="1" customWidth="1"/>
    <col min="4" max="4" width="16.85546875" style="264" customWidth="1"/>
    <col min="5" max="5" width="13.42578125" style="258" customWidth="1"/>
    <col min="6" max="6" width="13.85546875" style="258" customWidth="1"/>
    <col min="7" max="7" width="13.5703125" style="258" hidden="1" customWidth="1"/>
    <col min="8" max="8" width="14.140625" style="258" hidden="1" customWidth="1"/>
    <col min="9" max="12" width="14.140625" style="258" customWidth="1"/>
    <col min="13" max="13" width="20.28515625" style="258" customWidth="1"/>
    <col min="14" max="14" width="22.42578125" style="258" customWidth="1"/>
    <col min="15" max="16384" width="9.140625" style="259"/>
  </cols>
  <sheetData>
    <row r="1" spans="1:14" ht="20.25">
      <c r="A1" s="408" t="s">
        <v>816</v>
      </c>
      <c r="B1" s="408"/>
      <c r="C1" s="408"/>
      <c r="D1" s="408"/>
      <c r="E1" s="408"/>
      <c r="F1" s="408"/>
      <c r="G1" s="408"/>
      <c r="H1" s="408"/>
      <c r="I1" s="408"/>
      <c r="J1" s="408"/>
      <c r="K1" s="408"/>
      <c r="L1" s="408"/>
      <c r="M1" s="408"/>
    </row>
    <row r="2" spans="1:14" s="216" customFormat="1" ht="37.5" customHeight="1">
      <c r="A2" s="415" t="s">
        <v>817</v>
      </c>
      <c r="B2" s="415"/>
      <c r="C2" s="416"/>
      <c r="D2" s="415"/>
      <c r="E2" s="415"/>
      <c r="F2" s="415"/>
      <c r="G2" s="415"/>
      <c r="H2" s="415"/>
      <c r="I2" s="415"/>
      <c r="J2" s="415"/>
      <c r="K2" s="415"/>
      <c r="L2" s="415"/>
      <c r="M2" s="415"/>
      <c r="N2" s="215"/>
    </row>
    <row r="3" spans="1:14" s="216" customFormat="1" ht="33" customHeight="1">
      <c r="A3" s="417" t="e">
        <f>'PL09.NSTW'!A3</f>
        <v>#REF!</v>
      </c>
      <c r="B3" s="417"/>
      <c r="C3" s="418"/>
      <c r="D3" s="417"/>
      <c r="E3" s="417"/>
      <c r="F3" s="417"/>
      <c r="G3" s="417"/>
      <c r="H3" s="417"/>
      <c r="I3" s="417"/>
      <c r="J3" s="417"/>
      <c r="K3" s="417"/>
      <c r="L3" s="417"/>
      <c r="M3" s="417"/>
      <c r="N3" s="217"/>
    </row>
    <row r="4" spans="1:14" s="216" customFormat="1" ht="26.45" customHeight="1">
      <c r="A4" s="419" t="s">
        <v>1</v>
      </c>
      <c r="B4" s="419"/>
      <c r="C4" s="420"/>
      <c r="D4" s="419"/>
      <c r="E4" s="419"/>
      <c r="F4" s="419"/>
      <c r="G4" s="419"/>
      <c r="H4" s="419"/>
      <c r="I4" s="419"/>
      <c r="J4" s="419"/>
      <c r="K4" s="419"/>
      <c r="L4" s="419"/>
      <c r="M4" s="419"/>
      <c r="N4" s="218"/>
    </row>
    <row r="5" spans="1:14" s="216" customFormat="1" ht="39" customHeight="1">
      <c r="A5" s="386" t="s">
        <v>93</v>
      </c>
      <c r="B5" s="386" t="s">
        <v>686</v>
      </c>
      <c r="C5" s="386" t="s">
        <v>688</v>
      </c>
      <c r="D5" s="398" t="s">
        <v>685</v>
      </c>
      <c r="E5" s="399"/>
      <c r="F5" s="400"/>
      <c r="G5" s="401" t="s">
        <v>689</v>
      </c>
      <c r="H5" s="386" t="s">
        <v>690</v>
      </c>
      <c r="I5" s="397" t="s">
        <v>691</v>
      </c>
      <c r="J5" s="397"/>
      <c r="K5" s="397"/>
      <c r="L5" s="409" t="s">
        <v>692</v>
      </c>
      <c r="M5" s="386" t="s">
        <v>392</v>
      </c>
      <c r="N5" s="219"/>
    </row>
    <row r="6" spans="1:14" s="210" customFormat="1" ht="26.25" customHeight="1">
      <c r="A6" s="387"/>
      <c r="B6" s="387"/>
      <c r="C6" s="387"/>
      <c r="D6" s="386" t="s">
        <v>693</v>
      </c>
      <c r="E6" s="412" t="s">
        <v>679</v>
      </c>
      <c r="F6" s="413"/>
      <c r="G6" s="402"/>
      <c r="H6" s="387"/>
      <c r="I6" s="389" t="s">
        <v>16</v>
      </c>
      <c r="J6" s="414" t="s">
        <v>17</v>
      </c>
      <c r="K6" s="414"/>
      <c r="L6" s="410"/>
      <c r="M6" s="387"/>
      <c r="N6" s="219"/>
    </row>
    <row r="7" spans="1:14" s="210" customFormat="1" ht="18.75" customHeight="1">
      <c r="A7" s="387"/>
      <c r="B7" s="387"/>
      <c r="C7" s="387"/>
      <c r="D7" s="387"/>
      <c r="E7" s="386" t="s">
        <v>678</v>
      </c>
      <c r="F7" s="386" t="s">
        <v>694</v>
      </c>
      <c r="G7" s="402"/>
      <c r="H7" s="387"/>
      <c r="I7" s="389"/>
      <c r="J7" s="397" t="s">
        <v>695</v>
      </c>
      <c r="K7" s="397" t="s">
        <v>696</v>
      </c>
      <c r="L7" s="410"/>
      <c r="M7" s="387"/>
      <c r="N7" s="219"/>
    </row>
    <row r="8" spans="1:14" s="210" customFormat="1">
      <c r="A8" s="387"/>
      <c r="B8" s="387"/>
      <c r="C8" s="387"/>
      <c r="D8" s="387"/>
      <c r="E8" s="387"/>
      <c r="F8" s="387"/>
      <c r="G8" s="402"/>
      <c r="H8" s="387"/>
      <c r="I8" s="389"/>
      <c r="J8" s="397"/>
      <c r="K8" s="397"/>
      <c r="L8" s="410"/>
      <c r="M8" s="387"/>
      <c r="N8" s="219"/>
    </row>
    <row r="9" spans="1:14" s="210" customFormat="1" ht="29.25" customHeight="1">
      <c r="A9" s="388"/>
      <c r="B9" s="388"/>
      <c r="C9" s="388"/>
      <c r="D9" s="388"/>
      <c r="E9" s="388"/>
      <c r="F9" s="388"/>
      <c r="G9" s="403"/>
      <c r="H9" s="388"/>
      <c r="I9" s="389"/>
      <c r="J9" s="397"/>
      <c r="K9" s="397"/>
      <c r="L9" s="411"/>
      <c r="M9" s="388"/>
      <c r="N9" s="219"/>
    </row>
    <row r="10" spans="1:14" s="226" customFormat="1" ht="38.25" customHeight="1">
      <c r="A10" s="220"/>
      <c r="B10" s="221" t="s">
        <v>697</v>
      </c>
      <c r="C10" s="222"/>
      <c r="D10" s="223"/>
      <c r="E10" s="224"/>
      <c r="F10" s="224"/>
      <c r="G10" s="224"/>
      <c r="H10" s="224"/>
      <c r="I10" s="224">
        <v>7721947</v>
      </c>
      <c r="J10" s="224">
        <v>1407947</v>
      </c>
      <c r="K10" s="224">
        <v>6314000</v>
      </c>
      <c r="L10" s="224">
        <v>1800000</v>
      </c>
      <c r="M10" s="223"/>
      <c r="N10" s="225"/>
    </row>
    <row r="11" spans="1:14" s="232" customFormat="1" ht="30" customHeight="1">
      <c r="A11" s="227" t="s">
        <v>7</v>
      </c>
      <c r="B11" s="228" t="s">
        <v>698</v>
      </c>
      <c r="C11" s="229"/>
      <c r="D11" s="227"/>
      <c r="E11" s="230"/>
      <c r="F11" s="230"/>
      <c r="G11" s="230"/>
      <c r="H11" s="230"/>
      <c r="I11" s="230">
        <v>6129385</v>
      </c>
      <c r="J11" s="230">
        <v>1329385</v>
      </c>
      <c r="K11" s="230">
        <v>4800000</v>
      </c>
      <c r="L11" s="230">
        <v>1221938</v>
      </c>
      <c r="M11" s="231"/>
      <c r="N11" s="225"/>
    </row>
    <row r="12" spans="1:14" s="232" customFormat="1" ht="30" customHeight="1">
      <c r="A12" s="233" t="s">
        <v>89</v>
      </c>
      <c r="B12" s="234" t="s">
        <v>699</v>
      </c>
      <c r="C12" s="235"/>
      <c r="D12" s="233"/>
      <c r="E12" s="236"/>
      <c r="F12" s="236"/>
      <c r="G12" s="236"/>
      <c r="H12" s="236"/>
      <c r="I12" s="236">
        <v>1592562</v>
      </c>
      <c r="J12" s="236">
        <v>78562</v>
      </c>
      <c r="K12" s="236">
        <v>1514000</v>
      </c>
      <c r="L12" s="236">
        <v>578062</v>
      </c>
      <c r="M12" s="237"/>
      <c r="N12" s="225"/>
    </row>
    <row r="13" spans="1:14" s="232" customFormat="1" ht="30" customHeight="1">
      <c r="A13" s="233" t="s">
        <v>23</v>
      </c>
      <c r="B13" s="234" t="s">
        <v>545</v>
      </c>
      <c r="C13" s="235"/>
      <c r="D13" s="233"/>
      <c r="E13" s="236"/>
      <c r="F13" s="236"/>
      <c r="G13" s="236"/>
      <c r="H13" s="236"/>
      <c r="I13" s="236">
        <v>100000</v>
      </c>
      <c r="J13" s="236">
        <v>0</v>
      </c>
      <c r="K13" s="236">
        <v>100000</v>
      </c>
      <c r="L13" s="236">
        <v>50000</v>
      </c>
      <c r="M13" s="404" t="s">
        <v>700</v>
      </c>
      <c r="N13" s="238"/>
    </row>
    <row r="14" spans="1:14" s="239" customFormat="1" ht="45.75" customHeight="1">
      <c r="A14" s="233" t="s">
        <v>36</v>
      </c>
      <c r="B14" s="234" t="s">
        <v>701</v>
      </c>
      <c r="C14" s="235"/>
      <c r="D14" s="233"/>
      <c r="E14" s="236"/>
      <c r="F14" s="236"/>
      <c r="G14" s="236"/>
      <c r="H14" s="236"/>
      <c r="I14" s="236">
        <v>256500</v>
      </c>
      <c r="J14" s="236">
        <v>16500</v>
      </c>
      <c r="K14" s="236">
        <v>240000</v>
      </c>
      <c r="L14" s="236">
        <v>38500</v>
      </c>
      <c r="M14" s="405"/>
      <c r="N14" s="238"/>
    </row>
    <row r="15" spans="1:14" s="240" customFormat="1" ht="54.75" customHeight="1">
      <c r="A15" s="233" t="s">
        <v>70</v>
      </c>
      <c r="B15" s="234" t="s">
        <v>546</v>
      </c>
      <c r="C15" s="235"/>
      <c r="D15" s="233"/>
      <c r="E15" s="236"/>
      <c r="F15" s="236"/>
      <c r="G15" s="236"/>
      <c r="H15" s="236"/>
      <c r="I15" s="236">
        <v>127062</v>
      </c>
      <c r="J15" s="236">
        <v>27062</v>
      </c>
      <c r="K15" s="236">
        <v>100000</v>
      </c>
      <c r="L15" s="236">
        <v>24562</v>
      </c>
      <c r="M15" s="405"/>
      <c r="N15" s="238"/>
    </row>
    <row r="16" spans="1:14" s="240" customFormat="1" ht="63" customHeight="1">
      <c r="A16" s="233" t="s">
        <v>71</v>
      </c>
      <c r="B16" s="234" t="s">
        <v>547</v>
      </c>
      <c r="C16" s="235"/>
      <c r="D16" s="233"/>
      <c r="E16" s="236"/>
      <c r="F16" s="236"/>
      <c r="G16" s="236"/>
      <c r="H16" s="236"/>
      <c r="I16" s="236">
        <v>225000</v>
      </c>
      <c r="J16" s="236">
        <v>35000</v>
      </c>
      <c r="K16" s="236">
        <v>190000</v>
      </c>
      <c r="L16" s="236">
        <v>50000</v>
      </c>
      <c r="M16" s="405"/>
      <c r="N16" s="238"/>
    </row>
    <row r="17" spans="1:14" s="240" customFormat="1" ht="48.75" customHeight="1">
      <c r="A17" s="233" t="s">
        <v>73</v>
      </c>
      <c r="B17" s="234" t="s">
        <v>548</v>
      </c>
      <c r="C17" s="235"/>
      <c r="D17" s="233"/>
      <c r="E17" s="236"/>
      <c r="F17" s="236"/>
      <c r="G17" s="236"/>
      <c r="H17" s="236"/>
      <c r="I17" s="236">
        <v>80000</v>
      </c>
      <c r="J17" s="236">
        <v>0</v>
      </c>
      <c r="K17" s="236">
        <v>80000</v>
      </c>
      <c r="L17" s="236">
        <v>50000</v>
      </c>
      <c r="M17" s="406"/>
      <c r="N17" s="238"/>
    </row>
    <row r="18" spans="1:14" s="226" customFormat="1" ht="56.25">
      <c r="A18" s="237">
        <v>1</v>
      </c>
      <c r="B18" s="241" t="s">
        <v>702</v>
      </c>
      <c r="C18" s="242"/>
      <c r="D18" s="237"/>
      <c r="E18" s="243"/>
      <c r="F18" s="243"/>
      <c r="G18" s="243"/>
      <c r="H18" s="243"/>
      <c r="I18" s="243">
        <v>60000</v>
      </c>
      <c r="J18" s="243"/>
      <c r="K18" s="243">
        <v>60000</v>
      </c>
      <c r="L18" s="243">
        <v>30000</v>
      </c>
      <c r="M18" s="244"/>
      <c r="N18" s="238"/>
    </row>
    <row r="19" spans="1:14" s="226" customFormat="1" ht="56.25">
      <c r="A19" s="237">
        <v>2</v>
      </c>
      <c r="B19" s="241" t="s">
        <v>703</v>
      </c>
      <c r="C19" s="242"/>
      <c r="D19" s="237"/>
      <c r="E19" s="243"/>
      <c r="F19" s="243"/>
      <c r="G19" s="243"/>
      <c r="H19" s="243"/>
      <c r="I19" s="243">
        <v>20000</v>
      </c>
      <c r="J19" s="243"/>
      <c r="K19" s="243">
        <v>20000</v>
      </c>
      <c r="L19" s="243">
        <v>20000</v>
      </c>
      <c r="M19" s="244"/>
      <c r="N19" s="238"/>
    </row>
    <row r="20" spans="1:14" s="239" customFormat="1" ht="31.5" customHeight="1">
      <c r="A20" s="233" t="s">
        <v>75</v>
      </c>
      <c r="B20" s="234" t="s">
        <v>549</v>
      </c>
      <c r="C20" s="235"/>
      <c r="D20" s="233"/>
      <c r="E20" s="236">
        <v>8527335.8000000007</v>
      </c>
      <c r="F20" s="236">
        <v>2413319.7999999998</v>
      </c>
      <c r="G20" s="236">
        <v>652252</v>
      </c>
      <c r="H20" s="236"/>
      <c r="I20" s="236">
        <v>804000</v>
      </c>
      <c r="J20" s="236">
        <v>0</v>
      </c>
      <c r="K20" s="236">
        <v>804000</v>
      </c>
      <c r="L20" s="236">
        <v>365000</v>
      </c>
      <c r="M20" s="233"/>
      <c r="N20" s="245"/>
    </row>
    <row r="21" spans="1:14" s="239" customFormat="1" ht="31.5" customHeight="1">
      <c r="A21" s="246" t="s">
        <v>26</v>
      </c>
      <c r="B21" s="247" t="s">
        <v>704</v>
      </c>
      <c r="C21" s="248"/>
      <c r="D21" s="246"/>
      <c r="E21" s="249">
        <v>886607.8</v>
      </c>
      <c r="F21" s="249">
        <v>236355.80000000005</v>
      </c>
      <c r="G21" s="249">
        <v>650252</v>
      </c>
      <c r="H21" s="249"/>
      <c r="I21" s="249">
        <v>70000</v>
      </c>
      <c r="J21" s="249">
        <v>0</v>
      </c>
      <c r="K21" s="249">
        <v>70000</v>
      </c>
      <c r="L21" s="249">
        <v>70000</v>
      </c>
      <c r="M21" s="246"/>
      <c r="N21" s="250"/>
    </row>
    <row r="22" spans="1:14" s="226" customFormat="1" ht="40.5" customHeight="1">
      <c r="A22" s="237">
        <v>1</v>
      </c>
      <c r="B22" s="241" t="s">
        <v>705</v>
      </c>
      <c r="C22" s="242"/>
      <c r="D22" s="237" t="s">
        <v>706</v>
      </c>
      <c r="E22" s="243">
        <v>886607.8</v>
      </c>
      <c r="F22" s="243">
        <v>236355.80000000005</v>
      </c>
      <c r="G22" s="243">
        <v>650252</v>
      </c>
      <c r="H22" s="243"/>
      <c r="I22" s="243">
        <v>70000</v>
      </c>
      <c r="J22" s="243"/>
      <c r="K22" s="243">
        <v>70000</v>
      </c>
      <c r="L22" s="243">
        <v>70000</v>
      </c>
      <c r="M22" s="244"/>
      <c r="N22" s="238"/>
    </row>
    <row r="23" spans="1:14" s="239" customFormat="1" ht="25.5" customHeight="1">
      <c r="A23" s="246" t="s">
        <v>28</v>
      </c>
      <c r="B23" s="247" t="s">
        <v>707</v>
      </c>
      <c r="C23" s="248"/>
      <c r="D23" s="246"/>
      <c r="E23" s="249">
        <v>4425278</v>
      </c>
      <c r="F23" s="249">
        <v>1525278</v>
      </c>
      <c r="G23" s="249">
        <v>2000</v>
      </c>
      <c r="H23" s="249">
        <v>0</v>
      </c>
      <c r="I23" s="249">
        <v>730000</v>
      </c>
      <c r="J23" s="249">
        <v>0</v>
      </c>
      <c r="K23" s="249">
        <v>730000</v>
      </c>
      <c r="L23" s="249">
        <v>291000</v>
      </c>
      <c r="M23" s="251"/>
      <c r="N23" s="252"/>
    </row>
    <row r="24" spans="1:14" s="226" customFormat="1" ht="56.25">
      <c r="A24" s="237">
        <v>1</v>
      </c>
      <c r="B24" s="241" t="s">
        <v>619</v>
      </c>
      <c r="C24" s="242"/>
      <c r="D24" s="237" t="s">
        <v>618</v>
      </c>
      <c r="E24" s="243">
        <v>1437416</v>
      </c>
      <c r="F24" s="243">
        <v>437416</v>
      </c>
      <c r="G24" s="243"/>
      <c r="H24" s="243"/>
      <c r="I24" s="243">
        <v>200000</v>
      </c>
      <c r="J24" s="243">
        <v>0</v>
      </c>
      <c r="K24" s="243">
        <v>200000</v>
      </c>
      <c r="L24" s="243">
        <v>150000</v>
      </c>
      <c r="M24" s="237" t="s">
        <v>708</v>
      </c>
      <c r="N24" s="225"/>
    </row>
    <row r="25" spans="1:14" s="226" customFormat="1" ht="56.25">
      <c r="A25" s="237">
        <v>2</v>
      </c>
      <c r="B25" s="241" t="s">
        <v>709</v>
      </c>
      <c r="C25" s="242"/>
      <c r="D25" s="237"/>
      <c r="E25" s="243">
        <v>1076000</v>
      </c>
      <c r="F25" s="243">
        <v>226000</v>
      </c>
      <c r="G25" s="243"/>
      <c r="H25" s="243"/>
      <c r="I25" s="243">
        <v>130000</v>
      </c>
      <c r="J25" s="243"/>
      <c r="K25" s="243">
        <v>130000</v>
      </c>
      <c r="L25" s="243">
        <v>30000</v>
      </c>
      <c r="M25" s="237"/>
      <c r="N25" s="225"/>
    </row>
    <row r="26" spans="1:14" s="226" customFormat="1" ht="37.5">
      <c r="A26" s="237">
        <v>3</v>
      </c>
      <c r="B26" s="241" t="s">
        <v>710</v>
      </c>
      <c r="C26" s="242"/>
      <c r="D26" s="237" t="s">
        <v>711</v>
      </c>
      <c r="E26" s="243">
        <v>386000</v>
      </c>
      <c r="F26" s="243">
        <v>386000</v>
      </c>
      <c r="G26" s="243"/>
      <c r="H26" s="243"/>
      <c r="I26" s="243">
        <v>100000</v>
      </c>
      <c r="J26" s="243">
        <v>0</v>
      </c>
      <c r="K26" s="243">
        <v>100000</v>
      </c>
      <c r="L26" s="243">
        <v>50000</v>
      </c>
      <c r="M26" s="244"/>
      <c r="N26" s="225"/>
    </row>
    <row r="27" spans="1:14" s="226" customFormat="1" ht="56.25">
      <c r="A27" s="237">
        <v>4</v>
      </c>
      <c r="B27" s="241" t="s">
        <v>712</v>
      </c>
      <c r="C27" s="242"/>
      <c r="D27" s="237" t="s">
        <v>713</v>
      </c>
      <c r="E27" s="243">
        <v>240862</v>
      </c>
      <c r="F27" s="243">
        <v>240862</v>
      </c>
      <c r="G27" s="243">
        <v>2000</v>
      </c>
      <c r="H27" s="243"/>
      <c r="I27" s="243">
        <v>105000</v>
      </c>
      <c r="J27" s="243"/>
      <c r="K27" s="243">
        <v>105000</v>
      </c>
      <c r="L27" s="243">
        <v>1000</v>
      </c>
      <c r="M27" s="237" t="s">
        <v>714</v>
      </c>
      <c r="N27" s="225"/>
    </row>
    <row r="28" spans="1:14" s="226" customFormat="1" ht="37.5">
      <c r="A28" s="237">
        <v>5</v>
      </c>
      <c r="B28" s="241" t="s">
        <v>715</v>
      </c>
      <c r="C28" s="242"/>
      <c r="D28" s="237"/>
      <c r="E28" s="243">
        <v>335000</v>
      </c>
      <c r="F28" s="243">
        <v>35000</v>
      </c>
      <c r="G28" s="243"/>
      <c r="H28" s="243"/>
      <c r="I28" s="243">
        <v>35000</v>
      </c>
      <c r="J28" s="243"/>
      <c r="K28" s="243">
        <v>35000</v>
      </c>
      <c r="L28" s="243">
        <v>35000</v>
      </c>
      <c r="M28" s="237"/>
      <c r="N28" s="225"/>
    </row>
    <row r="29" spans="1:14" s="226" customFormat="1" ht="56.25">
      <c r="A29" s="237">
        <v>6</v>
      </c>
      <c r="B29" s="241" t="s">
        <v>633</v>
      </c>
      <c r="C29" s="242"/>
      <c r="D29" s="237" t="s">
        <v>716</v>
      </c>
      <c r="E29" s="243">
        <v>950000</v>
      </c>
      <c r="F29" s="243">
        <v>200000</v>
      </c>
      <c r="G29" s="243"/>
      <c r="H29" s="243"/>
      <c r="I29" s="243">
        <v>160000</v>
      </c>
      <c r="J29" s="243"/>
      <c r="K29" s="243">
        <v>160000</v>
      </c>
      <c r="L29" s="243">
        <v>25000</v>
      </c>
      <c r="M29" s="237"/>
      <c r="N29" s="225"/>
    </row>
    <row r="30" spans="1:14" s="239" customFormat="1" ht="33.75" customHeight="1">
      <c r="A30" s="246" t="s">
        <v>30</v>
      </c>
      <c r="B30" s="247" t="s">
        <v>717</v>
      </c>
      <c r="C30" s="248"/>
      <c r="D30" s="246"/>
      <c r="E30" s="249">
        <v>3215450</v>
      </c>
      <c r="F30" s="249">
        <v>651686</v>
      </c>
      <c r="G30" s="249">
        <v>0</v>
      </c>
      <c r="H30" s="249"/>
      <c r="I30" s="249">
        <v>4000</v>
      </c>
      <c r="J30" s="249">
        <v>0</v>
      </c>
      <c r="K30" s="249">
        <v>4000</v>
      </c>
      <c r="L30" s="249">
        <v>4000</v>
      </c>
      <c r="M30" s="246"/>
      <c r="N30" s="250"/>
    </row>
    <row r="31" spans="1:14" s="226" customFormat="1" ht="46.5" customHeight="1">
      <c r="A31" s="237">
        <v>1</v>
      </c>
      <c r="B31" s="241" t="s">
        <v>718</v>
      </c>
      <c r="C31" s="242"/>
      <c r="D31" s="237"/>
      <c r="E31" s="243">
        <v>3215450</v>
      </c>
      <c r="F31" s="243">
        <v>651686</v>
      </c>
      <c r="G31" s="243"/>
      <c r="H31" s="243"/>
      <c r="I31" s="243">
        <v>4000</v>
      </c>
      <c r="J31" s="243"/>
      <c r="K31" s="243">
        <v>4000</v>
      </c>
      <c r="L31" s="243">
        <v>4000</v>
      </c>
      <c r="M31" s="237"/>
      <c r="N31" s="225"/>
    </row>
    <row r="32" spans="1:14" ht="3.75" customHeight="1">
      <c r="A32" s="253"/>
      <c r="B32" s="254"/>
      <c r="C32" s="254"/>
      <c r="D32" s="255"/>
      <c r="E32" s="256"/>
      <c r="F32" s="256"/>
      <c r="G32" s="256"/>
      <c r="H32" s="256"/>
      <c r="I32" s="256"/>
      <c r="J32" s="257"/>
      <c r="K32" s="257"/>
      <c r="L32" s="257"/>
      <c r="M32" s="256"/>
    </row>
    <row r="33" spans="1:14" ht="10.5" customHeight="1">
      <c r="A33" s="259"/>
      <c r="B33" s="259"/>
      <c r="C33" s="259"/>
      <c r="D33" s="259"/>
      <c r="E33" s="259"/>
      <c r="F33" s="259"/>
      <c r="G33" s="259"/>
      <c r="H33" s="259"/>
      <c r="I33" s="259"/>
      <c r="J33" s="260"/>
      <c r="K33" s="260"/>
      <c r="L33" s="260"/>
      <c r="M33" s="260"/>
      <c r="N33" s="260"/>
    </row>
    <row r="34" spans="1:14" ht="30" customHeight="1">
      <c r="J34" s="407" t="s">
        <v>824</v>
      </c>
      <c r="K34" s="407"/>
      <c r="L34" s="407"/>
      <c r="M34" s="407"/>
      <c r="N34" s="261"/>
    </row>
  </sheetData>
  <mergeCells count="23">
    <mergeCell ref="M13:M17"/>
    <mergeCell ref="J34:M34"/>
    <mergeCell ref="A1:M1"/>
    <mergeCell ref="L5:L9"/>
    <mergeCell ref="M5:M9"/>
    <mergeCell ref="D6:D9"/>
    <mergeCell ref="E6:F6"/>
    <mergeCell ref="I6:I9"/>
    <mergeCell ref="J6:K6"/>
    <mergeCell ref="E7:E9"/>
    <mergeCell ref="F7:F9"/>
    <mergeCell ref="J7:J9"/>
    <mergeCell ref="K7:K9"/>
    <mergeCell ref="A2:M2"/>
    <mergeCell ref="A3:M3"/>
    <mergeCell ref="A4:M4"/>
    <mergeCell ref="H5:H9"/>
    <mergeCell ref="I5:K5"/>
    <mergeCell ref="A5:A9"/>
    <mergeCell ref="B5:B9"/>
    <mergeCell ref="C5:C9"/>
    <mergeCell ref="D5:F5"/>
    <mergeCell ref="G5:G9"/>
  </mergeCells>
  <printOptions horizontalCentered="1"/>
  <pageMargins left="0.5" right="0.5" top="0.75" bottom="0.5" header="0.25" footer="0.25"/>
  <pageSetup paperSize="9" scale="70"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N39"/>
  <sheetViews>
    <sheetView topLeftCell="A22" zoomScale="85" zoomScaleNormal="85" workbookViewId="0">
      <selection activeCell="J30" sqref="J30"/>
    </sheetView>
  </sheetViews>
  <sheetFormatPr defaultColWidth="9.140625" defaultRowHeight="18.75"/>
  <cols>
    <col min="1" max="1" width="8.85546875" style="262" customWidth="1"/>
    <col min="2" max="2" width="36.5703125" style="300" customWidth="1"/>
    <col min="3" max="3" width="19.5703125" style="264" customWidth="1"/>
    <col min="4" max="4" width="16.5703125" style="258" customWidth="1"/>
    <col min="5" max="5" width="15.140625" style="258" customWidth="1"/>
    <col min="6" max="6" width="14.85546875" style="258" customWidth="1"/>
    <col min="7" max="7" width="15.5703125" style="262" customWidth="1"/>
    <col min="8" max="8" width="13.140625" style="259" hidden="1" customWidth="1"/>
    <col min="9" max="9" width="12.85546875" style="259" customWidth="1"/>
    <col min="10" max="10" width="13.7109375" style="259" customWidth="1"/>
    <col min="11" max="11" width="15.5703125" style="259" customWidth="1"/>
    <col min="12" max="12" width="15.28515625" style="259" customWidth="1"/>
    <col min="13" max="13" width="15.140625" style="259" customWidth="1"/>
    <col min="14" max="18" width="8.42578125" style="259" customWidth="1"/>
    <col min="19" max="16384" width="9.140625" style="259"/>
  </cols>
  <sheetData>
    <row r="1" spans="1:14" ht="30.75" customHeight="1">
      <c r="A1" s="408" t="s">
        <v>818</v>
      </c>
      <c r="B1" s="408"/>
      <c r="C1" s="408"/>
      <c r="D1" s="408"/>
      <c r="E1" s="408"/>
      <c r="F1" s="408"/>
      <c r="G1" s="408"/>
      <c r="H1" s="408"/>
      <c r="I1" s="408"/>
      <c r="J1" s="408"/>
      <c r="K1" s="408"/>
      <c r="L1" s="408"/>
      <c r="M1" s="408"/>
    </row>
    <row r="2" spans="1:14" ht="32.25" customHeight="1">
      <c r="A2" s="415" t="s">
        <v>819</v>
      </c>
      <c r="B2" s="415"/>
      <c r="C2" s="415"/>
      <c r="D2" s="415"/>
      <c r="E2" s="415"/>
      <c r="F2" s="415"/>
      <c r="G2" s="415"/>
      <c r="H2" s="415"/>
      <c r="I2" s="415"/>
      <c r="J2" s="415"/>
      <c r="K2" s="415"/>
      <c r="L2" s="415"/>
      <c r="M2" s="415"/>
    </row>
    <row r="3" spans="1:14" ht="25.15" customHeight="1">
      <c r="A3" s="417" t="e">
        <f>'PL10.Phanbo.Tiendat '!A3:M3</f>
        <v>#REF!</v>
      </c>
      <c r="B3" s="417"/>
      <c r="C3" s="417"/>
      <c r="D3" s="417"/>
      <c r="E3" s="417"/>
      <c r="F3" s="417"/>
      <c r="G3" s="417"/>
      <c r="H3" s="417"/>
      <c r="I3" s="417"/>
      <c r="J3" s="417"/>
      <c r="K3" s="417"/>
      <c r="L3" s="417"/>
      <c r="M3" s="417"/>
    </row>
    <row r="4" spans="1:14" ht="31.5" customHeight="1">
      <c r="A4" s="425" t="s">
        <v>1</v>
      </c>
      <c r="B4" s="425"/>
      <c r="C4" s="425"/>
      <c r="D4" s="425"/>
      <c r="E4" s="425"/>
      <c r="F4" s="425"/>
      <c r="G4" s="425"/>
      <c r="H4" s="425"/>
      <c r="I4" s="425"/>
      <c r="J4" s="425"/>
      <c r="K4" s="425"/>
      <c r="L4" s="425"/>
      <c r="M4" s="425"/>
    </row>
    <row r="5" spans="1:14" s="210" customFormat="1" ht="42" customHeight="1">
      <c r="A5" s="389" t="s">
        <v>14</v>
      </c>
      <c r="B5" s="389" t="s">
        <v>686</v>
      </c>
      <c r="C5" s="389" t="s">
        <v>719</v>
      </c>
      <c r="D5" s="389"/>
      <c r="E5" s="389"/>
      <c r="F5" s="389"/>
      <c r="G5" s="389"/>
      <c r="H5" s="389" t="s">
        <v>720</v>
      </c>
      <c r="I5" s="389" t="s">
        <v>721</v>
      </c>
      <c r="J5" s="389"/>
      <c r="K5" s="389"/>
      <c r="L5" s="386" t="s">
        <v>722</v>
      </c>
      <c r="M5" s="386" t="s">
        <v>392</v>
      </c>
    </row>
    <row r="6" spans="1:14" s="210" customFormat="1" ht="21" customHeight="1">
      <c r="A6" s="389"/>
      <c r="B6" s="389"/>
      <c r="C6" s="389" t="s">
        <v>723</v>
      </c>
      <c r="D6" s="389" t="s">
        <v>679</v>
      </c>
      <c r="E6" s="389"/>
      <c r="F6" s="389"/>
      <c r="G6" s="389"/>
      <c r="H6" s="389"/>
      <c r="I6" s="389" t="s">
        <v>16</v>
      </c>
      <c r="J6" s="422" t="s">
        <v>17</v>
      </c>
      <c r="K6" s="423"/>
      <c r="L6" s="387"/>
      <c r="M6" s="387"/>
    </row>
    <row r="7" spans="1:14" s="210" customFormat="1" ht="21" customHeight="1">
      <c r="A7" s="389"/>
      <c r="B7" s="389"/>
      <c r="C7" s="389"/>
      <c r="D7" s="389" t="s">
        <v>678</v>
      </c>
      <c r="E7" s="422" t="s">
        <v>724</v>
      </c>
      <c r="F7" s="424"/>
      <c r="G7" s="423"/>
      <c r="H7" s="389"/>
      <c r="I7" s="389"/>
      <c r="J7" s="389" t="s">
        <v>695</v>
      </c>
      <c r="K7" s="389" t="s">
        <v>725</v>
      </c>
      <c r="L7" s="387"/>
      <c r="M7" s="387"/>
    </row>
    <row r="8" spans="1:14" s="210" customFormat="1" ht="21" customHeight="1">
      <c r="A8" s="389"/>
      <c r="B8" s="389"/>
      <c r="C8" s="389"/>
      <c r="D8" s="389"/>
      <c r="E8" s="389" t="s">
        <v>726</v>
      </c>
      <c r="F8" s="389"/>
      <c r="G8" s="386" t="s">
        <v>727</v>
      </c>
      <c r="H8" s="389"/>
      <c r="I8" s="389"/>
      <c r="J8" s="389"/>
      <c r="K8" s="389"/>
      <c r="L8" s="387"/>
      <c r="M8" s="387"/>
    </row>
    <row r="9" spans="1:14" s="210" customFormat="1" ht="24.75" customHeight="1">
      <c r="A9" s="389"/>
      <c r="B9" s="389"/>
      <c r="C9" s="389"/>
      <c r="D9" s="389"/>
      <c r="E9" s="389" t="s">
        <v>16</v>
      </c>
      <c r="F9" s="398" t="s">
        <v>728</v>
      </c>
      <c r="G9" s="387"/>
      <c r="H9" s="389"/>
      <c r="I9" s="389"/>
      <c r="J9" s="389"/>
      <c r="K9" s="389"/>
      <c r="L9" s="387"/>
      <c r="M9" s="387"/>
    </row>
    <row r="10" spans="1:14" s="210" customFormat="1" ht="34.5" customHeight="1">
      <c r="A10" s="389"/>
      <c r="B10" s="389"/>
      <c r="C10" s="389"/>
      <c r="D10" s="389"/>
      <c r="E10" s="389"/>
      <c r="F10" s="421"/>
      <c r="G10" s="388"/>
      <c r="H10" s="389"/>
      <c r="I10" s="389"/>
      <c r="J10" s="389"/>
      <c r="K10" s="389"/>
      <c r="L10" s="388"/>
      <c r="M10" s="388"/>
    </row>
    <row r="11" spans="1:14" s="240" customFormat="1" ht="39.75" customHeight="1">
      <c r="A11" s="265"/>
      <c r="B11" s="266" t="s">
        <v>674</v>
      </c>
      <c r="C11" s="265"/>
      <c r="D11" s="267">
        <v>7338953.0885700006</v>
      </c>
      <c r="E11" s="267">
        <v>1714213.6</v>
      </c>
      <c r="F11" s="267">
        <v>931983.8</v>
      </c>
      <c r="G11" s="267">
        <v>5624739.94257</v>
      </c>
      <c r="H11" s="267">
        <v>343139</v>
      </c>
      <c r="I11" s="267">
        <v>288000</v>
      </c>
      <c r="J11" s="267">
        <v>48000</v>
      </c>
      <c r="K11" s="267">
        <v>240000</v>
      </c>
      <c r="L11" s="267">
        <v>90000</v>
      </c>
      <c r="M11" s="267"/>
    </row>
    <row r="12" spans="1:14" s="240" customFormat="1" ht="56.25">
      <c r="A12" s="268" t="s">
        <v>23</v>
      </c>
      <c r="B12" s="269" t="s">
        <v>729</v>
      </c>
      <c r="C12" s="227"/>
      <c r="D12" s="270">
        <v>5584300.0885700006</v>
      </c>
      <c r="E12" s="270">
        <v>1363167.6</v>
      </c>
      <c r="F12" s="270">
        <v>647301.6</v>
      </c>
      <c r="G12" s="270">
        <v>4221132.94257</v>
      </c>
      <c r="H12" s="270">
        <v>326415</v>
      </c>
      <c r="I12" s="270">
        <v>209388</v>
      </c>
      <c r="J12" s="270">
        <v>41000</v>
      </c>
      <c r="K12" s="270">
        <v>168388</v>
      </c>
      <c r="L12" s="270">
        <v>72000</v>
      </c>
      <c r="M12" s="270"/>
    </row>
    <row r="13" spans="1:14" s="226" customFormat="1" ht="137.25" customHeight="1">
      <c r="A13" s="271">
        <v>1</v>
      </c>
      <c r="B13" s="272" t="s">
        <v>730</v>
      </c>
      <c r="C13" s="273" t="s">
        <v>731</v>
      </c>
      <c r="D13" s="274">
        <v>667800</v>
      </c>
      <c r="E13" s="274">
        <v>333900</v>
      </c>
      <c r="F13" s="275">
        <v>60102</v>
      </c>
      <c r="G13" s="274">
        <v>333900</v>
      </c>
      <c r="H13" s="276">
        <v>71870</v>
      </c>
      <c r="I13" s="276">
        <v>25000</v>
      </c>
      <c r="J13" s="276">
        <v>6000</v>
      </c>
      <c r="K13" s="276">
        <v>19000</v>
      </c>
      <c r="L13" s="276">
        <v>13000</v>
      </c>
      <c r="M13" s="276"/>
    </row>
    <row r="14" spans="1:14" s="240" customFormat="1" ht="99" customHeight="1">
      <c r="A14" s="271">
        <v>2</v>
      </c>
      <c r="B14" s="272" t="s">
        <v>732</v>
      </c>
      <c r="C14" s="242" t="s">
        <v>733</v>
      </c>
      <c r="D14" s="277">
        <v>464600</v>
      </c>
      <c r="E14" s="277">
        <v>50600</v>
      </c>
      <c r="F14" s="277">
        <v>50600</v>
      </c>
      <c r="G14" s="277">
        <v>414000</v>
      </c>
      <c r="H14" s="278">
        <v>17135</v>
      </c>
      <c r="I14" s="278">
        <v>20000</v>
      </c>
      <c r="J14" s="278">
        <v>6000</v>
      </c>
      <c r="K14" s="278">
        <v>14000</v>
      </c>
      <c r="L14" s="278">
        <v>10717</v>
      </c>
      <c r="M14" s="278"/>
      <c r="N14" s="226"/>
    </row>
    <row r="15" spans="1:14" s="240" customFormat="1" ht="112.5">
      <c r="A15" s="271">
        <v>3</v>
      </c>
      <c r="B15" s="279" t="s">
        <v>734</v>
      </c>
      <c r="C15" s="237" t="s">
        <v>735</v>
      </c>
      <c r="D15" s="276">
        <v>120282</v>
      </c>
      <c r="E15" s="276">
        <v>24044</v>
      </c>
      <c r="F15" s="276">
        <v>24044</v>
      </c>
      <c r="G15" s="276">
        <v>96238</v>
      </c>
      <c r="H15" s="276">
        <v>15975</v>
      </c>
      <c r="I15" s="276">
        <v>2000</v>
      </c>
      <c r="J15" s="276"/>
      <c r="K15" s="276">
        <v>2000</v>
      </c>
      <c r="L15" s="276">
        <v>1233</v>
      </c>
      <c r="M15" s="276"/>
      <c r="N15" s="226"/>
    </row>
    <row r="16" spans="1:14" s="240" customFormat="1" ht="75">
      <c r="A16" s="271">
        <v>4</v>
      </c>
      <c r="B16" s="279" t="s">
        <v>736</v>
      </c>
      <c r="C16" s="237" t="s">
        <v>737</v>
      </c>
      <c r="D16" s="276">
        <v>215940</v>
      </c>
      <c r="E16" s="276">
        <v>39609</v>
      </c>
      <c r="F16" s="237">
        <v>39609</v>
      </c>
      <c r="G16" s="276">
        <v>176331</v>
      </c>
      <c r="H16" s="276">
        <v>24744</v>
      </c>
      <c r="I16" s="276">
        <v>7000</v>
      </c>
      <c r="J16" s="276">
        <v>3000</v>
      </c>
      <c r="K16" s="276">
        <v>4000</v>
      </c>
      <c r="L16" s="276">
        <v>4000</v>
      </c>
      <c r="M16" s="276"/>
      <c r="N16" s="226"/>
    </row>
    <row r="17" spans="1:14" s="226" customFormat="1" ht="56.25">
      <c r="A17" s="271">
        <v>5</v>
      </c>
      <c r="B17" s="279" t="s">
        <v>738</v>
      </c>
      <c r="C17" s="280" t="s">
        <v>739</v>
      </c>
      <c r="D17" s="281">
        <v>276700</v>
      </c>
      <c r="E17" s="276">
        <v>69700</v>
      </c>
      <c r="F17" s="276">
        <v>69700</v>
      </c>
      <c r="G17" s="281">
        <v>207000</v>
      </c>
      <c r="H17" s="281">
        <v>27000</v>
      </c>
      <c r="I17" s="276">
        <v>18000</v>
      </c>
      <c r="J17" s="276">
        <v>6000</v>
      </c>
      <c r="K17" s="276">
        <v>12000</v>
      </c>
      <c r="L17" s="276">
        <v>8050</v>
      </c>
      <c r="M17" s="276"/>
    </row>
    <row r="18" spans="1:14" s="240" customFormat="1" ht="168.75">
      <c r="A18" s="271">
        <v>6</v>
      </c>
      <c r="B18" s="279" t="s">
        <v>740</v>
      </c>
      <c r="C18" s="280" t="s">
        <v>741</v>
      </c>
      <c r="D18" s="282">
        <v>1378583</v>
      </c>
      <c r="E18" s="282">
        <v>391011</v>
      </c>
      <c r="F18" s="275">
        <v>114474</v>
      </c>
      <c r="G18" s="282">
        <v>987572</v>
      </c>
      <c r="H18" s="281">
        <v>105862</v>
      </c>
      <c r="I18" s="281">
        <v>40000</v>
      </c>
      <c r="J18" s="281">
        <v>6000</v>
      </c>
      <c r="K18" s="281">
        <v>34000</v>
      </c>
      <c r="L18" s="281">
        <v>7000</v>
      </c>
      <c r="M18" s="281"/>
      <c r="N18" s="226"/>
    </row>
    <row r="19" spans="1:14" s="240" customFormat="1" ht="56.25">
      <c r="A19" s="271">
        <v>7</v>
      </c>
      <c r="B19" s="272" t="s">
        <v>742</v>
      </c>
      <c r="C19" s="242" t="s">
        <v>743</v>
      </c>
      <c r="D19" s="283">
        <v>484300</v>
      </c>
      <c r="E19" s="283">
        <v>25425</v>
      </c>
      <c r="F19" s="276">
        <v>25425</v>
      </c>
      <c r="G19" s="276">
        <v>458875</v>
      </c>
      <c r="H19" s="276">
        <v>17500</v>
      </c>
      <c r="I19" s="276">
        <v>7000</v>
      </c>
      <c r="J19" s="276">
        <v>2500</v>
      </c>
      <c r="K19" s="276">
        <v>4500</v>
      </c>
      <c r="L19" s="276">
        <v>4000</v>
      </c>
      <c r="M19" s="276"/>
      <c r="N19" s="226"/>
    </row>
    <row r="20" spans="1:14" s="240" customFormat="1" ht="93.75">
      <c r="A20" s="271">
        <v>8</v>
      </c>
      <c r="B20" s="279" t="s">
        <v>744</v>
      </c>
      <c r="C20" s="237" t="s">
        <v>745</v>
      </c>
      <c r="D20" s="276">
        <v>479294.04257000005</v>
      </c>
      <c r="E20" s="276">
        <v>107988</v>
      </c>
      <c r="F20" s="276">
        <v>86280</v>
      </c>
      <c r="G20" s="284">
        <v>371306.04257000005</v>
      </c>
      <c r="H20" s="276">
        <v>2000</v>
      </c>
      <c r="I20" s="276">
        <v>25000</v>
      </c>
      <c r="J20" s="276">
        <v>2500</v>
      </c>
      <c r="K20" s="276">
        <v>22500</v>
      </c>
      <c r="L20" s="276">
        <v>4000</v>
      </c>
      <c r="M20" s="276"/>
      <c r="N20" s="226"/>
    </row>
    <row r="21" spans="1:14" s="226" customFormat="1" ht="56.25">
      <c r="A21" s="271">
        <v>9</v>
      </c>
      <c r="B21" s="279" t="s">
        <v>746</v>
      </c>
      <c r="C21" s="285" t="s">
        <v>747</v>
      </c>
      <c r="D21" s="237">
        <v>181253.5</v>
      </c>
      <c r="E21" s="237">
        <v>28144.6</v>
      </c>
      <c r="F21" s="276">
        <v>28144.6</v>
      </c>
      <c r="G21" s="276">
        <v>153108.9</v>
      </c>
      <c r="H21" s="276">
        <v>3000</v>
      </c>
      <c r="I21" s="276">
        <v>18000</v>
      </c>
      <c r="J21" s="276">
        <v>2000</v>
      </c>
      <c r="K21" s="276">
        <v>16000</v>
      </c>
      <c r="L21" s="276">
        <v>5500</v>
      </c>
      <c r="M21" s="276"/>
    </row>
    <row r="22" spans="1:14" s="226" customFormat="1" ht="131.25">
      <c r="A22" s="271">
        <v>10</v>
      </c>
      <c r="B22" s="279" t="s">
        <v>748</v>
      </c>
      <c r="C22" s="237" t="s">
        <v>749</v>
      </c>
      <c r="D22" s="276">
        <v>76429</v>
      </c>
      <c r="E22" s="275">
        <v>9667</v>
      </c>
      <c r="F22" s="286">
        <v>7388</v>
      </c>
      <c r="G22" s="276">
        <v>66762</v>
      </c>
      <c r="H22" s="276"/>
      <c r="I22" s="276">
        <v>7388</v>
      </c>
      <c r="J22" s="276">
        <v>2000</v>
      </c>
      <c r="K22" s="276">
        <v>5388</v>
      </c>
      <c r="L22" s="276">
        <v>3000</v>
      </c>
      <c r="M22" s="276"/>
    </row>
    <row r="23" spans="1:14" s="226" customFormat="1" ht="56.25">
      <c r="A23" s="271">
        <v>11</v>
      </c>
      <c r="B23" s="279" t="s">
        <v>750</v>
      </c>
      <c r="C23" s="285" t="s">
        <v>751</v>
      </c>
      <c r="D23" s="276">
        <v>1239118.5460000001</v>
      </c>
      <c r="E23" s="276">
        <v>283079</v>
      </c>
      <c r="F23" s="276">
        <v>141535</v>
      </c>
      <c r="G23" s="276">
        <v>956040</v>
      </c>
      <c r="H23" s="276">
        <v>41329</v>
      </c>
      <c r="I23" s="276">
        <v>40000</v>
      </c>
      <c r="J23" s="276">
        <v>5000</v>
      </c>
      <c r="K23" s="276">
        <v>35000</v>
      </c>
      <c r="L23" s="276">
        <v>11500</v>
      </c>
      <c r="M23" s="276"/>
    </row>
    <row r="24" spans="1:14" s="240" customFormat="1" ht="37.5">
      <c r="A24" s="287" t="s">
        <v>36</v>
      </c>
      <c r="B24" s="288" t="s">
        <v>752</v>
      </c>
      <c r="C24" s="233"/>
      <c r="D24" s="289">
        <v>1754653</v>
      </c>
      <c r="E24" s="289">
        <v>351046</v>
      </c>
      <c r="F24" s="289">
        <v>284682.2</v>
      </c>
      <c r="G24" s="289">
        <v>1403607</v>
      </c>
      <c r="H24" s="289">
        <v>16724</v>
      </c>
      <c r="I24" s="289">
        <v>78612</v>
      </c>
      <c r="J24" s="289">
        <v>7000</v>
      </c>
      <c r="K24" s="289">
        <v>71612</v>
      </c>
      <c r="L24" s="289">
        <v>18000</v>
      </c>
      <c r="M24" s="289"/>
      <c r="N24" s="226"/>
    </row>
    <row r="25" spans="1:14" s="226" customFormat="1" ht="131.25">
      <c r="A25" s="271">
        <v>1</v>
      </c>
      <c r="B25" s="290" t="s">
        <v>753</v>
      </c>
      <c r="C25" s="242" t="s">
        <v>754</v>
      </c>
      <c r="D25" s="276">
        <v>851897.00000000012</v>
      </c>
      <c r="E25" s="276">
        <v>178047</v>
      </c>
      <c r="F25" s="237">
        <v>124633</v>
      </c>
      <c r="G25" s="276">
        <v>673850.00000000012</v>
      </c>
      <c r="H25" s="276">
        <v>10724</v>
      </c>
      <c r="I25" s="276">
        <v>35000</v>
      </c>
      <c r="J25" s="276">
        <v>3000</v>
      </c>
      <c r="K25" s="276">
        <v>32000</v>
      </c>
      <c r="L25" s="276">
        <v>10000</v>
      </c>
      <c r="M25" s="276"/>
    </row>
    <row r="26" spans="1:14" s="226" customFormat="1" ht="131.25">
      <c r="A26" s="271">
        <v>2</v>
      </c>
      <c r="B26" s="290" t="s">
        <v>755</v>
      </c>
      <c r="C26" s="242" t="s">
        <v>756</v>
      </c>
      <c r="D26" s="276">
        <v>709255</v>
      </c>
      <c r="E26" s="276">
        <v>129498</v>
      </c>
      <c r="F26" s="237">
        <v>116548.2</v>
      </c>
      <c r="G26" s="276">
        <v>579757</v>
      </c>
      <c r="H26" s="276">
        <v>6000</v>
      </c>
      <c r="I26" s="276">
        <v>30000</v>
      </c>
      <c r="J26" s="276">
        <v>2000</v>
      </c>
      <c r="K26" s="276">
        <v>28000</v>
      </c>
      <c r="L26" s="276">
        <v>8000</v>
      </c>
      <c r="M26" s="276"/>
    </row>
    <row r="27" spans="1:14" ht="9" customHeight="1">
      <c r="A27" s="291"/>
      <c r="B27" s="292"/>
      <c r="C27" s="293"/>
      <c r="D27" s="294"/>
      <c r="E27" s="294"/>
      <c r="F27" s="294"/>
      <c r="G27" s="294"/>
      <c r="H27" s="294"/>
      <c r="I27" s="295"/>
      <c r="J27" s="295"/>
      <c r="K27" s="295"/>
      <c r="L27" s="295"/>
      <c r="M27" s="295"/>
    </row>
    <row r="28" spans="1:14">
      <c r="A28" s="296"/>
      <c r="B28" s="297"/>
      <c r="C28" s="245"/>
      <c r="D28" s="298"/>
      <c r="E28" s="298"/>
      <c r="F28" s="298"/>
      <c r="G28" s="298"/>
      <c r="H28" s="298"/>
      <c r="I28" s="298"/>
      <c r="J28" s="298"/>
      <c r="K28" s="298"/>
      <c r="L28" s="298"/>
      <c r="M28" s="298"/>
    </row>
    <row r="29" spans="1:14" ht="25.5" customHeight="1">
      <c r="B29" s="299"/>
      <c r="J29" s="407" t="s">
        <v>824</v>
      </c>
      <c r="K29" s="407"/>
      <c r="L29" s="407"/>
      <c r="M29" s="407"/>
    </row>
    <row r="30" spans="1:14">
      <c r="B30" s="299"/>
    </row>
    <row r="31" spans="1:14">
      <c r="B31" s="299"/>
    </row>
    <row r="32" spans="1:14">
      <c r="B32" s="299"/>
    </row>
    <row r="33" spans="2:2">
      <c r="B33" s="299"/>
    </row>
    <row r="34" spans="2:2">
      <c r="B34" s="299"/>
    </row>
    <row r="35" spans="2:2">
      <c r="B35" s="299"/>
    </row>
    <row r="36" spans="2:2">
      <c r="B36" s="299"/>
    </row>
    <row r="37" spans="2:2">
      <c r="B37" s="299"/>
    </row>
    <row r="38" spans="2:2">
      <c r="B38" s="299"/>
    </row>
    <row r="39" spans="2:2">
      <c r="B39" s="299"/>
    </row>
  </sheetData>
  <mergeCells count="24">
    <mergeCell ref="J29:M29"/>
    <mergeCell ref="A1:M1"/>
    <mergeCell ref="C6:C10"/>
    <mergeCell ref="D6:G6"/>
    <mergeCell ref="I6:I10"/>
    <mergeCell ref="J6:K6"/>
    <mergeCell ref="D7:D10"/>
    <mergeCell ref="E7:G7"/>
    <mergeCell ref="J7:J10"/>
    <mergeCell ref="K7:K10"/>
    <mergeCell ref="E8:F8"/>
    <mergeCell ref="G8:G10"/>
    <mergeCell ref="A2:M2"/>
    <mergeCell ref="A3:M3"/>
    <mergeCell ref="A4:M4"/>
    <mergeCell ref="A5:A10"/>
    <mergeCell ref="M5:M10"/>
    <mergeCell ref="E9:E10"/>
    <mergeCell ref="F9:F10"/>
    <mergeCell ref="B5:B10"/>
    <mergeCell ref="C5:G5"/>
    <mergeCell ref="H5:H10"/>
    <mergeCell ref="I5:K5"/>
    <mergeCell ref="L5:L10"/>
  </mergeCells>
  <printOptions horizontalCentered="1"/>
  <pageMargins left="0.5" right="0.5" top="0.39" bottom="0.5" header="0.25" footer="0.2"/>
  <pageSetup paperSize="9" scale="68" fitToHeight="0"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M68"/>
  <sheetViews>
    <sheetView topLeftCell="A58" zoomScale="77" zoomScaleNormal="77" workbookViewId="0">
      <selection activeCell="H69" sqref="H69"/>
    </sheetView>
  </sheetViews>
  <sheetFormatPr defaultColWidth="8.7109375" defaultRowHeight="15.75"/>
  <cols>
    <col min="1" max="1" width="7.28515625" style="337" customWidth="1"/>
    <col min="2" max="2" width="53.85546875" style="260" customWidth="1"/>
    <col min="3" max="3" width="13.7109375" style="337" customWidth="1"/>
    <col min="4" max="4" width="17.85546875" style="260" customWidth="1"/>
    <col min="5" max="5" width="15.42578125" style="260" customWidth="1"/>
    <col min="6" max="11" width="13.85546875" style="260" customWidth="1"/>
    <col min="12" max="12" width="19.7109375" style="337" customWidth="1"/>
    <col min="13" max="13" width="13.28515625" style="301" customWidth="1"/>
    <col min="14" max="16384" width="8.7109375" style="260"/>
  </cols>
  <sheetData>
    <row r="1" spans="1:13" ht="31.5" customHeight="1">
      <c r="A1" s="427" t="s">
        <v>820</v>
      </c>
      <c r="B1" s="427"/>
      <c r="C1" s="427"/>
      <c r="D1" s="427"/>
      <c r="E1" s="427"/>
      <c r="F1" s="427"/>
      <c r="G1" s="427"/>
      <c r="H1" s="427"/>
      <c r="I1" s="427"/>
      <c r="J1" s="427"/>
      <c r="K1" s="427"/>
      <c r="L1" s="427"/>
    </row>
    <row r="2" spans="1:13" ht="44.25" customHeight="1">
      <c r="A2" s="434" t="s">
        <v>821</v>
      </c>
      <c r="B2" s="434"/>
      <c r="C2" s="434"/>
      <c r="D2" s="434"/>
      <c r="E2" s="434"/>
      <c r="F2" s="434"/>
      <c r="G2" s="434"/>
      <c r="H2" s="434"/>
      <c r="I2" s="434"/>
      <c r="J2" s="434"/>
      <c r="K2" s="434"/>
      <c r="L2" s="434"/>
    </row>
    <row r="3" spans="1:13" ht="29.25" customHeight="1">
      <c r="A3" s="435" t="e">
        <f>'PL11.Doi ung ODA'!A3:M3</f>
        <v>#REF!</v>
      </c>
      <c r="B3" s="436"/>
      <c r="C3" s="436"/>
      <c r="D3" s="436"/>
      <c r="E3" s="436"/>
      <c r="F3" s="436"/>
      <c r="G3" s="436"/>
      <c r="H3" s="436"/>
      <c r="I3" s="436"/>
      <c r="J3" s="436"/>
      <c r="K3" s="436"/>
      <c r="L3" s="436"/>
    </row>
    <row r="4" spans="1:13" ht="27.75" customHeight="1">
      <c r="A4" s="437" t="s">
        <v>757</v>
      </c>
      <c r="B4" s="437"/>
      <c r="C4" s="437"/>
      <c r="D4" s="437"/>
      <c r="E4" s="437"/>
      <c r="F4" s="437"/>
      <c r="G4" s="437"/>
      <c r="H4" s="437"/>
      <c r="I4" s="437"/>
      <c r="J4" s="437"/>
      <c r="K4" s="437"/>
      <c r="L4" s="437"/>
    </row>
    <row r="6" spans="1:13" ht="46.5" customHeight="1">
      <c r="A6" s="389" t="s">
        <v>93</v>
      </c>
      <c r="B6" s="389" t="s">
        <v>686</v>
      </c>
      <c r="C6" s="385" t="s">
        <v>688</v>
      </c>
      <c r="D6" s="389" t="s">
        <v>685</v>
      </c>
      <c r="E6" s="389"/>
      <c r="F6" s="389" t="s">
        <v>758</v>
      </c>
      <c r="G6" s="389" t="s">
        <v>759</v>
      </c>
      <c r="H6" s="389"/>
      <c r="I6" s="389"/>
      <c r="J6" s="389"/>
      <c r="K6" s="386" t="s">
        <v>692</v>
      </c>
      <c r="L6" s="389" t="s">
        <v>392</v>
      </c>
    </row>
    <row r="7" spans="1:13" ht="27.75" customHeight="1">
      <c r="A7" s="389"/>
      <c r="B7" s="389"/>
      <c r="C7" s="385"/>
      <c r="D7" s="389" t="s">
        <v>693</v>
      </c>
      <c r="E7" s="398" t="s">
        <v>760</v>
      </c>
      <c r="F7" s="389"/>
      <c r="G7" s="389" t="s">
        <v>678</v>
      </c>
      <c r="H7" s="429" t="s">
        <v>761</v>
      </c>
      <c r="I7" s="430"/>
      <c r="J7" s="430"/>
      <c r="K7" s="387"/>
      <c r="L7" s="389"/>
    </row>
    <row r="8" spans="1:13" ht="20.25" customHeight="1">
      <c r="A8" s="389"/>
      <c r="B8" s="389"/>
      <c r="C8" s="385"/>
      <c r="D8" s="389"/>
      <c r="E8" s="428"/>
      <c r="F8" s="389"/>
      <c r="G8" s="389"/>
      <c r="H8" s="431"/>
      <c r="I8" s="432"/>
      <c r="J8" s="432"/>
      <c r="K8" s="387"/>
      <c r="L8" s="389"/>
    </row>
    <row r="9" spans="1:13" ht="21.75" customHeight="1">
      <c r="A9" s="389"/>
      <c r="B9" s="389"/>
      <c r="C9" s="385"/>
      <c r="D9" s="389"/>
      <c r="E9" s="428"/>
      <c r="F9" s="389"/>
      <c r="G9" s="389"/>
      <c r="H9" s="389" t="s">
        <v>16</v>
      </c>
      <c r="I9" s="433" t="s">
        <v>17</v>
      </c>
      <c r="J9" s="433"/>
      <c r="K9" s="387"/>
      <c r="L9" s="389"/>
    </row>
    <row r="10" spans="1:13" ht="53.25" customHeight="1">
      <c r="A10" s="389"/>
      <c r="B10" s="389"/>
      <c r="C10" s="385"/>
      <c r="D10" s="389"/>
      <c r="E10" s="421"/>
      <c r="F10" s="389"/>
      <c r="G10" s="389"/>
      <c r="H10" s="389"/>
      <c r="I10" s="302" t="s">
        <v>762</v>
      </c>
      <c r="J10" s="303" t="s">
        <v>763</v>
      </c>
      <c r="K10" s="388"/>
      <c r="L10" s="389"/>
    </row>
    <row r="11" spans="1:13" ht="30" customHeight="1">
      <c r="A11" s="304"/>
      <c r="B11" s="305" t="s">
        <v>674</v>
      </c>
      <c r="C11" s="306"/>
      <c r="D11" s="307"/>
      <c r="E11" s="308">
        <v>4743081.1850000005</v>
      </c>
      <c r="F11" s="308">
        <v>903731.91</v>
      </c>
      <c r="G11" s="308">
        <v>1635966</v>
      </c>
      <c r="H11" s="308">
        <v>1455966</v>
      </c>
      <c r="I11" s="308">
        <v>37500</v>
      </c>
      <c r="J11" s="308">
        <v>1418466</v>
      </c>
      <c r="K11" s="308">
        <v>267653.64600000001</v>
      </c>
      <c r="L11" s="308"/>
      <c r="M11" s="309"/>
    </row>
    <row r="12" spans="1:13" ht="75">
      <c r="A12" s="310" t="s">
        <v>7</v>
      </c>
      <c r="B12" s="311" t="s">
        <v>764</v>
      </c>
      <c r="C12" s="312"/>
      <c r="D12" s="313"/>
      <c r="E12" s="314"/>
      <c r="F12" s="314"/>
      <c r="G12" s="314">
        <v>30000</v>
      </c>
      <c r="H12" s="314">
        <v>30000</v>
      </c>
      <c r="I12" s="314"/>
      <c r="J12" s="314">
        <v>30000</v>
      </c>
      <c r="K12" s="314">
        <v>9000</v>
      </c>
      <c r="L12" s="315" t="s">
        <v>765</v>
      </c>
    </row>
    <row r="13" spans="1:13" ht="46.5" customHeight="1">
      <c r="A13" s="310" t="s">
        <v>89</v>
      </c>
      <c r="B13" s="311" t="s">
        <v>766</v>
      </c>
      <c r="C13" s="312"/>
      <c r="D13" s="313"/>
      <c r="E13" s="314">
        <v>3425943.1850000001</v>
      </c>
      <c r="F13" s="314">
        <v>851231.91</v>
      </c>
      <c r="G13" s="314">
        <v>726892</v>
      </c>
      <c r="H13" s="314">
        <v>626892</v>
      </c>
      <c r="I13" s="314">
        <v>25000</v>
      </c>
      <c r="J13" s="314">
        <v>601892</v>
      </c>
      <c r="K13" s="314">
        <v>214153.64600000001</v>
      </c>
      <c r="L13" s="314">
        <v>0</v>
      </c>
    </row>
    <row r="14" spans="1:13" ht="25.5" customHeight="1">
      <c r="A14" s="310" t="s">
        <v>23</v>
      </c>
      <c r="B14" s="316" t="s">
        <v>673</v>
      </c>
      <c r="C14" s="312"/>
      <c r="D14" s="313"/>
      <c r="E14" s="314">
        <v>143376.185</v>
      </c>
      <c r="F14" s="314">
        <v>26000</v>
      </c>
      <c r="G14" s="314">
        <v>28000</v>
      </c>
      <c r="H14" s="314">
        <v>28000</v>
      </c>
      <c r="I14" s="314">
        <v>9000</v>
      </c>
      <c r="J14" s="314">
        <v>19000</v>
      </c>
      <c r="K14" s="314">
        <v>10000</v>
      </c>
      <c r="L14" s="317"/>
    </row>
    <row r="15" spans="1:13" s="325" customFormat="1" ht="29.25" customHeight="1">
      <c r="A15" s="318" t="s">
        <v>26</v>
      </c>
      <c r="B15" s="319" t="s">
        <v>704</v>
      </c>
      <c r="C15" s="320"/>
      <c r="D15" s="321"/>
      <c r="E15" s="322"/>
      <c r="F15" s="322"/>
      <c r="G15" s="322"/>
      <c r="H15" s="322"/>
      <c r="I15" s="322"/>
      <c r="J15" s="322"/>
      <c r="K15" s="322"/>
      <c r="L15" s="323"/>
      <c r="M15" s="324"/>
    </row>
    <row r="16" spans="1:13" ht="56.25">
      <c r="A16" s="280">
        <v>1</v>
      </c>
      <c r="B16" s="326" t="s">
        <v>672</v>
      </c>
      <c r="C16" s="280" t="s">
        <v>767</v>
      </c>
      <c r="D16" s="280" t="s">
        <v>768</v>
      </c>
      <c r="E16" s="327">
        <v>143376.185</v>
      </c>
      <c r="F16" s="327">
        <v>26000</v>
      </c>
      <c r="G16" s="327">
        <v>28000</v>
      </c>
      <c r="H16" s="327">
        <v>28000</v>
      </c>
      <c r="I16" s="327">
        <v>9000</v>
      </c>
      <c r="J16" s="327">
        <v>19000</v>
      </c>
      <c r="K16" s="327">
        <v>10000</v>
      </c>
      <c r="L16" s="315"/>
    </row>
    <row r="17" spans="1:13" ht="37.5">
      <c r="A17" s="310" t="s">
        <v>36</v>
      </c>
      <c r="B17" s="316" t="s">
        <v>769</v>
      </c>
      <c r="C17" s="312"/>
      <c r="D17" s="313"/>
      <c r="E17" s="314">
        <v>26000</v>
      </c>
      <c r="F17" s="314">
        <v>0</v>
      </c>
      <c r="G17" s="314">
        <v>23400</v>
      </c>
      <c r="H17" s="314">
        <v>23400</v>
      </c>
      <c r="I17" s="314">
        <v>0</v>
      </c>
      <c r="J17" s="314">
        <v>23400</v>
      </c>
      <c r="K17" s="314">
        <v>10000</v>
      </c>
      <c r="L17" s="317"/>
    </row>
    <row r="18" spans="1:13" s="325" customFormat="1" ht="24" customHeight="1">
      <c r="A18" s="318" t="s">
        <v>26</v>
      </c>
      <c r="B18" s="319" t="s">
        <v>707</v>
      </c>
      <c r="C18" s="320"/>
      <c r="D18" s="321"/>
      <c r="E18" s="322"/>
      <c r="F18" s="322"/>
      <c r="G18" s="322"/>
      <c r="H18" s="322"/>
      <c r="I18" s="322"/>
      <c r="J18" s="322"/>
      <c r="K18" s="322"/>
      <c r="L18" s="323"/>
      <c r="M18" s="324"/>
    </row>
    <row r="19" spans="1:13" ht="56.25">
      <c r="A19" s="280">
        <v>1</v>
      </c>
      <c r="B19" s="326" t="s">
        <v>770</v>
      </c>
      <c r="C19" s="328"/>
      <c r="D19" s="280" t="s">
        <v>771</v>
      </c>
      <c r="E19" s="327">
        <v>26000</v>
      </c>
      <c r="F19" s="327">
        <v>0</v>
      </c>
      <c r="G19" s="327">
        <v>23400</v>
      </c>
      <c r="H19" s="327">
        <v>23400</v>
      </c>
      <c r="I19" s="327"/>
      <c r="J19" s="327">
        <v>23400</v>
      </c>
      <c r="K19" s="327">
        <v>10000</v>
      </c>
      <c r="L19" s="315"/>
    </row>
    <row r="20" spans="1:13" ht="18.75">
      <c r="A20" s="310" t="s">
        <v>70</v>
      </c>
      <c r="B20" s="316" t="s">
        <v>668</v>
      </c>
      <c r="C20" s="312"/>
      <c r="D20" s="313"/>
      <c r="E20" s="314">
        <v>93800</v>
      </c>
      <c r="F20" s="314">
        <v>0</v>
      </c>
      <c r="G20" s="314">
        <v>85000</v>
      </c>
      <c r="H20" s="314">
        <v>85000</v>
      </c>
      <c r="I20" s="314">
        <v>0</v>
      </c>
      <c r="J20" s="314">
        <v>85000</v>
      </c>
      <c r="K20" s="314">
        <v>10000</v>
      </c>
      <c r="L20" s="317"/>
    </row>
    <row r="21" spans="1:13" s="325" customFormat="1" ht="19.5">
      <c r="A21" s="318" t="s">
        <v>26</v>
      </c>
      <c r="B21" s="319" t="s">
        <v>707</v>
      </c>
      <c r="C21" s="320"/>
      <c r="D21" s="321"/>
      <c r="E21" s="322"/>
      <c r="F21" s="322"/>
      <c r="G21" s="322"/>
      <c r="H21" s="322"/>
      <c r="I21" s="322"/>
      <c r="J21" s="322"/>
      <c r="K21" s="322"/>
      <c r="L21" s="323"/>
      <c r="M21" s="324"/>
    </row>
    <row r="22" spans="1:13" ht="37.5">
      <c r="A22" s="280">
        <v>1</v>
      </c>
      <c r="B22" s="326" t="s">
        <v>772</v>
      </c>
      <c r="C22" s="328"/>
      <c r="D22" s="280" t="s">
        <v>771</v>
      </c>
      <c r="E22" s="327">
        <v>93800</v>
      </c>
      <c r="F22" s="327">
        <v>0</v>
      </c>
      <c r="G22" s="327">
        <v>85000</v>
      </c>
      <c r="H22" s="327">
        <v>85000</v>
      </c>
      <c r="I22" s="327"/>
      <c r="J22" s="327">
        <v>85000</v>
      </c>
      <c r="K22" s="327">
        <v>10000</v>
      </c>
      <c r="L22" s="315"/>
    </row>
    <row r="23" spans="1:13" ht="18.75">
      <c r="A23" s="310" t="s">
        <v>71</v>
      </c>
      <c r="B23" s="316" t="s">
        <v>773</v>
      </c>
      <c r="C23" s="312"/>
      <c r="D23" s="313"/>
      <c r="E23" s="314">
        <v>14850</v>
      </c>
      <c r="F23" s="314">
        <v>14850</v>
      </c>
      <c r="G23" s="314">
        <v>13365</v>
      </c>
      <c r="H23" s="314">
        <v>13365</v>
      </c>
      <c r="I23" s="314">
        <v>0</v>
      </c>
      <c r="J23" s="314">
        <v>13365</v>
      </c>
      <c r="K23" s="314">
        <v>5000</v>
      </c>
      <c r="L23" s="317"/>
    </row>
    <row r="24" spans="1:13" s="325" customFormat="1" ht="19.5">
      <c r="A24" s="318" t="s">
        <v>26</v>
      </c>
      <c r="B24" s="319" t="s">
        <v>707</v>
      </c>
      <c r="C24" s="320"/>
      <c r="D24" s="321"/>
      <c r="E24" s="322"/>
      <c r="F24" s="322"/>
      <c r="G24" s="322"/>
      <c r="H24" s="322"/>
      <c r="I24" s="322"/>
      <c r="J24" s="322"/>
      <c r="K24" s="322"/>
      <c r="L24" s="323"/>
      <c r="M24" s="324"/>
    </row>
    <row r="25" spans="1:13" ht="37.5">
      <c r="A25" s="280">
        <v>1</v>
      </c>
      <c r="B25" s="326" t="s">
        <v>774</v>
      </c>
      <c r="C25" s="328"/>
      <c r="D25" s="280" t="s">
        <v>775</v>
      </c>
      <c r="E25" s="327">
        <v>14850</v>
      </c>
      <c r="F25" s="327">
        <v>14850</v>
      </c>
      <c r="G25" s="327">
        <v>13365</v>
      </c>
      <c r="H25" s="327">
        <v>13365</v>
      </c>
      <c r="I25" s="327"/>
      <c r="J25" s="327">
        <v>13365</v>
      </c>
      <c r="K25" s="327">
        <v>5000</v>
      </c>
      <c r="L25" s="315"/>
    </row>
    <row r="26" spans="1:13" ht="37.5">
      <c r="A26" s="310" t="s">
        <v>73</v>
      </c>
      <c r="B26" s="316" t="s">
        <v>776</v>
      </c>
      <c r="C26" s="312"/>
      <c r="D26" s="313"/>
      <c r="E26" s="314">
        <v>84653</v>
      </c>
      <c r="F26" s="314">
        <v>26623.910000000003</v>
      </c>
      <c r="G26" s="314">
        <v>59500</v>
      </c>
      <c r="H26" s="314">
        <v>59500</v>
      </c>
      <c r="I26" s="314">
        <v>8000</v>
      </c>
      <c r="J26" s="314">
        <v>51500</v>
      </c>
      <c r="K26" s="314">
        <v>12000</v>
      </c>
      <c r="L26" s="317"/>
    </row>
    <row r="27" spans="1:13" s="325" customFormat="1" ht="19.5">
      <c r="A27" s="318" t="s">
        <v>26</v>
      </c>
      <c r="B27" s="319" t="s">
        <v>704</v>
      </c>
      <c r="C27" s="320"/>
      <c r="D27" s="321"/>
      <c r="E27" s="322"/>
      <c r="F27" s="322"/>
      <c r="G27" s="322"/>
      <c r="H27" s="322"/>
      <c r="I27" s="322"/>
      <c r="J27" s="322"/>
      <c r="K27" s="322"/>
      <c r="L27" s="323"/>
      <c r="M27" s="324"/>
    </row>
    <row r="28" spans="1:13" ht="37.5">
      <c r="A28" s="280">
        <v>1</v>
      </c>
      <c r="B28" s="326" t="s">
        <v>777</v>
      </c>
      <c r="C28" s="328"/>
      <c r="D28" s="280" t="s">
        <v>778</v>
      </c>
      <c r="E28" s="327">
        <v>29653</v>
      </c>
      <c r="F28" s="327">
        <v>26623.910000000003</v>
      </c>
      <c r="G28" s="327">
        <v>10000</v>
      </c>
      <c r="H28" s="327">
        <v>10000</v>
      </c>
      <c r="I28" s="327">
        <v>8000</v>
      </c>
      <c r="J28" s="327">
        <v>2000</v>
      </c>
      <c r="K28" s="327">
        <v>2000</v>
      </c>
      <c r="L28" s="315"/>
    </row>
    <row r="29" spans="1:13" s="325" customFormat="1" ht="19.5">
      <c r="A29" s="318" t="s">
        <v>28</v>
      </c>
      <c r="B29" s="319" t="s">
        <v>707</v>
      </c>
      <c r="C29" s="320"/>
      <c r="D29" s="321"/>
      <c r="E29" s="322"/>
      <c r="F29" s="322"/>
      <c r="G29" s="322"/>
      <c r="H29" s="322"/>
      <c r="I29" s="322"/>
      <c r="J29" s="322"/>
      <c r="K29" s="322"/>
      <c r="L29" s="323"/>
      <c r="M29" s="324"/>
    </row>
    <row r="30" spans="1:13" ht="37.5">
      <c r="A30" s="280">
        <v>1</v>
      </c>
      <c r="B30" s="326" t="s">
        <v>779</v>
      </c>
      <c r="C30" s="328"/>
      <c r="D30" s="280" t="s">
        <v>771</v>
      </c>
      <c r="E30" s="327">
        <v>55000</v>
      </c>
      <c r="F30" s="327">
        <v>0</v>
      </c>
      <c r="G30" s="327">
        <v>49500</v>
      </c>
      <c r="H30" s="327">
        <v>49500</v>
      </c>
      <c r="I30" s="327"/>
      <c r="J30" s="327">
        <v>49500</v>
      </c>
      <c r="K30" s="327">
        <v>10000</v>
      </c>
      <c r="L30" s="315"/>
    </row>
    <row r="31" spans="1:13" ht="93.75">
      <c r="A31" s="310" t="s">
        <v>75</v>
      </c>
      <c r="B31" s="316" t="s">
        <v>780</v>
      </c>
      <c r="C31" s="312"/>
      <c r="D31" s="313"/>
      <c r="E31" s="314">
        <v>124616</v>
      </c>
      <c r="F31" s="314">
        <v>0</v>
      </c>
      <c r="G31" s="314">
        <v>82800</v>
      </c>
      <c r="H31" s="314">
        <v>82800</v>
      </c>
      <c r="I31" s="314">
        <v>0</v>
      </c>
      <c r="J31" s="314">
        <v>82800</v>
      </c>
      <c r="K31" s="314">
        <v>30000</v>
      </c>
      <c r="L31" s="317"/>
    </row>
    <row r="32" spans="1:13" s="325" customFormat="1" ht="19.5">
      <c r="A32" s="318" t="s">
        <v>26</v>
      </c>
      <c r="B32" s="319" t="s">
        <v>707</v>
      </c>
      <c r="C32" s="320"/>
      <c r="D32" s="321"/>
      <c r="E32" s="322"/>
      <c r="F32" s="322"/>
      <c r="G32" s="322"/>
      <c r="H32" s="322"/>
      <c r="I32" s="322"/>
      <c r="J32" s="322"/>
      <c r="K32" s="322"/>
      <c r="L32" s="323"/>
      <c r="M32" s="324"/>
    </row>
    <row r="33" spans="1:13" ht="37.5">
      <c r="A33" s="280">
        <v>1</v>
      </c>
      <c r="B33" s="326" t="s">
        <v>781</v>
      </c>
      <c r="C33" s="328"/>
      <c r="D33" s="280" t="s">
        <v>771</v>
      </c>
      <c r="E33" s="327">
        <v>35000</v>
      </c>
      <c r="F33" s="327">
        <v>0</v>
      </c>
      <c r="G33" s="327">
        <v>31500</v>
      </c>
      <c r="H33" s="327">
        <v>31500</v>
      </c>
      <c r="I33" s="327"/>
      <c r="J33" s="327">
        <v>31500</v>
      </c>
      <c r="K33" s="327">
        <v>10000</v>
      </c>
      <c r="L33" s="315"/>
    </row>
    <row r="34" spans="1:13" ht="114" customHeight="1">
      <c r="A34" s="280">
        <v>2</v>
      </c>
      <c r="B34" s="326" t="s">
        <v>782</v>
      </c>
      <c r="C34" s="328"/>
      <c r="D34" s="280" t="s">
        <v>771</v>
      </c>
      <c r="E34" s="327">
        <v>89616</v>
      </c>
      <c r="F34" s="327">
        <v>0</v>
      </c>
      <c r="G34" s="327">
        <v>51300</v>
      </c>
      <c r="H34" s="327">
        <v>51300</v>
      </c>
      <c r="I34" s="327"/>
      <c r="J34" s="327">
        <v>51300</v>
      </c>
      <c r="K34" s="327">
        <v>20000</v>
      </c>
      <c r="L34" s="315"/>
    </row>
    <row r="35" spans="1:13" ht="30" customHeight="1">
      <c r="A35" s="310" t="s">
        <v>76</v>
      </c>
      <c r="B35" s="316" t="s">
        <v>643</v>
      </c>
      <c r="C35" s="312"/>
      <c r="D35" s="313"/>
      <c r="E35" s="314">
        <v>2618660</v>
      </c>
      <c r="F35" s="314">
        <v>767758</v>
      </c>
      <c r="G35" s="314">
        <v>263927</v>
      </c>
      <c r="H35" s="314">
        <v>163927</v>
      </c>
      <c r="I35" s="314">
        <v>7000</v>
      </c>
      <c r="J35" s="314">
        <v>156927</v>
      </c>
      <c r="K35" s="314">
        <v>87153.646000000008</v>
      </c>
      <c r="L35" s="317"/>
    </row>
    <row r="36" spans="1:13" s="325" customFormat="1" ht="19.5">
      <c r="A36" s="318" t="s">
        <v>26</v>
      </c>
      <c r="B36" s="319" t="s">
        <v>704</v>
      </c>
      <c r="C36" s="320"/>
      <c r="D36" s="321"/>
      <c r="E36" s="322"/>
      <c r="F36" s="322"/>
      <c r="G36" s="322"/>
      <c r="H36" s="322"/>
      <c r="I36" s="322"/>
      <c r="J36" s="322"/>
      <c r="K36" s="322"/>
      <c r="L36" s="323"/>
      <c r="M36" s="324"/>
    </row>
    <row r="37" spans="1:13" ht="37.5">
      <c r="A37" s="280">
        <v>1</v>
      </c>
      <c r="B37" s="326" t="s">
        <v>783</v>
      </c>
      <c r="C37" s="328"/>
      <c r="D37" s="280" t="s">
        <v>784</v>
      </c>
      <c r="E37" s="327">
        <v>135000</v>
      </c>
      <c r="F37" s="327">
        <v>4000</v>
      </c>
      <c r="G37" s="327">
        <v>25094</v>
      </c>
      <c r="H37" s="327">
        <v>25094</v>
      </c>
      <c r="I37" s="327"/>
      <c r="J37" s="327">
        <v>25094</v>
      </c>
      <c r="K37" s="327">
        <v>25320.646000000008</v>
      </c>
      <c r="L37" s="315"/>
    </row>
    <row r="38" spans="1:13" ht="37.5">
      <c r="A38" s="280">
        <v>2</v>
      </c>
      <c r="B38" s="326" t="s">
        <v>785</v>
      </c>
      <c r="C38" s="328">
        <v>7011349</v>
      </c>
      <c r="D38" s="280" t="s">
        <v>786</v>
      </c>
      <c r="E38" s="327">
        <v>601880</v>
      </c>
      <c r="F38" s="327">
        <v>570158</v>
      </c>
      <c r="G38" s="327">
        <v>1833</v>
      </c>
      <c r="H38" s="327">
        <v>1833</v>
      </c>
      <c r="I38" s="327"/>
      <c r="J38" s="327">
        <v>1833</v>
      </c>
      <c r="K38" s="327">
        <v>1833</v>
      </c>
      <c r="L38" s="315"/>
    </row>
    <row r="39" spans="1:13" ht="56.25">
      <c r="A39" s="280">
        <v>3</v>
      </c>
      <c r="B39" s="326" t="s">
        <v>787</v>
      </c>
      <c r="C39" s="328" t="s">
        <v>788</v>
      </c>
      <c r="D39" s="280" t="s">
        <v>789</v>
      </c>
      <c r="E39" s="327">
        <v>1495780</v>
      </c>
      <c r="F39" s="327">
        <v>186600</v>
      </c>
      <c r="G39" s="327">
        <v>30000</v>
      </c>
      <c r="H39" s="327">
        <v>30000</v>
      </c>
      <c r="I39" s="327"/>
      <c r="J39" s="327">
        <v>30000</v>
      </c>
      <c r="K39" s="327">
        <v>30000</v>
      </c>
      <c r="L39" s="315"/>
    </row>
    <row r="40" spans="1:13" s="325" customFormat="1" ht="19.5">
      <c r="A40" s="318" t="s">
        <v>28</v>
      </c>
      <c r="B40" s="319" t="s">
        <v>707</v>
      </c>
      <c r="C40" s="320"/>
      <c r="D40" s="321"/>
      <c r="E40" s="322"/>
      <c r="F40" s="322"/>
      <c r="G40" s="322"/>
      <c r="H40" s="322"/>
      <c r="I40" s="322"/>
      <c r="J40" s="322"/>
      <c r="K40" s="322"/>
      <c r="L40" s="323"/>
      <c r="M40" s="324"/>
    </row>
    <row r="41" spans="1:13" ht="37.5">
      <c r="A41" s="280">
        <v>1</v>
      </c>
      <c r="B41" s="326" t="s">
        <v>710</v>
      </c>
      <c r="C41" s="328"/>
      <c r="D41" s="280" t="s">
        <v>711</v>
      </c>
      <c r="E41" s="327">
        <v>386000</v>
      </c>
      <c r="F41" s="327">
        <v>7000</v>
      </c>
      <c r="G41" s="327">
        <v>207000</v>
      </c>
      <c r="H41" s="327">
        <v>107000</v>
      </c>
      <c r="I41" s="327">
        <v>7000</v>
      </c>
      <c r="J41" s="327">
        <v>100000</v>
      </c>
      <c r="K41" s="327">
        <v>30000</v>
      </c>
      <c r="L41" s="315"/>
    </row>
    <row r="42" spans="1:13" ht="18.75">
      <c r="A42" s="310" t="s">
        <v>78</v>
      </c>
      <c r="B42" s="316" t="s">
        <v>654</v>
      </c>
      <c r="C42" s="312"/>
      <c r="D42" s="313"/>
      <c r="E42" s="314">
        <v>263988</v>
      </c>
      <c r="F42" s="314">
        <v>15000</v>
      </c>
      <c r="G42" s="314">
        <v>120500</v>
      </c>
      <c r="H42" s="314">
        <v>120500</v>
      </c>
      <c r="I42" s="314">
        <v>0</v>
      </c>
      <c r="J42" s="314">
        <v>120500</v>
      </c>
      <c r="K42" s="314">
        <v>35000</v>
      </c>
      <c r="L42" s="317"/>
    </row>
    <row r="43" spans="1:13" s="325" customFormat="1" ht="22.5" customHeight="1">
      <c r="A43" s="318" t="s">
        <v>26</v>
      </c>
      <c r="B43" s="319" t="s">
        <v>704</v>
      </c>
      <c r="C43" s="320"/>
      <c r="D43" s="321"/>
      <c r="E43" s="322"/>
      <c r="F43" s="322"/>
      <c r="G43" s="322"/>
      <c r="H43" s="322"/>
      <c r="I43" s="322"/>
      <c r="J43" s="322"/>
      <c r="K43" s="322"/>
      <c r="L43" s="323"/>
      <c r="M43" s="324"/>
    </row>
    <row r="44" spans="1:13" ht="43.5" customHeight="1">
      <c r="A44" s="280">
        <v>1</v>
      </c>
      <c r="B44" s="326" t="s">
        <v>790</v>
      </c>
      <c r="C44" s="328" t="s">
        <v>791</v>
      </c>
      <c r="D44" s="280" t="s">
        <v>792</v>
      </c>
      <c r="E44" s="327">
        <v>164000</v>
      </c>
      <c r="F44" s="327">
        <v>15000</v>
      </c>
      <c r="G44" s="327">
        <v>30000</v>
      </c>
      <c r="H44" s="327">
        <v>30000</v>
      </c>
      <c r="I44" s="327"/>
      <c r="J44" s="327">
        <v>30000</v>
      </c>
      <c r="K44" s="327">
        <v>15000</v>
      </c>
      <c r="L44" s="315"/>
    </row>
    <row r="45" spans="1:13" s="325" customFormat="1" ht="26.25" customHeight="1">
      <c r="A45" s="318" t="s">
        <v>28</v>
      </c>
      <c r="B45" s="319" t="s">
        <v>707</v>
      </c>
      <c r="C45" s="320"/>
      <c r="D45" s="321"/>
      <c r="E45" s="322"/>
      <c r="F45" s="322"/>
      <c r="G45" s="322"/>
      <c r="H45" s="322"/>
      <c r="I45" s="322"/>
      <c r="J45" s="322"/>
      <c r="K45" s="322"/>
      <c r="L45" s="323"/>
      <c r="M45" s="324"/>
    </row>
    <row r="46" spans="1:13" ht="37.5">
      <c r="A46" s="280">
        <v>1</v>
      </c>
      <c r="B46" s="326" t="s">
        <v>793</v>
      </c>
      <c r="C46" s="328"/>
      <c r="D46" s="280" t="s">
        <v>771</v>
      </c>
      <c r="E46" s="327">
        <v>41488</v>
      </c>
      <c r="F46" s="327">
        <v>0</v>
      </c>
      <c r="G46" s="327">
        <v>37500</v>
      </c>
      <c r="H46" s="327">
        <v>37500</v>
      </c>
      <c r="I46" s="327"/>
      <c r="J46" s="327">
        <v>37500</v>
      </c>
      <c r="K46" s="327">
        <v>10000</v>
      </c>
      <c r="L46" s="315"/>
    </row>
    <row r="47" spans="1:13" ht="37.5">
      <c r="A47" s="280">
        <v>2</v>
      </c>
      <c r="B47" s="326" t="s">
        <v>794</v>
      </c>
      <c r="C47" s="328"/>
      <c r="D47" s="280" t="s">
        <v>771</v>
      </c>
      <c r="E47" s="327">
        <v>58500</v>
      </c>
      <c r="F47" s="327">
        <v>0</v>
      </c>
      <c r="G47" s="327">
        <v>53000</v>
      </c>
      <c r="H47" s="327">
        <v>53000</v>
      </c>
      <c r="I47" s="327"/>
      <c r="J47" s="327">
        <v>53000</v>
      </c>
      <c r="K47" s="327">
        <v>10000</v>
      </c>
      <c r="L47" s="315"/>
    </row>
    <row r="48" spans="1:13" ht="24.75" customHeight="1">
      <c r="A48" s="310" t="s">
        <v>80</v>
      </c>
      <c r="B48" s="316" t="s">
        <v>628</v>
      </c>
      <c r="C48" s="312"/>
      <c r="D48" s="313"/>
      <c r="E48" s="314">
        <v>56000</v>
      </c>
      <c r="F48" s="314">
        <v>1000</v>
      </c>
      <c r="G48" s="314">
        <v>50400</v>
      </c>
      <c r="H48" s="314">
        <v>50400</v>
      </c>
      <c r="I48" s="314">
        <v>1000</v>
      </c>
      <c r="J48" s="314">
        <v>49400</v>
      </c>
      <c r="K48" s="314">
        <v>15000</v>
      </c>
      <c r="L48" s="314">
        <v>0</v>
      </c>
    </row>
    <row r="49" spans="1:13" s="325" customFormat="1" ht="24.75" customHeight="1">
      <c r="A49" s="318" t="s">
        <v>26</v>
      </c>
      <c r="B49" s="319" t="s">
        <v>707</v>
      </c>
      <c r="C49" s="320"/>
      <c r="D49" s="321"/>
      <c r="E49" s="322"/>
      <c r="F49" s="322"/>
      <c r="G49" s="322"/>
      <c r="H49" s="322"/>
      <c r="I49" s="322"/>
      <c r="J49" s="322"/>
      <c r="K49" s="322"/>
      <c r="L49" s="323"/>
      <c r="M49" s="324"/>
    </row>
    <row r="50" spans="1:13" ht="93.75">
      <c r="A50" s="280">
        <v>1</v>
      </c>
      <c r="B50" s="326" t="s">
        <v>795</v>
      </c>
      <c r="C50" s="328"/>
      <c r="D50" s="280" t="s">
        <v>796</v>
      </c>
      <c r="E50" s="327">
        <v>56000</v>
      </c>
      <c r="F50" s="327">
        <v>1000</v>
      </c>
      <c r="G50" s="327">
        <v>50400</v>
      </c>
      <c r="H50" s="327">
        <v>50400</v>
      </c>
      <c r="I50" s="327">
        <v>1000</v>
      </c>
      <c r="J50" s="327">
        <v>49400</v>
      </c>
      <c r="K50" s="327">
        <v>15000</v>
      </c>
      <c r="L50" s="329"/>
    </row>
    <row r="51" spans="1:13" s="334" customFormat="1" ht="75">
      <c r="A51" s="330" t="s">
        <v>90</v>
      </c>
      <c r="B51" s="316" t="s">
        <v>797</v>
      </c>
      <c r="C51" s="310"/>
      <c r="D51" s="330"/>
      <c r="E51" s="331">
        <v>1317138</v>
      </c>
      <c r="F51" s="331">
        <v>52500</v>
      </c>
      <c r="G51" s="331">
        <v>879074</v>
      </c>
      <c r="H51" s="331">
        <v>799074</v>
      </c>
      <c r="I51" s="331">
        <v>12500</v>
      </c>
      <c r="J51" s="331">
        <v>786574</v>
      </c>
      <c r="K51" s="331">
        <v>44500</v>
      </c>
      <c r="L51" s="332"/>
      <c r="M51" s="333"/>
    </row>
    <row r="52" spans="1:13" s="334" customFormat="1" ht="27" customHeight="1">
      <c r="A52" s="330" t="s">
        <v>23</v>
      </c>
      <c r="B52" s="316" t="s">
        <v>704</v>
      </c>
      <c r="C52" s="310"/>
      <c r="D52" s="330"/>
      <c r="E52" s="331">
        <v>163638</v>
      </c>
      <c r="F52" s="331">
        <v>51500</v>
      </c>
      <c r="G52" s="331">
        <v>31500</v>
      </c>
      <c r="H52" s="331">
        <v>31500</v>
      </c>
      <c r="I52" s="331">
        <v>11500</v>
      </c>
      <c r="J52" s="331">
        <v>20000</v>
      </c>
      <c r="K52" s="331">
        <v>20000</v>
      </c>
      <c r="L52" s="332"/>
      <c r="M52" s="333"/>
    </row>
    <row r="53" spans="1:13" ht="37.5">
      <c r="A53" s="280">
        <v>1</v>
      </c>
      <c r="B53" s="326" t="s">
        <v>798</v>
      </c>
      <c r="C53" s="328"/>
      <c r="D53" s="280" t="s">
        <v>799</v>
      </c>
      <c r="E53" s="327">
        <v>163638</v>
      </c>
      <c r="F53" s="327">
        <v>51500</v>
      </c>
      <c r="G53" s="327">
        <v>31500</v>
      </c>
      <c r="H53" s="327">
        <v>31500</v>
      </c>
      <c r="I53" s="327">
        <v>11500</v>
      </c>
      <c r="J53" s="327">
        <v>20000</v>
      </c>
      <c r="K53" s="327">
        <v>20000</v>
      </c>
      <c r="L53" s="315"/>
    </row>
    <row r="54" spans="1:13" s="334" customFormat="1" ht="33" customHeight="1">
      <c r="A54" s="330" t="s">
        <v>36</v>
      </c>
      <c r="B54" s="316" t="s">
        <v>717</v>
      </c>
      <c r="C54" s="310"/>
      <c r="D54" s="330"/>
      <c r="E54" s="331">
        <v>1066500</v>
      </c>
      <c r="F54" s="331">
        <v>1000</v>
      </c>
      <c r="G54" s="331">
        <v>769074</v>
      </c>
      <c r="H54" s="331">
        <v>689074</v>
      </c>
      <c r="I54" s="331">
        <v>1000</v>
      </c>
      <c r="J54" s="331">
        <v>688074</v>
      </c>
      <c r="K54" s="331">
        <v>4500</v>
      </c>
      <c r="L54" s="332"/>
      <c r="M54" s="333"/>
    </row>
    <row r="55" spans="1:13" ht="56.25">
      <c r="A55" s="280">
        <v>1</v>
      </c>
      <c r="B55" s="326" t="s">
        <v>800</v>
      </c>
      <c r="C55" s="328"/>
      <c r="D55" s="280" t="s">
        <v>771</v>
      </c>
      <c r="E55" s="327">
        <v>234000</v>
      </c>
      <c r="F55" s="327">
        <v>0</v>
      </c>
      <c r="G55" s="327">
        <v>200000</v>
      </c>
      <c r="H55" s="327">
        <v>120000</v>
      </c>
      <c r="I55" s="327"/>
      <c r="J55" s="327">
        <v>120000</v>
      </c>
      <c r="K55" s="327">
        <v>500</v>
      </c>
      <c r="L55" s="315"/>
    </row>
    <row r="56" spans="1:13" ht="56.25">
      <c r="A56" s="280">
        <v>2</v>
      </c>
      <c r="B56" s="326" t="s">
        <v>801</v>
      </c>
      <c r="C56" s="328"/>
      <c r="D56" s="280" t="s">
        <v>771</v>
      </c>
      <c r="E56" s="327">
        <v>100000</v>
      </c>
      <c r="F56" s="327">
        <v>0</v>
      </c>
      <c r="G56" s="327">
        <v>75000</v>
      </c>
      <c r="H56" s="327">
        <v>75000</v>
      </c>
      <c r="I56" s="327"/>
      <c r="J56" s="327">
        <v>75000</v>
      </c>
      <c r="K56" s="327">
        <v>500</v>
      </c>
      <c r="L56" s="315"/>
    </row>
    <row r="57" spans="1:13" ht="37.5">
      <c r="A57" s="280">
        <v>3</v>
      </c>
      <c r="B57" s="326" t="s">
        <v>802</v>
      </c>
      <c r="C57" s="328"/>
      <c r="D57" s="280" t="s">
        <v>771</v>
      </c>
      <c r="E57" s="327">
        <v>125000</v>
      </c>
      <c r="F57" s="327">
        <v>0</v>
      </c>
      <c r="G57" s="327">
        <v>90000</v>
      </c>
      <c r="H57" s="327">
        <v>90000</v>
      </c>
      <c r="I57" s="327"/>
      <c r="J57" s="327">
        <v>90000</v>
      </c>
      <c r="K57" s="327">
        <v>500</v>
      </c>
      <c r="L57" s="315"/>
    </row>
    <row r="58" spans="1:13" ht="37.5">
      <c r="A58" s="280">
        <v>4</v>
      </c>
      <c r="B58" s="326" t="s">
        <v>803</v>
      </c>
      <c r="C58" s="328"/>
      <c r="D58" s="280" t="s">
        <v>771</v>
      </c>
      <c r="E58" s="327">
        <v>100000</v>
      </c>
      <c r="F58" s="327">
        <v>0</v>
      </c>
      <c r="G58" s="327">
        <v>60000</v>
      </c>
      <c r="H58" s="327">
        <v>60000</v>
      </c>
      <c r="I58" s="327"/>
      <c r="J58" s="327">
        <v>60000</v>
      </c>
      <c r="K58" s="327">
        <v>500</v>
      </c>
      <c r="L58" s="315"/>
    </row>
    <row r="59" spans="1:13" ht="37.5">
      <c r="A59" s="280">
        <v>5</v>
      </c>
      <c r="B59" s="326" t="s">
        <v>804</v>
      </c>
      <c r="C59" s="328"/>
      <c r="D59" s="280" t="s">
        <v>771</v>
      </c>
      <c r="E59" s="327">
        <v>120000</v>
      </c>
      <c r="F59" s="327">
        <v>1000</v>
      </c>
      <c r="G59" s="327">
        <v>76000</v>
      </c>
      <c r="H59" s="327">
        <v>76000</v>
      </c>
      <c r="I59" s="327">
        <v>1000</v>
      </c>
      <c r="J59" s="327">
        <v>75000</v>
      </c>
      <c r="K59" s="327">
        <v>500</v>
      </c>
      <c r="L59" s="315"/>
    </row>
    <row r="60" spans="1:13" ht="37.5">
      <c r="A60" s="280">
        <v>6</v>
      </c>
      <c r="B60" s="326" t="s">
        <v>805</v>
      </c>
      <c r="C60" s="328"/>
      <c r="D60" s="280" t="s">
        <v>771</v>
      </c>
      <c r="E60" s="327">
        <v>82500</v>
      </c>
      <c r="F60" s="327">
        <v>0</v>
      </c>
      <c r="G60" s="327">
        <v>55000</v>
      </c>
      <c r="H60" s="327">
        <v>55000</v>
      </c>
      <c r="I60" s="327"/>
      <c r="J60" s="327">
        <v>55000</v>
      </c>
      <c r="K60" s="327">
        <v>500</v>
      </c>
      <c r="L60" s="315"/>
    </row>
    <row r="61" spans="1:13" ht="37.5">
      <c r="A61" s="280">
        <v>7</v>
      </c>
      <c r="B61" s="326" t="s">
        <v>806</v>
      </c>
      <c r="C61" s="328"/>
      <c r="D61" s="280" t="s">
        <v>771</v>
      </c>
      <c r="E61" s="327">
        <v>75000</v>
      </c>
      <c r="F61" s="327">
        <v>0</v>
      </c>
      <c r="G61" s="327">
        <v>45100</v>
      </c>
      <c r="H61" s="327">
        <v>45100</v>
      </c>
      <c r="I61" s="327"/>
      <c r="J61" s="327">
        <v>45100</v>
      </c>
      <c r="K61" s="327">
        <v>500</v>
      </c>
      <c r="L61" s="315"/>
    </row>
    <row r="62" spans="1:13" ht="37.5">
      <c r="A62" s="280">
        <v>8</v>
      </c>
      <c r="B62" s="326" t="s">
        <v>807</v>
      </c>
      <c r="C62" s="328"/>
      <c r="D62" s="280" t="s">
        <v>771</v>
      </c>
      <c r="E62" s="327">
        <v>110000</v>
      </c>
      <c r="F62" s="327">
        <v>0</v>
      </c>
      <c r="G62" s="327">
        <v>75000</v>
      </c>
      <c r="H62" s="327">
        <v>75000</v>
      </c>
      <c r="I62" s="327"/>
      <c r="J62" s="327">
        <v>75000</v>
      </c>
      <c r="K62" s="327">
        <v>500</v>
      </c>
      <c r="L62" s="315"/>
    </row>
    <row r="63" spans="1:13" ht="38.25" customHeight="1">
      <c r="A63" s="280">
        <v>9</v>
      </c>
      <c r="B63" s="326" t="s">
        <v>808</v>
      </c>
      <c r="C63" s="328"/>
      <c r="D63" s="280" t="s">
        <v>771</v>
      </c>
      <c r="E63" s="327">
        <v>120000</v>
      </c>
      <c r="F63" s="327">
        <v>0</v>
      </c>
      <c r="G63" s="327">
        <v>92974</v>
      </c>
      <c r="H63" s="327">
        <v>92974</v>
      </c>
      <c r="I63" s="327"/>
      <c r="J63" s="327">
        <v>92974</v>
      </c>
      <c r="K63" s="327">
        <v>500</v>
      </c>
      <c r="L63" s="315"/>
    </row>
    <row r="64" spans="1:13" s="334" customFormat="1" ht="22.5" customHeight="1">
      <c r="A64" s="330" t="s">
        <v>70</v>
      </c>
      <c r="B64" s="316" t="s">
        <v>707</v>
      </c>
      <c r="C64" s="310"/>
      <c r="D64" s="330"/>
      <c r="E64" s="331">
        <v>87000</v>
      </c>
      <c r="F64" s="331">
        <v>0</v>
      </c>
      <c r="G64" s="331">
        <v>78500</v>
      </c>
      <c r="H64" s="331">
        <v>78500</v>
      </c>
      <c r="I64" s="331">
        <v>0</v>
      </c>
      <c r="J64" s="331">
        <v>78500</v>
      </c>
      <c r="K64" s="331">
        <v>20000</v>
      </c>
      <c r="L64" s="332"/>
      <c r="M64" s="333"/>
    </row>
    <row r="65" spans="1:12" ht="37.5">
      <c r="A65" s="280">
        <v>1</v>
      </c>
      <c r="B65" s="326" t="s">
        <v>809</v>
      </c>
      <c r="C65" s="328"/>
      <c r="D65" s="280" t="s">
        <v>771</v>
      </c>
      <c r="E65" s="327">
        <v>87000</v>
      </c>
      <c r="F65" s="327">
        <v>0</v>
      </c>
      <c r="G65" s="327">
        <v>78500</v>
      </c>
      <c r="H65" s="327">
        <v>78500</v>
      </c>
      <c r="I65" s="327"/>
      <c r="J65" s="327">
        <v>78500</v>
      </c>
      <c r="K65" s="327">
        <v>20000</v>
      </c>
      <c r="L65" s="315"/>
    </row>
    <row r="66" spans="1:12" s="301" customFormat="1" ht="12" customHeight="1">
      <c r="A66" s="335"/>
      <c r="B66" s="336"/>
      <c r="C66" s="335"/>
      <c r="D66" s="336"/>
      <c r="E66" s="336"/>
      <c r="F66" s="336"/>
      <c r="G66" s="336"/>
      <c r="H66" s="336"/>
      <c r="I66" s="336"/>
      <c r="J66" s="336"/>
      <c r="K66" s="336"/>
      <c r="L66" s="335"/>
    </row>
    <row r="67" spans="1:12" s="301" customFormat="1" ht="12" customHeight="1">
      <c r="A67" s="337"/>
      <c r="B67" s="260"/>
      <c r="C67" s="337"/>
      <c r="D67" s="260"/>
      <c r="E67" s="260"/>
      <c r="F67" s="260"/>
      <c r="G67" s="260"/>
      <c r="H67" s="260"/>
      <c r="I67" s="260"/>
      <c r="J67" s="260"/>
      <c r="K67" s="260"/>
      <c r="L67" s="337"/>
    </row>
    <row r="68" spans="1:12" s="301" customFormat="1" ht="30.75" customHeight="1">
      <c r="A68" s="337"/>
      <c r="B68" s="260"/>
      <c r="C68" s="337"/>
      <c r="D68" s="260"/>
      <c r="E68" s="260"/>
      <c r="F68" s="260"/>
      <c r="G68" s="260"/>
      <c r="H68" s="426" t="s">
        <v>824</v>
      </c>
      <c r="I68" s="426"/>
      <c r="J68" s="426"/>
      <c r="K68" s="426"/>
      <c r="L68" s="426"/>
    </row>
  </sheetData>
  <mergeCells count="19">
    <mergeCell ref="D6:E6"/>
    <mergeCell ref="F6:F10"/>
    <mergeCell ref="G6:J6"/>
    <mergeCell ref="K6:K10"/>
    <mergeCell ref="H68:L68"/>
    <mergeCell ref="A1:L1"/>
    <mergeCell ref="L6:L10"/>
    <mergeCell ref="D7:D10"/>
    <mergeCell ref="E7:E10"/>
    <mergeCell ref="G7:G10"/>
    <mergeCell ref="H7:J8"/>
    <mergeCell ref="H9:H10"/>
    <mergeCell ref="I9:J9"/>
    <mergeCell ref="A2:L2"/>
    <mergeCell ref="A3:L3"/>
    <mergeCell ref="A4:L4"/>
    <mergeCell ref="A6:A10"/>
    <mergeCell ref="B6:B10"/>
    <mergeCell ref="C6:C10"/>
  </mergeCells>
  <printOptions horizontalCentered="1"/>
  <pageMargins left="0.5" right="0.5" top="0.5" bottom="0.5" header="0.3" footer="0.3"/>
  <pageSetup paperSize="9" scale="64"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K17"/>
  <sheetViews>
    <sheetView zoomScale="85" zoomScaleNormal="85" workbookViewId="0">
      <selection activeCell="H13" sqref="H13"/>
    </sheetView>
  </sheetViews>
  <sheetFormatPr defaultColWidth="9.140625" defaultRowHeight="18.75"/>
  <cols>
    <col min="1" max="1" width="8.140625" style="262" customWidth="1"/>
    <col min="2" max="2" width="63" style="263" customWidth="1"/>
    <col min="3" max="3" width="17.5703125" style="264" customWidth="1"/>
    <col min="4" max="4" width="13.42578125" style="258" customWidth="1"/>
    <col min="5" max="5" width="13.85546875" style="258" customWidth="1"/>
    <col min="6" max="6" width="13.5703125" style="258" customWidth="1"/>
    <col min="7" max="7" width="14.7109375" style="258" customWidth="1"/>
    <col min="8" max="10" width="15" style="258" customWidth="1"/>
    <col min="11" max="11" width="13.7109375" style="258" customWidth="1"/>
    <col min="12" max="16384" width="9.140625" style="259"/>
  </cols>
  <sheetData>
    <row r="1" spans="1:11" ht="28.5" customHeight="1">
      <c r="A1" s="407" t="s">
        <v>822</v>
      </c>
      <c r="B1" s="407"/>
      <c r="C1" s="407"/>
      <c r="D1" s="407"/>
      <c r="E1" s="407"/>
      <c r="F1" s="407"/>
      <c r="G1" s="407"/>
      <c r="H1" s="407"/>
      <c r="I1" s="407"/>
      <c r="J1" s="407"/>
      <c r="K1" s="407"/>
    </row>
    <row r="2" spans="1:11" s="216" customFormat="1" ht="37.5" customHeight="1">
      <c r="A2" s="415" t="s">
        <v>823</v>
      </c>
      <c r="B2" s="415"/>
      <c r="C2" s="415"/>
      <c r="D2" s="415"/>
      <c r="E2" s="415"/>
      <c r="F2" s="415"/>
      <c r="G2" s="415"/>
      <c r="H2" s="415"/>
      <c r="I2" s="415"/>
      <c r="J2" s="415"/>
      <c r="K2" s="415"/>
    </row>
    <row r="3" spans="1:11" s="216" customFormat="1" ht="23.25" customHeight="1">
      <c r="A3" s="417" t="e">
        <f>'PL12.NSTT'!A3</f>
        <v>#REF!</v>
      </c>
      <c r="B3" s="417"/>
      <c r="C3" s="417"/>
      <c r="D3" s="417"/>
      <c r="E3" s="417"/>
      <c r="F3" s="417"/>
      <c r="G3" s="417"/>
      <c r="H3" s="417"/>
      <c r="I3" s="417"/>
      <c r="J3" s="417"/>
      <c r="K3" s="417"/>
    </row>
    <row r="4" spans="1:11" s="216" customFormat="1" ht="26.45" customHeight="1">
      <c r="A4" s="419" t="s">
        <v>1</v>
      </c>
      <c r="B4" s="419"/>
      <c r="C4" s="419"/>
      <c r="D4" s="419"/>
      <c r="E4" s="419"/>
      <c r="F4" s="419"/>
      <c r="G4" s="419"/>
      <c r="H4" s="419"/>
      <c r="I4" s="419"/>
      <c r="J4" s="419"/>
      <c r="K4" s="419"/>
    </row>
    <row r="5" spans="1:11" s="216" customFormat="1" ht="24" customHeight="1">
      <c r="A5" s="386" t="s">
        <v>93</v>
      </c>
      <c r="B5" s="386" t="s">
        <v>686</v>
      </c>
      <c r="C5" s="398" t="s">
        <v>685</v>
      </c>
      <c r="D5" s="399"/>
      <c r="E5" s="400"/>
      <c r="F5" s="386" t="s">
        <v>690</v>
      </c>
      <c r="G5" s="397" t="s">
        <v>810</v>
      </c>
      <c r="H5" s="397"/>
      <c r="I5" s="397"/>
      <c r="J5" s="409" t="s">
        <v>692</v>
      </c>
      <c r="K5" s="386" t="s">
        <v>392</v>
      </c>
    </row>
    <row r="6" spans="1:11" s="210" customFormat="1" ht="22.5" customHeight="1">
      <c r="A6" s="387"/>
      <c r="B6" s="387"/>
      <c r="C6" s="386" t="s">
        <v>693</v>
      </c>
      <c r="D6" s="412" t="s">
        <v>679</v>
      </c>
      <c r="E6" s="413"/>
      <c r="F6" s="387"/>
      <c r="G6" s="389" t="s">
        <v>16</v>
      </c>
      <c r="H6" s="414" t="s">
        <v>17</v>
      </c>
      <c r="I6" s="414"/>
      <c r="J6" s="410"/>
      <c r="K6" s="387"/>
    </row>
    <row r="7" spans="1:11" s="210" customFormat="1" ht="18.75" customHeight="1">
      <c r="A7" s="387"/>
      <c r="B7" s="387"/>
      <c r="C7" s="387"/>
      <c r="D7" s="386" t="s">
        <v>678</v>
      </c>
      <c r="E7" s="386" t="s">
        <v>694</v>
      </c>
      <c r="F7" s="387"/>
      <c r="G7" s="389"/>
      <c r="H7" s="397" t="s">
        <v>695</v>
      </c>
      <c r="I7" s="397" t="s">
        <v>696</v>
      </c>
      <c r="J7" s="410"/>
      <c r="K7" s="387"/>
    </row>
    <row r="8" spans="1:11" s="210" customFormat="1">
      <c r="A8" s="387"/>
      <c r="B8" s="387"/>
      <c r="C8" s="387"/>
      <c r="D8" s="387"/>
      <c r="E8" s="387"/>
      <c r="F8" s="387"/>
      <c r="G8" s="389"/>
      <c r="H8" s="397"/>
      <c r="I8" s="397"/>
      <c r="J8" s="410"/>
      <c r="K8" s="387"/>
    </row>
    <row r="9" spans="1:11" s="210" customFormat="1" ht="30.75" customHeight="1">
      <c r="A9" s="388"/>
      <c r="B9" s="388"/>
      <c r="C9" s="388"/>
      <c r="D9" s="388"/>
      <c r="E9" s="388"/>
      <c r="F9" s="388"/>
      <c r="G9" s="389"/>
      <c r="H9" s="397"/>
      <c r="I9" s="397"/>
      <c r="J9" s="411"/>
      <c r="K9" s="388"/>
    </row>
    <row r="10" spans="1:11" s="226" customFormat="1" ht="38.25" customHeight="1">
      <c r="A10" s="265"/>
      <c r="B10" s="266" t="s">
        <v>697</v>
      </c>
      <c r="C10" s="338"/>
      <c r="D10" s="339">
        <v>21000</v>
      </c>
      <c r="E10" s="339">
        <v>21000</v>
      </c>
      <c r="F10" s="339">
        <v>0</v>
      </c>
      <c r="G10" s="339">
        <v>44000</v>
      </c>
      <c r="H10" s="339">
        <v>4000</v>
      </c>
      <c r="I10" s="339">
        <v>40000</v>
      </c>
      <c r="J10" s="339">
        <v>11000</v>
      </c>
      <c r="K10" s="338"/>
    </row>
    <row r="11" spans="1:11" s="239" customFormat="1" ht="60.75" customHeight="1">
      <c r="A11" s="233" t="s">
        <v>23</v>
      </c>
      <c r="B11" s="234" t="s">
        <v>811</v>
      </c>
      <c r="C11" s="233"/>
      <c r="D11" s="236">
        <v>21000</v>
      </c>
      <c r="E11" s="236">
        <v>21000</v>
      </c>
      <c r="F11" s="236">
        <v>0</v>
      </c>
      <c r="G11" s="236">
        <v>19000</v>
      </c>
      <c r="H11" s="236">
        <v>0</v>
      </c>
      <c r="I11" s="236">
        <v>19000</v>
      </c>
      <c r="J11" s="236">
        <v>5000</v>
      </c>
      <c r="K11" s="233"/>
    </row>
    <row r="12" spans="1:11" s="232" customFormat="1" ht="27" customHeight="1">
      <c r="A12" s="340" t="s">
        <v>26</v>
      </c>
      <c r="B12" s="341" t="s">
        <v>707</v>
      </c>
      <c r="C12" s="340"/>
      <c r="D12" s="342"/>
      <c r="E12" s="342"/>
      <c r="F12" s="342"/>
      <c r="G12" s="243"/>
      <c r="H12" s="342"/>
      <c r="I12" s="342"/>
      <c r="J12" s="342"/>
      <c r="K12" s="340"/>
    </row>
    <row r="13" spans="1:11" s="232" customFormat="1" ht="56.25">
      <c r="A13" s="237">
        <v>1</v>
      </c>
      <c r="B13" s="241" t="s">
        <v>812</v>
      </c>
      <c r="C13" s="237" t="s">
        <v>771</v>
      </c>
      <c r="D13" s="243">
        <v>21000</v>
      </c>
      <c r="E13" s="243">
        <v>21000</v>
      </c>
      <c r="F13" s="243">
        <v>0</v>
      </c>
      <c r="G13" s="243">
        <v>19000</v>
      </c>
      <c r="H13" s="243"/>
      <c r="I13" s="243">
        <v>19000</v>
      </c>
      <c r="J13" s="243">
        <v>5000</v>
      </c>
      <c r="K13" s="237"/>
    </row>
    <row r="14" spans="1:11" s="240" customFormat="1" ht="59.25" customHeight="1">
      <c r="A14" s="233" t="s">
        <v>36</v>
      </c>
      <c r="B14" s="234" t="s">
        <v>813</v>
      </c>
      <c r="C14" s="233"/>
      <c r="D14" s="236"/>
      <c r="E14" s="236"/>
      <c r="F14" s="236"/>
      <c r="G14" s="236">
        <v>25000</v>
      </c>
      <c r="H14" s="236">
        <v>4000</v>
      </c>
      <c r="I14" s="236">
        <v>21000</v>
      </c>
      <c r="J14" s="236">
        <v>6000</v>
      </c>
      <c r="K14" s="343"/>
    </row>
    <row r="15" spans="1:11" ht="3.75" customHeight="1">
      <c r="A15" s="253"/>
      <c r="B15" s="254"/>
      <c r="C15" s="255"/>
      <c r="D15" s="256"/>
      <c r="E15" s="256"/>
      <c r="F15" s="256"/>
      <c r="G15" s="256"/>
      <c r="H15" s="257"/>
      <c r="I15" s="257"/>
      <c r="J15" s="257"/>
      <c r="K15" s="256"/>
    </row>
    <row r="16" spans="1:11" ht="10.5" customHeight="1">
      <c r="A16" s="259"/>
      <c r="B16" s="259"/>
      <c r="C16" s="259"/>
      <c r="D16" s="259"/>
      <c r="E16" s="259"/>
      <c r="F16" s="259"/>
      <c r="G16" s="259"/>
      <c r="H16" s="260"/>
      <c r="I16" s="260"/>
      <c r="J16" s="260"/>
      <c r="K16" s="260"/>
    </row>
    <row r="17" spans="8:11" ht="30" customHeight="1">
      <c r="H17" s="407" t="s">
        <v>824</v>
      </c>
      <c r="I17" s="407"/>
      <c r="J17" s="407"/>
      <c r="K17" s="407"/>
    </row>
  </sheetData>
  <mergeCells count="20">
    <mergeCell ref="A5:A9"/>
    <mergeCell ref="B5:B9"/>
    <mergeCell ref="C5:E5"/>
    <mergeCell ref="F5:F9"/>
    <mergeCell ref="G5:I5"/>
    <mergeCell ref="J5:J9"/>
    <mergeCell ref="K5:K9"/>
    <mergeCell ref="H17:K17"/>
    <mergeCell ref="A1:K1"/>
    <mergeCell ref="C6:C9"/>
    <mergeCell ref="D6:E6"/>
    <mergeCell ref="G6:G9"/>
    <mergeCell ref="H6:I6"/>
    <mergeCell ref="D7:D9"/>
    <mergeCell ref="E7:E9"/>
    <mergeCell ref="H7:H9"/>
    <mergeCell ref="I7:I9"/>
    <mergeCell ref="A2:K2"/>
    <mergeCell ref="A3:K3"/>
    <mergeCell ref="A4:K4"/>
  </mergeCells>
  <printOptions horizontalCentered="1"/>
  <pageMargins left="0.5" right="0.5" top="0.51" bottom="0.5" header="0.25" footer="0.25"/>
  <pageSetup paperSize="9" scale="67"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1"/>
  <sheetViews>
    <sheetView workbookViewId="0">
      <selection activeCell="B92" sqref="B92"/>
    </sheetView>
  </sheetViews>
  <sheetFormatPr defaultColWidth="10.28515625" defaultRowHeight="12.75"/>
  <cols>
    <col min="1" max="1" width="6.140625" style="75" customWidth="1"/>
    <col min="2" max="2" width="55.140625" style="66" customWidth="1"/>
    <col min="3" max="6" width="11.5703125" style="66" customWidth="1"/>
    <col min="7" max="16384" width="10.28515625" style="66"/>
  </cols>
  <sheetData>
    <row r="1" spans="1:8" ht="19.5" customHeight="1">
      <c r="A1" s="354" t="s">
        <v>605</v>
      </c>
      <c r="B1" s="354"/>
      <c r="C1" s="354"/>
      <c r="D1" s="354"/>
      <c r="E1" s="354"/>
      <c r="F1" s="354"/>
    </row>
    <row r="2" spans="1:8" ht="17.25" customHeight="1">
      <c r="A2" s="355" t="s">
        <v>541</v>
      </c>
      <c r="B2" s="355"/>
      <c r="C2" s="355"/>
      <c r="D2" s="355"/>
      <c r="E2" s="355"/>
      <c r="F2" s="355"/>
    </row>
    <row r="3" spans="1:8" ht="17.25" customHeight="1">
      <c r="A3" s="352" t="str">
        <f>'PL01.ThuNS2022'!A3</f>
        <v>(Ban hành kèm theo Nghị quyết số         /NQ-HĐND ngày      /12/2021 của HĐND tỉnh)</v>
      </c>
      <c r="B3" s="352"/>
      <c r="C3" s="352"/>
      <c r="D3" s="352"/>
      <c r="E3" s="352"/>
      <c r="F3" s="352"/>
    </row>
    <row r="4" spans="1:8" ht="17.25" customHeight="1">
      <c r="A4" s="67"/>
      <c r="B4" s="91"/>
      <c r="C4" s="90"/>
      <c r="D4" s="90"/>
      <c r="E4" s="90"/>
      <c r="F4" s="90"/>
    </row>
    <row r="5" spans="1:8" ht="18" customHeight="1">
      <c r="A5" s="68"/>
      <c r="B5" s="69"/>
      <c r="C5" s="92"/>
      <c r="D5" s="359" t="s">
        <v>1</v>
      </c>
      <c r="E5" s="359"/>
      <c r="F5" s="359"/>
    </row>
    <row r="6" spans="1:8" s="70" customFormat="1" ht="27" customHeight="1">
      <c r="A6" s="356" t="s">
        <v>14</v>
      </c>
      <c r="B6" s="351" t="s">
        <v>15</v>
      </c>
      <c r="C6" s="351" t="s">
        <v>318</v>
      </c>
      <c r="D6" s="351"/>
      <c r="E6" s="351"/>
      <c r="F6" s="351"/>
    </row>
    <row r="7" spans="1:8" s="70" customFormat="1" ht="27" customHeight="1">
      <c r="A7" s="356"/>
      <c r="B7" s="351"/>
      <c r="C7" s="351" t="s">
        <v>16</v>
      </c>
      <c r="D7" s="360" t="s">
        <v>17</v>
      </c>
      <c r="E7" s="360"/>
      <c r="F7" s="360"/>
    </row>
    <row r="8" spans="1:8" s="70" customFormat="1" ht="20.25" customHeight="1">
      <c r="A8" s="357"/>
      <c r="B8" s="358" t="s">
        <v>18</v>
      </c>
      <c r="C8" s="351"/>
      <c r="D8" s="351" t="s">
        <v>19</v>
      </c>
      <c r="E8" s="351" t="s">
        <v>20</v>
      </c>
      <c r="F8" s="351" t="s">
        <v>21</v>
      </c>
    </row>
    <row r="9" spans="1:8" s="70" customFormat="1" ht="18.75" customHeight="1">
      <c r="A9" s="357"/>
      <c r="B9" s="358"/>
      <c r="C9" s="351"/>
      <c r="D9" s="351"/>
      <c r="E9" s="351"/>
      <c r="F9" s="351"/>
    </row>
    <row r="10" spans="1:8" s="108" customFormat="1" ht="25.5" customHeight="1">
      <c r="A10" s="105"/>
      <c r="B10" s="106" t="s">
        <v>22</v>
      </c>
      <c r="C10" s="107">
        <f>C11+C29+C211+C212+C213+C214+C215+C216+C217+C218+C219+C220</f>
        <v>20380237.810199887</v>
      </c>
      <c r="D10" s="107">
        <f>D11+D29+D211+D212+D213+D214+D215+D216+D217+D218+D219+D220</f>
        <v>11873120.810199887</v>
      </c>
      <c r="E10" s="107">
        <f>E11+E29+E211+E212+E213+E214+E215+E216+E217+E218+E219+E220</f>
        <v>7092612</v>
      </c>
      <c r="F10" s="107">
        <f>F11+F29+F211+F212+F213+F214+F215+F216+F217+F218+F219+F220</f>
        <v>1414505</v>
      </c>
      <c r="G10" s="111">
        <f>C10-C11-C29-C211-C212-C214-C215-C219-C220</f>
        <v>94890</v>
      </c>
      <c r="H10" s="111">
        <f>D10-D11-D29-D211-D212-D214-D215-D219-D220</f>
        <v>94890</v>
      </c>
    </row>
    <row r="11" spans="1:8" s="108" customFormat="1" ht="26.25" customHeight="1">
      <c r="A11" s="109" t="s">
        <v>23</v>
      </c>
      <c r="B11" s="110" t="s">
        <v>24</v>
      </c>
      <c r="C11" s="110">
        <f t="shared" ref="C11:F11" si="0">C12+C16+C28</f>
        <v>7139133</v>
      </c>
      <c r="D11" s="110">
        <f t="shared" si="0"/>
        <v>5916695</v>
      </c>
      <c r="E11" s="110">
        <f t="shared" si="0"/>
        <v>1009688</v>
      </c>
      <c r="F11" s="110">
        <f t="shared" si="0"/>
        <v>212750</v>
      </c>
    </row>
    <row r="12" spans="1:8" s="108" customFormat="1" ht="24.95" customHeight="1">
      <c r="A12" s="109">
        <v>1</v>
      </c>
      <c r="B12" s="110" t="s">
        <v>25</v>
      </c>
      <c r="C12" s="110">
        <f>C13+C14+C15</f>
        <v>5021333</v>
      </c>
      <c r="D12" s="110">
        <f>D13+D14+D15</f>
        <v>5021333</v>
      </c>
      <c r="E12" s="110"/>
      <c r="F12" s="110"/>
    </row>
    <row r="13" spans="1:8" s="108" customFormat="1" ht="24.95" customHeight="1">
      <c r="A13" s="105" t="s">
        <v>26</v>
      </c>
      <c r="B13" s="89" t="s">
        <v>27</v>
      </c>
      <c r="C13" s="89">
        <f>D13+E13+F13</f>
        <v>596090</v>
      </c>
      <c r="D13" s="89">
        <v>596090</v>
      </c>
      <c r="E13" s="89"/>
      <c r="F13" s="89"/>
    </row>
    <row r="14" spans="1:8" s="108" customFormat="1" ht="24.95" customHeight="1">
      <c r="A14" s="105" t="s">
        <v>28</v>
      </c>
      <c r="B14" s="89" t="s">
        <v>29</v>
      </c>
      <c r="C14" s="89">
        <f>D14+E14+F14</f>
        <v>749600</v>
      </c>
      <c r="D14" s="89">
        <v>749600</v>
      </c>
      <c r="E14" s="89"/>
      <c r="F14" s="89"/>
    </row>
    <row r="15" spans="1:8" s="108" customFormat="1" ht="24.95" customHeight="1">
      <c r="A15" s="105" t="s">
        <v>30</v>
      </c>
      <c r="B15" s="89" t="s">
        <v>31</v>
      </c>
      <c r="C15" s="89">
        <f>D15+E15+F15</f>
        <v>3675643</v>
      </c>
      <c r="D15" s="89">
        <v>3675643</v>
      </c>
      <c r="E15" s="89"/>
      <c r="F15" s="89"/>
    </row>
    <row r="16" spans="1:8" s="112" customFormat="1" ht="24.95" customHeight="1">
      <c r="A16" s="109">
        <v>2</v>
      </c>
      <c r="B16" s="110" t="s">
        <v>32</v>
      </c>
      <c r="C16" s="110">
        <f>C17+C18+C19</f>
        <v>1811500</v>
      </c>
      <c r="D16" s="110">
        <f>D17+D18+D19</f>
        <v>589062</v>
      </c>
      <c r="E16" s="110">
        <f>E17+E18+E19</f>
        <v>1009688</v>
      </c>
      <c r="F16" s="110">
        <f>F17+F18+F19</f>
        <v>212750</v>
      </c>
    </row>
    <row r="17" spans="1:6" s="108" customFormat="1" ht="24.95" customHeight="1">
      <c r="A17" s="105" t="s">
        <v>26</v>
      </c>
      <c r="B17" s="89" t="s">
        <v>556</v>
      </c>
      <c r="C17" s="89">
        <v>500</v>
      </c>
      <c r="D17" s="89"/>
      <c r="E17" s="89">
        <v>350</v>
      </c>
      <c r="F17" s="89">
        <v>150</v>
      </c>
    </row>
    <row r="18" spans="1:6" s="108" customFormat="1" ht="24.95" customHeight="1">
      <c r="A18" s="105" t="s">
        <v>28</v>
      </c>
      <c r="B18" s="89" t="s">
        <v>33</v>
      </c>
      <c r="C18" s="89">
        <f>D18+E18+F18</f>
        <v>11000</v>
      </c>
      <c r="D18" s="89">
        <v>11000</v>
      </c>
      <c r="E18" s="89"/>
      <c r="F18" s="89"/>
    </row>
    <row r="19" spans="1:6" s="108" customFormat="1" ht="24.95" customHeight="1">
      <c r="A19" s="105" t="s">
        <v>30</v>
      </c>
      <c r="B19" s="89" t="s">
        <v>485</v>
      </c>
      <c r="C19" s="89">
        <v>1800000</v>
      </c>
      <c r="D19" s="89">
        <v>578062</v>
      </c>
      <c r="E19" s="89">
        <v>1009338</v>
      </c>
      <c r="F19" s="89">
        <v>212600</v>
      </c>
    </row>
    <row r="20" spans="1:6" s="108" customFormat="1" ht="24.95" customHeight="1">
      <c r="A20" s="105"/>
      <c r="B20" s="113" t="s">
        <v>34</v>
      </c>
      <c r="C20" s="110"/>
      <c r="D20" s="110"/>
      <c r="E20" s="110"/>
      <c r="F20" s="110"/>
    </row>
    <row r="21" spans="1:6" s="108" customFormat="1" ht="36" customHeight="1">
      <c r="A21" s="105" t="s">
        <v>88</v>
      </c>
      <c r="B21" s="89" t="s">
        <v>468</v>
      </c>
      <c r="C21" s="89"/>
      <c r="D21" s="89">
        <v>38500</v>
      </c>
      <c r="E21" s="89"/>
      <c r="F21" s="89"/>
    </row>
    <row r="22" spans="1:6" s="108" customFormat="1" ht="29.25" customHeight="1">
      <c r="A22" s="105" t="s">
        <v>88</v>
      </c>
      <c r="B22" s="114" t="s">
        <v>545</v>
      </c>
      <c r="C22" s="89"/>
      <c r="D22" s="89">
        <v>50000</v>
      </c>
      <c r="E22" s="89"/>
      <c r="F22" s="89"/>
    </row>
    <row r="23" spans="1:6" s="108" customFormat="1" ht="36" customHeight="1">
      <c r="A23" s="105" t="s">
        <v>88</v>
      </c>
      <c r="B23" s="89" t="s">
        <v>469</v>
      </c>
      <c r="C23" s="89"/>
      <c r="D23" s="89"/>
      <c r="E23" s="89"/>
      <c r="F23" s="89"/>
    </row>
    <row r="24" spans="1:6" s="108" customFormat="1" ht="36" customHeight="1">
      <c r="A24" s="105" t="s">
        <v>88</v>
      </c>
      <c r="B24" s="114" t="s">
        <v>546</v>
      </c>
      <c r="C24" s="89"/>
      <c r="D24" s="89">
        <v>24562</v>
      </c>
      <c r="E24" s="89"/>
      <c r="F24" s="89"/>
    </row>
    <row r="25" spans="1:6" s="108" customFormat="1" ht="36" customHeight="1">
      <c r="A25" s="105" t="s">
        <v>88</v>
      </c>
      <c r="B25" s="114" t="s">
        <v>547</v>
      </c>
      <c r="C25" s="89"/>
      <c r="D25" s="89">
        <v>50000</v>
      </c>
      <c r="E25" s="89"/>
      <c r="F25" s="89"/>
    </row>
    <row r="26" spans="1:6" s="108" customFormat="1" ht="36" customHeight="1">
      <c r="A26" s="105" t="s">
        <v>88</v>
      </c>
      <c r="B26" s="114" t="s">
        <v>548</v>
      </c>
      <c r="C26" s="89"/>
      <c r="D26" s="89">
        <v>50000</v>
      </c>
      <c r="E26" s="89"/>
      <c r="F26" s="89"/>
    </row>
    <row r="27" spans="1:6" s="108" customFormat="1" ht="36" customHeight="1">
      <c r="A27" s="105" t="s">
        <v>88</v>
      </c>
      <c r="B27" s="114" t="s">
        <v>549</v>
      </c>
      <c r="C27" s="89"/>
      <c r="D27" s="89">
        <v>365000</v>
      </c>
      <c r="E27" s="89"/>
      <c r="F27" s="89"/>
    </row>
    <row r="28" spans="1:6" s="108" customFormat="1" ht="24.95" customHeight="1">
      <c r="A28" s="109">
        <v>3</v>
      </c>
      <c r="B28" s="110" t="s">
        <v>35</v>
      </c>
      <c r="C28" s="110">
        <f>D28+E28+F28</f>
        <v>306300</v>
      </c>
      <c r="D28" s="110">
        <v>306300</v>
      </c>
      <c r="E28" s="110"/>
      <c r="F28" s="110"/>
    </row>
    <row r="29" spans="1:6" s="108" customFormat="1" ht="24.95" customHeight="1">
      <c r="A29" s="109" t="s">
        <v>36</v>
      </c>
      <c r="B29" s="110" t="s">
        <v>37</v>
      </c>
      <c r="C29" s="110">
        <f t="shared" ref="C29:F29" si="1">SUM(C30,C65,C88,C97,C101,C106,C111,C115,C130,C153,C159,C182,C191,C192,C193,C194,C195,C196,C197,C198,C199,C200,C201,C206,C210)</f>
        <v>11632546.872744987</v>
      </c>
      <c r="D29" s="110">
        <f t="shared" si="1"/>
        <v>4480861.8727449868</v>
      </c>
      <c r="E29" s="110">
        <f t="shared" si="1"/>
        <v>5981982</v>
      </c>
      <c r="F29" s="110">
        <f t="shared" si="1"/>
        <v>1169703</v>
      </c>
    </row>
    <row r="30" spans="1:6" s="112" customFormat="1" ht="25.9" customHeight="1">
      <c r="A30" s="109">
        <v>1</v>
      </c>
      <c r="B30" s="110" t="s">
        <v>38</v>
      </c>
      <c r="C30" s="110">
        <f>SUM(D30:F30)</f>
        <v>2017793.5645038998</v>
      </c>
      <c r="D30" s="110">
        <f>SUM(D31:D36,D43:D50,D53:D64)</f>
        <v>760110.56450389989</v>
      </c>
      <c r="E30" s="110">
        <v>375153</v>
      </c>
      <c r="F30" s="110">
        <v>882530</v>
      </c>
    </row>
    <row r="31" spans="1:6" s="108" customFormat="1" ht="29.25" customHeight="1">
      <c r="A31" s="105" t="s">
        <v>88</v>
      </c>
      <c r="B31" s="89" t="s">
        <v>425</v>
      </c>
      <c r="C31" s="89"/>
      <c r="D31" s="89">
        <v>297230.69422089995</v>
      </c>
      <c r="E31" s="89"/>
      <c r="F31" s="89"/>
    </row>
    <row r="32" spans="1:6" s="108" customFormat="1" ht="28.5" customHeight="1">
      <c r="A32" s="105" t="s">
        <v>88</v>
      </c>
      <c r="B32" s="89" t="s">
        <v>592</v>
      </c>
      <c r="C32" s="89"/>
      <c r="D32" s="89">
        <v>22500</v>
      </c>
      <c r="E32" s="89"/>
      <c r="F32" s="89"/>
    </row>
    <row r="33" spans="1:6" s="108" customFormat="1" ht="31.15" customHeight="1">
      <c r="A33" s="105" t="s">
        <v>88</v>
      </c>
      <c r="B33" s="89" t="s">
        <v>426</v>
      </c>
      <c r="C33" s="89"/>
      <c r="D33" s="89">
        <v>7000</v>
      </c>
      <c r="E33" s="89"/>
      <c r="F33" s="89"/>
    </row>
    <row r="34" spans="1:6" s="108" customFormat="1" ht="53.25" customHeight="1">
      <c r="A34" s="105" t="s">
        <v>88</v>
      </c>
      <c r="B34" s="115" t="s">
        <v>427</v>
      </c>
      <c r="C34" s="89"/>
      <c r="D34" s="89">
        <v>160000</v>
      </c>
      <c r="E34" s="89"/>
      <c r="F34" s="89"/>
    </row>
    <row r="35" spans="1:6" s="108" customFormat="1" ht="25.5" customHeight="1">
      <c r="A35" s="105" t="s">
        <v>88</v>
      </c>
      <c r="B35" s="89" t="s">
        <v>428</v>
      </c>
      <c r="C35" s="89"/>
      <c r="D35" s="89">
        <v>12000</v>
      </c>
      <c r="E35" s="89"/>
      <c r="F35" s="89"/>
    </row>
    <row r="36" spans="1:6" s="108" customFormat="1" ht="24.95" customHeight="1">
      <c r="A36" s="105" t="s">
        <v>88</v>
      </c>
      <c r="B36" s="89" t="s">
        <v>429</v>
      </c>
      <c r="C36" s="89"/>
      <c r="D36" s="89">
        <v>27940</v>
      </c>
      <c r="E36" s="89"/>
      <c r="F36" s="89"/>
    </row>
    <row r="37" spans="1:6" s="108" customFormat="1" ht="24.95" customHeight="1">
      <c r="A37" s="105" t="s">
        <v>345</v>
      </c>
      <c r="B37" s="89" t="s">
        <v>430</v>
      </c>
      <c r="C37" s="89"/>
      <c r="D37" s="89">
        <v>17100</v>
      </c>
      <c r="E37" s="89"/>
      <c r="F37" s="89"/>
    </row>
    <row r="38" spans="1:6" s="108" customFormat="1" ht="24.95" customHeight="1">
      <c r="A38" s="105" t="s">
        <v>345</v>
      </c>
      <c r="B38" s="89" t="s">
        <v>431</v>
      </c>
      <c r="C38" s="89"/>
      <c r="D38" s="89">
        <v>2000</v>
      </c>
      <c r="E38" s="89"/>
      <c r="F38" s="89"/>
    </row>
    <row r="39" spans="1:6" s="108" customFormat="1" ht="24.95" customHeight="1">
      <c r="A39" s="105" t="s">
        <v>345</v>
      </c>
      <c r="B39" s="89" t="s">
        <v>432</v>
      </c>
      <c r="C39" s="89"/>
      <c r="D39" s="89">
        <v>910</v>
      </c>
      <c r="E39" s="89"/>
      <c r="F39" s="89"/>
    </row>
    <row r="40" spans="1:6" s="108" customFormat="1" ht="37.5" customHeight="1">
      <c r="A40" s="105" t="s">
        <v>345</v>
      </c>
      <c r="B40" s="89" t="s">
        <v>433</v>
      </c>
      <c r="C40" s="89"/>
      <c r="D40" s="89">
        <v>930</v>
      </c>
      <c r="E40" s="89"/>
      <c r="F40" s="89"/>
    </row>
    <row r="41" spans="1:6" s="108" customFormat="1" ht="24.95" customHeight="1">
      <c r="A41" s="105" t="s">
        <v>345</v>
      </c>
      <c r="B41" s="89" t="s">
        <v>434</v>
      </c>
      <c r="C41" s="89"/>
      <c r="D41" s="89">
        <v>1000</v>
      </c>
      <c r="E41" s="89"/>
      <c r="F41" s="89"/>
    </row>
    <row r="42" spans="1:6" s="108" customFormat="1" ht="24.95" customHeight="1">
      <c r="A42" s="105" t="s">
        <v>345</v>
      </c>
      <c r="B42" s="89" t="s">
        <v>435</v>
      </c>
      <c r="C42" s="89"/>
      <c r="D42" s="89">
        <v>6000</v>
      </c>
      <c r="E42" s="89"/>
      <c r="F42" s="89"/>
    </row>
    <row r="43" spans="1:6" s="108" customFormat="1" ht="24.95" customHeight="1">
      <c r="A43" s="105" t="s">
        <v>88</v>
      </c>
      <c r="B43" s="89" t="s">
        <v>543</v>
      </c>
      <c r="C43" s="89"/>
      <c r="D43" s="89">
        <v>6000</v>
      </c>
      <c r="E43" s="89"/>
      <c r="F43" s="89"/>
    </row>
    <row r="44" spans="1:6" s="108" customFormat="1" ht="30" customHeight="1">
      <c r="A44" s="105" t="s">
        <v>88</v>
      </c>
      <c r="B44" s="89" t="s">
        <v>436</v>
      </c>
      <c r="C44" s="89"/>
      <c r="D44" s="89">
        <v>27746.848120000002</v>
      </c>
      <c r="E44" s="89"/>
      <c r="F44" s="89"/>
    </row>
    <row r="45" spans="1:6" s="108" customFormat="1" ht="30" customHeight="1">
      <c r="A45" s="105" t="s">
        <v>88</v>
      </c>
      <c r="B45" s="89" t="s">
        <v>437</v>
      </c>
      <c r="C45" s="89"/>
      <c r="D45" s="89">
        <v>34527.288653680007</v>
      </c>
      <c r="E45" s="89"/>
      <c r="F45" s="89"/>
    </row>
    <row r="46" spans="1:6" s="108" customFormat="1" ht="30" customHeight="1">
      <c r="A46" s="105" t="s">
        <v>88</v>
      </c>
      <c r="B46" s="89" t="s">
        <v>438</v>
      </c>
      <c r="C46" s="89"/>
      <c r="D46" s="89">
        <v>15000</v>
      </c>
      <c r="E46" s="89"/>
      <c r="F46" s="89"/>
    </row>
    <row r="47" spans="1:6" s="108" customFormat="1" ht="30" customHeight="1">
      <c r="A47" s="105" t="s">
        <v>88</v>
      </c>
      <c r="B47" s="89" t="s">
        <v>439</v>
      </c>
      <c r="C47" s="89"/>
      <c r="D47" s="89">
        <v>20925.733509320002</v>
      </c>
      <c r="E47" s="89"/>
      <c r="F47" s="89"/>
    </row>
    <row r="48" spans="1:6" s="108" customFormat="1" ht="30" customHeight="1">
      <c r="A48" s="105" t="s">
        <v>88</v>
      </c>
      <c r="B48" s="89" t="s">
        <v>440</v>
      </c>
      <c r="C48" s="89"/>
      <c r="D48" s="89">
        <v>10000</v>
      </c>
      <c r="E48" s="89"/>
      <c r="F48" s="89"/>
    </row>
    <row r="49" spans="1:6" s="108" customFormat="1" ht="39" customHeight="1">
      <c r="A49" s="105" t="s">
        <v>88</v>
      </c>
      <c r="B49" s="115" t="s">
        <v>441</v>
      </c>
      <c r="C49" s="89"/>
      <c r="D49" s="89">
        <v>4290</v>
      </c>
      <c r="E49" s="89"/>
      <c r="F49" s="89"/>
    </row>
    <row r="50" spans="1:6" s="108" customFormat="1" ht="24.95" customHeight="1">
      <c r="A50" s="105" t="s">
        <v>88</v>
      </c>
      <c r="B50" s="89" t="s">
        <v>442</v>
      </c>
      <c r="C50" s="89"/>
      <c r="D50" s="89">
        <v>800</v>
      </c>
      <c r="E50" s="89"/>
      <c r="F50" s="89"/>
    </row>
    <row r="51" spans="1:6" s="117" customFormat="1" ht="24.95" customHeight="1">
      <c r="A51" s="105" t="s">
        <v>345</v>
      </c>
      <c r="B51" s="116" t="s">
        <v>443</v>
      </c>
      <c r="C51" s="116"/>
      <c r="D51" s="116">
        <v>450</v>
      </c>
      <c r="E51" s="116"/>
      <c r="F51" s="116"/>
    </row>
    <row r="52" spans="1:6" s="117" customFormat="1" ht="24.95" customHeight="1">
      <c r="A52" s="105" t="s">
        <v>345</v>
      </c>
      <c r="B52" s="116" t="s">
        <v>444</v>
      </c>
      <c r="C52" s="116"/>
      <c r="D52" s="116">
        <v>350</v>
      </c>
      <c r="E52" s="116"/>
      <c r="F52" s="116"/>
    </row>
    <row r="53" spans="1:6" s="108" customFormat="1" ht="24.95" customHeight="1">
      <c r="A53" s="105" t="s">
        <v>88</v>
      </c>
      <c r="B53" s="89" t="s">
        <v>550</v>
      </c>
      <c r="C53" s="89"/>
      <c r="D53" s="89">
        <v>2000</v>
      </c>
      <c r="E53" s="89"/>
      <c r="F53" s="89"/>
    </row>
    <row r="54" spans="1:6" s="108" customFormat="1" ht="24.95" customHeight="1">
      <c r="A54" s="105" t="s">
        <v>88</v>
      </c>
      <c r="B54" s="89" t="s">
        <v>445</v>
      </c>
      <c r="C54" s="89"/>
      <c r="D54" s="89">
        <v>1000</v>
      </c>
      <c r="E54" s="89"/>
      <c r="F54" s="89"/>
    </row>
    <row r="55" spans="1:6" s="108" customFormat="1" ht="24.95" customHeight="1">
      <c r="A55" s="105" t="s">
        <v>88</v>
      </c>
      <c r="B55" s="89" t="s">
        <v>446</v>
      </c>
      <c r="C55" s="89"/>
      <c r="D55" s="89">
        <v>2650</v>
      </c>
      <c r="E55" s="89"/>
      <c r="F55" s="89"/>
    </row>
    <row r="56" spans="1:6" s="108" customFormat="1" ht="24.95" customHeight="1">
      <c r="A56" s="105" t="s">
        <v>88</v>
      </c>
      <c r="B56" s="89" t="s">
        <v>447</v>
      </c>
      <c r="C56" s="89"/>
      <c r="D56" s="89">
        <v>50000</v>
      </c>
      <c r="E56" s="89"/>
      <c r="F56" s="89"/>
    </row>
    <row r="57" spans="1:6" s="128" customFormat="1" ht="33" customHeight="1">
      <c r="A57" s="105" t="s">
        <v>88</v>
      </c>
      <c r="B57" s="120" t="s">
        <v>527</v>
      </c>
      <c r="C57" s="89"/>
      <c r="D57" s="89">
        <v>10000</v>
      </c>
      <c r="E57" s="89"/>
      <c r="F57" s="89"/>
    </row>
    <row r="58" spans="1:6" s="108" customFormat="1" ht="24.95" customHeight="1">
      <c r="A58" s="105" t="s">
        <v>88</v>
      </c>
      <c r="B58" s="89" t="s">
        <v>448</v>
      </c>
      <c r="C58" s="89"/>
      <c r="D58" s="89">
        <v>8000</v>
      </c>
      <c r="E58" s="89"/>
      <c r="F58" s="89"/>
    </row>
    <row r="59" spans="1:6" s="108" customFormat="1" ht="24.95" customHeight="1">
      <c r="A59" s="105" t="s">
        <v>88</v>
      </c>
      <c r="B59" s="89" t="s">
        <v>449</v>
      </c>
      <c r="C59" s="89"/>
      <c r="D59" s="89">
        <v>1000</v>
      </c>
      <c r="E59" s="89"/>
      <c r="F59" s="89"/>
    </row>
    <row r="60" spans="1:6" s="108" customFormat="1" ht="24.95" customHeight="1">
      <c r="A60" s="105" t="s">
        <v>88</v>
      </c>
      <c r="B60" s="89" t="s">
        <v>573</v>
      </c>
      <c r="C60" s="89"/>
      <c r="D60" s="89">
        <v>5000</v>
      </c>
      <c r="E60" s="89"/>
      <c r="F60" s="89"/>
    </row>
    <row r="61" spans="1:6" s="108" customFormat="1" ht="24.95" customHeight="1">
      <c r="A61" s="105" t="s">
        <v>88</v>
      </c>
      <c r="B61" s="89" t="s">
        <v>450</v>
      </c>
      <c r="C61" s="89"/>
      <c r="D61" s="89">
        <v>1500</v>
      </c>
      <c r="E61" s="89"/>
      <c r="F61" s="89"/>
    </row>
    <row r="62" spans="1:6" s="108" customFormat="1" ht="24.95" customHeight="1">
      <c r="A62" s="105" t="s">
        <v>88</v>
      </c>
      <c r="B62" s="89" t="s">
        <v>320</v>
      </c>
      <c r="C62" s="89"/>
      <c r="D62" s="89"/>
      <c r="E62" s="89"/>
      <c r="F62" s="89"/>
    </row>
    <row r="63" spans="1:6" s="108" customFormat="1" ht="52.5" customHeight="1">
      <c r="A63" s="105" t="s">
        <v>88</v>
      </c>
      <c r="B63" s="86" t="s">
        <v>582</v>
      </c>
      <c r="C63" s="89"/>
      <c r="D63" s="89">
        <v>25000</v>
      </c>
      <c r="E63" s="89"/>
      <c r="F63" s="89"/>
    </row>
    <row r="64" spans="1:6" s="108" customFormat="1" ht="24.95" customHeight="1">
      <c r="A64" s="105" t="s">
        <v>88</v>
      </c>
      <c r="B64" s="89" t="s">
        <v>539</v>
      </c>
      <c r="C64" s="89"/>
      <c r="D64" s="89">
        <v>8000</v>
      </c>
      <c r="E64" s="89"/>
      <c r="F64" s="89"/>
    </row>
    <row r="65" spans="1:6" s="112" customFormat="1" ht="24.95" customHeight="1">
      <c r="A65" s="109">
        <v>2</v>
      </c>
      <c r="B65" s="110" t="s">
        <v>39</v>
      </c>
      <c r="C65" s="110">
        <f>SUM(D65:F65)</f>
        <v>4177407.6237530867</v>
      </c>
      <c r="D65" s="110">
        <f>SUM(D66,D79,D86,D87)</f>
        <v>885513.62375308643</v>
      </c>
      <c r="E65" s="110">
        <f>E66+E79</f>
        <v>3291894</v>
      </c>
      <c r="F65" s="110"/>
    </row>
    <row r="66" spans="1:6" s="108" customFormat="1" ht="24.95" customHeight="1">
      <c r="A66" s="105" t="s">
        <v>88</v>
      </c>
      <c r="B66" s="89" t="s">
        <v>394</v>
      </c>
      <c r="C66" s="89"/>
      <c r="D66" s="89">
        <v>549413.18375308649</v>
      </c>
      <c r="E66" s="89">
        <v>3249615</v>
      </c>
      <c r="F66" s="89"/>
    </row>
    <row r="67" spans="1:6" s="108" customFormat="1" ht="24.95" customHeight="1">
      <c r="A67" s="105"/>
      <c r="B67" s="116" t="s">
        <v>17</v>
      </c>
      <c r="C67" s="116"/>
      <c r="D67" s="116"/>
      <c r="E67" s="116"/>
      <c r="F67" s="116"/>
    </row>
    <row r="68" spans="1:6" s="108" customFormat="1" ht="24.95" customHeight="1">
      <c r="A68" s="105" t="s">
        <v>345</v>
      </c>
      <c r="B68" s="89" t="s">
        <v>399</v>
      </c>
      <c r="C68" s="89"/>
      <c r="D68" s="89">
        <v>479085.18375308643</v>
      </c>
      <c r="E68" s="89"/>
      <c r="F68" s="89"/>
    </row>
    <row r="69" spans="1:6" s="108" customFormat="1" ht="37.5" customHeight="1">
      <c r="A69" s="105" t="s">
        <v>345</v>
      </c>
      <c r="B69" s="118" t="s">
        <v>583</v>
      </c>
      <c r="C69" s="89"/>
      <c r="D69" s="89">
        <v>6528</v>
      </c>
      <c r="E69" s="89"/>
      <c r="F69" s="89"/>
    </row>
    <row r="70" spans="1:6" s="108" customFormat="1" ht="24.95" customHeight="1">
      <c r="A70" s="105" t="s">
        <v>345</v>
      </c>
      <c r="B70" s="118" t="s">
        <v>557</v>
      </c>
      <c r="C70" s="89"/>
      <c r="D70" s="89">
        <v>2500</v>
      </c>
      <c r="E70" s="89"/>
      <c r="F70" s="89"/>
    </row>
    <row r="71" spans="1:6" s="108" customFormat="1" ht="24.95" customHeight="1">
      <c r="A71" s="105" t="s">
        <v>345</v>
      </c>
      <c r="B71" s="118" t="s">
        <v>558</v>
      </c>
      <c r="C71" s="89"/>
      <c r="D71" s="89">
        <v>300</v>
      </c>
      <c r="E71" s="89"/>
      <c r="F71" s="89"/>
    </row>
    <row r="72" spans="1:6" s="108" customFormat="1" ht="37.5" customHeight="1">
      <c r="A72" s="105" t="s">
        <v>345</v>
      </c>
      <c r="B72" s="118" t="s">
        <v>396</v>
      </c>
      <c r="C72" s="89"/>
      <c r="D72" s="89">
        <v>1000</v>
      </c>
      <c r="E72" s="89"/>
      <c r="F72" s="89"/>
    </row>
    <row r="73" spans="1:6" s="108" customFormat="1" ht="24.95" customHeight="1">
      <c r="A73" s="105" t="s">
        <v>345</v>
      </c>
      <c r="B73" s="89" t="s">
        <v>395</v>
      </c>
      <c r="C73" s="89"/>
      <c r="D73" s="89">
        <v>10000</v>
      </c>
      <c r="E73" s="89"/>
      <c r="F73" s="89"/>
    </row>
    <row r="74" spans="1:6" s="108" customFormat="1" ht="60">
      <c r="A74" s="105" t="s">
        <v>345</v>
      </c>
      <c r="B74" s="89" t="s">
        <v>565</v>
      </c>
      <c r="C74" s="89"/>
      <c r="D74" s="89">
        <v>50000</v>
      </c>
      <c r="E74" s="89"/>
      <c r="F74" s="89"/>
    </row>
    <row r="75" spans="1:6" s="108" customFormat="1" ht="24.95" customHeight="1">
      <c r="A75" s="105" t="s">
        <v>345</v>
      </c>
      <c r="B75" s="119" t="s">
        <v>568</v>
      </c>
      <c r="C75" s="89"/>
      <c r="D75" s="89">
        <v>15000</v>
      </c>
      <c r="E75" s="89"/>
      <c r="F75" s="89"/>
    </row>
    <row r="76" spans="1:6" s="108" customFormat="1" ht="37.5" customHeight="1">
      <c r="A76" s="105" t="s">
        <v>345</v>
      </c>
      <c r="B76" s="89" t="s">
        <v>398</v>
      </c>
      <c r="C76" s="89"/>
      <c r="D76" s="89"/>
      <c r="E76" s="89"/>
      <c r="F76" s="89"/>
    </row>
    <row r="77" spans="1:6" s="108" customFormat="1" ht="44.25" customHeight="1">
      <c r="A77" s="105" t="s">
        <v>345</v>
      </c>
      <c r="B77" s="115" t="s">
        <v>571</v>
      </c>
      <c r="C77" s="89"/>
      <c r="D77" s="89">
        <v>25000</v>
      </c>
      <c r="E77" s="89"/>
      <c r="F77" s="89"/>
    </row>
    <row r="78" spans="1:6" s="108" customFormat="1" ht="24.95" customHeight="1">
      <c r="A78" s="105" t="s">
        <v>345</v>
      </c>
      <c r="B78" s="115" t="s">
        <v>397</v>
      </c>
      <c r="C78" s="89"/>
      <c r="D78" s="89">
        <v>21000</v>
      </c>
      <c r="E78" s="89"/>
      <c r="F78" s="89"/>
    </row>
    <row r="79" spans="1:6" s="108" customFormat="1" ht="24.95" customHeight="1">
      <c r="A79" s="105" t="s">
        <v>88</v>
      </c>
      <c r="B79" s="89" t="s">
        <v>542</v>
      </c>
      <c r="C79" s="89"/>
      <c r="D79" s="89">
        <v>251100.44</v>
      </c>
      <c r="E79" s="89">
        <v>42279</v>
      </c>
      <c r="F79" s="89"/>
    </row>
    <row r="80" spans="1:6" s="108" customFormat="1" ht="24.95" customHeight="1">
      <c r="A80" s="105" t="s">
        <v>345</v>
      </c>
      <c r="B80" s="115" t="s">
        <v>399</v>
      </c>
      <c r="C80" s="89"/>
      <c r="D80" s="89">
        <v>174600.44</v>
      </c>
      <c r="E80" s="89"/>
      <c r="F80" s="89"/>
    </row>
    <row r="81" spans="1:6" s="108" customFormat="1" ht="24.95" customHeight="1">
      <c r="A81" s="105" t="s">
        <v>345</v>
      </c>
      <c r="B81" s="89" t="s">
        <v>574</v>
      </c>
      <c r="C81" s="89"/>
      <c r="D81" s="89">
        <v>2000</v>
      </c>
      <c r="E81" s="89"/>
      <c r="F81" s="89"/>
    </row>
    <row r="82" spans="1:6" s="108" customFormat="1" ht="24.95" customHeight="1">
      <c r="A82" s="105" t="s">
        <v>345</v>
      </c>
      <c r="B82" s="89" t="s">
        <v>400</v>
      </c>
      <c r="C82" s="89"/>
      <c r="D82" s="89">
        <v>4500</v>
      </c>
      <c r="E82" s="89"/>
      <c r="F82" s="89"/>
    </row>
    <row r="83" spans="1:6" s="108" customFormat="1" ht="36" customHeight="1">
      <c r="A83" s="105" t="s">
        <v>345</v>
      </c>
      <c r="B83" s="89" t="s">
        <v>616</v>
      </c>
      <c r="C83" s="89"/>
      <c r="D83" s="89"/>
      <c r="E83" s="89"/>
      <c r="F83" s="89"/>
    </row>
    <row r="84" spans="1:6" s="108" customFormat="1" ht="35.25" customHeight="1">
      <c r="A84" s="105" t="s">
        <v>345</v>
      </c>
      <c r="B84" s="89" t="s">
        <v>569</v>
      </c>
      <c r="C84" s="89"/>
      <c r="D84" s="89">
        <v>20000</v>
      </c>
      <c r="E84" s="89"/>
      <c r="F84" s="89"/>
    </row>
    <row r="85" spans="1:6" s="108" customFormat="1" ht="24.95" customHeight="1">
      <c r="A85" s="105" t="s">
        <v>345</v>
      </c>
      <c r="B85" s="89" t="s">
        <v>575</v>
      </c>
      <c r="C85" s="89"/>
      <c r="D85" s="89">
        <v>50000</v>
      </c>
      <c r="E85" s="89"/>
      <c r="F85" s="89"/>
    </row>
    <row r="86" spans="1:6" s="108" customFormat="1" ht="24.95" customHeight="1">
      <c r="A86" s="105" t="s">
        <v>88</v>
      </c>
      <c r="B86" s="115" t="s">
        <v>551</v>
      </c>
      <c r="C86" s="89"/>
      <c r="D86" s="89">
        <v>80000</v>
      </c>
      <c r="E86" s="89"/>
      <c r="F86" s="89"/>
    </row>
    <row r="87" spans="1:6" s="108" customFormat="1" ht="24.95" customHeight="1">
      <c r="A87" s="105" t="s">
        <v>88</v>
      </c>
      <c r="B87" s="115" t="s">
        <v>576</v>
      </c>
      <c r="C87" s="89"/>
      <c r="D87" s="89">
        <v>5000</v>
      </c>
      <c r="E87" s="89"/>
      <c r="F87" s="89"/>
    </row>
    <row r="88" spans="1:6" s="112" customFormat="1" ht="24.95" customHeight="1">
      <c r="A88" s="109">
        <v>3</v>
      </c>
      <c r="B88" s="110" t="s">
        <v>40</v>
      </c>
      <c r="C88" s="110">
        <f>SUM(D88:F88)</f>
        <v>1150094.0427079999</v>
      </c>
      <c r="D88" s="110">
        <f>SUM(D89:D96)</f>
        <v>733692.04270799994</v>
      </c>
      <c r="E88" s="110">
        <v>416402</v>
      </c>
      <c r="F88" s="110"/>
    </row>
    <row r="89" spans="1:6" s="108" customFormat="1" ht="24.95" customHeight="1">
      <c r="A89" s="105" t="s">
        <v>88</v>
      </c>
      <c r="B89" s="89" t="s">
        <v>401</v>
      </c>
      <c r="C89" s="89"/>
      <c r="D89" s="89">
        <v>84092.042707999994</v>
      </c>
      <c r="E89" s="89"/>
      <c r="F89" s="89"/>
    </row>
    <row r="90" spans="1:6" s="108" customFormat="1" ht="41.25" customHeight="1">
      <c r="A90" s="105" t="s">
        <v>88</v>
      </c>
      <c r="B90" s="118" t="s">
        <v>587</v>
      </c>
      <c r="C90" s="89"/>
      <c r="D90" s="89">
        <v>5000</v>
      </c>
      <c r="E90" s="89"/>
      <c r="F90" s="89"/>
    </row>
    <row r="91" spans="1:6" s="108" customFormat="1" ht="35.25" customHeight="1">
      <c r="A91" s="105" t="s">
        <v>88</v>
      </c>
      <c r="B91" s="118" t="s">
        <v>577</v>
      </c>
      <c r="C91" s="89"/>
      <c r="D91" s="89">
        <v>25000</v>
      </c>
      <c r="E91" s="89"/>
      <c r="F91" s="89"/>
    </row>
    <row r="92" spans="1:6" s="108" customFormat="1" ht="24.95" customHeight="1">
      <c r="A92" s="105" t="s">
        <v>88</v>
      </c>
      <c r="B92" s="115" t="s">
        <v>402</v>
      </c>
      <c r="C92" s="89"/>
      <c r="D92" s="89"/>
      <c r="E92" s="89"/>
      <c r="F92" s="89"/>
    </row>
    <row r="93" spans="1:6" s="108" customFormat="1" ht="24.95" customHeight="1">
      <c r="A93" s="105" t="s">
        <v>88</v>
      </c>
      <c r="B93" s="89" t="s">
        <v>552</v>
      </c>
      <c r="C93" s="89"/>
      <c r="D93" s="89">
        <v>30000</v>
      </c>
      <c r="E93" s="89"/>
      <c r="F93" s="89"/>
    </row>
    <row r="94" spans="1:6" s="108" customFormat="1" ht="38.25" customHeight="1">
      <c r="A94" s="105" t="s">
        <v>88</v>
      </c>
      <c r="B94" s="89" t="s">
        <v>559</v>
      </c>
      <c r="C94" s="89"/>
      <c r="D94" s="89">
        <v>50000</v>
      </c>
      <c r="E94" s="89"/>
      <c r="F94" s="89"/>
    </row>
    <row r="95" spans="1:6" s="108" customFormat="1" ht="98.25" customHeight="1">
      <c r="A95" s="105" t="s">
        <v>88</v>
      </c>
      <c r="B95" s="120" t="s">
        <v>611</v>
      </c>
      <c r="C95" s="89"/>
      <c r="D95" s="89">
        <v>41000</v>
      </c>
      <c r="E95" s="89"/>
      <c r="F95" s="89"/>
    </row>
    <row r="96" spans="1:6" s="108" customFormat="1" ht="54" customHeight="1">
      <c r="A96" s="105" t="s">
        <v>88</v>
      </c>
      <c r="B96" s="121" t="s">
        <v>586</v>
      </c>
      <c r="C96" s="89"/>
      <c r="D96" s="89">
        <v>498600</v>
      </c>
      <c r="E96" s="89"/>
      <c r="F96" s="89"/>
    </row>
    <row r="97" spans="1:6" s="108" customFormat="1" ht="30" customHeight="1">
      <c r="A97" s="109">
        <v>4</v>
      </c>
      <c r="B97" s="110" t="s">
        <v>41</v>
      </c>
      <c r="C97" s="110">
        <f>SUM(D97:F97)</f>
        <v>188663.371296</v>
      </c>
      <c r="D97" s="110">
        <f>SUM(D98:D100)</f>
        <v>116269.371296</v>
      </c>
      <c r="E97" s="110">
        <v>33416</v>
      </c>
      <c r="F97" s="110">
        <v>38978</v>
      </c>
    </row>
    <row r="98" spans="1:6" s="112" customFormat="1" ht="40.5" customHeight="1">
      <c r="A98" s="105" t="s">
        <v>88</v>
      </c>
      <c r="B98" s="89" t="s">
        <v>562</v>
      </c>
      <c r="C98" s="89"/>
      <c r="D98" s="89">
        <v>50269.371295999998</v>
      </c>
      <c r="E98" s="89"/>
      <c r="F98" s="89"/>
    </row>
    <row r="99" spans="1:6" s="108" customFormat="1" ht="36.75" customHeight="1">
      <c r="A99" s="105" t="s">
        <v>88</v>
      </c>
      <c r="B99" s="89" t="s">
        <v>406</v>
      </c>
      <c r="C99" s="89"/>
      <c r="D99" s="89">
        <v>4500</v>
      </c>
      <c r="E99" s="89"/>
      <c r="F99" s="89"/>
    </row>
    <row r="100" spans="1:6" s="108" customFormat="1" ht="51.75" customHeight="1">
      <c r="A100" s="105" t="s">
        <v>88</v>
      </c>
      <c r="B100" s="118" t="s">
        <v>560</v>
      </c>
      <c r="C100" s="89"/>
      <c r="D100" s="89">
        <v>61500</v>
      </c>
      <c r="E100" s="89"/>
      <c r="F100" s="89"/>
    </row>
    <row r="101" spans="1:6" s="108" customFormat="1" ht="24.95" customHeight="1">
      <c r="A101" s="109">
        <v>5</v>
      </c>
      <c r="B101" s="110" t="s">
        <v>42</v>
      </c>
      <c r="C101" s="110">
        <f>SUM(D101:F101)</f>
        <v>42895</v>
      </c>
      <c r="D101" s="110">
        <f>SUM(D102:D105)</f>
        <v>42895</v>
      </c>
      <c r="E101" s="110"/>
      <c r="F101" s="110"/>
    </row>
    <row r="102" spans="1:6" s="112" customFormat="1" ht="57" customHeight="1">
      <c r="A102" s="105" t="s">
        <v>88</v>
      </c>
      <c r="B102" s="89" t="s">
        <v>563</v>
      </c>
      <c r="C102" s="89"/>
      <c r="D102" s="89">
        <v>33145</v>
      </c>
      <c r="E102" s="89"/>
      <c r="F102" s="89"/>
    </row>
    <row r="103" spans="1:6" s="108" customFormat="1" ht="24.95" customHeight="1">
      <c r="A103" s="105" t="s">
        <v>88</v>
      </c>
      <c r="B103" s="89" t="s">
        <v>404</v>
      </c>
      <c r="C103" s="89"/>
      <c r="D103" s="89">
        <v>3150</v>
      </c>
      <c r="E103" s="89"/>
      <c r="F103" s="89"/>
    </row>
    <row r="104" spans="1:6" s="108" customFormat="1" ht="37.5" customHeight="1">
      <c r="A104" s="105" t="s">
        <v>88</v>
      </c>
      <c r="B104" s="118" t="s">
        <v>566</v>
      </c>
      <c r="C104" s="89"/>
      <c r="D104" s="89">
        <v>4200</v>
      </c>
      <c r="E104" s="89"/>
      <c r="F104" s="89"/>
    </row>
    <row r="105" spans="1:6" s="108" customFormat="1" ht="24.95" customHeight="1">
      <c r="A105" s="105" t="s">
        <v>88</v>
      </c>
      <c r="B105" s="89" t="s">
        <v>405</v>
      </c>
      <c r="C105" s="89"/>
      <c r="D105" s="89">
        <v>2400</v>
      </c>
      <c r="E105" s="89"/>
      <c r="F105" s="89"/>
    </row>
    <row r="106" spans="1:6" s="108" customFormat="1" ht="24.95" customHeight="1">
      <c r="A106" s="109">
        <v>6</v>
      </c>
      <c r="B106" s="110" t="s">
        <v>528</v>
      </c>
      <c r="C106" s="110">
        <f>SUM(D106:F106)</f>
        <v>25750</v>
      </c>
      <c r="D106" s="110">
        <f>SUM(D108:D110)</f>
        <v>25750</v>
      </c>
      <c r="E106" s="110"/>
      <c r="F106" s="110"/>
    </row>
    <row r="107" spans="1:6" s="112" customFormat="1" ht="24.95" customHeight="1">
      <c r="A107" s="105" t="s">
        <v>88</v>
      </c>
      <c r="B107" s="89" t="s">
        <v>403</v>
      </c>
      <c r="C107" s="89"/>
      <c r="D107" s="89">
        <v>4760</v>
      </c>
      <c r="E107" s="89"/>
      <c r="F107" s="89"/>
    </row>
    <row r="108" spans="1:6" s="112" customFormat="1" ht="39" customHeight="1">
      <c r="A108" s="105" t="s">
        <v>88</v>
      </c>
      <c r="B108" s="118" t="s">
        <v>409</v>
      </c>
      <c r="C108" s="89"/>
      <c r="D108" s="89"/>
      <c r="E108" s="89"/>
      <c r="F108" s="89"/>
    </row>
    <row r="109" spans="1:6" s="112" customFormat="1" ht="24.95" customHeight="1">
      <c r="A109" s="105" t="s">
        <v>88</v>
      </c>
      <c r="B109" s="118" t="s">
        <v>578</v>
      </c>
      <c r="C109" s="89"/>
      <c r="D109" s="89">
        <v>5750</v>
      </c>
      <c r="E109" s="89"/>
      <c r="F109" s="89"/>
    </row>
    <row r="110" spans="1:6" s="112" customFormat="1" ht="53.25" customHeight="1">
      <c r="A110" s="105" t="s">
        <v>88</v>
      </c>
      <c r="B110" s="118" t="s">
        <v>567</v>
      </c>
      <c r="C110" s="89"/>
      <c r="D110" s="89">
        <v>20000</v>
      </c>
      <c r="E110" s="89"/>
      <c r="F110" s="89"/>
    </row>
    <row r="111" spans="1:6" s="108" customFormat="1" ht="24.95" customHeight="1">
      <c r="A111" s="109">
        <v>7</v>
      </c>
      <c r="B111" s="110" t="s">
        <v>43</v>
      </c>
      <c r="C111" s="110">
        <f>SUM(D111:F111)</f>
        <v>53528</v>
      </c>
      <c r="D111" s="110">
        <f>SUM(D112:D114)</f>
        <v>53528</v>
      </c>
      <c r="E111" s="110"/>
      <c r="F111" s="110"/>
    </row>
    <row r="112" spans="1:6" s="112" customFormat="1" ht="24.95" customHeight="1">
      <c r="A112" s="105" t="s">
        <v>88</v>
      </c>
      <c r="B112" s="89" t="s">
        <v>407</v>
      </c>
      <c r="C112" s="89"/>
      <c r="D112" s="89">
        <v>36368</v>
      </c>
      <c r="E112" s="89"/>
      <c r="F112" s="89"/>
    </row>
    <row r="113" spans="1:6" s="108" customFormat="1" ht="35.25" customHeight="1">
      <c r="A113" s="105" t="s">
        <v>88</v>
      </c>
      <c r="B113" s="122" t="s">
        <v>408</v>
      </c>
      <c r="C113" s="89"/>
      <c r="D113" s="89">
        <v>2160</v>
      </c>
      <c r="E113" s="89"/>
      <c r="F113" s="89"/>
    </row>
    <row r="114" spans="1:6" s="108" customFormat="1" ht="24.95" customHeight="1">
      <c r="A114" s="105" t="s">
        <v>88</v>
      </c>
      <c r="B114" s="119" t="s">
        <v>570</v>
      </c>
      <c r="C114" s="89"/>
      <c r="D114" s="89">
        <v>15000</v>
      </c>
      <c r="E114" s="89"/>
      <c r="F114" s="89"/>
    </row>
    <row r="115" spans="1:6" s="108" customFormat="1" ht="24.95" customHeight="1">
      <c r="A115" s="109">
        <v>8</v>
      </c>
      <c r="B115" s="110" t="s">
        <v>44</v>
      </c>
      <c r="C115" s="110">
        <f>SUM(D115:F115)</f>
        <v>616208</v>
      </c>
      <c r="D115" s="110">
        <f>SUM(D116:D117,D121:D123,D126:D129)</f>
        <v>106534</v>
      </c>
      <c r="E115" s="110">
        <v>441703</v>
      </c>
      <c r="F115" s="110">
        <v>67971</v>
      </c>
    </row>
    <row r="116" spans="1:6" s="112" customFormat="1" ht="24.95" customHeight="1">
      <c r="A116" s="105" t="s">
        <v>88</v>
      </c>
      <c r="B116" s="89" t="s">
        <v>529</v>
      </c>
      <c r="C116" s="89"/>
      <c r="D116" s="89">
        <v>26346</v>
      </c>
      <c r="E116" s="89"/>
      <c r="F116" s="89"/>
    </row>
    <row r="117" spans="1:6" s="108" customFormat="1" ht="24.95" customHeight="1">
      <c r="A117" s="105" t="s">
        <v>88</v>
      </c>
      <c r="B117" s="89" t="s">
        <v>420</v>
      </c>
      <c r="C117" s="89"/>
      <c r="D117" s="89">
        <v>3238</v>
      </c>
      <c r="E117" s="89"/>
      <c r="F117" s="89"/>
    </row>
    <row r="118" spans="1:6" s="108" customFormat="1" ht="24.95" customHeight="1">
      <c r="A118" s="105"/>
      <c r="B118" s="89" t="s">
        <v>17</v>
      </c>
      <c r="C118" s="89"/>
      <c r="D118" s="89"/>
      <c r="E118" s="89"/>
      <c r="F118" s="89"/>
    </row>
    <row r="119" spans="1:6" s="108" customFormat="1" ht="24.95" customHeight="1">
      <c r="A119" s="123" t="s">
        <v>345</v>
      </c>
      <c r="B119" s="116" t="s">
        <v>419</v>
      </c>
      <c r="C119" s="116"/>
      <c r="D119" s="116">
        <v>600</v>
      </c>
      <c r="E119" s="116"/>
      <c r="F119" s="116"/>
    </row>
    <row r="120" spans="1:6" s="117" customFormat="1" ht="24.95" customHeight="1">
      <c r="A120" s="123" t="s">
        <v>345</v>
      </c>
      <c r="B120" s="116" t="s">
        <v>418</v>
      </c>
      <c r="C120" s="116"/>
      <c r="D120" s="116">
        <v>600</v>
      </c>
      <c r="E120" s="116"/>
      <c r="F120" s="116"/>
    </row>
    <row r="121" spans="1:6" s="108" customFormat="1" ht="24.95" customHeight="1">
      <c r="A121" s="105" t="s">
        <v>88</v>
      </c>
      <c r="B121" s="89" t="s">
        <v>417</v>
      </c>
      <c r="C121" s="89"/>
      <c r="D121" s="89">
        <v>30000</v>
      </c>
      <c r="E121" s="89"/>
      <c r="F121" s="89"/>
    </row>
    <row r="122" spans="1:6" s="108" customFormat="1" ht="24.95" customHeight="1">
      <c r="A122" s="105" t="s">
        <v>88</v>
      </c>
      <c r="B122" s="89" t="s">
        <v>415</v>
      </c>
      <c r="C122" s="89"/>
      <c r="D122" s="89">
        <v>6000</v>
      </c>
      <c r="E122" s="89"/>
      <c r="F122" s="89"/>
    </row>
    <row r="123" spans="1:6" s="108" customFormat="1" ht="24.95" customHeight="1">
      <c r="A123" s="105" t="s">
        <v>88</v>
      </c>
      <c r="B123" s="89" t="s">
        <v>416</v>
      </c>
      <c r="C123" s="89"/>
      <c r="D123" s="89">
        <v>2050</v>
      </c>
      <c r="E123" s="89"/>
      <c r="F123" s="89"/>
    </row>
    <row r="124" spans="1:6" s="117" customFormat="1" ht="52.5" customHeight="1">
      <c r="A124" s="123" t="s">
        <v>345</v>
      </c>
      <c r="B124" s="116" t="s">
        <v>410</v>
      </c>
      <c r="C124" s="116"/>
      <c r="D124" s="116">
        <v>1300</v>
      </c>
      <c r="E124" s="116"/>
      <c r="F124" s="116"/>
    </row>
    <row r="125" spans="1:6" s="117" customFormat="1" ht="35.25" customHeight="1">
      <c r="A125" s="123" t="s">
        <v>345</v>
      </c>
      <c r="B125" s="116" t="s">
        <v>411</v>
      </c>
      <c r="C125" s="116"/>
      <c r="D125" s="116">
        <v>750</v>
      </c>
      <c r="E125" s="116"/>
      <c r="F125" s="116"/>
    </row>
    <row r="126" spans="1:6" s="108" customFormat="1" ht="39.75" customHeight="1">
      <c r="A126" s="105" t="s">
        <v>88</v>
      </c>
      <c r="B126" s="89" t="s">
        <v>412</v>
      </c>
      <c r="C126" s="89"/>
      <c r="D126" s="89">
        <v>2000</v>
      </c>
      <c r="E126" s="89"/>
      <c r="F126" s="89"/>
    </row>
    <row r="127" spans="1:6" s="108" customFormat="1" ht="51.75" customHeight="1">
      <c r="A127" s="105" t="s">
        <v>88</v>
      </c>
      <c r="B127" s="124" t="s">
        <v>414</v>
      </c>
      <c r="C127" s="89"/>
      <c r="D127" s="89">
        <v>650</v>
      </c>
      <c r="E127" s="89"/>
      <c r="F127" s="89"/>
    </row>
    <row r="128" spans="1:6" s="108" customFormat="1" ht="40.5" customHeight="1">
      <c r="A128" s="105" t="s">
        <v>88</v>
      </c>
      <c r="B128" s="124" t="s">
        <v>413</v>
      </c>
      <c r="C128" s="89"/>
      <c r="D128" s="89"/>
      <c r="E128" s="89">
        <v>23343</v>
      </c>
      <c r="F128" s="89"/>
    </row>
    <row r="129" spans="1:6" s="108" customFormat="1" ht="83.25" customHeight="1">
      <c r="A129" s="105" t="s">
        <v>88</v>
      </c>
      <c r="B129" s="119" t="s">
        <v>612</v>
      </c>
      <c r="C129" s="89"/>
      <c r="D129" s="89">
        <v>36250</v>
      </c>
      <c r="E129" s="89"/>
      <c r="F129" s="89"/>
    </row>
    <row r="130" spans="1:6" s="112" customFormat="1" ht="24.95" customHeight="1">
      <c r="A130" s="109">
        <v>9</v>
      </c>
      <c r="B130" s="110" t="s">
        <v>45</v>
      </c>
      <c r="C130" s="110">
        <f>SUM(D130:F130)</f>
        <v>223434</v>
      </c>
      <c r="D130" s="110">
        <f>SUM(D131,D150)</f>
        <v>135050</v>
      </c>
      <c r="E130" s="110">
        <v>16019</v>
      </c>
      <c r="F130" s="110">
        <v>72365</v>
      </c>
    </row>
    <row r="131" spans="1:6" s="108" customFormat="1" ht="24.95" customHeight="1">
      <c r="A131" s="123" t="s">
        <v>88</v>
      </c>
      <c r="B131" s="116" t="s">
        <v>453</v>
      </c>
      <c r="C131" s="116"/>
      <c r="D131" s="89">
        <v>100650</v>
      </c>
      <c r="E131" s="116"/>
      <c r="F131" s="116"/>
    </row>
    <row r="132" spans="1:6" s="108" customFormat="1" ht="24.95" customHeight="1">
      <c r="A132" s="105" t="s">
        <v>345</v>
      </c>
      <c r="B132" s="89" t="s">
        <v>454</v>
      </c>
      <c r="C132" s="89"/>
      <c r="D132" s="89">
        <v>13000</v>
      </c>
      <c r="E132" s="89"/>
      <c r="F132" s="89"/>
    </row>
    <row r="133" spans="1:6" s="108" customFormat="1" ht="24.95" customHeight="1">
      <c r="A133" s="105" t="s">
        <v>345</v>
      </c>
      <c r="B133" s="89" t="s">
        <v>455</v>
      </c>
      <c r="C133" s="89"/>
      <c r="D133" s="89">
        <v>400</v>
      </c>
      <c r="E133" s="89"/>
      <c r="F133" s="89"/>
    </row>
    <row r="134" spans="1:6" s="108" customFormat="1" ht="24.95" customHeight="1">
      <c r="A134" s="105" t="s">
        <v>345</v>
      </c>
      <c r="B134" s="89" t="s">
        <v>456</v>
      </c>
      <c r="C134" s="89"/>
      <c r="D134" s="89">
        <v>750</v>
      </c>
      <c r="E134" s="89"/>
      <c r="F134" s="89"/>
    </row>
    <row r="135" spans="1:6" s="108" customFormat="1" ht="24.95" customHeight="1">
      <c r="A135" s="105" t="s">
        <v>345</v>
      </c>
      <c r="B135" s="89" t="s">
        <v>457</v>
      </c>
      <c r="C135" s="89"/>
      <c r="D135" s="89">
        <v>1500</v>
      </c>
      <c r="E135" s="89"/>
      <c r="F135" s="89"/>
    </row>
    <row r="136" spans="1:6" s="108" customFormat="1" ht="41.25" customHeight="1">
      <c r="A136" s="105" t="s">
        <v>345</v>
      </c>
      <c r="B136" s="89" t="s">
        <v>535</v>
      </c>
      <c r="C136" s="89"/>
      <c r="D136" s="89">
        <v>800</v>
      </c>
      <c r="E136" s="89"/>
      <c r="F136" s="89"/>
    </row>
    <row r="137" spans="1:6" s="108" customFormat="1" ht="24.95" customHeight="1">
      <c r="A137" s="105" t="s">
        <v>345</v>
      </c>
      <c r="B137" s="89" t="s">
        <v>458</v>
      </c>
      <c r="C137" s="89"/>
      <c r="D137" s="89">
        <v>14500</v>
      </c>
      <c r="E137" s="89"/>
      <c r="F137" s="89"/>
    </row>
    <row r="138" spans="1:6" s="108" customFormat="1" ht="24.95" customHeight="1">
      <c r="A138" s="105" t="s">
        <v>345</v>
      </c>
      <c r="B138" s="89" t="s">
        <v>459</v>
      </c>
      <c r="C138" s="89"/>
      <c r="D138" s="89">
        <v>4500</v>
      </c>
      <c r="E138" s="89"/>
      <c r="F138" s="89"/>
    </row>
    <row r="139" spans="1:6" s="108" customFormat="1" ht="24.95" customHeight="1">
      <c r="A139" s="105" t="s">
        <v>345</v>
      </c>
      <c r="B139" s="89" t="s">
        <v>460</v>
      </c>
      <c r="C139" s="89"/>
      <c r="D139" s="89">
        <v>300</v>
      </c>
      <c r="E139" s="89"/>
      <c r="F139" s="89"/>
    </row>
    <row r="140" spans="1:6" s="108" customFormat="1" ht="40.5" customHeight="1">
      <c r="A140" s="105" t="s">
        <v>345</v>
      </c>
      <c r="B140" s="89" t="s">
        <v>461</v>
      </c>
      <c r="C140" s="89"/>
      <c r="D140" s="89"/>
      <c r="E140" s="89"/>
      <c r="F140" s="89"/>
    </row>
    <row r="141" spans="1:6" s="108" customFormat="1" ht="24.95" customHeight="1">
      <c r="A141" s="105" t="s">
        <v>345</v>
      </c>
      <c r="B141" s="89" t="s">
        <v>462</v>
      </c>
      <c r="C141" s="89"/>
      <c r="D141" s="89">
        <v>600</v>
      </c>
      <c r="E141" s="89"/>
      <c r="F141" s="89"/>
    </row>
    <row r="142" spans="1:6" s="108" customFormat="1" ht="51.75" customHeight="1">
      <c r="A142" s="105" t="s">
        <v>345</v>
      </c>
      <c r="B142" s="115" t="s">
        <v>464</v>
      </c>
      <c r="C142" s="89"/>
      <c r="D142" s="89">
        <v>2500</v>
      </c>
      <c r="E142" s="89"/>
      <c r="F142" s="89"/>
    </row>
    <row r="143" spans="1:6" s="108" customFormat="1" ht="34.5" customHeight="1">
      <c r="A143" s="105" t="s">
        <v>345</v>
      </c>
      <c r="B143" s="89" t="s">
        <v>530</v>
      </c>
      <c r="C143" s="89"/>
      <c r="D143" s="89">
        <v>13000</v>
      </c>
      <c r="E143" s="89"/>
      <c r="F143" s="89"/>
    </row>
    <row r="144" spans="1:6" s="108" customFormat="1" ht="40.5" customHeight="1">
      <c r="A144" s="105" t="s">
        <v>345</v>
      </c>
      <c r="B144" s="89" t="s">
        <v>533</v>
      </c>
      <c r="C144" s="89"/>
      <c r="D144" s="89">
        <v>3000</v>
      </c>
      <c r="E144" s="89"/>
      <c r="F144" s="89"/>
    </row>
    <row r="145" spans="1:6" s="108" customFormat="1" ht="45">
      <c r="A145" s="105" t="s">
        <v>345</v>
      </c>
      <c r="B145" s="89" t="s">
        <v>536</v>
      </c>
      <c r="C145" s="89"/>
      <c r="D145" s="89">
        <v>2600</v>
      </c>
      <c r="E145" s="89"/>
      <c r="F145" s="89"/>
    </row>
    <row r="146" spans="1:6" s="108" customFormat="1" ht="33.75" customHeight="1">
      <c r="A146" s="105" t="s">
        <v>345</v>
      </c>
      <c r="B146" s="125" t="s">
        <v>537</v>
      </c>
      <c r="C146" s="89"/>
      <c r="D146" s="89">
        <v>1200</v>
      </c>
      <c r="E146" s="89"/>
      <c r="F146" s="89"/>
    </row>
    <row r="147" spans="1:6" s="108" customFormat="1" ht="24.95" customHeight="1">
      <c r="A147" s="105" t="s">
        <v>345</v>
      </c>
      <c r="B147" s="125" t="s">
        <v>538</v>
      </c>
      <c r="C147" s="89"/>
      <c r="D147" s="89">
        <v>10000</v>
      </c>
      <c r="E147" s="89"/>
      <c r="F147" s="89"/>
    </row>
    <row r="148" spans="1:6" s="108" customFormat="1" ht="24.95" customHeight="1">
      <c r="A148" s="105" t="s">
        <v>345</v>
      </c>
      <c r="B148" s="89" t="s">
        <v>532</v>
      </c>
      <c r="C148" s="89"/>
      <c r="D148" s="89">
        <v>20000</v>
      </c>
      <c r="E148" s="89"/>
      <c r="F148" s="89"/>
    </row>
    <row r="149" spans="1:6" s="108" customFormat="1" ht="38.25" customHeight="1">
      <c r="A149" s="105" t="s">
        <v>345</v>
      </c>
      <c r="B149" s="89" t="s">
        <v>463</v>
      </c>
      <c r="C149" s="89"/>
      <c r="D149" s="89">
        <v>12000</v>
      </c>
      <c r="E149" s="89"/>
      <c r="F149" s="89"/>
    </row>
    <row r="150" spans="1:6" s="108" customFormat="1" ht="24.95" customHeight="1">
      <c r="A150" s="105" t="s">
        <v>88</v>
      </c>
      <c r="B150" s="116" t="s">
        <v>465</v>
      </c>
      <c r="C150" s="89"/>
      <c r="D150" s="116">
        <v>34400</v>
      </c>
      <c r="E150" s="89"/>
      <c r="F150" s="89"/>
    </row>
    <row r="151" spans="1:6" s="108" customFormat="1" ht="24.95" customHeight="1">
      <c r="A151" s="105" t="s">
        <v>345</v>
      </c>
      <c r="B151" s="89" t="s">
        <v>466</v>
      </c>
      <c r="C151" s="89"/>
      <c r="D151" s="89">
        <v>9000</v>
      </c>
      <c r="E151" s="89"/>
      <c r="F151" s="89"/>
    </row>
    <row r="152" spans="1:6" s="108" customFormat="1" ht="24.95" customHeight="1">
      <c r="A152" s="105" t="s">
        <v>345</v>
      </c>
      <c r="B152" s="89" t="s">
        <v>467</v>
      </c>
      <c r="C152" s="89"/>
      <c r="D152" s="89">
        <v>25400</v>
      </c>
      <c r="E152" s="89"/>
      <c r="F152" s="89"/>
    </row>
    <row r="153" spans="1:6" s="112" customFormat="1" ht="24.95" customHeight="1">
      <c r="A153" s="109">
        <v>10</v>
      </c>
      <c r="B153" s="110" t="s">
        <v>46</v>
      </c>
      <c r="C153" s="110">
        <f>SUM(D153:F153)</f>
        <v>131240</v>
      </c>
      <c r="D153" s="110">
        <f>SUM(D154:D158)</f>
        <v>100850</v>
      </c>
      <c r="E153" s="110">
        <v>16050</v>
      </c>
      <c r="F153" s="110">
        <v>14340</v>
      </c>
    </row>
    <row r="154" spans="1:6" s="108" customFormat="1" ht="63.75" customHeight="1">
      <c r="A154" s="105" t="s">
        <v>88</v>
      </c>
      <c r="B154" s="115" t="s">
        <v>602</v>
      </c>
      <c r="C154" s="89"/>
      <c r="D154" s="89">
        <v>35000</v>
      </c>
      <c r="E154" s="89"/>
      <c r="F154" s="89"/>
    </row>
    <row r="155" spans="1:6" s="108" customFormat="1" ht="37.5" customHeight="1">
      <c r="A155" s="105" t="s">
        <v>88</v>
      </c>
      <c r="B155" s="115" t="s">
        <v>452</v>
      </c>
      <c r="C155" s="89"/>
      <c r="D155" s="89">
        <v>25550</v>
      </c>
      <c r="E155" s="89"/>
      <c r="F155" s="89"/>
    </row>
    <row r="156" spans="1:6" s="108" customFormat="1" ht="24.95" customHeight="1">
      <c r="A156" s="105" t="s">
        <v>88</v>
      </c>
      <c r="B156" s="89" t="s">
        <v>67</v>
      </c>
      <c r="C156" s="89"/>
      <c r="D156" s="89">
        <v>5300</v>
      </c>
      <c r="E156" s="89"/>
      <c r="F156" s="89"/>
    </row>
    <row r="157" spans="1:6" s="108" customFormat="1" ht="65.25" customHeight="1">
      <c r="A157" s="105" t="s">
        <v>88</v>
      </c>
      <c r="B157" s="126" t="s">
        <v>598</v>
      </c>
      <c r="C157" s="89"/>
      <c r="D157" s="89">
        <v>25000</v>
      </c>
      <c r="E157" s="89"/>
      <c r="F157" s="89"/>
    </row>
    <row r="158" spans="1:6" s="108" customFormat="1" ht="35.25" customHeight="1">
      <c r="A158" s="105" t="s">
        <v>88</v>
      </c>
      <c r="B158" s="89" t="s">
        <v>610</v>
      </c>
      <c r="C158" s="89"/>
      <c r="D158" s="89">
        <v>10000</v>
      </c>
      <c r="E158" s="89"/>
      <c r="F158" s="89"/>
    </row>
    <row r="159" spans="1:6" s="108" customFormat="1" ht="24.95" customHeight="1">
      <c r="A159" s="109">
        <v>11</v>
      </c>
      <c r="B159" s="110" t="s">
        <v>47</v>
      </c>
      <c r="C159" s="110">
        <f>SUM(D159:F159)</f>
        <v>2274315.270484</v>
      </c>
      <c r="D159" s="110">
        <f>SUM(D160:D181)</f>
        <v>934334.27048399998</v>
      </c>
      <c r="E159" s="110">
        <v>1270209</v>
      </c>
      <c r="F159" s="110">
        <v>69772</v>
      </c>
    </row>
    <row r="160" spans="1:6" s="108" customFormat="1" ht="24.95" customHeight="1">
      <c r="A160" s="105" t="s">
        <v>88</v>
      </c>
      <c r="B160" s="115" t="s">
        <v>48</v>
      </c>
      <c r="C160" s="89"/>
      <c r="D160" s="89">
        <v>62540.599071999997</v>
      </c>
      <c r="E160" s="89"/>
      <c r="F160" s="89"/>
    </row>
    <row r="161" spans="1:6" s="108" customFormat="1" ht="33.75" customHeight="1">
      <c r="A161" s="105" t="s">
        <v>88</v>
      </c>
      <c r="B161" s="89" t="s">
        <v>49</v>
      </c>
      <c r="C161" s="89"/>
      <c r="D161" s="89">
        <v>15924</v>
      </c>
      <c r="E161" s="89"/>
      <c r="F161" s="89"/>
    </row>
    <row r="162" spans="1:6" s="108" customFormat="1" ht="24.95" customHeight="1">
      <c r="A162" s="105" t="s">
        <v>88</v>
      </c>
      <c r="B162" s="89" t="s">
        <v>50</v>
      </c>
      <c r="C162" s="89"/>
      <c r="D162" s="89">
        <v>8230.6714119999997</v>
      </c>
      <c r="E162" s="89"/>
      <c r="F162" s="89"/>
    </row>
    <row r="163" spans="1:6" s="108" customFormat="1" ht="24.95" customHeight="1">
      <c r="A163" s="105" t="s">
        <v>88</v>
      </c>
      <c r="B163" s="89" t="s">
        <v>51</v>
      </c>
      <c r="C163" s="89"/>
      <c r="D163" s="89">
        <v>3000</v>
      </c>
      <c r="E163" s="89"/>
      <c r="F163" s="89"/>
    </row>
    <row r="164" spans="1:6" s="108" customFormat="1" ht="24.95" customHeight="1">
      <c r="A164" s="105" t="s">
        <v>88</v>
      </c>
      <c r="B164" s="89" t="s">
        <v>52</v>
      </c>
      <c r="C164" s="89"/>
      <c r="D164" s="89">
        <v>1000</v>
      </c>
      <c r="E164" s="89"/>
      <c r="F164" s="89"/>
    </row>
    <row r="165" spans="1:6" s="108" customFormat="1" ht="24.95" customHeight="1">
      <c r="A165" s="105" t="s">
        <v>88</v>
      </c>
      <c r="B165" s="89" t="s">
        <v>53</v>
      </c>
      <c r="C165" s="89"/>
      <c r="D165" s="89">
        <v>10546</v>
      </c>
      <c r="E165" s="89"/>
      <c r="F165" s="89"/>
    </row>
    <row r="166" spans="1:6" s="108" customFormat="1" ht="24.95" customHeight="1">
      <c r="A166" s="105" t="s">
        <v>88</v>
      </c>
      <c r="B166" s="89" t="s">
        <v>54</v>
      </c>
      <c r="C166" s="89"/>
      <c r="D166" s="89">
        <v>1533</v>
      </c>
      <c r="E166" s="89"/>
      <c r="F166" s="89"/>
    </row>
    <row r="167" spans="1:6" s="108" customFormat="1" ht="24.95" customHeight="1">
      <c r="A167" s="105" t="s">
        <v>88</v>
      </c>
      <c r="B167" s="89" t="s">
        <v>55</v>
      </c>
      <c r="C167" s="89"/>
      <c r="D167" s="89">
        <v>6450</v>
      </c>
      <c r="E167" s="89"/>
      <c r="F167" s="89"/>
    </row>
    <row r="168" spans="1:6" s="108" customFormat="1" ht="35.25" customHeight="1">
      <c r="A168" s="105" t="s">
        <v>88</v>
      </c>
      <c r="B168" s="89" t="s">
        <v>613</v>
      </c>
      <c r="C168" s="89"/>
      <c r="D168" s="89">
        <v>10950</v>
      </c>
      <c r="E168" s="89"/>
      <c r="F168" s="89"/>
    </row>
    <row r="169" spans="1:6" s="108" customFormat="1" ht="24.95" customHeight="1">
      <c r="A169" s="105" t="s">
        <v>88</v>
      </c>
      <c r="B169" s="89" t="s">
        <v>601</v>
      </c>
      <c r="C169" s="89"/>
      <c r="D169" s="89">
        <v>35000</v>
      </c>
      <c r="E169" s="89"/>
      <c r="F169" s="89"/>
    </row>
    <row r="170" spans="1:6" s="108" customFormat="1" ht="24.95" customHeight="1">
      <c r="A170" s="105" t="s">
        <v>88</v>
      </c>
      <c r="B170" s="89" t="s">
        <v>56</v>
      </c>
      <c r="C170" s="89"/>
      <c r="D170" s="89">
        <v>5000</v>
      </c>
      <c r="E170" s="89"/>
      <c r="F170" s="89"/>
    </row>
    <row r="171" spans="1:6" s="108" customFormat="1" ht="24.95" customHeight="1">
      <c r="A171" s="105" t="s">
        <v>88</v>
      </c>
      <c r="B171" s="89" t="s">
        <v>57</v>
      </c>
      <c r="C171" s="89">
        <v>141667</v>
      </c>
      <c r="D171" s="89">
        <v>87660</v>
      </c>
      <c r="E171" s="89">
        <v>54007</v>
      </c>
      <c r="F171" s="89"/>
    </row>
    <row r="172" spans="1:6" s="108" customFormat="1" ht="24.95" customHeight="1">
      <c r="A172" s="105" t="s">
        <v>88</v>
      </c>
      <c r="B172" s="89" t="s">
        <v>58</v>
      </c>
      <c r="C172" s="89">
        <v>63465</v>
      </c>
      <c r="D172" s="89"/>
      <c r="E172" s="89">
        <v>63465</v>
      </c>
      <c r="F172" s="89"/>
    </row>
    <row r="173" spans="1:6" s="108" customFormat="1" ht="24.95" customHeight="1">
      <c r="A173" s="105" t="s">
        <v>88</v>
      </c>
      <c r="B173" s="115" t="s">
        <v>553</v>
      </c>
      <c r="C173" s="89">
        <f t="shared" ref="C173:C175" si="2">SUM(D173:F173)</f>
        <v>300000</v>
      </c>
      <c r="D173" s="89">
        <v>300000</v>
      </c>
      <c r="E173" s="89"/>
      <c r="F173" s="89"/>
    </row>
    <row r="174" spans="1:6" s="108" customFormat="1" ht="41.25" customHeight="1">
      <c r="A174" s="105" t="s">
        <v>88</v>
      </c>
      <c r="B174" s="89" t="s">
        <v>554</v>
      </c>
      <c r="C174" s="89">
        <f t="shared" si="2"/>
        <v>237000</v>
      </c>
      <c r="D174" s="86">
        <v>237000</v>
      </c>
      <c r="E174" s="89"/>
      <c r="F174" s="89"/>
    </row>
    <row r="175" spans="1:6" s="108" customFormat="1" ht="56.25" customHeight="1">
      <c r="A175" s="105" t="s">
        <v>88</v>
      </c>
      <c r="B175" s="89" t="s">
        <v>540</v>
      </c>
      <c r="C175" s="89">
        <f t="shared" si="2"/>
        <v>70000</v>
      </c>
      <c r="D175" s="89">
        <v>70000</v>
      </c>
      <c r="E175" s="89"/>
      <c r="F175" s="89"/>
    </row>
    <row r="176" spans="1:6" s="108" customFormat="1" ht="24.95" customHeight="1">
      <c r="A176" s="105" t="s">
        <v>88</v>
      </c>
      <c r="B176" s="89" t="s">
        <v>561</v>
      </c>
      <c r="C176" s="89"/>
      <c r="D176" s="89">
        <v>16500</v>
      </c>
      <c r="E176" s="89"/>
      <c r="F176" s="89"/>
    </row>
    <row r="177" spans="1:6" s="108" customFormat="1" ht="48" customHeight="1">
      <c r="A177" s="105" t="s">
        <v>88</v>
      </c>
      <c r="B177" s="120" t="s">
        <v>526</v>
      </c>
      <c r="C177" s="89"/>
      <c r="D177" s="89">
        <v>3000</v>
      </c>
      <c r="E177" s="89"/>
      <c r="F177" s="89"/>
    </row>
    <row r="178" spans="1:6" s="108" customFormat="1" ht="52.5" customHeight="1">
      <c r="A178" s="105" t="s">
        <v>88</v>
      </c>
      <c r="B178" s="127" t="s">
        <v>555</v>
      </c>
      <c r="C178" s="89"/>
      <c r="D178" s="89">
        <v>20000</v>
      </c>
      <c r="E178" s="89"/>
      <c r="F178" s="89"/>
    </row>
    <row r="179" spans="1:6" s="108" customFormat="1" ht="24.95" customHeight="1">
      <c r="A179" s="105" t="s">
        <v>88</v>
      </c>
      <c r="B179" s="89" t="s">
        <v>59</v>
      </c>
      <c r="C179" s="89"/>
      <c r="D179" s="89">
        <v>25000</v>
      </c>
      <c r="E179" s="89"/>
      <c r="F179" s="89"/>
    </row>
    <row r="180" spans="1:6" s="108" customFormat="1" ht="37.5" customHeight="1">
      <c r="A180" s="105" t="s">
        <v>88</v>
      </c>
      <c r="B180" s="89" t="s">
        <v>579</v>
      </c>
      <c r="C180" s="89"/>
      <c r="D180" s="89"/>
      <c r="E180" s="89">
        <v>68000</v>
      </c>
      <c r="F180" s="89"/>
    </row>
    <row r="181" spans="1:6" s="108" customFormat="1" ht="24.95" customHeight="1">
      <c r="A181" s="105" t="s">
        <v>88</v>
      </c>
      <c r="B181" s="89" t="s">
        <v>60</v>
      </c>
      <c r="C181" s="89"/>
      <c r="D181" s="89">
        <v>15000</v>
      </c>
      <c r="E181" s="89"/>
      <c r="F181" s="89"/>
    </row>
    <row r="182" spans="1:6" s="108" customFormat="1" ht="24.95" customHeight="1">
      <c r="A182" s="109">
        <v>12</v>
      </c>
      <c r="B182" s="110" t="s">
        <v>61</v>
      </c>
      <c r="C182" s="110">
        <f>SUM(D182:F182)</f>
        <v>141490</v>
      </c>
      <c r="D182" s="110">
        <f>SUM(D183:D190)</f>
        <v>81010</v>
      </c>
      <c r="E182" s="110">
        <v>49000</v>
      </c>
      <c r="F182" s="110">
        <v>11480</v>
      </c>
    </row>
    <row r="183" spans="1:6" s="108" customFormat="1" ht="24.95" customHeight="1">
      <c r="A183" s="105" t="s">
        <v>88</v>
      </c>
      <c r="B183" s="89" t="s">
        <v>421</v>
      </c>
      <c r="C183" s="89"/>
      <c r="D183" s="89">
        <v>14010</v>
      </c>
      <c r="E183" s="89"/>
      <c r="F183" s="89"/>
    </row>
    <row r="184" spans="1:6" s="128" customFormat="1" ht="24.95" customHeight="1">
      <c r="A184" s="105" t="s">
        <v>88</v>
      </c>
      <c r="B184" s="118" t="s">
        <v>422</v>
      </c>
      <c r="C184" s="89"/>
      <c r="D184" s="89"/>
      <c r="E184" s="89"/>
      <c r="F184" s="89"/>
    </row>
    <row r="185" spans="1:6" s="128" customFormat="1" ht="24.95" customHeight="1">
      <c r="A185" s="105" t="s">
        <v>88</v>
      </c>
      <c r="B185" s="118" t="s">
        <v>584</v>
      </c>
      <c r="C185" s="89"/>
      <c r="D185" s="89">
        <v>1000</v>
      </c>
      <c r="E185" s="89"/>
      <c r="F185" s="89"/>
    </row>
    <row r="186" spans="1:6" s="128" customFormat="1" ht="41.25" customHeight="1">
      <c r="A186" s="105" t="s">
        <v>88</v>
      </c>
      <c r="B186" s="118" t="s">
        <v>423</v>
      </c>
      <c r="C186" s="89"/>
      <c r="D186" s="89">
        <v>1000</v>
      </c>
      <c r="E186" s="89"/>
      <c r="F186" s="89"/>
    </row>
    <row r="187" spans="1:6" s="128" customFormat="1" ht="40.5" customHeight="1">
      <c r="A187" s="105" t="s">
        <v>88</v>
      </c>
      <c r="B187" s="129" t="s">
        <v>424</v>
      </c>
      <c r="C187" s="89"/>
      <c r="D187" s="89">
        <v>2000</v>
      </c>
      <c r="E187" s="89"/>
      <c r="F187" s="89"/>
    </row>
    <row r="188" spans="1:6" s="108" customFormat="1" ht="24.95" customHeight="1">
      <c r="A188" s="105" t="s">
        <v>88</v>
      </c>
      <c r="B188" s="89" t="s">
        <v>603</v>
      </c>
      <c r="C188" s="89"/>
      <c r="D188" s="89">
        <v>5000</v>
      </c>
      <c r="E188" s="89"/>
      <c r="F188" s="89"/>
    </row>
    <row r="189" spans="1:6" s="108" customFormat="1" ht="40.5" customHeight="1">
      <c r="A189" s="105" t="s">
        <v>88</v>
      </c>
      <c r="B189" s="89" t="s">
        <v>572</v>
      </c>
      <c r="C189" s="89"/>
      <c r="D189" s="86">
        <v>28000</v>
      </c>
      <c r="E189" s="89"/>
      <c r="F189" s="89"/>
    </row>
    <row r="190" spans="1:6" s="108" customFormat="1" ht="36.75" customHeight="1">
      <c r="A190" s="105" t="s">
        <v>88</v>
      </c>
      <c r="B190" s="89" t="s">
        <v>544</v>
      </c>
      <c r="C190" s="89"/>
      <c r="D190" s="89">
        <v>30000</v>
      </c>
      <c r="E190" s="89"/>
      <c r="F190" s="89"/>
    </row>
    <row r="191" spans="1:6" s="72" customFormat="1" ht="40.5" customHeight="1">
      <c r="A191" s="144">
        <v>13</v>
      </c>
      <c r="B191" s="71" t="s">
        <v>826</v>
      </c>
      <c r="C191" s="110">
        <f>SUM(D191:F191)</f>
        <v>87600</v>
      </c>
      <c r="D191" s="71">
        <v>45000</v>
      </c>
      <c r="E191" s="71">
        <v>42600</v>
      </c>
      <c r="F191" s="71"/>
    </row>
    <row r="192" spans="1:6" s="112" customFormat="1" ht="24.95" customHeight="1">
      <c r="A192" s="109">
        <v>14</v>
      </c>
      <c r="B192" s="110" t="s">
        <v>531</v>
      </c>
      <c r="C192" s="110">
        <f>SUM(D192:F192)</f>
        <v>30000</v>
      </c>
      <c r="D192" s="110">
        <v>30000</v>
      </c>
      <c r="E192" s="110"/>
      <c r="F192" s="110"/>
    </row>
    <row r="193" spans="1:6" s="112" customFormat="1" ht="24.95" customHeight="1">
      <c r="A193" s="109">
        <v>15</v>
      </c>
      <c r="B193" s="110" t="s">
        <v>62</v>
      </c>
      <c r="C193" s="110">
        <f t="shared" ref="C193:C201" si="3">SUM(D193:F193)</f>
        <v>101045</v>
      </c>
      <c r="D193" s="110">
        <v>101045</v>
      </c>
      <c r="E193" s="110"/>
      <c r="F193" s="110"/>
    </row>
    <row r="194" spans="1:6" s="112" customFormat="1" ht="65.25" customHeight="1">
      <c r="A194" s="109">
        <v>16</v>
      </c>
      <c r="B194" s="110" t="s">
        <v>600</v>
      </c>
      <c r="C194" s="110">
        <f t="shared" si="3"/>
        <v>2600</v>
      </c>
      <c r="D194" s="110">
        <v>2600</v>
      </c>
      <c r="E194" s="110"/>
      <c r="F194" s="110"/>
    </row>
    <row r="195" spans="1:6" s="112" customFormat="1" ht="49.5" customHeight="1">
      <c r="A195" s="109">
        <v>17</v>
      </c>
      <c r="B195" s="110" t="s">
        <v>63</v>
      </c>
      <c r="C195" s="110">
        <f t="shared" si="3"/>
        <v>6000</v>
      </c>
      <c r="D195" s="110">
        <v>6000</v>
      </c>
      <c r="E195" s="110"/>
      <c r="F195" s="110"/>
    </row>
    <row r="196" spans="1:6" s="112" customFormat="1" ht="37.5" customHeight="1">
      <c r="A196" s="109">
        <v>18</v>
      </c>
      <c r="B196" s="110" t="s">
        <v>585</v>
      </c>
      <c r="C196" s="110">
        <f t="shared" si="3"/>
        <v>25000</v>
      </c>
      <c r="D196" s="110">
        <v>25000</v>
      </c>
      <c r="E196" s="110"/>
      <c r="F196" s="110"/>
    </row>
    <row r="197" spans="1:6" s="112" customFormat="1" ht="24.95" customHeight="1">
      <c r="A197" s="109">
        <v>19</v>
      </c>
      <c r="B197" s="110" t="s">
        <v>64</v>
      </c>
      <c r="C197" s="110">
        <f t="shared" si="3"/>
        <v>5000</v>
      </c>
      <c r="D197" s="110">
        <v>5000</v>
      </c>
      <c r="E197" s="110"/>
      <c r="F197" s="110"/>
    </row>
    <row r="198" spans="1:6" s="112" customFormat="1" ht="24.95" customHeight="1">
      <c r="A198" s="109">
        <v>20</v>
      </c>
      <c r="B198" s="110" t="s">
        <v>65</v>
      </c>
      <c r="C198" s="110">
        <f t="shared" si="3"/>
        <v>20000</v>
      </c>
      <c r="D198" s="110">
        <v>20000</v>
      </c>
      <c r="E198" s="110"/>
      <c r="F198" s="110"/>
    </row>
    <row r="199" spans="1:6" s="112" customFormat="1" ht="24.95" customHeight="1">
      <c r="A199" s="109">
        <v>21</v>
      </c>
      <c r="B199" s="110" t="s">
        <v>614</v>
      </c>
      <c r="C199" s="110">
        <f t="shared" si="3"/>
        <v>80000</v>
      </c>
      <c r="D199" s="110">
        <v>80000</v>
      </c>
      <c r="E199" s="110"/>
      <c r="F199" s="110"/>
    </row>
    <row r="200" spans="1:6" s="112" customFormat="1" ht="24.95" customHeight="1">
      <c r="A200" s="109">
        <v>22</v>
      </c>
      <c r="B200" s="110" t="s">
        <v>66</v>
      </c>
      <c r="C200" s="110">
        <f t="shared" si="3"/>
        <v>73803</v>
      </c>
      <c r="D200" s="110">
        <v>32000</v>
      </c>
      <c r="E200" s="110">
        <v>29536</v>
      </c>
      <c r="F200" s="110">
        <v>12267</v>
      </c>
    </row>
    <row r="201" spans="1:6" s="112" customFormat="1" ht="24.95" customHeight="1">
      <c r="A201" s="109" t="s">
        <v>595</v>
      </c>
      <c r="B201" s="110" t="s">
        <v>581</v>
      </c>
      <c r="C201" s="110">
        <f t="shared" si="3"/>
        <v>60310</v>
      </c>
      <c r="D201" s="110">
        <v>60310</v>
      </c>
      <c r="E201" s="110"/>
      <c r="F201" s="110"/>
    </row>
    <row r="202" spans="1:6" s="112" customFormat="1" ht="24.95" customHeight="1">
      <c r="A202" s="109" t="s">
        <v>88</v>
      </c>
      <c r="B202" s="89" t="s">
        <v>470</v>
      </c>
      <c r="C202" s="110"/>
      <c r="D202" s="89">
        <v>20000</v>
      </c>
      <c r="E202" s="110"/>
      <c r="F202" s="110"/>
    </row>
    <row r="203" spans="1:6" s="112" customFormat="1" ht="24.95" customHeight="1">
      <c r="A203" s="109" t="s">
        <v>88</v>
      </c>
      <c r="B203" s="89" t="s">
        <v>580</v>
      </c>
      <c r="C203" s="110"/>
      <c r="D203" s="89">
        <v>20310</v>
      </c>
      <c r="E203" s="110"/>
      <c r="F203" s="110"/>
    </row>
    <row r="204" spans="1:6" s="108" customFormat="1" ht="24.95" customHeight="1">
      <c r="A204" s="109" t="s">
        <v>88</v>
      </c>
      <c r="B204" s="89" t="s">
        <v>471</v>
      </c>
      <c r="C204" s="89"/>
      <c r="D204" s="89">
        <v>10000</v>
      </c>
      <c r="E204" s="89"/>
      <c r="F204" s="89"/>
    </row>
    <row r="205" spans="1:6" s="108" customFormat="1" ht="24.95" customHeight="1">
      <c r="A205" s="109" t="s">
        <v>88</v>
      </c>
      <c r="B205" s="89" t="s">
        <v>472</v>
      </c>
      <c r="C205" s="89"/>
      <c r="D205" s="89">
        <v>10000</v>
      </c>
      <c r="E205" s="89"/>
      <c r="F205" s="89"/>
    </row>
    <row r="206" spans="1:6" s="112" customFormat="1" ht="36.75" customHeight="1">
      <c r="A206" s="109" t="s">
        <v>596</v>
      </c>
      <c r="B206" s="130" t="s">
        <v>68</v>
      </c>
      <c r="C206" s="110">
        <f t="shared" ref="C206" si="4">SUM(D206:F206)</f>
        <v>48370</v>
      </c>
      <c r="D206" s="107">
        <v>48370</v>
      </c>
      <c r="E206" s="110"/>
      <c r="F206" s="110"/>
    </row>
    <row r="207" spans="1:6" s="108" customFormat="1" ht="24.95" customHeight="1">
      <c r="A207" s="105" t="s">
        <v>88</v>
      </c>
      <c r="B207" s="124" t="s">
        <v>473</v>
      </c>
      <c r="C207" s="89"/>
      <c r="D207" s="89"/>
      <c r="E207" s="89"/>
      <c r="F207" s="89"/>
    </row>
    <row r="208" spans="1:6" s="108" customFormat="1" ht="24.95" customHeight="1">
      <c r="A208" s="105" t="s">
        <v>88</v>
      </c>
      <c r="B208" s="124" t="s">
        <v>451</v>
      </c>
      <c r="C208" s="89"/>
      <c r="D208" s="89">
        <v>2000</v>
      </c>
      <c r="E208" s="89"/>
      <c r="F208" s="89"/>
    </row>
    <row r="209" spans="1:6" s="108" customFormat="1" ht="35.25" customHeight="1">
      <c r="A209" s="105" t="s">
        <v>88</v>
      </c>
      <c r="B209" s="124" t="s">
        <v>474</v>
      </c>
      <c r="C209" s="89"/>
      <c r="D209" s="89">
        <v>46370</v>
      </c>
      <c r="E209" s="89"/>
      <c r="F209" s="89"/>
    </row>
    <row r="210" spans="1:6" s="112" customFormat="1" ht="36" customHeight="1">
      <c r="A210" s="109" t="s">
        <v>597</v>
      </c>
      <c r="B210" s="130" t="s">
        <v>69</v>
      </c>
      <c r="C210" s="110">
        <f t="shared" ref="C210:C220" si="5">SUM(D210:F210)</f>
        <v>50000</v>
      </c>
      <c r="D210" s="110">
        <v>50000</v>
      </c>
      <c r="E210" s="110"/>
      <c r="F210" s="110"/>
    </row>
    <row r="211" spans="1:6" s="112" customFormat="1" ht="51.75" customHeight="1">
      <c r="A211" s="109" t="s">
        <v>70</v>
      </c>
      <c r="B211" s="110" t="s">
        <v>599</v>
      </c>
      <c r="C211" s="110">
        <f t="shared" si="5"/>
        <v>460000</v>
      </c>
      <c r="D211" s="110">
        <v>460000</v>
      </c>
      <c r="E211" s="110"/>
      <c r="F211" s="110"/>
    </row>
    <row r="212" spans="1:6" s="112" customFormat="1" ht="27" customHeight="1">
      <c r="A212" s="109" t="s">
        <v>71</v>
      </c>
      <c r="B212" s="110" t="s">
        <v>72</v>
      </c>
      <c r="C212" s="110">
        <f t="shared" si="5"/>
        <v>351667.93745489977</v>
      </c>
      <c r="D212" s="110">
        <v>218673.93745489974</v>
      </c>
      <c r="E212" s="110">
        <v>100942</v>
      </c>
      <c r="F212" s="110">
        <v>32052</v>
      </c>
    </row>
    <row r="213" spans="1:6" s="112" customFormat="1" ht="27" customHeight="1">
      <c r="A213" s="109" t="s">
        <v>73</v>
      </c>
      <c r="B213" s="110" t="s">
        <v>74</v>
      </c>
      <c r="C213" s="110">
        <f t="shared" si="5"/>
        <v>1340</v>
      </c>
      <c r="D213" s="110">
        <v>1340</v>
      </c>
      <c r="E213" s="110"/>
      <c r="F213" s="110"/>
    </row>
    <row r="214" spans="1:6" s="112" customFormat="1" ht="27" customHeight="1">
      <c r="A214" s="109" t="s">
        <v>75</v>
      </c>
      <c r="B214" s="110" t="s">
        <v>615</v>
      </c>
      <c r="C214" s="110">
        <f t="shared" si="5"/>
        <v>90000</v>
      </c>
      <c r="D214" s="110">
        <v>90000</v>
      </c>
      <c r="E214" s="110"/>
      <c r="F214" s="110"/>
    </row>
    <row r="215" spans="1:6" s="112" customFormat="1" ht="27" customHeight="1">
      <c r="A215" s="109" t="s">
        <v>76</v>
      </c>
      <c r="B215" s="131" t="s">
        <v>77</v>
      </c>
      <c r="C215" s="110">
        <f t="shared" si="5"/>
        <v>80000</v>
      </c>
      <c r="D215" s="110">
        <v>80000</v>
      </c>
      <c r="E215" s="110"/>
      <c r="F215" s="110"/>
    </row>
    <row r="216" spans="1:6" s="112" customFormat="1" ht="27" customHeight="1">
      <c r="A216" s="109" t="s">
        <v>78</v>
      </c>
      <c r="B216" s="131" t="s">
        <v>79</v>
      </c>
      <c r="C216" s="110">
        <f t="shared" si="5"/>
        <v>80000</v>
      </c>
      <c r="D216" s="110">
        <v>80000</v>
      </c>
      <c r="E216" s="110"/>
      <c r="F216" s="110"/>
    </row>
    <row r="217" spans="1:6" s="112" customFormat="1" ht="27" customHeight="1">
      <c r="A217" s="109" t="s">
        <v>80</v>
      </c>
      <c r="B217" s="131" t="s">
        <v>81</v>
      </c>
      <c r="C217" s="110">
        <f t="shared" si="5"/>
        <v>10000</v>
      </c>
      <c r="D217" s="110">
        <v>10000</v>
      </c>
      <c r="E217" s="110"/>
      <c r="F217" s="110"/>
    </row>
    <row r="218" spans="1:6" s="112" customFormat="1" ht="39" customHeight="1">
      <c r="A218" s="109" t="s">
        <v>82</v>
      </c>
      <c r="B218" s="131" t="s">
        <v>84</v>
      </c>
      <c r="C218" s="110">
        <f t="shared" si="5"/>
        <v>3550</v>
      </c>
      <c r="D218" s="110">
        <v>3550</v>
      </c>
      <c r="E218" s="110"/>
      <c r="F218" s="110"/>
    </row>
    <row r="219" spans="1:6" s="112" customFormat="1" ht="27.75" customHeight="1">
      <c r="A219" s="109" t="s">
        <v>83</v>
      </c>
      <c r="B219" s="131" t="s">
        <v>86</v>
      </c>
      <c r="C219" s="110">
        <f t="shared" si="5"/>
        <v>32000</v>
      </c>
      <c r="D219" s="110">
        <v>32000</v>
      </c>
      <c r="E219" s="110"/>
      <c r="F219" s="110"/>
    </row>
    <row r="220" spans="1:6" s="112" customFormat="1" ht="37.5" customHeight="1">
      <c r="A220" s="109" t="s">
        <v>85</v>
      </c>
      <c r="B220" s="131" t="s">
        <v>87</v>
      </c>
      <c r="C220" s="110">
        <f t="shared" si="5"/>
        <v>500000</v>
      </c>
      <c r="D220" s="110">
        <v>500000</v>
      </c>
      <c r="E220" s="110"/>
      <c r="F220" s="110"/>
    </row>
    <row r="221" spans="1:6" s="74" customFormat="1" ht="33.75" customHeight="1">
      <c r="A221" s="73"/>
      <c r="C221" s="353" t="s">
        <v>824</v>
      </c>
      <c r="D221" s="353"/>
      <c r="E221" s="353"/>
      <c r="F221" s="353"/>
    </row>
  </sheetData>
  <mergeCells count="13">
    <mergeCell ref="E8:E9"/>
    <mergeCell ref="F8:F9"/>
    <mergeCell ref="A3:F3"/>
    <mergeCell ref="C221:F221"/>
    <mergeCell ref="A1:F1"/>
    <mergeCell ref="A2:F2"/>
    <mergeCell ref="A6:A9"/>
    <mergeCell ref="B6:B9"/>
    <mergeCell ref="D5:F5"/>
    <mergeCell ref="C6:F6"/>
    <mergeCell ref="C7:C9"/>
    <mergeCell ref="D7:F7"/>
    <mergeCell ref="D8:D9"/>
  </mergeCells>
  <printOptions horizontalCentered="1"/>
  <pageMargins left="0.5" right="0.5" top="0.75" bottom="0.65" header="0.3" footer="0.3"/>
  <pageSetup paperSize="9" scale="86"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57"/>
  <sheetViews>
    <sheetView showGridLines="0" zoomScale="130" zoomScaleNormal="130" workbookViewId="0">
      <selection activeCell="I358" sqref="I358"/>
    </sheetView>
  </sheetViews>
  <sheetFormatPr defaultRowHeight="12.75"/>
  <cols>
    <col min="1" max="1" width="5.140625" style="148" customWidth="1"/>
    <col min="2" max="2" width="31.85546875" style="147" customWidth="1"/>
    <col min="3" max="3" width="9.28515625" style="147" customWidth="1"/>
    <col min="4" max="4" width="10" style="147" customWidth="1"/>
    <col min="5" max="5" width="10.7109375" style="147" customWidth="1"/>
    <col min="6" max="6" width="11" style="147" customWidth="1"/>
    <col min="7" max="7" width="10.140625" style="147" customWidth="1"/>
    <col min="8" max="8" width="10.7109375" style="147" customWidth="1"/>
    <col min="9" max="9" width="10.85546875" style="147" customWidth="1"/>
    <col min="10" max="10" width="12.5703125" style="147" customWidth="1"/>
    <col min="11" max="11" width="10.7109375" style="147" customWidth="1"/>
    <col min="12" max="12" width="10.42578125" style="147" bestFit="1" customWidth="1"/>
    <col min="13" max="16384" width="9.140625" style="147"/>
  </cols>
  <sheetData>
    <row r="1" spans="1:12">
      <c r="A1" s="361" t="s">
        <v>125</v>
      </c>
      <c r="B1" s="361"/>
      <c r="C1" s="361"/>
      <c r="D1" s="361"/>
      <c r="E1" s="361"/>
      <c r="F1" s="361"/>
      <c r="G1" s="361"/>
      <c r="H1" s="361"/>
      <c r="I1" s="361"/>
      <c r="J1" s="361"/>
      <c r="K1" s="361"/>
    </row>
    <row r="2" spans="1:12">
      <c r="A2" s="361" t="s">
        <v>126</v>
      </c>
      <c r="B2" s="361"/>
      <c r="C2" s="361"/>
      <c r="D2" s="361"/>
      <c r="E2" s="361"/>
      <c r="F2" s="361"/>
      <c r="G2" s="361"/>
      <c r="H2" s="361"/>
      <c r="I2" s="361"/>
      <c r="J2" s="361"/>
      <c r="K2" s="361"/>
    </row>
    <row r="3" spans="1:12">
      <c r="A3" s="362" t="str">
        <f>'PL02.ChiNS2022'!A3</f>
        <v>(Ban hành kèm theo Nghị quyết số         /NQ-HĐND ngày      /12/2021 của HĐND tỉnh)</v>
      </c>
      <c r="B3" s="362"/>
      <c r="C3" s="362"/>
      <c r="D3" s="362"/>
      <c r="E3" s="362"/>
      <c r="F3" s="362"/>
      <c r="G3" s="362"/>
      <c r="H3" s="362"/>
      <c r="I3" s="362"/>
      <c r="J3" s="362"/>
      <c r="K3" s="362"/>
    </row>
    <row r="4" spans="1:12" ht="15">
      <c r="J4" s="363" t="s">
        <v>1</v>
      </c>
      <c r="K4" s="363"/>
    </row>
    <row r="5" spans="1:12" s="149" customFormat="1" ht="60" customHeight="1">
      <c r="A5" s="145" t="s">
        <v>127</v>
      </c>
      <c r="B5" s="146" t="s">
        <v>128</v>
      </c>
      <c r="C5" s="146" t="s">
        <v>129</v>
      </c>
      <c r="D5" s="146" t="s">
        <v>130</v>
      </c>
      <c r="E5" s="146" t="s">
        <v>131</v>
      </c>
      <c r="F5" s="146" t="s">
        <v>132</v>
      </c>
      <c r="G5" s="146" t="s">
        <v>133</v>
      </c>
      <c r="H5" s="146" t="s">
        <v>134</v>
      </c>
      <c r="I5" s="146" t="s">
        <v>135</v>
      </c>
      <c r="J5" s="146" t="s">
        <v>136</v>
      </c>
      <c r="K5" s="146" t="s">
        <v>137</v>
      </c>
      <c r="L5" s="84"/>
    </row>
    <row r="6" spans="1:12" ht="16.5" customHeight="1">
      <c r="A6" s="76"/>
      <c r="B6" s="146" t="s">
        <v>16</v>
      </c>
      <c r="C6" s="150">
        <f t="shared" ref="C6:J6" si="0">C7+C161+C224+C251+C303+C324</f>
        <v>1749</v>
      </c>
      <c r="D6" s="150">
        <f t="shared" si="0"/>
        <v>1522</v>
      </c>
      <c r="E6" s="150">
        <f t="shared" si="0"/>
        <v>204880.68398430006</v>
      </c>
      <c r="F6" s="150">
        <f t="shared" si="0"/>
        <v>72714</v>
      </c>
      <c r="G6" s="150">
        <f t="shared" si="0"/>
        <v>738</v>
      </c>
      <c r="H6" s="150">
        <f t="shared" si="0"/>
        <v>16198.2907476</v>
      </c>
      <c r="I6" s="150">
        <f t="shared" si="0"/>
        <v>114896</v>
      </c>
      <c r="J6" s="150">
        <f t="shared" si="0"/>
        <v>409426.97473189997</v>
      </c>
      <c r="K6" s="150">
        <f>K7+K161+K224+K251+K303+K324</f>
        <v>52584</v>
      </c>
    </row>
    <row r="7" spans="1:12">
      <c r="A7" s="145" t="s">
        <v>138</v>
      </c>
      <c r="B7" s="78" t="s">
        <v>139</v>
      </c>
      <c r="C7" s="150">
        <f t="shared" ref="C7:J7" si="1">C8+C105</f>
        <v>1297</v>
      </c>
      <c r="D7" s="150">
        <f t="shared" si="1"/>
        <v>1125</v>
      </c>
      <c r="E7" s="150">
        <v>160297.40347330004</v>
      </c>
      <c r="F7" s="150">
        <f t="shared" si="1"/>
        <v>55194</v>
      </c>
      <c r="G7" s="150">
        <f t="shared" si="1"/>
        <v>724</v>
      </c>
      <c r="H7" s="150">
        <f t="shared" si="1"/>
        <v>11742.2907476</v>
      </c>
      <c r="I7" s="150">
        <f t="shared" si="1"/>
        <v>69273</v>
      </c>
      <c r="J7" s="150">
        <f t="shared" si="1"/>
        <v>297230.69422089995</v>
      </c>
      <c r="K7" s="150">
        <f>K8+K105</f>
        <v>46734</v>
      </c>
    </row>
    <row r="8" spans="1:12">
      <c r="A8" s="145" t="s">
        <v>140</v>
      </c>
      <c r="B8" s="78" t="s">
        <v>141</v>
      </c>
      <c r="C8" s="150">
        <f t="shared" ref="C8:J8" si="2">C9+C13+C17+C21+C25+C29+C34+C38+C43+C47+C51+C55+C59+C63+C67+C71+C74+C78+C83+C87+C91+C95+C99+C100+C101+C104+C102+C103</f>
        <v>840</v>
      </c>
      <c r="D8" s="150">
        <f t="shared" si="2"/>
        <v>754</v>
      </c>
      <c r="E8" s="150">
        <v>102336.91719830003</v>
      </c>
      <c r="F8" s="150">
        <f t="shared" si="2"/>
        <v>35583</v>
      </c>
      <c r="G8" s="150">
        <f t="shared" si="2"/>
        <v>210</v>
      </c>
      <c r="H8" s="150">
        <f t="shared" si="2"/>
        <v>6978.4549479999996</v>
      </c>
      <c r="I8" s="150">
        <f t="shared" si="2"/>
        <v>54175</v>
      </c>
      <c r="J8" s="150">
        <f t="shared" si="2"/>
        <v>199283.37214629998</v>
      </c>
      <c r="K8" s="150">
        <f>K9+K13+K17+K21+K25+K29+K34+K38+K43+K47+K51+K55+K59+K63+K67+K71+K74+K78+K83+K87+K91+K95+K99+K100+K101+K104+K102</f>
        <v>46050</v>
      </c>
    </row>
    <row r="9" spans="1:12">
      <c r="A9" s="76">
        <v>1</v>
      </c>
      <c r="B9" s="77" t="s">
        <v>142</v>
      </c>
      <c r="C9" s="41">
        <f>SUM(C10:C12)</f>
        <v>54</v>
      </c>
      <c r="D9" s="41">
        <f t="shared" ref="D9:J9" si="3">SUM(D10:D12)</f>
        <v>46</v>
      </c>
      <c r="E9" s="41">
        <v>6779.7339299999994</v>
      </c>
      <c r="F9" s="41">
        <f t="shared" si="3"/>
        <v>2126</v>
      </c>
      <c r="G9" s="41">
        <f t="shared" si="3"/>
        <v>12</v>
      </c>
      <c r="H9" s="41">
        <f t="shared" si="3"/>
        <v>88</v>
      </c>
      <c r="I9" s="41">
        <f t="shared" si="3"/>
        <v>0</v>
      </c>
      <c r="J9" s="41">
        <f t="shared" si="3"/>
        <v>9005.7339300000003</v>
      </c>
      <c r="K9" s="41">
        <f t="shared" ref="K9" si="4">SUM(K10:K12)</f>
        <v>0</v>
      </c>
    </row>
    <row r="10" spans="1:12">
      <c r="A10" s="76"/>
      <c r="B10" s="77" t="s">
        <v>143</v>
      </c>
      <c r="C10" s="41">
        <v>54</v>
      </c>
      <c r="D10" s="41">
        <v>46</v>
      </c>
      <c r="E10" s="41">
        <v>6286.0313699999997</v>
      </c>
      <c r="F10" s="41">
        <v>2095</v>
      </c>
      <c r="G10" s="41">
        <v>12</v>
      </c>
      <c r="H10" s="41">
        <v>88</v>
      </c>
      <c r="I10" s="41"/>
      <c r="J10" s="41">
        <f>E10+F10+G10+H10+I10</f>
        <v>8481.0313700000006</v>
      </c>
      <c r="K10" s="41"/>
    </row>
    <row r="11" spans="1:12" ht="14.25" customHeight="1">
      <c r="A11" s="76"/>
      <c r="B11" s="77" t="s">
        <v>144</v>
      </c>
      <c r="C11" s="41"/>
      <c r="D11" s="41"/>
      <c r="E11" s="41">
        <v>493.70256000000001</v>
      </c>
      <c r="F11" s="41">
        <f>C11*36</f>
        <v>0</v>
      </c>
      <c r="G11" s="41">
        <v>0</v>
      </c>
      <c r="H11" s="41"/>
      <c r="I11" s="41"/>
      <c r="J11" s="41">
        <f t="shared" ref="J11:J73" si="5">E11+F11+G11+H11+I11</f>
        <v>493.70256000000001</v>
      </c>
      <c r="K11" s="41"/>
    </row>
    <row r="12" spans="1:12">
      <c r="A12" s="76"/>
      <c r="B12" s="77" t="s">
        <v>145</v>
      </c>
      <c r="C12" s="41"/>
      <c r="D12" s="41"/>
      <c r="E12" s="41">
        <v>0</v>
      </c>
      <c r="F12" s="41">
        <v>31</v>
      </c>
      <c r="G12" s="41"/>
      <c r="H12" s="41"/>
      <c r="I12" s="41"/>
      <c r="J12" s="41">
        <f t="shared" si="5"/>
        <v>31</v>
      </c>
      <c r="K12" s="41"/>
    </row>
    <row r="13" spans="1:12">
      <c r="A13" s="76">
        <v>2</v>
      </c>
      <c r="B13" s="77" t="s">
        <v>146</v>
      </c>
      <c r="C13" s="41">
        <f>SUM(C14:C16)</f>
        <v>39</v>
      </c>
      <c r="D13" s="41">
        <f t="shared" ref="D13:J13" si="6">SUM(D14:D16)</f>
        <v>35</v>
      </c>
      <c r="E13" s="41">
        <v>4699.4062110000004</v>
      </c>
      <c r="F13" s="41">
        <f t="shared" si="6"/>
        <v>1556</v>
      </c>
      <c r="G13" s="41">
        <f t="shared" si="6"/>
        <v>16</v>
      </c>
      <c r="H13" s="41">
        <f t="shared" si="6"/>
        <v>171</v>
      </c>
      <c r="I13" s="41">
        <f t="shared" si="6"/>
        <v>150</v>
      </c>
      <c r="J13" s="41">
        <f t="shared" si="6"/>
        <v>6592.4062110000004</v>
      </c>
      <c r="K13" s="41">
        <f t="shared" ref="K13" si="7">SUM(K14:K16)</f>
        <v>2500</v>
      </c>
    </row>
    <row r="14" spans="1:12">
      <c r="A14" s="76"/>
      <c r="B14" s="77" t="s">
        <v>143</v>
      </c>
      <c r="C14" s="41">
        <v>39</v>
      </c>
      <c r="D14" s="41">
        <v>35</v>
      </c>
      <c r="E14" s="41">
        <v>4452.5549310000006</v>
      </c>
      <c r="F14" s="41">
        <v>1484</v>
      </c>
      <c r="G14" s="41">
        <v>16</v>
      </c>
      <c r="H14" s="41"/>
      <c r="I14" s="41">
        <v>150</v>
      </c>
      <c r="J14" s="41">
        <f t="shared" si="5"/>
        <v>6102.5549310000006</v>
      </c>
      <c r="K14" s="41">
        <v>2500</v>
      </c>
    </row>
    <row r="15" spans="1:12" ht="16.5" customHeight="1">
      <c r="A15" s="76"/>
      <c r="B15" s="77" t="s">
        <v>144</v>
      </c>
      <c r="C15" s="41"/>
      <c r="D15" s="41"/>
      <c r="E15" s="41">
        <v>246.85128</v>
      </c>
      <c r="F15" s="41">
        <f>C15*36</f>
        <v>0</v>
      </c>
      <c r="G15" s="41">
        <v>0</v>
      </c>
      <c r="H15" s="41"/>
      <c r="I15" s="41"/>
      <c r="J15" s="41">
        <f t="shared" si="5"/>
        <v>246.85128</v>
      </c>
      <c r="K15" s="41"/>
    </row>
    <row r="16" spans="1:12">
      <c r="A16" s="76"/>
      <c r="B16" s="77" t="s">
        <v>147</v>
      </c>
      <c r="C16" s="41"/>
      <c r="D16" s="41"/>
      <c r="E16" s="41">
        <v>0</v>
      </c>
      <c r="F16" s="41">
        <v>72</v>
      </c>
      <c r="G16" s="41"/>
      <c r="H16" s="41">
        <v>171</v>
      </c>
      <c r="I16" s="41"/>
      <c r="J16" s="41">
        <f t="shared" si="5"/>
        <v>243</v>
      </c>
      <c r="K16" s="41"/>
    </row>
    <row r="17" spans="1:13">
      <c r="A17" s="76">
        <v>3</v>
      </c>
      <c r="B17" s="77" t="s">
        <v>148</v>
      </c>
      <c r="C17" s="41">
        <f>SUM(C18:C20)</f>
        <v>35</v>
      </c>
      <c r="D17" s="41">
        <f t="shared" ref="D17:J17" si="8">SUM(D18:D20)</f>
        <v>30</v>
      </c>
      <c r="E17" s="41">
        <v>4132.6044000000011</v>
      </c>
      <c r="F17" s="41">
        <f t="shared" si="8"/>
        <v>1383</v>
      </c>
      <c r="G17" s="41">
        <f t="shared" si="8"/>
        <v>8</v>
      </c>
      <c r="H17" s="41">
        <f t="shared" si="8"/>
        <v>236</v>
      </c>
      <c r="I17" s="41">
        <f t="shared" si="8"/>
        <v>0</v>
      </c>
      <c r="J17" s="41">
        <f t="shared" si="8"/>
        <v>5759.6044000000002</v>
      </c>
      <c r="K17" s="41">
        <f t="shared" ref="K17" si="9">SUM(K18:K20)</f>
        <v>1100</v>
      </c>
    </row>
    <row r="18" spans="1:13">
      <c r="A18" s="76"/>
      <c r="B18" s="77" t="s">
        <v>143</v>
      </c>
      <c r="C18" s="41">
        <v>35</v>
      </c>
      <c r="D18" s="41">
        <v>30</v>
      </c>
      <c r="E18" s="41">
        <v>3824.040300000001</v>
      </c>
      <c r="F18" s="41">
        <v>1275</v>
      </c>
      <c r="G18" s="41">
        <v>8</v>
      </c>
      <c r="H18" s="41"/>
      <c r="I18" s="41"/>
      <c r="J18" s="41">
        <f t="shared" si="5"/>
        <v>5107.0403000000006</v>
      </c>
      <c r="K18" s="41">
        <v>1100</v>
      </c>
    </row>
    <row r="19" spans="1:13" ht="12.75" customHeight="1">
      <c r="A19" s="76"/>
      <c r="B19" s="77" t="s">
        <v>144</v>
      </c>
      <c r="C19" s="41"/>
      <c r="D19" s="41"/>
      <c r="E19" s="41">
        <v>308.56409999999994</v>
      </c>
      <c r="F19" s="41">
        <f>C19*36</f>
        <v>0</v>
      </c>
      <c r="G19" s="41">
        <v>0</v>
      </c>
      <c r="H19" s="41"/>
      <c r="I19" s="41"/>
      <c r="J19" s="41">
        <f t="shared" si="5"/>
        <v>308.56409999999994</v>
      </c>
      <c r="K19" s="41"/>
    </row>
    <row r="20" spans="1:13">
      <c r="A20" s="76"/>
      <c r="B20" s="77" t="s">
        <v>149</v>
      </c>
      <c r="C20" s="41"/>
      <c r="D20" s="41"/>
      <c r="E20" s="41">
        <v>0</v>
      </c>
      <c r="F20" s="41">
        <v>108</v>
      </c>
      <c r="G20" s="41"/>
      <c r="H20" s="41">
        <v>236</v>
      </c>
      <c r="I20" s="41"/>
      <c r="J20" s="41">
        <f t="shared" si="5"/>
        <v>344</v>
      </c>
      <c r="K20" s="41"/>
    </row>
    <row r="21" spans="1:13" ht="15.75" customHeight="1">
      <c r="A21" s="76">
        <v>4</v>
      </c>
      <c r="B21" s="77" t="s">
        <v>150</v>
      </c>
      <c r="C21" s="41">
        <f>SUM(C22:C24)</f>
        <v>37</v>
      </c>
      <c r="D21" s="41">
        <f t="shared" ref="D21:J21" si="10">SUM(D22:D24)</f>
        <v>32</v>
      </c>
      <c r="E21" s="41">
        <v>4430.66266</v>
      </c>
      <c r="F21" s="41">
        <f t="shared" si="10"/>
        <v>1764</v>
      </c>
      <c r="G21" s="41">
        <f t="shared" si="10"/>
        <v>0</v>
      </c>
      <c r="H21" s="41">
        <f t="shared" si="10"/>
        <v>1011</v>
      </c>
      <c r="I21" s="41">
        <f t="shared" si="10"/>
        <v>3000</v>
      </c>
      <c r="J21" s="41">
        <f t="shared" si="10"/>
        <v>10205.66266</v>
      </c>
      <c r="K21" s="41">
        <f t="shared" ref="K21" si="11">SUM(K22:K24)</f>
        <v>0</v>
      </c>
    </row>
    <row r="22" spans="1:13">
      <c r="A22" s="76"/>
      <c r="B22" s="77" t="s">
        <v>143</v>
      </c>
      <c r="C22" s="41">
        <v>37</v>
      </c>
      <c r="D22" s="41">
        <v>32</v>
      </c>
      <c r="E22" s="41">
        <v>4122.0985600000004</v>
      </c>
      <c r="F22" s="41">
        <f>C22*36</f>
        <v>1332</v>
      </c>
      <c r="G22" s="41"/>
      <c r="H22" s="41"/>
      <c r="I22" s="41">
        <v>3000</v>
      </c>
      <c r="J22" s="41">
        <f t="shared" si="5"/>
        <v>8454.0985600000004</v>
      </c>
      <c r="K22" s="41"/>
    </row>
    <row r="23" spans="1:13" ht="15" customHeight="1">
      <c r="A23" s="76"/>
      <c r="B23" s="77" t="s">
        <v>144</v>
      </c>
      <c r="C23" s="41"/>
      <c r="D23" s="41"/>
      <c r="E23" s="41">
        <v>308.56409999999994</v>
      </c>
      <c r="F23" s="41">
        <f>C23*36</f>
        <v>0</v>
      </c>
      <c r="G23" s="41"/>
      <c r="H23" s="41"/>
      <c r="I23" s="41"/>
      <c r="J23" s="41">
        <f t="shared" si="5"/>
        <v>308.56409999999994</v>
      </c>
      <c r="K23" s="41"/>
    </row>
    <row r="24" spans="1:13">
      <c r="A24" s="76"/>
      <c r="B24" s="77" t="s">
        <v>151</v>
      </c>
      <c r="C24" s="41"/>
      <c r="D24" s="41"/>
      <c r="E24" s="41">
        <v>0</v>
      </c>
      <c r="F24" s="41">
        <v>432</v>
      </c>
      <c r="G24" s="41"/>
      <c r="H24" s="41">
        <v>1011</v>
      </c>
      <c r="I24" s="41"/>
      <c r="J24" s="41">
        <f t="shared" si="5"/>
        <v>1443</v>
      </c>
      <c r="K24" s="41"/>
    </row>
    <row r="25" spans="1:13">
      <c r="A25" s="76">
        <v>5</v>
      </c>
      <c r="B25" s="77" t="s">
        <v>152</v>
      </c>
      <c r="C25" s="41">
        <f>SUM(C26:C28)</f>
        <v>57</v>
      </c>
      <c r="D25" s="41">
        <f t="shared" ref="D25:J25" si="12">SUM(D26:D28)</f>
        <v>50</v>
      </c>
      <c r="E25" s="41">
        <v>7767.4562400000004</v>
      </c>
      <c r="F25" s="41">
        <f t="shared" si="12"/>
        <v>2733</v>
      </c>
      <c r="G25" s="41">
        <f t="shared" si="12"/>
        <v>0</v>
      </c>
      <c r="H25" s="41">
        <f t="shared" si="12"/>
        <v>683</v>
      </c>
      <c r="I25" s="41">
        <f t="shared" si="12"/>
        <v>15500</v>
      </c>
      <c r="J25" s="41">
        <f t="shared" si="12"/>
        <v>26683.456240000003</v>
      </c>
      <c r="K25" s="41">
        <f t="shared" ref="K25" si="13">SUM(K26:K28)</f>
        <v>0</v>
      </c>
    </row>
    <row r="26" spans="1:13">
      <c r="A26" s="76"/>
      <c r="B26" s="77" t="s">
        <v>143</v>
      </c>
      <c r="C26" s="41">
        <v>57</v>
      </c>
      <c r="D26" s="41">
        <v>50</v>
      </c>
      <c r="E26" s="41">
        <v>7335.4665000000005</v>
      </c>
      <c r="F26" s="41">
        <v>2445</v>
      </c>
      <c r="G26" s="41"/>
      <c r="H26" s="41"/>
      <c r="I26" s="41">
        <v>15500</v>
      </c>
      <c r="J26" s="41">
        <f t="shared" si="5"/>
        <v>25280.466500000002</v>
      </c>
      <c r="K26" s="41"/>
    </row>
    <row r="27" spans="1:13" ht="14.25" customHeight="1">
      <c r="A27" s="76"/>
      <c r="B27" s="77" t="s">
        <v>144</v>
      </c>
      <c r="C27" s="41"/>
      <c r="D27" s="41"/>
      <c r="E27" s="41">
        <v>431.98973999999998</v>
      </c>
      <c r="F27" s="41">
        <f>C27*36</f>
        <v>0</v>
      </c>
      <c r="G27" s="41"/>
      <c r="H27" s="41"/>
      <c r="I27" s="41"/>
      <c r="J27" s="41">
        <f t="shared" si="5"/>
        <v>431.98973999999998</v>
      </c>
      <c r="K27" s="41"/>
    </row>
    <row r="28" spans="1:13">
      <c r="A28" s="76"/>
      <c r="B28" s="77" t="s">
        <v>153</v>
      </c>
      <c r="C28" s="41"/>
      <c r="D28" s="41"/>
      <c r="E28" s="41">
        <v>0</v>
      </c>
      <c r="F28" s="41">
        <v>288</v>
      </c>
      <c r="G28" s="41"/>
      <c r="H28" s="41">
        <v>683</v>
      </c>
      <c r="I28" s="41"/>
      <c r="J28" s="41">
        <f t="shared" si="5"/>
        <v>971</v>
      </c>
      <c r="K28" s="41"/>
    </row>
    <row r="29" spans="1:13">
      <c r="A29" s="76">
        <v>6</v>
      </c>
      <c r="B29" s="77" t="s">
        <v>154</v>
      </c>
      <c r="C29" s="41">
        <f>SUM(C30:C33)-C31</f>
        <v>39</v>
      </c>
      <c r="D29" s="41">
        <f t="shared" ref="D29:J29" si="14">SUM(D30:D33)-D31</f>
        <v>37</v>
      </c>
      <c r="E29" s="41">
        <v>5399.5841949000023</v>
      </c>
      <c r="F29" s="41">
        <f t="shared" si="14"/>
        <v>1867</v>
      </c>
      <c r="G29" s="41">
        <f t="shared" si="14"/>
        <v>70</v>
      </c>
      <c r="H29" s="41">
        <f t="shared" si="14"/>
        <v>171</v>
      </c>
      <c r="I29" s="41">
        <f t="shared" si="14"/>
        <v>3150</v>
      </c>
      <c r="J29" s="41">
        <f t="shared" si="14"/>
        <v>10657.584194900001</v>
      </c>
      <c r="K29" s="41">
        <f t="shared" ref="K29" si="15">SUM(K30:K33)-K31</f>
        <v>0</v>
      </c>
    </row>
    <row r="30" spans="1:13" s="152" customFormat="1">
      <c r="A30" s="151"/>
      <c r="B30" s="77" t="s">
        <v>143</v>
      </c>
      <c r="C30" s="41">
        <v>39</v>
      </c>
      <c r="D30" s="41">
        <v>37</v>
      </c>
      <c r="E30" s="41">
        <v>5276.1585549000019</v>
      </c>
      <c r="F30" s="41">
        <v>1759</v>
      </c>
      <c r="G30" s="41">
        <v>70</v>
      </c>
      <c r="H30" s="41"/>
      <c r="I30" s="41">
        <f>3000+150</f>
        <v>3150</v>
      </c>
      <c r="J30" s="41">
        <f t="shared" si="5"/>
        <v>10255.158554900001</v>
      </c>
      <c r="K30" s="41"/>
      <c r="L30" s="147"/>
      <c r="M30" s="147"/>
    </row>
    <row r="31" spans="1:13" s="152" customFormat="1" ht="25.5">
      <c r="A31" s="151"/>
      <c r="B31" s="85" t="s">
        <v>155</v>
      </c>
      <c r="C31" s="153"/>
      <c r="D31" s="153"/>
      <c r="E31" s="41">
        <v>0</v>
      </c>
      <c r="F31" s="41">
        <f>C31*36</f>
        <v>0</v>
      </c>
      <c r="G31" s="153">
        <v>0</v>
      </c>
      <c r="H31" s="41"/>
      <c r="I31" s="153">
        <v>3000</v>
      </c>
      <c r="J31" s="41">
        <f t="shared" si="5"/>
        <v>3000</v>
      </c>
      <c r="K31" s="153"/>
      <c r="L31" s="147"/>
      <c r="M31" s="147"/>
    </row>
    <row r="32" spans="1:13" s="152" customFormat="1" ht="19.5" customHeight="1">
      <c r="A32" s="151"/>
      <c r="B32" s="77" t="s">
        <v>144</v>
      </c>
      <c r="C32" s="153"/>
      <c r="D32" s="153"/>
      <c r="E32" s="41">
        <v>123.42564</v>
      </c>
      <c r="F32" s="41">
        <f>C32*36</f>
        <v>0</v>
      </c>
      <c r="G32" s="153">
        <v>0</v>
      </c>
      <c r="H32" s="41"/>
      <c r="I32" s="153"/>
      <c r="J32" s="41">
        <f t="shared" si="5"/>
        <v>123.42564</v>
      </c>
      <c r="K32" s="153"/>
      <c r="L32" s="147"/>
      <c r="M32" s="147"/>
    </row>
    <row r="33" spans="1:13" s="152" customFormat="1">
      <c r="A33" s="151"/>
      <c r="B33" s="77" t="s">
        <v>149</v>
      </c>
      <c r="C33" s="153"/>
      <c r="D33" s="153"/>
      <c r="E33" s="41">
        <v>0</v>
      </c>
      <c r="F33" s="41">
        <v>108</v>
      </c>
      <c r="G33" s="153"/>
      <c r="H33" s="41">
        <v>171</v>
      </c>
      <c r="I33" s="153"/>
      <c r="J33" s="41">
        <f t="shared" si="5"/>
        <v>279</v>
      </c>
      <c r="K33" s="153"/>
      <c r="L33" s="147"/>
      <c r="M33" s="147"/>
    </row>
    <row r="34" spans="1:13">
      <c r="A34" s="76">
        <v>7</v>
      </c>
      <c r="B34" s="77" t="s">
        <v>156</v>
      </c>
      <c r="C34" s="41">
        <f>SUM(C35:C37)</f>
        <v>45</v>
      </c>
      <c r="D34" s="41">
        <f t="shared" ref="D34:J34" si="16">SUM(D35:D37)</f>
        <v>45</v>
      </c>
      <c r="E34" s="41">
        <v>5411.4198500000002</v>
      </c>
      <c r="F34" s="41">
        <f t="shared" si="16"/>
        <v>1912</v>
      </c>
      <c r="G34" s="41">
        <f t="shared" si="16"/>
        <v>6</v>
      </c>
      <c r="H34" s="41">
        <f t="shared" si="16"/>
        <v>274.74229200000002</v>
      </c>
      <c r="I34" s="41">
        <f t="shared" si="16"/>
        <v>1500</v>
      </c>
      <c r="J34" s="41">
        <f t="shared" si="16"/>
        <v>9104.162142000001</v>
      </c>
      <c r="K34" s="41">
        <f t="shared" ref="K34" si="17">SUM(K35:K37)</f>
        <v>1300</v>
      </c>
    </row>
    <row r="35" spans="1:13">
      <c r="A35" s="76"/>
      <c r="B35" s="77" t="s">
        <v>143</v>
      </c>
      <c r="C35" s="41">
        <v>45</v>
      </c>
      <c r="D35" s="41">
        <v>45</v>
      </c>
      <c r="E35" s="41">
        <v>5411.4198500000002</v>
      </c>
      <c r="F35" s="41">
        <v>1804</v>
      </c>
      <c r="G35" s="41">
        <v>6</v>
      </c>
      <c r="H35" s="41"/>
      <c r="I35" s="41">
        <v>1500</v>
      </c>
      <c r="J35" s="41">
        <f t="shared" si="5"/>
        <v>8721.4198500000002</v>
      </c>
      <c r="K35" s="41">
        <v>1300</v>
      </c>
    </row>
    <row r="36" spans="1:13" ht="16.5" customHeight="1">
      <c r="A36" s="76"/>
      <c r="B36" s="77" t="s">
        <v>144</v>
      </c>
      <c r="C36" s="41"/>
      <c r="D36" s="41"/>
      <c r="E36" s="41">
        <v>0</v>
      </c>
      <c r="F36" s="41">
        <f>C36*36</f>
        <v>0</v>
      </c>
      <c r="G36" s="41">
        <v>0</v>
      </c>
      <c r="H36" s="41"/>
      <c r="I36" s="41"/>
      <c r="J36" s="41">
        <f t="shared" si="5"/>
        <v>0</v>
      </c>
      <c r="K36" s="41"/>
    </row>
    <row r="37" spans="1:13">
      <c r="A37" s="76"/>
      <c r="B37" s="77" t="s">
        <v>149</v>
      </c>
      <c r="C37" s="41"/>
      <c r="D37" s="41"/>
      <c r="E37" s="41">
        <v>0</v>
      </c>
      <c r="F37" s="41">
        <v>108</v>
      </c>
      <c r="G37" s="41"/>
      <c r="H37" s="41">
        <v>274.74229200000002</v>
      </c>
      <c r="I37" s="41"/>
      <c r="J37" s="41">
        <f t="shared" si="5"/>
        <v>382.74229200000002</v>
      </c>
      <c r="K37" s="41"/>
    </row>
    <row r="38" spans="1:13">
      <c r="A38" s="76">
        <v>8</v>
      </c>
      <c r="B38" s="77" t="s">
        <v>157</v>
      </c>
      <c r="C38" s="41">
        <f>SUM(C39:C42)-C40</f>
        <v>63</v>
      </c>
      <c r="D38" s="41">
        <f t="shared" ref="D38:J38" si="18">SUM(D39:D42)-D40</f>
        <v>62</v>
      </c>
      <c r="E38" s="41">
        <v>8061.8470439999983</v>
      </c>
      <c r="F38" s="41">
        <f t="shared" si="18"/>
        <v>2775</v>
      </c>
      <c r="G38" s="41">
        <f t="shared" si="18"/>
        <v>16</v>
      </c>
      <c r="H38" s="41">
        <f t="shared" si="18"/>
        <v>198</v>
      </c>
      <c r="I38" s="41">
        <f t="shared" si="18"/>
        <v>6000</v>
      </c>
      <c r="J38" s="41">
        <f t="shared" si="18"/>
        <v>17050.847043999998</v>
      </c>
      <c r="K38" s="41">
        <f t="shared" ref="K38" si="19">SUM(K39:K42)-K40</f>
        <v>0</v>
      </c>
    </row>
    <row r="39" spans="1:13">
      <c r="A39" s="76"/>
      <c r="B39" s="77" t="s">
        <v>143</v>
      </c>
      <c r="C39" s="41">
        <v>63</v>
      </c>
      <c r="D39" s="41">
        <v>62</v>
      </c>
      <c r="E39" s="41">
        <v>8000.1342239999985</v>
      </c>
      <c r="F39" s="41">
        <v>2667</v>
      </c>
      <c r="G39" s="41">
        <v>16</v>
      </c>
      <c r="H39" s="41"/>
      <c r="I39" s="41">
        <v>6000</v>
      </c>
      <c r="J39" s="41">
        <f t="shared" si="5"/>
        <v>16683.134223999998</v>
      </c>
      <c r="K39" s="41"/>
    </row>
    <row r="40" spans="1:13" ht="25.5">
      <c r="A40" s="76"/>
      <c r="B40" s="85" t="s">
        <v>155</v>
      </c>
      <c r="C40" s="41"/>
      <c r="D40" s="41"/>
      <c r="E40" s="41">
        <v>0</v>
      </c>
      <c r="F40" s="41">
        <f>C40*36</f>
        <v>0</v>
      </c>
      <c r="G40" s="41">
        <v>0</v>
      </c>
      <c r="H40" s="41"/>
      <c r="I40" s="41">
        <v>1000</v>
      </c>
      <c r="J40" s="41">
        <f t="shared" si="5"/>
        <v>1000</v>
      </c>
      <c r="K40" s="41"/>
    </row>
    <row r="41" spans="1:13" ht="11.25" customHeight="1">
      <c r="A41" s="76"/>
      <c r="B41" s="77" t="s">
        <v>144</v>
      </c>
      <c r="C41" s="41"/>
      <c r="D41" s="41"/>
      <c r="E41" s="41">
        <v>61.712820000000001</v>
      </c>
      <c r="F41" s="41">
        <f>C41*36</f>
        <v>0</v>
      </c>
      <c r="G41" s="41">
        <v>0</v>
      </c>
      <c r="H41" s="41"/>
      <c r="I41" s="41"/>
      <c r="J41" s="41">
        <f t="shared" si="5"/>
        <v>61.712820000000001</v>
      </c>
      <c r="K41" s="41"/>
    </row>
    <row r="42" spans="1:13">
      <c r="A42" s="76"/>
      <c r="B42" s="77" t="s">
        <v>149</v>
      </c>
      <c r="C42" s="41"/>
      <c r="D42" s="41"/>
      <c r="E42" s="41">
        <v>0</v>
      </c>
      <c r="F42" s="41">
        <v>108</v>
      </c>
      <c r="G42" s="41"/>
      <c r="H42" s="41">
        <v>198</v>
      </c>
      <c r="I42" s="41"/>
      <c r="J42" s="41">
        <f t="shared" si="5"/>
        <v>306</v>
      </c>
      <c r="K42" s="41"/>
    </row>
    <row r="43" spans="1:13">
      <c r="A43" s="76">
        <v>9</v>
      </c>
      <c r="B43" s="77" t="s">
        <v>158</v>
      </c>
      <c r="C43" s="41">
        <f>SUM(C44:C46)</f>
        <v>42</v>
      </c>
      <c r="D43" s="41">
        <f t="shared" ref="D43:J43" si="20">SUM(D44:D46)</f>
        <v>35</v>
      </c>
      <c r="E43" s="41">
        <v>4876.1665500000008</v>
      </c>
      <c r="F43" s="41">
        <f t="shared" si="20"/>
        <v>1620</v>
      </c>
      <c r="G43" s="41">
        <f t="shared" si="20"/>
        <v>8</v>
      </c>
      <c r="H43" s="41">
        <f t="shared" si="20"/>
        <v>202.32471599999997</v>
      </c>
      <c r="I43" s="41">
        <f t="shared" si="20"/>
        <v>255</v>
      </c>
      <c r="J43" s="41">
        <f t="shared" si="20"/>
        <v>6961.4912660000009</v>
      </c>
      <c r="K43" s="41">
        <f t="shared" ref="K43" si="21">SUM(K44:K46)</f>
        <v>150</v>
      </c>
    </row>
    <row r="44" spans="1:13">
      <c r="A44" s="76"/>
      <c r="B44" s="77" t="s">
        <v>143</v>
      </c>
      <c r="C44" s="41">
        <v>42</v>
      </c>
      <c r="D44" s="41">
        <v>35</v>
      </c>
      <c r="E44" s="41">
        <v>4444.1768100000008</v>
      </c>
      <c r="F44" s="41">
        <f>C44*36</f>
        <v>1512</v>
      </c>
      <c r="G44" s="41">
        <v>8</v>
      </c>
      <c r="H44" s="41"/>
      <c r="I44" s="41">
        <v>255</v>
      </c>
      <c r="J44" s="41">
        <f t="shared" si="5"/>
        <v>6219.1768100000008</v>
      </c>
      <c r="K44" s="41">
        <v>150</v>
      </c>
    </row>
    <row r="45" spans="1:13" ht="12.75" customHeight="1">
      <c r="A45" s="76"/>
      <c r="B45" s="77" t="s">
        <v>144</v>
      </c>
      <c r="C45" s="41"/>
      <c r="D45" s="41"/>
      <c r="E45" s="41">
        <v>431.98973999999998</v>
      </c>
      <c r="F45" s="41">
        <f>C45*36</f>
        <v>0</v>
      </c>
      <c r="G45" s="41">
        <v>0</v>
      </c>
      <c r="H45" s="41"/>
      <c r="I45" s="41"/>
      <c r="J45" s="41">
        <f t="shared" si="5"/>
        <v>431.98973999999998</v>
      </c>
      <c r="K45" s="41"/>
    </row>
    <row r="46" spans="1:13">
      <c r="A46" s="76"/>
      <c r="B46" s="77" t="s">
        <v>149</v>
      </c>
      <c r="C46" s="41"/>
      <c r="D46" s="41"/>
      <c r="E46" s="41">
        <v>0</v>
      </c>
      <c r="F46" s="41">
        <v>108</v>
      </c>
      <c r="G46" s="41"/>
      <c r="H46" s="41">
        <v>202.32471599999997</v>
      </c>
      <c r="I46" s="41"/>
      <c r="J46" s="41">
        <f t="shared" si="5"/>
        <v>310.32471599999997</v>
      </c>
      <c r="K46" s="41"/>
    </row>
    <row r="47" spans="1:13">
      <c r="A47" s="76">
        <v>10</v>
      </c>
      <c r="B47" s="77" t="s">
        <v>159</v>
      </c>
      <c r="C47" s="41">
        <f>SUM(C48:C50)</f>
        <v>30</v>
      </c>
      <c r="D47" s="41">
        <f t="shared" ref="D47:J47" si="22">SUM(D48:D50)</f>
        <v>26</v>
      </c>
      <c r="E47" s="41">
        <v>3269.9020437000004</v>
      </c>
      <c r="F47" s="41">
        <f t="shared" si="22"/>
        <v>1224</v>
      </c>
      <c r="G47" s="41">
        <f t="shared" si="22"/>
        <v>4</v>
      </c>
      <c r="H47" s="41">
        <f t="shared" si="22"/>
        <v>309.71557200000001</v>
      </c>
      <c r="I47" s="41">
        <f t="shared" si="22"/>
        <v>150</v>
      </c>
      <c r="J47" s="41">
        <f t="shared" si="22"/>
        <v>4957.6176157000009</v>
      </c>
      <c r="K47" s="41">
        <f t="shared" ref="K47" si="23">SUM(K48:K50)</f>
        <v>3000</v>
      </c>
    </row>
    <row r="48" spans="1:13">
      <c r="A48" s="76"/>
      <c r="B48" s="77" t="s">
        <v>143</v>
      </c>
      <c r="C48" s="41">
        <v>30</v>
      </c>
      <c r="D48" s="41">
        <v>26</v>
      </c>
      <c r="E48" s="41">
        <v>3023.0507637000005</v>
      </c>
      <c r="F48" s="41">
        <f>C48*36</f>
        <v>1080</v>
      </c>
      <c r="G48" s="41">
        <v>4</v>
      </c>
      <c r="H48" s="41"/>
      <c r="I48" s="41">
        <v>150</v>
      </c>
      <c r="J48" s="41">
        <f t="shared" si="5"/>
        <v>4257.050763700001</v>
      </c>
      <c r="K48" s="41">
        <v>3000</v>
      </c>
    </row>
    <row r="49" spans="1:11" ht="18" customHeight="1">
      <c r="A49" s="76"/>
      <c r="B49" s="77" t="s">
        <v>144</v>
      </c>
      <c r="C49" s="41"/>
      <c r="D49" s="41"/>
      <c r="E49" s="41">
        <v>246.85128</v>
      </c>
      <c r="F49" s="41">
        <f>C49*36</f>
        <v>0</v>
      </c>
      <c r="G49" s="41">
        <v>0</v>
      </c>
      <c r="H49" s="41"/>
      <c r="I49" s="41"/>
      <c r="J49" s="41">
        <f t="shared" si="5"/>
        <v>246.85128</v>
      </c>
      <c r="K49" s="41"/>
    </row>
    <row r="50" spans="1:11">
      <c r="A50" s="76"/>
      <c r="B50" s="77" t="s">
        <v>160</v>
      </c>
      <c r="C50" s="41"/>
      <c r="D50" s="41"/>
      <c r="E50" s="41">
        <v>0</v>
      </c>
      <c r="F50" s="41">
        <v>144</v>
      </c>
      <c r="G50" s="41"/>
      <c r="H50" s="41">
        <v>309.71557200000001</v>
      </c>
      <c r="I50" s="41"/>
      <c r="J50" s="41">
        <f t="shared" si="5"/>
        <v>453.71557200000001</v>
      </c>
      <c r="K50" s="41"/>
    </row>
    <row r="51" spans="1:11">
      <c r="A51" s="76">
        <v>11</v>
      </c>
      <c r="B51" s="77" t="s">
        <v>161</v>
      </c>
      <c r="C51" s="41">
        <f>SUM(C52:C54)</f>
        <v>49</v>
      </c>
      <c r="D51" s="41">
        <f t="shared" ref="D51:J51" si="24">SUM(D52:D54)</f>
        <v>48</v>
      </c>
      <c r="E51" s="41">
        <v>5793.5446499999998</v>
      </c>
      <c r="F51" s="41">
        <f t="shared" si="24"/>
        <v>2055</v>
      </c>
      <c r="G51" s="41">
        <f t="shared" si="24"/>
        <v>16</v>
      </c>
      <c r="H51" s="41">
        <f t="shared" si="24"/>
        <v>406.91035800000009</v>
      </c>
      <c r="I51" s="41">
        <f t="shared" si="24"/>
        <v>400</v>
      </c>
      <c r="J51" s="41">
        <f t="shared" si="24"/>
        <v>8671.4550080000008</v>
      </c>
      <c r="K51" s="41">
        <f t="shared" ref="K51" si="25">SUM(K52:K54)</f>
        <v>30</v>
      </c>
    </row>
    <row r="52" spans="1:11">
      <c r="A52" s="76"/>
      <c r="B52" s="77" t="s">
        <v>143</v>
      </c>
      <c r="C52" s="41">
        <v>49</v>
      </c>
      <c r="D52" s="41">
        <f>46+2</f>
        <v>48</v>
      </c>
      <c r="E52" s="41">
        <v>5731.8318300000001</v>
      </c>
      <c r="F52" s="41">
        <v>1911</v>
      </c>
      <c r="G52" s="41">
        <v>16</v>
      </c>
      <c r="H52" s="41"/>
      <c r="I52" s="41">
        <v>400</v>
      </c>
      <c r="J52" s="41">
        <f t="shared" si="5"/>
        <v>8058.8318300000001</v>
      </c>
      <c r="K52" s="41">
        <v>30</v>
      </c>
    </row>
    <row r="53" spans="1:11" ht="12.75" customHeight="1">
      <c r="A53" s="76"/>
      <c r="B53" s="77" t="s">
        <v>144</v>
      </c>
      <c r="C53" s="41"/>
      <c r="D53" s="41"/>
      <c r="E53" s="41">
        <v>61.712820000000001</v>
      </c>
      <c r="F53" s="41">
        <f>C53*36</f>
        <v>0</v>
      </c>
      <c r="G53" s="41">
        <v>0</v>
      </c>
      <c r="H53" s="41"/>
      <c r="I53" s="41"/>
      <c r="J53" s="41">
        <f t="shared" si="5"/>
        <v>61.712820000000001</v>
      </c>
      <c r="K53" s="41"/>
    </row>
    <row r="54" spans="1:11">
      <c r="A54" s="76"/>
      <c r="B54" s="77" t="s">
        <v>160</v>
      </c>
      <c r="C54" s="41"/>
      <c r="D54" s="41"/>
      <c r="E54" s="41">
        <v>0</v>
      </c>
      <c r="F54" s="41">
        <v>144</v>
      </c>
      <c r="G54" s="41"/>
      <c r="H54" s="41">
        <v>406.91035800000009</v>
      </c>
      <c r="I54" s="41"/>
      <c r="J54" s="41">
        <f t="shared" si="5"/>
        <v>550.91035800000009</v>
      </c>
      <c r="K54" s="41"/>
    </row>
    <row r="55" spans="1:11">
      <c r="A55" s="76">
        <v>12</v>
      </c>
      <c r="B55" s="77" t="s">
        <v>162</v>
      </c>
      <c r="C55" s="41">
        <f>SUM(C56:C58)</f>
        <v>40</v>
      </c>
      <c r="D55" s="41">
        <f t="shared" ref="D55:J55" si="26">SUM(D56:D58)</f>
        <v>35</v>
      </c>
      <c r="E55" s="41">
        <v>4602.7500600000003</v>
      </c>
      <c r="F55" s="41">
        <f t="shared" si="26"/>
        <v>1512</v>
      </c>
      <c r="G55" s="41">
        <f t="shared" si="26"/>
        <v>8</v>
      </c>
      <c r="H55" s="41">
        <f t="shared" si="26"/>
        <v>183</v>
      </c>
      <c r="I55" s="41">
        <f t="shared" si="26"/>
        <v>0</v>
      </c>
      <c r="J55" s="41">
        <f t="shared" si="26"/>
        <v>6305.7500600000003</v>
      </c>
      <c r="K55" s="41">
        <f t="shared" ref="K55" si="27">SUM(K56:K58)</f>
        <v>230</v>
      </c>
    </row>
    <row r="56" spans="1:11">
      <c r="A56" s="76"/>
      <c r="B56" s="77" t="s">
        <v>143</v>
      </c>
      <c r="C56" s="41">
        <v>40</v>
      </c>
      <c r="D56" s="41">
        <f>34+1</f>
        <v>35</v>
      </c>
      <c r="E56" s="41">
        <v>4294.1859600000007</v>
      </c>
      <c r="F56" s="41">
        <f>C56*36</f>
        <v>1440</v>
      </c>
      <c r="G56" s="41">
        <v>8</v>
      </c>
      <c r="H56" s="41"/>
      <c r="I56" s="41"/>
      <c r="J56" s="41">
        <f t="shared" si="5"/>
        <v>5742.1859600000007</v>
      </c>
      <c r="K56" s="41">
        <v>230</v>
      </c>
    </row>
    <row r="57" spans="1:11" ht="16.5" customHeight="1">
      <c r="A57" s="76"/>
      <c r="B57" s="77" t="s">
        <v>144</v>
      </c>
      <c r="C57" s="41"/>
      <c r="D57" s="41"/>
      <c r="E57" s="41">
        <v>308.56409999999994</v>
      </c>
      <c r="F57" s="41">
        <f>C57*36</f>
        <v>0</v>
      </c>
      <c r="G57" s="41">
        <v>0</v>
      </c>
      <c r="H57" s="41"/>
      <c r="I57" s="41"/>
      <c r="J57" s="41">
        <f t="shared" si="5"/>
        <v>308.56409999999994</v>
      </c>
      <c r="K57" s="41"/>
    </row>
    <row r="58" spans="1:11">
      <c r="A58" s="76"/>
      <c r="B58" s="77" t="s">
        <v>147</v>
      </c>
      <c r="C58" s="41"/>
      <c r="D58" s="41"/>
      <c r="E58" s="41">
        <v>0</v>
      </c>
      <c r="F58" s="41">
        <v>72</v>
      </c>
      <c r="G58" s="41"/>
      <c r="H58" s="41">
        <v>183</v>
      </c>
      <c r="I58" s="41"/>
      <c r="J58" s="41">
        <f t="shared" si="5"/>
        <v>255</v>
      </c>
      <c r="K58" s="41"/>
    </row>
    <row r="59" spans="1:11" ht="14.25" customHeight="1">
      <c r="A59" s="76">
        <v>13</v>
      </c>
      <c r="B59" s="77" t="s">
        <v>163</v>
      </c>
      <c r="C59" s="41">
        <f>SUM(C60:C62)</f>
        <v>39</v>
      </c>
      <c r="D59" s="41">
        <f t="shared" ref="D59:J59" si="28">SUM(D60:D62)</f>
        <v>35</v>
      </c>
      <c r="E59" s="41">
        <v>4706.2216200000003</v>
      </c>
      <c r="F59" s="41">
        <f t="shared" si="28"/>
        <v>1666</v>
      </c>
      <c r="G59" s="41">
        <f t="shared" si="28"/>
        <v>6</v>
      </c>
      <c r="H59" s="41">
        <f t="shared" si="28"/>
        <v>370</v>
      </c>
      <c r="I59" s="41">
        <f t="shared" si="28"/>
        <v>0</v>
      </c>
      <c r="J59" s="41">
        <f t="shared" si="28"/>
        <v>6748.2216200000003</v>
      </c>
      <c r="K59" s="41">
        <f t="shared" ref="K59" si="29">SUM(K60:K62)</f>
        <v>15</v>
      </c>
    </row>
    <row r="60" spans="1:11">
      <c r="A60" s="76"/>
      <c r="B60" s="77" t="s">
        <v>143</v>
      </c>
      <c r="C60" s="41">
        <v>39</v>
      </c>
      <c r="D60" s="41">
        <v>35</v>
      </c>
      <c r="E60" s="41">
        <v>4459.3703400000004</v>
      </c>
      <c r="F60" s="41">
        <v>1486</v>
      </c>
      <c r="G60" s="41">
        <v>6</v>
      </c>
      <c r="H60" s="41"/>
      <c r="I60" s="41"/>
      <c r="J60" s="41">
        <f t="shared" si="5"/>
        <v>5951.3703400000004</v>
      </c>
      <c r="K60" s="41">
        <v>15</v>
      </c>
    </row>
    <row r="61" spans="1:11" ht="14.25" customHeight="1">
      <c r="A61" s="76"/>
      <c r="B61" s="77" t="s">
        <v>144</v>
      </c>
      <c r="C61" s="41"/>
      <c r="D61" s="41"/>
      <c r="E61" s="41">
        <v>246.85128</v>
      </c>
      <c r="F61" s="41">
        <f>C61*36</f>
        <v>0</v>
      </c>
      <c r="G61" s="41">
        <v>0</v>
      </c>
      <c r="H61" s="41"/>
      <c r="I61" s="41"/>
      <c r="J61" s="41">
        <f t="shared" si="5"/>
        <v>246.85128</v>
      </c>
      <c r="K61" s="41"/>
    </row>
    <row r="62" spans="1:11">
      <c r="A62" s="76"/>
      <c r="B62" s="77" t="s">
        <v>164</v>
      </c>
      <c r="C62" s="41"/>
      <c r="D62" s="41"/>
      <c r="E62" s="41">
        <v>0</v>
      </c>
      <c r="F62" s="41">
        <v>180</v>
      </c>
      <c r="G62" s="41"/>
      <c r="H62" s="41">
        <v>370</v>
      </c>
      <c r="I62" s="41"/>
      <c r="J62" s="41">
        <f t="shared" si="5"/>
        <v>550</v>
      </c>
      <c r="K62" s="41"/>
    </row>
    <row r="63" spans="1:11">
      <c r="A63" s="76">
        <v>14</v>
      </c>
      <c r="B63" s="77" t="s">
        <v>165</v>
      </c>
      <c r="C63" s="41">
        <f>SUM(C64:C66)</f>
        <v>64</v>
      </c>
      <c r="D63" s="41">
        <f t="shared" ref="D63:J63" si="30">SUM(D64:D66)</f>
        <v>58</v>
      </c>
      <c r="E63" s="41">
        <v>7560.6031469999998</v>
      </c>
      <c r="F63" s="41">
        <f t="shared" si="30"/>
        <v>2577</v>
      </c>
      <c r="G63" s="41">
        <f t="shared" si="30"/>
        <v>16</v>
      </c>
      <c r="H63" s="41">
        <f t="shared" si="30"/>
        <v>424</v>
      </c>
      <c r="I63" s="41">
        <f t="shared" si="30"/>
        <v>350</v>
      </c>
      <c r="J63" s="41">
        <f t="shared" si="30"/>
        <v>10927.603147</v>
      </c>
      <c r="K63" s="41">
        <f t="shared" ref="K63" si="31">SUM(K64:K66)</f>
        <v>26000</v>
      </c>
    </row>
    <row r="64" spans="1:11">
      <c r="A64" s="76"/>
      <c r="B64" s="77" t="s">
        <v>143</v>
      </c>
      <c r="C64" s="41">
        <v>64</v>
      </c>
      <c r="D64" s="41">
        <v>58</v>
      </c>
      <c r="E64" s="41">
        <v>7190.3262269999996</v>
      </c>
      <c r="F64" s="41">
        <v>2397</v>
      </c>
      <c r="G64" s="41">
        <v>16</v>
      </c>
      <c r="H64" s="41"/>
      <c r="I64" s="41">
        <v>350</v>
      </c>
      <c r="J64" s="41">
        <f t="shared" si="5"/>
        <v>9953.3262269999996</v>
      </c>
      <c r="K64" s="41">
        <v>26000</v>
      </c>
    </row>
    <row r="65" spans="1:11" ht="15.75" customHeight="1">
      <c r="A65" s="76"/>
      <c r="B65" s="77" t="s">
        <v>144</v>
      </c>
      <c r="C65" s="41"/>
      <c r="D65" s="41"/>
      <c r="E65" s="41">
        <v>370.27692000000002</v>
      </c>
      <c r="F65" s="41">
        <f>C65*36</f>
        <v>0</v>
      </c>
      <c r="G65" s="41">
        <v>0</v>
      </c>
      <c r="H65" s="41"/>
      <c r="I65" s="41"/>
      <c r="J65" s="41">
        <f t="shared" si="5"/>
        <v>370.27692000000002</v>
      </c>
      <c r="K65" s="41"/>
    </row>
    <row r="66" spans="1:11">
      <c r="A66" s="76"/>
      <c r="B66" s="77" t="s">
        <v>164</v>
      </c>
      <c r="C66" s="41"/>
      <c r="D66" s="41"/>
      <c r="E66" s="41">
        <v>0</v>
      </c>
      <c r="F66" s="41">
        <v>180</v>
      </c>
      <c r="G66" s="41"/>
      <c r="H66" s="41">
        <v>424</v>
      </c>
      <c r="I66" s="41"/>
      <c r="J66" s="41">
        <f t="shared" si="5"/>
        <v>604</v>
      </c>
      <c r="K66" s="41"/>
    </row>
    <row r="67" spans="1:11">
      <c r="A67" s="76">
        <v>15</v>
      </c>
      <c r="B67" s="77" t="s">
        <v>166</v>
      </c>
      <c r="C67" s="41">
        <f>SUM(C68:C70)</f>
        <v>32</v>
      </c>
      <c r="D67" s="41">
        <f t="shared" ref="D67:J67" si="32">SUM(D68:D70)</f>
        <v>30</v>
      </c>
      <c r="E67" s="41">
        <v>3921.384384</v>
      </c>
      <c r="F67" s="41">
        <f t="shared" si="32"/>
        <v>1338</v>
      </c>
      <c r="G67" s="41">
        <f t="shared" si="32"/>
        <v>0</v>
      </c>
      <c r="H67" s="41">
        <f t="shared" si="32"/>
        <v>236.76874800000002</v>
      </c>
      <c r="I67" s="41">
        <f t="shared" si="32"/>
        <v>2500</v>
      </c>
      <c r="J67" s="41">
        <f t="shared" si="32"/>
        <v>7996.1531320000004</v>
      </c>
      <c r="K67" s="41">
        <f t="shared" ref="K67" si="33">SUM(K68:K70)</f>
        <v>10980</v>
      </c>
    </row>
    <row r="68" spans="1:11">
      <c r="A68" s="76"/>
      <c r="B68" s="77" t="s">
        <v>143</v>
      </c>
      <c r="C68" s="41">
        <v>32</v>
      </c>
      <c r="D68" s="41">
        <v>30</v>
      </c>
      <c r="E68" s="41">
        <v>3797.958744</v>
      </c>
      <c r="F68" s="41">
        <v>1266</v>
      </c>
      <c r="G68" s="41"/>
      <c r="H68" s="41"/>
      <c r="I68" s="41">
        <v>2500</v>
      </c>
      <c r="J68" s="41">
        <f t="shared" si="5"/>
        <v>7563.9587439999996</v>
      </c>
      <c r="K68" s="41">
        <v>10980</v>
      </c>
    </row>
    <row r="69" spans="1:11" ht="16.5" customHeight="1">
      <c r="A69" s="76"/>
      <c r="B69" s="77" t="s">
        <v>144</v>
      </c>
      <c r="C69" s="41"/>
      <c r="D69" s="41"/>
      <c r="E69" s="41">
        <v>123.42564</v>
      </c>
      <c r="F69" s="41">
        <f>C69*36</f>
        <v>0</v>
      </c>
      <c r="G69" s="41"/>
      <c r="H69" s="41"/>
      <c r="I69" s="41"/>
      <c r="J69" s="41">
        <f t="shared" si="5"/>
        <v>123.42564</v>
      </c>
      <c r="K69" s="41"/>
    </row>
    <row r="70" spans="1:11">
      <c r="A70" s="76"/>
      <c r="B70" s="77" t="s">
        <v>147</v>
      </c>
      <c r="C70" s="41"/>
      <c r="D70" s="41"/>
      <c r="E70" s="41">
        <v>0</v>
      </c>
      <c r="F70" s="41">
        <v>72</v>
      </c>
      <c r="G70" s="41"/>
      <c r="H70" s="41">
        <v>236.76874800000002</v>
      </c>
      <c r="I70" s="41"/>
      <c r="J70" s="41">
        <f t="shared" si="5"/>
        <v>308.76874800000002</v>
      </c>
      <c r="K70" s="41"/>
    </row>
    <row r="71" spans="1:11">
      <c r="A71" s="76">
        <v>16</v>
      </c>
      <c r="B71" s="77" t="s">
        <v>167</v>
      </c>
      <c r="C71" s="41">
        <f t="shared" ref="C71:J71" si="34">SUM(C72:C73)</f>
        <v>28</v>
      </c>
      <c r="D71" s="41">
        <f t="shared" si="34"/>
        <v>28</v>
      </c>
      <c r="E71" s="41">
        <v>3570.4612400000001</v>
      </c>
      <c r="F71" s="41">
        <f t="shared" si="34"/>
        <v>1301</v>
      </c>
      <c r="G71" s="41">
        <f t="shared" si="34"/>
        <v>6</v>
      </c>
      <c r="H71" s="41">
        <f t="shared" si="34"/>
        <v>272</v>
      </c>
      <c r="I71" s="41">
        <f t="shared" si="34"/>
        <v>120</v>
      </c>
      <c r="J71" s="41">
        <f t="shared" si="34"/>
        <v>5269.4612400000005</v>
      </c>
      <c r="K71" s="41">
        <f>SUM(K72:K73)</f>
        <v>67</v>
      </c>
    </row>
    <row r="72" spans="1:11">
      <c r="A72" s="76"/>
      <c r="B72" s="77" t="s">
        <v>143</v>
      </c>
      <c r="C72" s="41">
        <v>28</v>
      </c>
      <c r="D72" s="41">
        <v>28</v>
      </c>
      <c r="E72" s="41">
        <v>3570.4612400000001</v>
      </c>
      <c r="F72" s="41">
        <v>1190</v>
      </c>
      <c r="G72" s="41">
        <v>6</v>
      </c>
      <c r="H72" s="41"/>
      <c r="I72" s="41">
        <v>120</v>
      </c>
      <c r="J72" s="41">
        <f t="shared" si="5"/>
        <v>4886.4612400000005</v>
      </c>
      <c r="K72" s="41">
        <v>67</v>
      </c>
    </row>
    <row r="73" spans="1:11">
      <c r="A73" s="76"/>
      <c r="B73" s="77" t="s">
        <v>149</v>
      </c>
      <c r="C73" s="41"/>
      <c r="D73" s="41"/>
      <c r="E73" s="41">
        <v>0</v>
      </c>
      <c r="F73" s="41">
        <v>111</v>
      </c>
      <c r="G73" s="41"/>
      <c r="H73" s="41">
        <v>272</v>
      </c>
      <c r="I73" s="41"/>
      <c r="J73" s="41">
        <f t="shared" si="5"/>
        <v>383</v>
      </c>
      <c r="K73" s="41"/>
    </row>
    <row r="74" spans="1:11">
      <c r="A74" s="76">
        <v>17</v>
      </c>
      <c r="B74" s="77" t="s">
        <v>168</v>
      </c>
      <c r="C74" s="41">
        <f>SUM(C75:C77)</f>
        <v>36</v>
      </c>
      <c r="D74" s="41">
        <f t="shared" ref="D74:J74" si="35">SUM(D75:D77)</f>
        <v>33</v>
      </c>
      <c r="E74" s="41">
        <v>4127.5309499999994</v>
      </c>
      <c r="F74" s="41">
        <f t="shared" si="35"/>
        <v>1422</v>
      </c>
      <c r="G74" s="41">
        <f t="shared" si="35"/>
        <v>8</v>
      </c>
      <c r="H74" s="41">
        <f t="shared" si="35"/>
        <v>206.88322199999999</v>
      </c>
      <c r="I74" s="41">
        <f t="shared" si="35"/>
        <v>1200</v>
      </c>
      <c r="J74" s="41">
        <f t="shared" si="35"/>
        <v>6964.4141719999998</v>
      </c>
      <c r="K74" s="41">
        <f t="shared" ref="K74" si="36">SUM(K75:K77)</f>
        <v>0</v>
      </c>
    </row>
    <row r="75" spans="1:11">
      <c r="A75" s="76"/>
      <c r="B75" s="77" t="s">
        <v>143</v>
      </c>
      <c r="C75" s="41">
        <v>36</v>
      </c>
      <c r="D75" s="41">
        <v>33</v>
      </c>
      <c r="E75" s="41">
        <v>3942.3924899999993</v>
      </c>
      <c r="F75" s="41">
        <v>1314</v>
      </c>
      <c r="G75" s="41">
        <v>8</v>
      </c>
      <c r="H75" s="41"/>
      <c r="I75" s="41">
        <v>1200</v>
      </c>
      <c r="J75" s="41">
        <f t="shared" ref="J75:J138" si="37">E75+F75+G75+H75+I75</f>
        <v>6464.3924899999993</v>
      </c>
      <c r="K75" s="41"/>
    </row>
    <row r="76" spans="1:11" ht="15" customHeight="1">
      <c r="A76" s="76"/>
      <c r="B76" s="77" t="s">
        <v>144</v>
      </c>
      <c r="C76" s="41"/>
      <c r="D76" s="41"/>
      <c r="E76" s="41">
        <v>185.13846000000001</v>
      </c>
      <c r="F76" s="41">
        <f>C76*36</f>
        <v>0</v>
      </c>
      <c r="G76" s="41">
        <v>0</v>
      </c>
      <c r="H76" s="41"/>
      <c r="I76" s="41"/>
      <c r="J76" s="41">
        <f t="shared" si="37"/>
        <v>185.13846000000001</v>
      </c>
      <c r="K76" s="41"/>
    </row>
    <row r="77" spans="1:11">
      <c r="A77" s="76"/>
      <c r="B77" s="77" t="s">
        <v>149</v>
      </c>
      <c r="C77" s="41"/>
      <c r="D77" s="41"/>
      <c r="E77" s="41">
        <v>0</v>
      </c>
      <c r="F77" s="41">
        <v>108</v>
      </c>
      <c r="G77" s="41"/>
      <c r="H77" s="41">
        <v>206.88322199999999</v>
      </c>
      <c r="I77" s="41"/>
      <c r="J77" s="41">
        <f t="shared" si="37"/>
        <v>314.88322199999999</v>
      </c>
      <c r="K77" s="41"/>
    </row>
    <row r="78" spans="1:11">
      <c r="A78" s="76">
        <v>18</v>
      </c>
      <c r="B78" s="77" t="s">
        <v>169</v>
      </c>
      <c r="C78" s="41">
        <f>SUM(C79:C82)-C80</f>
        <v>21</v>
      </c>
      <c r="D78" s="41">
        <f t="shared" ref="D78:J78" si="38">SUM(D79:D82)-D80</f>
        <v>16</v>
      </c>
      <c r="E78" s="41">
        <v>2005.0859970000001</v>
      </c>
      <c r="F78" s="41">
        <f t="shared" si="38"/>
        <v>841</v>
      </c>
      <c r="G78" s="41">
        <f t="shared" si="38"/>
        <v>4</v>
      </c>
      <c r="H78" s="41">
        <f t="shared" si="38"/>
        <v>140.32781</v>
      </c>
      <c r="I78" s="41">
        <f t="shared" si="38"/>
        <v>6200</v>
      </c>
      <c r="J78" s="41">
        <f t="shared" si="38"/>
        <v>9190.4138070000008</v>
      </c>
      <c r="K78" s="41">
        <f t="shared" ref="K78" si="39">SUM(K79:K82)-K80</f>
        <v>0</v>
      </c>
    </row>
    <row r="79" spans="1:11">
      <c r="A79" s="76"/>
      <c r="B79" s="77" t="s">
        <v>143</v>
      </c>
      <c r="C79" s="41">
        <v>21</v>
      </c>
      <c r="D79" s="41">
        <v>16</v>
      </c>
      <c r="E79" s="41">
        <v>1696.5218970000001</v>
      </c>
      <c r="F79" s="41">
        <f>C79*37</f>
        <v>777</v>
      </c>
      <c r="G79" s="41">
        <v>4</v>
      </c>
      <c r="H79" s="41"/>
      <c r="I79" s="41">
        <v>6200</v>
      </c>
      <c r="J79" s="41">
        <f t="shared" si="37"/>
        <v>8677.5218970000005</v>
      </c>
      <c r="K79" s="41"/>
    </row>
    <row r="80" spans="1:11">
      <c r="A80" s="76"/>
      <c r="B80" s="85" t="s">
        <v>170</v>
      </c>
      <c r="C80" s="41"/>
      <c r="D80" s="41"/>
      <c r="E80" s="41">
        <v>0</v>
      </c>
      <c r="F80" s="41">
        <f>C80*36</f>
        <v>0</v>
      </c>
      <c r="G80" s="41">
        <v>0</v>
      </c>
      <c r="H80" s="41"/>
      <c r="I80" s="41">
        <v>5000</v>
      </c>
      <c r="J80" s="41">
        <f t="shared" si="37"/>
        <v>5000</v>
      </c>
      <c r="K80" s="41"/>
    </row>
    <row r="81" spans="1:11" ht="15" customHeight="1">
      <c r="A81" s="76"/>
      <c r="B81" s="77" t="s">
        <v>144</v>
      </c>
      <c r="C81" s="41"/>
      <c r="D81" s="41"/>
      <c r="E81" s="41">
        <v>308.56409999999994</v>
      </c>
      <c r="F81" s="41">
        <f>C81*36</f>
        <v>0</v>
      </c>
      <c r="G81" s="41">
        <v>0</v>
      </c>
      <c r="H81" s="41"/>
      <c r="I81" s="41"/>
      <c r="J81" s="41">
        <f t="shared" si="37"/>
        <v>308.56409999999994</v>
      </c>
      <c r="K81" s="41"/>
    </row>
    <row r="82" spans="1:11">
      <c r="A82" s="76"/>
      <c r="B82" s="77" t="s">
        <v>147</v>
      </c>
      <c r="C82" s="41"/>
      <c r="D82" s="41"/>
      <c r="E82" s="41">
        <v>0</v>
      </c>
      <c r="F82" s="41">
        <v>64</v>
      </c>
      <c r="G82" s="41"/>
      <c r="H82" s="41">
        <f>78.32781+62</f>
        <v>140.32781</v>
      </c>
      <c r="I82" s="41"/>
      <c r="J82" s="41">
        <f t="shared" si="37"/>
        <v>204.32781</v>
      </c>
      <c r="K82" s="41"/>
    </row>
    <row r="83" spans="1:11">
      <c r="A83" s="76">
        <v>19</v>
      </c>
      <c r="B83" s="77" t="s">
        <v>171</v>
      </c>
      <c r="C83" s="41">
        <f>SUM(C84:C86)</f>
        <v>50</v>
      </c>
      <c r="D83" s="41">
        <f t="shared" ref="D83:J83" si="40">SUM(D84:D86)</f>
        <v>36</v>
      </c>
      <c r="E83" s="41">
        <v>6580.7993067000007</v>
      </c>
      <c r="F83" s="41">
        <f t="shared" si="40"/>
        <v>2158</v>
      </c>
      <c r="G83" s="41">
        <f t="shared" si="40"/>
        <v>0</v>
      </c>
      <c r="H83" s="41">
        <f t="shared" si="40"/>
        <v>844.38836399999991</v>
      </c>
      <c r="I83" s="41">
        <f t="shared" si="40"/>
        <v>2800</v>
      </c>
      <c r="J83" s="41">
        <f t="shared" si="40"/>
        <v>12383.187670700001</v>
      </c>
      <c r="K83" s="41">
        <f t="shared" ref="K83" si="41">SUM(K84:K86)</f>
        <v>608</v>
      </c>
    </row>
    <row r="84" spans="1:11">
      <c r="A84" s="76"/>
      <c r="B84" s="77" t="s">
        <v>143</v>
      </c>
      <c r="C84" s="41">
        <v>50</v>
      </c>
      <c r="D84" s="41">
        <v>36</v>
      </c>
      <c r="E84" s="41">
        <v>5716.8198267000007</v>
      </c>
      <c r="F84" s="41">
        <v>1906</v>
      </c>
      <c r="G84" s="41">
        <v>0</v>
      </c>
      <c r="H84" s="41"/>
      <c r="I84" s="41">
        <v>2800</v>
      </c>
      <c r="J84" s="41">
        <f t="shared" si="37"/>
        <v>10422.819826700001</v>
      </c>
      <c r="K84" s="41">
        <v>608</v>
      </c>
    </row>
    <row r="85" spans="1:11" ht="15.75" customHeight="1">
      <c r="A85" s="76"/>
      <c r="B85" s="79" t="s">
        <v>144</v>
      </c>
      <c r="C85" s="41"/>
      <c r="D85" s="41"/>
      <c r="E85" s="41">
        <v>863.97947999999997</v>
      </c>
      <c r="F85" s="41">
        <f>C85*36</f>
        <v>0</v>
      </c>
      <c r="G85" s="41">
        <v>0</v>
      </c>
      <c r="H85" s="41"/>
      <c r="I85" s="41"/>
      <c r="J85" s="41">
        <f t="shared" si="37"/>
        <v>863.97947999999997</v>
      </c>
      <c r="K85" s="41"/>
    </row>
    <row r="86" spans="1:11">
      <c r="A86" s="76"/>
      <c r="B86" s="77" t="s">
        <v>172</v>
      </c>
      <c r="C86" s="41"/>
      <c r="D86" s="41"/>
      <c r="E86" s="41">
        <v>0</v>
      </c>
      <c r="F86" s="41">
        <v>252</v>
      </c>
      <c r="G86" s="41"/>
      <c r="H86" s="41">
        <v>844.38836399999991</v>
      </c>
      <c r="I86" s="41"/>
      <c r="J86" s="41">
        <f t="shared" si="37"/>
        <v>1096.3883639999999</v>
      </c>
      <c r="K86" s="41"/>
    </row>
    <row r="87" spans="1:11">
      <c r="A87" s="76">
        <v>20</v>
      </c>
      <c r="B87" s="77" t="s">
        <v>173</v>
      </c>
      <c r="C87" s="41">
        <f>SUM(C88:C90)</f>
        <v>21</v>
      </c>
      <c r="D87" s="41">
        <f t="shared" ref="D87:J87" si="42">SUM(D88:D90)</f>
        <v>20</v>
      </c>
      <c r="E87" s="41">
        <v>2518.40247</v>
      </c>
      <c r="F87" s="41">
        <f t="shared" si="42"/>
        <v>967</v>
      </c>
      <c r="G87" s="41">
        <f t="shared" si="42"/>
        <v>6</v>
      </c>
      <c r="H87" s="41">
        <f t="shared" si="42"/>
        <v>375.91090800000001</v>
      </c>
      <c r="I87" s="41">
        <f t="shared" si="42"/>
        <v>200</v>
      </c>
      <c r="J87" s="41">
        <f t="shared" si="42"/>
        <v>4067.3133779999998</v>
      </c>
      <c r="K87" s="41">
        <f t="shared" ref="K87" si="43">SUM(K88:K90)</f>
        <v>70</v>
      </c>
    </row>
    <row r="88" spans="1:11">
      <c r="A88" s="76"/>
      <c r="B88" s="77" t="s">
        <v>143</v>
      </c>
      <c r="C88" s="41">
        <v>21</v>
      </c>
      <c r="D88" s="41">
        <v>20</v>
      </c>
      <c r="E88" s="41">
        <v>2456.6896499999998</v>
      </c>
      <c r="F88" s="41">
        <v>819</v>
      </c>
      <c r="G88" s="41">
        <v>6</v>
      </c>
      <c r="H88" s="41"/>
      <c r="I88" s="41">
        <v>200</v>
      </c>
      <c r="J88" s="41">
        <f t="shared" si="37"/>
        <v>3481.6896499999998</v>
      </c>
      <c r="K88" s="41">
        <v>70</v>
      </c>
    </row>
    <row r="89" spans="1:11" ht="16.5" customHeight="1">
      <c r="A89" s="76"/>
      <c r="B89" s="79" t="s">
        <v>144</v>
      </c>
      <c r="C89" s="41"/>
      <c r="D89" s="41"/>
      <c r="E89" s="41">
        <v>61.712820000000001</v>
      </c>
      <c r="F89" s="41">
        <f>C89*36</f>
        <v>0</v>
      </c>
      <c r="G89" s="41">
        <v>0</v>
      </c>
      <c r="H89" s="41"/>
      <c r="I89" s="41"/>
      <c r="J89" s="41">
        <f t="shared" si="37"/>
        <v>61.712820000000001</v>
      </c>
      <c r="K89" s="41"/>
    </row>
    <row r="90" spans="1:11">
      <c r="A90" s="76"/>
      <c r="B90" s="77" t="s">
        <v>160</v>
      </c>
      <c r="C90" s="41"/>
      <c r="D90" s="41"/>
      <c r="E90" s="41">
        <v>0</v>
      </c>
      <c r="F90" s="41">
        <v>148</v>
      </c>
      <c r="G90" s="41"/>
      <c r="H90" s="41">
        <v>375.91090800000001</v>
      </c>
      <c r="I90" s="41"/>
      <c r="J90" s="41">
        <f t="shared" si="37"/>
        <v>523.91090800000006</v>
      </c>
      <c r="K90" s="41"/>
    </row>
    <row r="91" spans="1:11">
      <c r="A91" s="76">
        <v>21</v>
      </c>
      <c r="B91" s="77" t="s">
        <v>174</v>
      </c>
      <c r="C91" s="41">
        <f>SUM(C92:C94)</f>
        <v>15</v>
      </c>
      <c r="D91" s="41">
        <f t="shared" ref="D91:J91" si="44">SUM(D92:D94)</f>
        <v>14</v>
      </c>
      <c r="E91" s="41">
        <v>1737.63204</v>
      </c>
      <c r="F91" s="41">
        <f t="shared" si="44"/>
        <v>596</v>
      </c>
      <c r="G91" s="41">
        <f t="shared" si="44"/>
        <v>0</v>
      </c>
      <c r="H91" s="41">
        <f t="shared" si="44"/>
        <v>59</v>
      </c>
      <c r="I91" s="41">
        <f t="shared" si="44"/>
        <v>0</v>
      </c>
      <c r="J91" s="41">
        <f t="shared" si="44"/>
        <v>2392.63204</v>
      </c>
      <c r="K91" s="41">
        <f t="shared" ref="K91" si="45">SUM(K92:K94)</f>
        <v>0</v>
      </c>
    </row>
    <row r="92" spans="1:11">
      <c r="A92" s="76"/>
      <c r="B92" s="77" t="s">
        <v>143</v>
      </c>
      <c r="C92" s="41">
        <v>15</v>
      </c>
      <c r="D92" s="41">
        <v>14</v>
      </c>
      <c r="E92" s="41">
        <v>1675.91922</v>
      </c>
      <c r="F92" s="41">
        <v>559</v>
      </c>
      <c r="G92" s="41"/>
      <c r="H92" s="41"/>
      <c r="I92" s="41"/>
      <c r="J92" s="41">
        <f t="shared" si="37"/>
        <v>2234.9192199999998</v>
      </c>
      <c r="K92" s="41"/>
    </row>
    <row r="93" spans="1:11" ht="18" customHeight="1">
      <c r="A93" s="76"/>
      <c r="B93" s="79" t="s">
        <v>144</v>
      </c>
      <c r="C93" s="41"/>
      <c r="D93" s="41"/>
      <c r="E93" s="41">
        <v>61.712820000000001</v>
      </c>
      <c r="F93" s="41">
        <f>C93*36</f>
        <v>0</v>
      </c>
      <c r="G93" s="41"/>
      <c r="H93" s="41"/>
      <c r="I93" s="41"/>
      <c r="J93" s="41">
        <f t="shared" si="37"/>
        <v>61.712820000000001</v>
      </c>
      <c r="K93" s="41"/>
    </row>
    <row r="94" spans="1:11">
      <c r="A94" s="76"/>
      <c r="B94" s="77" t="s">
        <v>145</v>
      </c>
      <c r="C94" s="41"/>
      <c r="D94" s="41"/>
      <c r="E94" s="41">
        <v>0</v>
      </c>
      <c r="F94" s="41">
        <v>37</v>
      </c>
      <c r="G94" s="41"/>
      <c r="H94" s="41">
        <v>59</v>
      </c>
      <c r="I94" s="41"/>
      <c r="J94" s="41">
        <f t="shared" si="37"/>
        <v>96</v>
      </c>
      <c r="K94" s="41"/>
    </row>
    <row r="95" spans="1:11">
      <c r="A95" s="76">
        <v>22</v>
      </c>
      <c r="B95" s="77" t="s">
        <v>175</v>
      </c>
      <c r="C95" s="41">
        <f>SUM(C96:C98)</f>
        <v>4</v>
      </c>
      <c r="D95" s="41">
        <f t="shared" ref="D95:J95" si="46">SUM(D96:D98)</f>
        <v>3</v>
      </c>
      <c r="E95" s="41">
        <v>383.71821000000006</v>
      </c>
      <c r="F95" s="41">
        <f t="shared" si="46"/>
        <v>190</v>
      </c>
      <c r="G95" s="41">
        <f t="shared" si="46"/>
        <v>0</v>
      </c>
      <c r="H95" s="41">
        <f t="shared" si="46"/>
        <v>114.482958</v>
      </c>
      <c r="I95" s="41">
        <f t="shared" si="46"/>
        <v>0</v>
      </c>
      <c r="J95" s="41">
        <f t="shared" si="46"/>
        <v>688.20116800000005</v>
      </c>
      <c r="K95" s="41">
        <f t="shared" ref="K95" si="47">SUM(K96:K98)</f>
        <v>0</v>
      </c>
    </row>
    <row r="96" spans="1:11">
      <c r="A96" s="76"/>
      <c r="B96" s="77" t="s">
        <v>143</v>
      </c>
      <c r="C96" s="41">
        <v>4</v>
      </c>
      <c r="D96" s="41">
        <v>3</v>
      </c>
      <c r="E96" s="41">
        <v>322.00539000000003</v>
      </c>
      <c r="F96" s="41">
        <f>C96*38</f>
        <v>152</v>
      </c>
      <c r="G96" s="41"/>
      <c r="H96" s="41"/>
      <c r="I96" s="41"/>
      <c r="J96" s="41">
        <f t="shared" si="37"/>
        <v>474.00539000000003</v>
      </c>
      <c r="K96" s="41"/>
    </row>
    <row r="97" spans="1:11" ht="14.25" customHeight="1">
      <c r="A97" s="76"/>
      <c r="B97" s="79" t="s">
        <v>144</v>
      </c>
      <c r="C97" s="153"/>
      <c r="D97" s="41"/>
      <c r="E97" s="41">
        <v>61.712820000000001</v>
      </c>
      <c r="F97" s="41">
        <f>C97*36</f>
        <v>0</v>
      </c>
      <c r="G97" s="41"/>
      <c r="H97" s="41"/>
      <c r="I97" s="41"/>
      <c r="J97" s="41">
        <f t="shared" si="37"/>
        <v>61.712820000000001</v>
      </c>
      <c r="K97" s="41"/>
    </row>
    <row r="98" spans="1:11">
      <c r="A98" s="76"/>
      <c r="B98" s="77" t="s">
        <v>145</v>
      </c>
      <c r="C98" s="153"/>
      <c r="D98" s="41"/>
      <c r="E98" s="41"/>
      <c r="F98" s="41">
        <v>38</v>
      </c>
      <c r="G98" s="41"/>
      <c r="H98" s="41">
        <v>114.482958</v>
      </c>
      <c r="I98" s="41"/>
      <c r="J98" s="41">
        <f t="shared" si="37"/>
        <v>152.482958</v>
      </c>
      <c r="K98" s="41"/>
    </row>
    <row r="99" spans="1:11" ht="25.5">
      <c r="A99" s="76">
        <v>23</v>
      </c>
      <c r="B99" s="77" t="s">
        <v>176</v>
      </c>
      <c r="C99" s="153"/>
      <c r="D99" s="41"/>
      <c r="E99" s="41">
        <v>0</v>
      </c>
      <c r="F99" s="41">
        <f>C99*36</f>
        <v>0</v>
      </c>
      <c r="G99" s="41">
        <v>0</v>
      </c>
      <c r="H99" s="41"/>
      <c r="I99" s="41">
        <v>1000</v>
      </c>
      <c r="J99" s="41">
        <f t="shared" si="37"/>
        <v>1000</v>
      </c>
      <c r="K99" s="41"/>
    </row>
    <row r="100" spans="1:11" ht="17.25" customHeight="1">
      <c r="A100" s="76">
        <v>24</v>
      </c>
      <c r="B100" s="77" t="s">
        <v>177</v>
      </c>
      <c r="C100" s="153"/>
      <c r="D100" s="41"/>
      <c r="E100" s="41">
        <v>0</v>
      </c>
      <c r="F100" s="41">
        <f>C100*36</f>
        <v>0</v>
      </c>
      <c r="G100" s="41">
        <v>0</v>
      </c>
      <c r="H100" s="41"/>
      <c r="I100" s="41">
        <v>500</v>
      </c>
      <c r="J100" s="41">
        <f t="shared" si="37"/>
        <v>500</v>
      </c>
      <c r="K100" s="41"/>
    </row>
    <row r="101" spans="1:11" ht="17.25" customHeight="1">
      <c r="A101" s="76">
        <v>25</v>
      </c>
      <c r="B101" s="77" t="s">
        <v>178</v>
      </c>
      <c r="C101" s="153"/>
      <c r="D101" s="41"/>
      <c r="E101" s="41">
        <v>0</v>
      </c>
      <c r="F101" s="41">
        <f>C101*36</f>
        <v>0</v>
      </c>
      <c r="G101" s="41">
        <v>0</v>
      </c>
      <c r="H101" s="41"/>
      <c r="I101" s="41">
        <v>2500</v>
      </c>
      <c r="J101" s="41">
        <f t="shared" si="37"/>
        <v>2500</v>
      </c>
      <c r="K101" s="41"/>
    </row>
    <row r="102" spans="1:11" ht="17.25" customHeight="1">
      <c r="A102" s="76">
        <v>26</v>
      </c>
      <c r="B102" s="77" t="s">
        <v>179</v>
      </c>
      <c r="C102" s="153"/>
      <c r="D102" s="41"/>
      <c r="E102" s="41">
        <v>0</v>
      </c>
      <c r="F102" s="41">
        <f>C102*36</f>
        <v>0</v>
      </c>
      <c r="G102" s="41">
        <v>0</v>
      </c>
      <c r="H102" s="41"/>
      <c r="I102" s="41">
        <v>3000</v>
      </c>
      <c r="J102" s="41">
        <f t="shared" si="37"/>
        <v>3000</v>
      </c>
      <c r="K102" s="41"/>
    </row>
    <row r="103" spans="1:11" ht="25.5" customHeight="1">
      <c r="A103" s="76">
        <v>27</v>
      </c>
      <c r="B103" s="77" t="s">
        <v>180</v>
      </c>
      <c r="C103" s="153"/>
      <c r="D103" s="41"/>
      <c r="E103" s="41"/>
      <c r="F103" s="41"/>
      <c r="G103" s="41"/>
      <c r="H103" s="41"/>
      <c r="I103" s="41">
        <v>700</v>
      </c>
      <c r="J103" s="41">
        <f t="shared" si="37"/>
        <v>700</v>
      </c>
      <c r="K103" s="41"/>
    </row>
    <row r="104" spans="1:11">
      <c r="A104" s="76">
        <v>28</v>
      </c>
      <c r="B104" s="77" t="s">
        <v>181</v>
      </c>
      <c r="C104" s="153"/>
      <c r="D104" s="41"/>
      <c r="E104" s="41">
        <v>0</v>
      </c>
      <c r="F104" s="41">
        <f>C104*36</f>
        <v>0</v>
      </c>
      <c r="G104" s="41">
        <v>0</v>
      </c>
      <c r="H104" s="41"/>
      <c r="I104" s="41">
        <v>3000</v>
      </c>
      <c r="J104" s="41">
        <f t="shared" si="37"/>
        <v>3000</v>
      </c>
      <c r="K104" s="41"/>
    </row>
    <row r="105" spans="1:11">
      <c r="A105" s="145" t="s">
        <v>89</v>
      </c>
      <c r="B105" s="78" t="s">
        <v>182</v>
      </c>
      <c r="C105" s="150">
        <f>C106+C111+C115+C119+C123+C127+C131+C135+C139+C143+C147+C151+C155+C159+C160</f>
        <v>457</v>
      </c>
      <c r="D105" s="150">
        <f t="shared" ref="D105:K105" si="48">D106+D111+D115+D119+D123+D127+D131+D135+D139+D143+D147+D151+D155+D159+D160</f>
        <v>371</v>
      </c>
      <c r="E105" s="150">
        <v>57960.486275000003</v>
      </c>
      <c r="F105" s="150">
        <f t="shared" si="48"/>
        <v>19611</v>
      </c>
      <c r="G105" s="150">
        <f t="shared" si="48"/>
        <v>514</v>
      </c>
      <c r="H105" s="150">
        <f t="shared" si="48"/>
        <v>4763.8357995999995</v>
      </c>
      <c r="I105" s="150">
        <f t="shared" si="48"/>
        <v>15098</v>
      </c>
      <c r="J105" s="150">
        <f t="shared" si="48"/>
        <v>97947.322074599972</v>
      </c>
      <c r="K105" s="150">
        <f t="shared" si="48"/>
        <v>684</v>
      </c>
    </row>
    <row r="106" spans="1:11">
      <c r="A106" s="76">
        <v>29</v>
      </c>
      <c r="B106" s="77" t="s">
        <v>183</v>
      </c>
      <c r="C106" s="41">
        <f>SUM(C107:C110)-C108</f>
        <v>9</v>
      </c>
      <c r="D106" s="41">
        <f t="shared" ref="D106:J106" si="49">SUM(D107:D110)-D108</f>
        <v>8</v>
      </c>
      <c r="E106" s="41">
        <v>952.17704999999989</v>
      </c>
      <c r="F106" s="41">
        <f t="shared" si="49"/>
        <v>363</v>
      </c>
      <c r="G106" s="41">
        <f t="shared" si="49"/>
        <v>0</v>
      </c>
      <c r="H106" s="41">
        <f t="shared" si="49"/>
        <v>157.18665599999997</v>
      </c>
      <c r="I106" s="41">
        <f t="shared" si="49"/>
        <v>9263</v>
      </c>
      <c r="J106" s="41">
        <f t="shared" si="49"/>
        <v>10735.363706</v>
      </c>
      <c r="K106" s="41">
        <f t="shared" ref="K106" si="50">SUM(K107:K110)-K108</f>
        <v>0</v>
      </c>
    </row>
    <row r="107" spans="1:11">
      <c r="A107" s="76"/>
      <c r="B107" s="77" t="s">
        <v>143</v>
      </c>
      <c r="C107" s="41">
        <v>9</v>
      </c>
      <c r="D107" s="41">
        <v>8</v>
      </c>
      <c r="E107" s="41">
        <v>890.46422999999993</v>
      </c>
      <c r="F107" s="41">
        <f>C107*33</f>
        <v>297</v>
      </c>
      <c r="G107" s="41">
        <v>0</v>
      </c>
      <c r="H107" s="41"/>
      <c r="I107" s="41">
        <v>9263</v>
      </c>
      <c r="J107" s="41">
        <f t="shared" si="37"/>
        <v>10450.46423</v>
      </c>
      <c r="K107" s="41"/>
    </row>
    <row r="108" spans="1:11">
      <c r="A108" s="76"/>
      <c r="B108" s="85" t="s">
        <v>184</v>
      </c>
      <c r="C108" s="41"/>
      <c r="D108" s="41"/>
      <c r="E108" s="41">
        <v>0</v>
      </c>
      <c r="F108" s="41">
        <f>C108*33</f>
        <v>0</v>
      </c>
      <c r="G108" s="41">
        <v>0</v>
      </c>
      <c r="H108" s="41"/>
      <c r="I108" s="41">
        <v>9000</v>
      </c>
      <c r="J108" s="41">
        <f t="shared" si="37"/>
        <v>9000</v>
      </c>
      <c r="K108" s="41"/>
    </row>
    <row r="109" spans="1:11" ht="15" customHeight="1">
      <c r="A109" s="76"/>
      <c r="B109" s="77" t="s">
        <v>144</v>
      </c>
      <c r="C109" s="41"/>
      <c r="D109" s="41"/>
      <c r="E109" s="41">
        <v>61.712820000000001</v>
      </c>
      <c r="F109" s="41">
        <f>C109*33</f>
        <v>0</v>
      </c>
      <c r="G109" s="41">
        <v>0</v>
      </c>
      <c r="H109" s="41"/>
      <c r="I109" s="41"/>
      <c r="J109" s="41">
        <f t="shared" si="37"/>
        <v>61.712820000000001</v>
      </c>
      <c r="K109" s="41"/>
    </row>
    <row r="110" spans="1:11">
      <c r="A110" s="76"/>
      <c r="B110" s="77" t="s">
        <v>147</v>
      </c>
      <c r="C110" s="41"/>
      <c r="D110" s="41"/>
      <c r="E110" s="41">
        <v>0</v>
      </c>
      <c r="F110" s="41">
        <v>66</v>
      </c>
      <c r="G110" s="41"/>
      <c r="H110" s="41">
        <v>157.18665599999997</v>
      </c>
      <c r="I110" s="41"/>
      <c r="J110" s="41">
        <f t="shared" si="37"/>
        <v>223.18665599999997</v>
      </c>
      <c r="K110" s="41"/>
    </row>
    <row r="111" spans="1:11">
      <c r="A111" s="76">
        <v>30</v>
      </c>
      <c r="B111" s="77" t="s">
        <v>185</v>
      </c>
      <c r="C111" s="41">
        <f>SUM(C112:C114)</f>
        <v>11</v>
      </c>
      <c r="D111" s="41">
        <f t="shared" ref="D111:J111" si="51">SUM(D112:D114)</f>
        <v>9</v>
      </c>
      <c r="E111" s="41">
        <v>986.10882000000015</v>
      </c>
      <c r="F111" s="41">
        <f t="shared" si="51"/>
        <v>396</v>
      </c>
      <c r="G111" s="41">
        <f t="shared" si="51"/>
        <v>0</v>
      </c>
      <c r="H111" s="41">
        <f t="shared" si="51"/>
        <v>96</v>
      </c>
      <c r="I111" s="41">
        <f t="shared" si="51"/>
        <v>0</v>
      </c>
      <c r="J111" s="41">
        <f t="shared" si="51"/>
        <v>1478.1088199999999</v>
      </c>
      <c r="K111" s="41">
        <f t="shared" ref="K111" si="52">SUM(K112:K114)</f>
        <v>0</v>
      </c>
    </row>
    <row r="112" spans="1:11">
      <c r="A112" s="76"/>
      <c r="B112" s="77" t="s">
        <v>143</v>
      </c>
      <c r="C112" s="41">
        <v>11</v>
      </c>
      <c r="D112" s="41">
        <v>9</v>
      </c>
      <c r="E112" s="41">
        <v>862.68318000000011</v>
      </c>
      <c r="F112" s="41">
        <f>C112*33</f>
        <v>363</v>
      </c>
      <c r="G112" s="41">
        <v>0</v>
      </c>
      <c r="H112" s="41"/>
      <c r="I112" s="41"/>
      <c r="J112" s="41">
        <f t="shared" si="37"/>
        <v>1225.68318</v>
      </c>
      <c r="K112" s="41"/>
    </row>
    <row r="113" spans="1:11" ht="15" customHeight="1">
      <c r="A113" s="76"/>
      <c r="B113" s="77" t="s">
        <v>144</v>
      </c>
      <c r="C113" s="41"/>
      <c r="D113" s="41"/>
      <c r="E113" s="41">
        <v>123.42564</v>
      </c>
      <c r="F113" s="41">
        <f>C113*33</f>
        <v>0</v>
      </c>
      <c r="G113" s="41">
        <v>0</v>
      </c>
      <c r="H113" s="41"/>
      <c r="I113" s="41"/>
      <c r="J113" s="41">
        <f t="shared" si="37"/>
        <v>123.42564</v>
      </c>
      <c r="K113" s="41"/>
    </row>
    <row r="114" spans="1:11">
      <c r="A114" s="76"/>
      <c r="B114" s="77" t="s">
        <v>145</v>
      </c>
      <c r="C114" s="41"/>
      <c r="D114" s="41"/>
      <c r="E114" s="41">
        <v>0</v>
      </c>
      <c r="F114" s="41">
        <v>33</v>
      </c>
      <c r="G114" s="41"/>
      <c r="H114" s="41">
        <v>96</v>
      </c>
      <c r="I114" s="41"/>
      <c r="J114" s="41">
        <f t="shared" si="37"/>
        <v>129</v>
      </c>
      <c r="K114" s="41"/>
    </row>
    <row r="115" spans="1:11">
      <c r="A115" s="76">
        <v>31</v>
      </c>
      <c r="B115" s="77" t="s">
        <v>186</v>
      </c>
      <c r="C115" s="41">
        <f>SUM(C116:C118)</f>
        <v>13</v>
      </c>
      <c r="D115" s="41">
        <f t="shared" ref="D115:J115" si="53">SUM(D116:D118)</f>
        <v>12</v>
      </c>
      <c r="E115" s="41">
        <v>1294.1454599999997</v>
      </c>
      <c r="F115" s="41">
        <f t="shared" si="53"/>
        <v>462</v>
      </c>
      <c r="G115" s="41">
        <f t="shared" si="53"/>
        <v>0</v>
      </c>
      <c r="H115" s="41">
        <f t="shared" si="53"/>
        <v>115.55343360000001</v>
      </c>
      <c r="I115" s="41">
        <f t="shared" si="53"/>
        <v>0</v>
      </c>
      <c r="J115" s="41">
        <f t="shared" si="53"/>
        <v>1871.6988935999998</v>
      </c>
      <c r="K115" s="41">
        <f t="shared" ref="K115" si="54">SUM(K116:K118)</f>
        <v>0</v>
      </c>
    </row>
    <row r="116" spans="1:11">
      <c r="A116" s="76"/>
      <c r="B116" s="77" t="s">
        <v>143</v>
      </c>
      <c r="C116" s="41">
        <v>13</v>
      </c>
      <c r="D116" s="41">
        <v>12</v>
      </c>
      <c r="E116" s="41">
        <v>1232.4326399999998</v>
      </c>
      <c r="F116" s="41">
        <f>C116*33</f>
        <v>429</v>
      </c>
      <c r="G116" s="41">
        <v>0</v>
      </c>
      <c r="H116" s="41"/>
      <c r="I116" s="41"/>
      <c r="J116" s="41">
        <f t="shared" si="37"/>
        <v>1661.4326399999998</v>
      </c>
      <c r="K116" s="41"/>
    </row>
    <row r="117" spans="1:11" ht="17.25" customHeight="1">
      <c r="A117" s="76"/>
      <c r="B117" s="77" t="s">
        <v>144</v>
      </c>
      <c r="C117" s="41"/>
      <c r="D117" s="41"/>
      <c r="E117" s="41">
        <v>61.712820000000001</v>
      </c>
      <c r="F117" s="41">
        <f>C117*33</f>
        <v>0</v>
      </c>
      <c r="G117" s="41">
        <v>0</v>
      </c>
      <c r="H117" s="41"/>
      <c r="I117" s="41"/>
      <c r="J117" s="41">
        <f t="shared" si="37"/>
        <v>61.712820000000001</v>
      </c>
      <c r="K117" s="41"/>
    </row>
    <row r="118" spans="1:11">
      <c r="A118" s="76"/>
      <c r="B118" s="77" t="s">
        <v>145</v>
      </c>
      <c r="C118" s="41"/>
      <c r="D118" s="41"/>
      <c r="E118" s="41">
        <v>0</v>
      </c>
      <c r="F118" s="41">
        <v>33</v>
      </c>
      <c r="G118" s="41"/>
      <c r="H118" s="41">
        <v>115.55343360000001</v>
      </c>
      <c r="I118" s="41"/>
      <c r="J118" s="41">
        <f t="shared" si="37"/>
        <v>148.55343360000001</v>
      </c>
      <c r="K118" s="41"/>
    </row>
    <row r="119" spans="1:11">
      <c r="A119" s="76">
        <v>32</v>
      </c>
      <c r="B119" s="77" t="s">
        <v>187</v>
      </c>
      <c r="C119" s="41">
        <f>SUM(C120:C122)</f>
        <v>12</v>
      </c>
      <c r="D119" s="41">
        <f t="shared" ref="D119:J119" si="55">SUM(D120:D122)</f>
        <v>12</v>
      </c>
      <c r="E119" s="41">
        <v>1289.1703499999999</v>
      </c>
      <c r="F119" s="41">
        <f t="shared" si="55"/>
        <v>463</v>
      </c>
      <c r="G119" s="41">
        <f t="shared" si="55"/>
        <v>0</v>
      </c>
      <c r="H119" s="41">
        <f t="shared" si="55"/>
        <v>197.09571</v>
      </c>
      <c r="I119" s="41">
        <f t="shared" si="55"/>
        <v>150</v>
      </c>
      <c r="J119" s="41">
        <f t="shared" si="55"/>
        <v>2099.2660599999999</v>
      </c>
      <c r="K119" s="41">
        <f t="shared" ref="K119" si="56">SUM(K120:K122)</f>
        <v>50</v>
      </c>
    </row>
    <row r="120" spans="1:11">
      <c r="A120" s="76"/>
      <c r="B120" s="77" t="s">
        <v>143</v>
      </c>
      <c r="C120" s="41">
        <v>12</v>
      </c>
      <c r="D120" s="41">
        <v>12</v>
      </c>
      <c r="E120" s="41">
        <v>1289.1703499999999</v>
      </c>
      <c r="F120" s="41">
        <v>430</v>
      </c>
      <c r="G120" s="41">
        <v>0</v>
      </c>
      <c r="H120" s="41"/>
      <c r="I120" s="41">
        <v>150</v>
      </c>
      <c r="J120" s="41">
        <f t="shared" si="37"/>
        <v>1869.1703499999999</v>
      </c>
      <c r="K120" s="41">
        <v>50</v>
      </c>
    </row>
    <row r="121" spans="1:11" ht="15.75" customHeight="1">
      <c r="A121" s="76"/>
      <c r="B121" s="77" t="s">
        <v>144</v>
      </c>
      <c r="C121" s="41"/>
      <c r="D121" s="41"/>
      <c r="E121" s="41">
        <v>0</v>
      </c>
      <c r="F121" s="41">
        <f>C121*33</f>
        <v>0</v>
      </c>
      <c r="G121" s="41">
        <v>0</v>
      </c>
      <c r="H121" s="41"/>
      <c r="I121" s="41"/>
      <c r="J121" s="41">
        <f t="shared" si="37"/>
        <v>0</v>
      </c>
      <c r="K121" s="41"/>
    </row>
    <row r="122" spans="1:11">
      <c r="A122" s="76"/>
      <c r="B122" s="77" t="s">
        <v>145</v>
      </c>
      <c r="C122" s="41"/>
      <c r="D122" s="41"/>
      <c r="E122" s="41">
        <v>0</v>
      </c>
      <c r="F122" s="41">
        <v>33</v>
      </c>
      <c r="G122" s="41"/>
      <c r="H122" s="41">
        <v>197.09571</v>
      </c>
      <c r="I122" s="41"/>
      <c r="J122" s="41">
        <f t="shared" si="37"/>
        <v>230.09571</v>
      </c>
      <c r="K122" s="41"/>
    </row>
    <row r="123" spans="1:11">
      <c r="A123" s="76">
        <v>33</v>
      </c>
      <c r="B123" s="77" t="s">
        <v>188</v>
      </c>
      <c r="C123" s="41">
        <f>SUM(C124:C126)</f>
        <v>15</v>
      </c>
      <c r="D123" s="41">
        <f t="shared" ref="D123:J123" si="57">SUM(D124:D126)</f>
        <v>14</v>
      </c>
      <c r="E123" s="41">
        <v>1762.19469</v>
      </c>
      <c r="F123" s="41">
        <f t="shared" si="57"/>
        <v>663</v>
      </c>
      <c r="G123" s="41">
        <f t="shared" si="57"/>
        <v>0</v>
      </c>
      <c r="H123" s="41">
        <f t="shared" si="57"/>
        <v>260</v>
      </c>
      <c r="I123" s="41">
        <f t="shared" si="57"/>
        <v>200</v>
      </c>
      <c r="J123" s="41">
        <f t="shared" si="57"/>
        <v>2885.1946900000003</v>
      </c>
      <c r="K123" s="41">
        <f t="shared" ref="K123" si="58">SUM(K124:K126)</f>
        <v>0</v>
      </c>
    </row>
    <row r="124" spans="1:11">
      <c r="A124" s="76"/>
      <c r="B124" s="77" t="s">
        <v>143</v>
      </c>
      <c r="C124" s="41">
        <v>15</v>
      </c>
      <c r="D124" s="41">
        <v>14</v>
      </c>
      <c r="E124" s="41">
        <v>1700.4818700000001</v>
      </c>
      <c r="F124" s="41">
        <v>567</v>
      </c>
      <c r="G124" s="41">
        <v>0</v>
      </c>
      <c r="H124" s="41"/>
      <c r="I124" s="41">
        <v>200</v>
      </c>
      <c r="J124" s="41">
        <f t="shared" si="37"/>
        <v>2467.4818700000001</v>
      </c>
      <c r="K124" s="41"/>
    </row>
    <row r="125" spans="1:11" ht="16.5" customHeight="1">
      <c r="A125" s="76"/>
      <c r="B125" s="77" t="s">
        <v>144</v>
      </c>
      <c r="C125" s="41"/>
      <c r="D125" s="41"/>
      <c r="E125" s="41">
        <v>61.712820000000001</v>
      </c>
      <c r="F125" s="41">
        <f>C125*33</f>
        <v>0</v>
      </c>
      <c r="G125" s="41">
        <v>0</v>
      </c>
      <c r="H125" s="41"/>
      <c r="I125" s="41"/>
      <c r="J125" s="41">
        <f t="shared" si="37"/>
        <v>61.712820000000001</v>
      </c>
      <c r="K125" s="41"/>
    </row>
    <row r="126" spans="1:11">
      <c r="A126" s="76"/>
      <c r="B126" s="77" t="s">
        <v>149</v>
      </c>
      <c r="C126" s="41"/>
      <c r="D126" s="41"/>
      <c r="E126" s="41">
        <v>0</v>
      </c>
      <c r="F126" s="41">
        <v>96</v>
      </c>
      <c r="G126" s="41"/>
      <c r="H126" s="41">
        <v>260</v>
      </c>
      <c r="I126" s="41"/>
      <c r="J126" s="41">
        <f t="shared" si="37"/>
        <v>356</v>
      </c>
      <c r="K126" s="41"/>
    </row>
    <row r="127" spans="1:11" ht="25.5">
      <c r="A127" s="76">
        <v>34</v>
      </c>
      <c r="B127" s="79" t="s">
        <v>189</v>
      </c>
      <c r="C127" s="41">
        <f>SUM(C128:C130)</f>
        <v>252</v>
      </c>
      <c r="D127" s="41">
        <f t="shared" ref="D127:J127" si="59">SUM(D128:D130)</f>
        <v>191</v>
      </c>
      <c r="E127" s="41">
        <v>35810.664049999999</v>
      </c>
      <c r="F127" s="41">
        <f t="shared" si="59"/>
        <v>11706</v>
      </c>
      <c r="G127" s="41">
        <f t="shared" si="59"/>
        <v>390</v>
      </c>
      <c r="H127" s="41">
        <f t="shared" si="59"/>
        <v>2584</v>
      </c>
      <c r="I127" s="41">
        <f t="shared" si="59"/>
        <v>400</v>
      </c>
      <c r="J127" s="41">
        <f t="shared" si="59"/>
        <v>50890.664049999992</v>
      </c>
      <c r="K127" s="41">
        <f t="shared" ref="K127" si="60">SUM(K128:K130)</f>
        <v>0</v>
      </c>
    </row>
    <row r="128" spans="1:11">
      <c r="A128" s="76"/>
      <c r="B128" s="77" t="s">
        <v>143</v>
      </c>
      <c r="C128" s="41">
        <v>252</v>
      </c>
      <c r="D128" s="41">
        <v>191</v>
      </c>
      <c r="E128" s="41">
        <v>32046.18203</v>
      </c>
      <c r="F128" s="41">
        <v>10682</v>
      </c>
      <c r="G128" s="41">
        <v>390</v>
      </c>
      <c r="H128" s="41"/>
      <c r="I128" s="41">
        <v>400</v>
      </c>
      <c r="J128" s="41">
        <f t="shared" si="37"/>
        <v>43518.182029999996</v>
      </c>
      <c r="K128" s="41"/>
    </row>
    <row r="129" spans="1:11" ht="16.5" customHeight="1">
      <c r="A129" s="76"/>
      <c r="B129" s="77" t="s">
        <v>144</v>
      </c>
      <c r="C129" s="41"/>
      <c r="D129" s="41"/>
      <c r="E129" s="41">
        <v>3764.482019999999</v>
      </c>
      <c r="F129" s="41">
        <f>C129*33</f>
        <v>0</v>
      </c>
      <c r="G129" s="41">
        <v>0</v>
      </c>
      <c r="H129" s="41"/>
      <c r="I129" s="41"/>
      <c r="J129" s="41">
        <f t="shared" si="37"/>
        <v>3764.482019999999</v>
      </c>
      <c r="K129" s="41"/>
    </row>
    <row r="130" spans="1:11">
      <c r="A130" s="76"/>
      <c r="B130" s="77" t="s">
        <v>190</v>
      </c>
      <c r="C130" s="41"/>
      <c r="D130" s="41"/>
      <c r="E130" s="41">
        <v>0</v>
      </c>
      <c r="F130" s="41">
        <v>1024</v>
      </c>
      <c r="G130" s="41"/>
      <c r="H130" s="41">
        <v>2584</v>
      </c>
      <c r="I130" s="41"/>
      <c r="J130" s="41">
        <f t="shared" si="37"/>
        <v>3608</v>
      </c>
      <c r="K130" s="41"/>
    </row>
    <row r="131" spans="1:11">
      <c r="A131" s="76">
        <v>35</v>
      </c>
      <c r="B131" s="77" t="s">
        <v>191</v>
      </c>
      <c r="C131" s="41">
        <f>SUM(C132:C134)</f>
        <v>19</v>
      </c>
      <c r="D131" s="41">
        <f t="shared" ref="D131:J131" si="61">SUM(D132:D134)</f>
        <v>17</v>
      </c>
      <c r="E131" s="41">
        <v>2169.5100299999999</v>
      </c>
      <c r="F131" s="41">
        <f t="shared" si="61"/>
        <v>726</v>
      </c>
      <c r="G131" s="41">
        <f t="shared" si="61"/>
        <v>36</v>
      </c>
      <c r="H131" s="41">
        <f t="shared" si="61"/>
        <v>159</v>
      </c>
      <c r="I131" s="41">
        <f t="shared" si="61"/>
        <v>0</v>
      </c>
      <c r="J131" s="41">
        <f t="shared" si="61"/>
        <v>3090.5100299999999</v>
      </c>
      <c r="K131" s="41">
        <f t="shared" ref="K131" si="62">SUM(K132:K134)</f>
        <v>70</v>
      </c>
    </row>
    <row r="132" spans="1:11">
      <c r="A132" s="76"/>
      <c r="B132" s="77" t="s">
        <v>143</v>
      </c>
      <c r="C132" s="41">
        <v>19</v>
      </c>
      <c r="D132" s="41">
        <v>17</v>
      </c>
      <c r="E132" s="41">
        <v>2046.08439</v>
      </c>
      <c r="F132" s="41">
        <v>682</v>
      </c>
      <c r="G132" s="41">
        <v>36</v>
      </c>
      <c r="H132" s="41"/>
      <c r="I132" s="41"/>
      <c r="J132" s="41">
        <f t="shared" si="37"/>
        <v>2764.08439</v>
      </c>
      <c r="K132" s="41">
        <v>70</v>
      </c>
    </row>
    <row r="133" spans="1:11" ht="12" customHeight="1">
      <c r="A133" s="76"/>
      <c r="B133" s="77" t="s">
        <v>144</v>
      </c>
      <c r="C133" s="41"/>
      <c r="D133" s="41"/>
      <c r="E133" s="41">
        <v>123.42564</v>
      </c>
      <c r="F133" s="41">
        <f>C133*32</f>
        <v>0</v>
      </c>
      <c r="G133" s="41">
        <v>0</v>
      </c>
      <c r="H133" s="41"/>
      <c r="I133" s="41"/>
      <c r="J133" s="41">
        <f t="shared" si="37"/>
        <v>123.42564</v>
      </c>
      <c r="K133" s="41"/>
    </row>
    <row r="134" spans="1:11">
      <c r="A134" s="76"/>
      <c r="B134" s="77" t="s">
        <v>147</v>
      </c>
      <c r="C134" s="41"/>
      <c r="D134" s="41"/>
      <c r="E134" s="41">
        <v>0</v>
      </c>
      <c r="F134" s="41">
        <v>44</v>
      </c>
      <c r="G134" s="41"/>
      <c r="H134" s="41">
        <v>159</v>
      </c>
      <c r="I134" s="41"/>
      <c r="J134" s="41">
        <f t="shared" si="37"/>
        <v>203</v>
      </c>
      <c r="K134" s="41"/>
    </row>
    <row r="135" spans="1:11">
      <c r="A135" s="76">
        <v>36</v>
      </c>
      <c r="B135" s="77" t="s">
        <v>192</v>
      </c>
      <c r="C135" s="41">
        <f>SUM(C136:C138)</f>
        <v>21</v>
      </c>
      <c r="D135" s="41">
        <f t="shared" ref="D135:J135" si="63">SUM(D136:D138)</f>
        <v>19</v>
      </c>
      <c r="E135" s="41">
        <v>2354.15679</v>
      </c>
      <c r="F135" s="41">
        <f t="shared" si="63"/>
        <v>852</v>
      </c>
      <c r="G135" s="41">
        <f t="shared" si="63"/>
        <v>6</v>
      </c>
      <c r="H135" s="41">
        <f t="shared" si="63"/>
        <v>216</v>
      </c>
      <c r="I135" s="41">
        <f t="shared" si="63"/>
        <v>0</v>
      </c>
      <c r="J135" s="41">
        <f t="shared" si="63"/>
        <v>3428.15679</v>
      </c>
      <c r="K135" s="41">
        <f t="shared" ref="K135" si="64">SUM(K136:K138)</f>
        <v>469</v>
      </c>
    </row>
    <row r="136" spans="1:11">
      <c r="A136" s="76"/>
      <c r="B136" s="77" t="s">
        <v>143</v>
      </c>
      <c r="C136" s="41">
        <v>21</v>
      </c>
      <c r="D136" s="41">
        <v>19</v>
      </c>
      <c r="E136" s="41">
        <v>2230.7311500000001</v>
      </c>
      <c r="F136" s="41">
        <f>744+12</f>
        <v>756</v>
      </c>
      <c r="G136" s="41">
        <v>6</v>
      </c>
      <c r="H136" s="41"/>
      <c r="I136" s="41"/>
      <c r="J136" s="41">
        <f t="shared" si="37"/>
        <v>2992.7311500000001</v>
      </c>
      <c r="K136" s="41">
        <v>469</v>
      </c>
    </row>
    <row r="137" spans="1:11" ht="15.75" customHeight="1">
      <c r="A137" s="76"/>
      <c r="B137" s="77" t="s">
        <v>144</v>
      </c>
      <c r="C137" s="41"/>
      <c r="D137" s="41"/>
      <c r="E137" s="41">
        <v>123.42564</v>
      </c>
      <c r="F137" s="41">
        <f>C137*32</f>
        <v>0</v>
      </c>
      <c r="G137" s="41">
        <v>0</v>
      </c>
      <c r="H137" s="41"/>
      <c r="I137" s="41"/>
      <c r="J137" s="41">
        <f t="shared" si="37"/>
        <v>123.42564</v>
      </c>
      <c r="K137" s="41"/>
    </row>
    <row r="138" spans="1:11">
      <c r="A138" s="76"/>
      <c r="B138" s="77" t="s">
        <v>149</v>
      </c>
      <c r="C138" s="41"/>
      <c r="D138" s="41"/>
      <c r="E138" s="41">
        <v>0</v>
      </c>
      <c r="F138" s="41">
        <v>96</v>
      </c>
      <c r="G138" s="41"/>
      <c r="H138" s="41">
        <v>216</v>
      </c>
      <c r="I138" s="41"/>
      <c r="J138" s="41">
        <f t="shared" si="37"/>
        <v>312</v>
      </c>
      <c r="K138" s="41"/>
    </row>
    <row r="139" spans="1:11">
      <c r="A139" s="76">
        <v>37</v>
      </c>
      <c r="B139" s="77" t="s">
        <v>193</v>
      </c>
      <c r="C139" s="41">
        <f>SUM(C140:C142)</f>
        <v>12</v>
      </c>
      <c r="D139" s="41">
        <f t="shared" ref="D139:K139" si="65">SUM(D140:D142)</f>
        <v>11</v>
      </c>
      <c r="E139" s="41">
        <v>1409.7083699999998</v>
      </c>
      <c r="F139" s="41">
        <f t="shared" si="65"/>
        <v>482</v>
      </c>
      <c r="G139" s="41">
        <f t="shared" si="65"/>
        <v>6</v>
      </c>
      <c r="H139" s="41">
        <f t="shared" si="65"/>
        <v>73</v>
      </c>
      <c r="I139" s="41">
        <f t="shared" si="65"/>
        <v>200</v>
      </c>
      <c r="J139" s="41">
        <f t="shared" si="65"/>
        <v>2170.7083699999998</v>
      </c>
      <c r="K139" s="41">
        <f t="shared" si="65"/>
        <v>5</v>
      </c>
    </row>
    <row r="140" spans="1:11">
      <c r="A140" s="76"/>
      <c r="B140" s="77" t="s">
        <v>143</v>
      </c>
      <c r="C140" s="41">
        <v>12</v>
      </c>
      <c r="D140" s="41">
        <v>11</v>
      </c>
      <c r="E140" s="41">
        <v>1347.9955499999999</v>
      </c>
      <c r="F140" s="41">
        <v>449</v>
      </c>
      <c r="G140" s="41">
        <v>6</v>
      </c>
      <c r="H140" s="41"/>
      <c r="I140" s="41">
        <v>200</v>
      </c>
      <c r="J140" s="41">
        <f t="shared" ref="J140:J203" si="66">E140+F140+G140+H140+I140</f>
        <v>2002.9955499999999</v>
      </c>
      <c r="K140" s="41">
        <v>5</v>
      </c>
    </row>
    <row r="141" spans="1:11" ht="17.25" customHeight="1">
      <c r="A141" s="76"/>
      <c r="B141" s="77" t="s">
        <v>144</v>
      </c>
      <c r="C141" s="41"/>
      <c r="D141" s="41"/>
      <c r="E141" s="41">
        <v>61.712820000000001</v>
      </c>
      <c r="F141" s="41">
        <f>C141*33</f>
        <v>0</v>
      </c>
      <c r="G141" s="41">
        <v>0</v>
      </c>
      <c r="H141" s="41"/>
      <c r="I141" s="41"/>
      <c r="J141" s="41">
        <f t="shared" si="66"/>
        <v>61.712820000000001</v>
      </c>
      <c r="K141" s="41"/>
    </row>
    <row r="142" spans="1:11">
      <c r="A142" s="76"/>
      <c r="B142" s="77" t="s">
        <v>145</v>
      </c>
      <c r="C142" s="41"/>
      <c r="D142" s="41"/>
      <c r="E142" s="41">
        <v>0</v>
      </c>
      <c r="F142" s="41">
        <v>33</v>
      </c>
      <c r="G142" s="41"/>
      <c r="H142" s="41">
        <v>73</v>
      </c>
      <c r="I142" s="41"/>
      <c r="J142" s="41">
        <f t="shared" si="66"/>
        <v>106</v>
      </c>
      <c r="K142" s="41"/>
    </row>
    <row r="143" spans="1:11">
      <c r="A143" s="76">
        <v>38</v>
      </c>
      <c r="B143" s="77" t="s">
        <v>194</v>
      </c>
      <c r="C143" s="41">
        <f>SUM(C144:C146)</f>
        <v>34</v>
      </c>
      <c r="D143" s="41">
        <f t="shared" ref="D143:J143" si="67">SUM(D144:D146)</f>
        <v>26</v>
      </c>
      <c r="E143" s="41">
        <v>3571.8585450000005</v>
      </c>
      <c r="F143" s="41">
        <f t="shared" si="67"/>
        <v>1178</v>
      </c>
      <c r="G143" s="41">
        <f t="shared" si="67"/>
        <v>16</v>
      </c>
      <c r="H143" s="41">
        <f t="shared" si="67"/>
        <v>391</v>
      </c>
      <c r="I143" s="41">
        <f t="shared" si="67"/>
        <v>0</v>
      </c>
      <c r="J143" s="41">
        <f t="shared" si="67"/>
        <v>5156.858545</v>
      </c>
      <c r="K143" s="41">
        <f t="shared" ref="K143" si="68">SUM(K144:K146)</f>
        <v>0</v>
      </c>
    </row>
    <row r="144" spans="1:11">
      <c r="A144" s="76"/>
      <c r="B144" s="77" t="s">
        <v>143</v>
      </c>
      <c r="C144" s="41">
        <v>34</v>
      </c>
      <c r="D144" s="41">
        <v>26</v>
      </c>
      <c r="E144" s="41">
        <v>3078.1559850000003</v>
      </c>
      <c r="F144" s="41">
        <f>C144*31</f>
        <v>1054</v>
      </c>
      <c r="G144" s="41">
        <v>16</v>
      </c>
      <c r="H144" s="41"/>
      <c r="I144" s="41"/>
      <c r="J144" s="41">
        <f t="shared" si="66"/>
        <v>4148.1559850000003</v>
      </c>
      <c r="K144" s="41"/>
    </row>
    <row r="145" spans="1:11" ht="16.5" customHeight="1">
      <c r="A145" s="76"/>
      <c r="B145" s="77" t="s">
        <v>144</v>
      </c>
      <c r="C145" s="41"/>
      <c r="D145" s="41"/>
      <c r="E145" s="41">
        <v>493.70256000000001</v>
      </c>
      <c r="F145" s="41">
        <f>C145*31</f>
        <v>0</v>
      </c>
      <c r="G145" s="41">
        <v>0</v>
      </c>
      <c r="H145" s="41"/>
      <c r="I145" s="41"/>
      <c r="J145" s="41">
        <f t="shared" si="66"/>
        <v>493.70256000000001</v>
      </c>
      <c r="K145" s="41"/>
    </row>
    <row r="146" spans="1:11">
      <c r="A146" s="76"/>
      <c r="B146" s="77" t="s">
        <v>160</v>
      </c>
      <c r="C146" s="41"/>
      <c r="D146" s="41"/>
      <c r="E146" s="41">
        <v>0</v>
      </c>
      <c r="F146" s="41">
        <v>124</v>
      </c>
      <c r="G146" s="41"/>
      <c r="H146" s="41">
        <v>391</v>
      </c>
      <c r="I146" s="41"/>
      <c r="J146" s="41">
        <f t="shared" si="66"/>
        <v>515</v>
      </c>
      <c r="K146" s="41"/>
    </row>
    <row r="147" spans="1:11">
      <c r="A147" s="76">
        <v>39</v>
      </c>
      <c r="B147" s="77" t="s">
        <v>195</v>
      </c>
      <c r="C147" s="41">
        <f>SUM(C148:C150)</f>
        <v>30</v>
      </c>
      <c r="D147" s="41">
        <f t="shared" ref="D147:J147" si="69">SUM(D148:D150)</f>
        <v>25</v>
      </c>
      <c r="E147" s="41">
        <v>2728.5148200000003</v>
      </c>
      <c r="F147" s="41">
        <f t="shared" si="69"/>
        <v>1085</v>
      </c>
      <c r="G147" s="41">
        <f t="shared" si="69"/>
        <v>8</v>
      </c>
      <c r="H147" s="41">
        <f t="shared" si="69"/>
        <v>325</v>
      </c>
      <c r="I147" s="41">
        <f t="shared" si="69"/>
        <v>935</v>
      </c>
      <c r="J147" s="41">
        <f t="shared" si="69"/>
        <v>5081.5148200000003</v>
      </c>
      <c r="K147" s="41">
        <f t="shared" ref="K147" si="70">SUM(K148:K150)</f>
        <v>90</v>
      </c>
    </row>
    <row r="148" spans="1:11">
      <c r="A148" s="76"/>
      <c r="B148" s="77" t="s">
        <v>143</v>
      </c>
      <c r="C148" s="41">
        <v>30</v>
      </c>
      <c r="D148" s="41">
        <v>25</v>
      </c>
      <c r="E148" s="41">
        <v>2419.9507200000003</v>
      </c>
      <c r="F148" s="41">
        <f>C148*31</f>
        <v>930</v>
      </c>
      <c r="G148" s="41">
        <v>8</v>
      </c>
      <c r="H148" s="41"/>
      <c r="I148" s="41">
        <v>935</v>
      </c>
      <c r="J148" s="41">
        <f t="shared" si="66"/>
        <v>4292.9507200000007</v>
      </c>
      <c r="K148" s="41">
        <v>90</v>
      </c>
    </row>
    <row r="149" spans="1:11" ht="19.5" customHeight="1">
      <c r="A149" s="76"/>
      <c r="B149" s="77" t="s">
        <v>144</v>
      </c>
      <c r="C149" s="41"/>
      <c r="D149" s="41"/>
      <c r="E149" s="41">
        <v>308.56409999999994</v>
      </c>
      <c r="F149" s="41">
        <f>C149*31</f>
        <v>0</v>
      </c>
      <c r="G149" s="41">
        <v>0</v>
      </c>
      <c r="H149" s="41"/>
      <c r="I149" s="41"/>
      <c r="J149" s="41">
        <f t="shared" si="66"/>
        <v>308.56409999999994</v>
      </c>
      <c r="K149" s="41"/>
    </row>
    <row r="150" spans="1:11">
      <c r="A150" s="76"/>
      <c r="B150" s="77" t="s">
        <v>164</v>
      </c>
      <c r="C150" s="41"/>
      <c r="D150" s="41"/>
      <c r="E150" s="41">
        <v>0</v>
      </c>
      <c r="F150" s="41">
        <v>155</v>
      </c>
      <c r="G150" s="41"/>
      <c r="H150" s="41">
        <f>263+62</f>
        <v>325</v>
      </c>
      <c r="I150" s="41"/>
      <c r="J150" s="41">
        <f t="shared" si="66"/>
        <v>480</v>
      </c>
      <c r="K150" s="41"/>
    </row>
    <row r="151" spans="1:11" ht="25.5">
      <c r="A151" s="76">
        <v>40</v>
      </c>
      <c r="B151" s="77" t="s">
        <v>196</v>
      </c>
      <c r="C151" s="41">
        <f>SUM(C152:C154)</f>
        <v>12</v>
      </c>
      <c r="D151" s="41">
        <f t="shared" ref="D151:J151" si="71">SUM(D152:D154)</f>
        <v>11</v>
      </c>
      <c r="E151" s="41">
        <v>1376.1565499999999</v>
      </c>
      <c r="F151" s="41">
        <f t="shared" si="71"/>
        <v>504</v>
      </c>
      <c r="G151" s="41">
        <f t="shared" si="71"/>
        <v>0</v>
      </c>
      <c r="H151" s="41">
        <f t="shared" si="71"/>
        <v>190</v>
      </c>
      <c r="I151" s="41">
        <f t="shared" si="71"/>
        <v>0</v>
      </c>
      <c r="J151" s="41">
        <f t="shared" si="71"/>
        <v>2070.1565499999997</v>
      </c>
      <c r="K151" s="41">
        <f t="shared" ref="K151" si="72">SUM(K152:K154)</f>
        <v>0</v>
      </c>
    </row>
    <row r="152" spans="1:11">
      <c r="A152" s="76"/>
      <c r="B152" s="77" t="s">
        <v>143</v>
      </c>
      <c r="C152" s="41">
        <v>12</v>
      </c>
      <c r="D152" s="41">
        <v>11</v>
      </c>
      <c r="E152" s="41">
        <v>1314.44373</v>
      </c>
      <c r="F152" s="41">
        <v>438</v>
      </c>
      <c r="G152" s="41">
        <v>0</v>
      </c>
      <c r="H152" s="41"/>
      <c r="I152" s="41"/>
      <c r="J152" s="41">
        <f t="shared" si="66"/>
        <v>1752.44373</v>
      </c>
      <c r="K152" s="41"/>
    </row>
    <row r="153" spans="1:11" ht="16.5" customHeight="1">
      <c r="A153" s="76"/>
      <c r="B153" s="77" t="s">
        <v>144</v>
      </c>
      <c r="C153" s="41"/>
      <c r="D153" s="41"/>
      <c r="E153" s="41">
        <v>61.712820000000001</v>
      </c>
      <c r="F153" s="41">
        <f>C153*33</f>
        <v>0</v>
      </c>
      <c r="G153" s="41">
        <v>0</v>
      </c>
      <c r="H153" s="41"/>
      <c r="I153" s="41"/>
      <c r="J153" s="41">
        <f t="shared" si="66"/>
        <v>61.712820000000001</v>
      </c>
      <c r="K153" s="41"/>
    </row>
    <row r="154" spans="1:11">
      <c r="A154" s="76"/>
      <c r="B154" s="77" t="s">
        <v>147</v>
      </c>
      <c r="C154" s="41"/>
      <c r="D154" s="41"/>
      <c r="E154" s="41">
        <v>0</v>
      </c>
      <c r="F154" s="41">
        <v>66</v>
      </c>
      <c r="G154" s="41"/>
      <c r="H154" s="41">
        <v>190</v>
      </c>
      <c r="I154" s="41"/>
      <c r="J154" s="41">
        <f t="shared" si="66"/>
        <v>256</v>
      </c>
      <c r="K154" s="41"/>
    </row>
    <row r="155" spans="1:11">
      <c r="A155" s="76">
        <v>41</v>
      </c>
      <c r="B155" s="77" t="s">
        <v>197</v>
      </c>
      <c r="C155" s="41">
        <f>SUM(C156:C158)</f>
        <v>17</v>
      </c>
      <c r="D155" s="41">
        <f t="shared" ref="D155:J155" si="73">SUM(D156:D158)</f>
        <v>16</v>
      </c>
      <c r="E155" s="41">
        <v>2256.1207500000005</v>
      </c>
      <c r="F155" s="41">
        <f t="shared" si="73"/>
        <v>731</v>
      </c>
      <c r="G155" s="41">
        <f t="shared" si="73"/>
        <v>52</v>
      </c>
      <c r="H155" s="41">
        <f t="shared" si="73"/>
        <v>0</v>
      </c>
      <c r="I155" s="41">
        <f t="shared" si="73"/>
        <v>0</v>
      </c>
      <c r="J155" s="41">
        <f t="shared" si="73"/>
        <v>3039.1207500000005</v>
      </c>
      <c r="K155" s="41">
        <f t="shared" ref="K155" si="74">SUM(K156:K158)</f>
        <v>0</v>
      </c>
    </row>
    <row r="156" spans="1:11">
      <c r="A156" s="76"/>
      <c r="B156" s="77" t="s">
        <v>143</v>
      </c>
      <c r="C156" s="41">
        <v>17</v>
      </c>
      <c r="D156" s="41">
        <v>16</v>
      </c>
      <c r="E156" s="41">
        <v>2194.4079300000003</v>
      </c>
      <c r="F156" s="41">
        <v>731</v>
      </c>
      <c r="G156" s="41">
        <v>52</v>
      </c>
      <c r="H156" s="41"/>
      <c r="I156" s="41"/>
      <c r="J156" s="41">
        <f t="shared" si="66"/>
        <v>2977.4079300000003</v>
      </c>
      <c r="K156" s="41"/>
    </row>
    <row r="157" spans="1:11" ht="15.75" customHeight="1">
      <c r="A157" s="76"/>
      <c r="B157" s="77" t="s">
        <v>144</v>
      </c>
      <c r="C157" s="41"/>
      <c r="D157" s="41"/>
      <c r="E157" s="41">
        <v>61.712820000000001</v>
      </c>
      <c r="F157" s="41">
        <f>C157*33</f>
        <v>0</v>
      </c>
      <c r="G157" s="41">
        <v>0</v>
      </c>
      <c r="H157" s="41"/>
      <c r="I157" s="41"/>
      <c r="J157" s="41">
        <f t="shared" si="66"/>
        <v>61.712820000000001</v>
      </c>
      <c r="K157" s="41"/>
    </row>
    <row r="158" spans="1:11">
      <c r="A158" s="76"/>
      <c r="B158" s="77" t="s">
        <v>198</v>
      </c>
      <c r="C158" s="41"/>
      <c r="D158" s="41"/>
      <c r="E158" s="41">
        <v>0</v>
      </c>
      <c r="F158" s="41">
        <f>C158*33</f>
        <v>0</v>
      </c>
      <c r="G158" s="41"/>
      <c r="H158" s="41"/>
      <c r="I158" s="41"/>
      <c r="J158" s="41">
        <f t="shared" si="66"/>
        <v>0</v>
      </c>
      <c r="K158" s="41"/>
    </row>
    <row r="159" spans="1:11">
      <c r="A159" s="76" t="s">
        <v>594</v>
      </c>
      <c r="B159" s="77" t="s">
        <v>199</v>
      </c>
      <c r="C159" s="41"/>
      <c r="D159" s="41"/>
      <c r="E159" s="41">
        <v>0</v>
      </c>
      <c r="F159" s="41">
        <f>C159*33</f>
        <v>0</v>
      </c>
      <c r="G159" s="41"/>
      <c r="H159" s="41"/>
      <c r="I159" s="41">
        <v>950</v>
      </c>
      <c r="J159" s="41">
        <f t="shared" si="66"/>
        <v>950</v>
      </c>
      <c r="K159" s="41"/>
    </row>
    <row r="160" spans="1:11" ht="15.75" customHeight="1">
      <c r="A160" s="76">
        <v>43</v>
      </c>
      <c r="B160" s="79" t="s">
        <v>200</v>
      </c>
      <c r="C160" s="41"/>
      <c r="D160" s="41"/>
      <c r="E160" s="41">
        <v>0</v>
      </c>
      <c r="F160" s="41">
        <f>C160*33</f>
        <v>0</v>
      </c>
      <c r="G160" s="41">
        <v>0</v>
      </c>
      <c r="H160" s="41"/>
      <c r="I160" s="41">
        <v>3000</v>
      </c>
      <c r="J160" s="41">
        <f t="shared" si="66"/>
        <v>3000</v>
      </c>
      <c r="K160" s="41"/>
    </row>
    <row r="161" spans="1:11">
      <c r="A161" s="145" t="s">
        <v>201</v>
      </c>
      <c r="B161" s="78" t="s">
        <v>202</v>
      </c>
      <c r="C161" s="150">
        <f t="shared" ref="C161:K161" si="75">C162+C164+C167+C171+C173+C176+C180+C183+C186+C188+C191+C193+C195+C198+C202+C203+C205+C206+C210+C211+C215+C216+C217+C219+C220+C221+C222+C223</f>
        <v>165</v>
      </c>
      <c r="D161" s="150">
        <f t="shared" si="75"/>
        <v>139</v>
      </c>
      <c r="E161" s="150">
        <v>13415.28865368</v>
      </c>
      <c r="F161" s="150">
        <f t="shared" si="75"/>
        <v>5855</v>
      </c>
      <c r="G161" s="150">
        <f t="shared" si="75"/>
        <v>14</v>
      </c>
      <c r="H161" s="150">
        <f t="shared" si="75"/>
        <v>736</v>
      </c>
      <c r="I161" s="150">
        <f t="shared" si="75"/>
        <v>14507</v>
      </c>
      <c r="J161" s="150">
        <f t="shared" si="75"/>
        <v>34527.288653680007</v>
      </c>
      <c r="K161" s="150">
        <f t="shared" si="75"/>
        <v>5850</v>
      </c>
    </row>
    <row r="162" spans="1:11">
      <c r="A162" s="76">
        <v>1</v>
      </c>
      <c r="B162" s="77" t="s">
        <v>203</v>
      </c>
      <c r="C162" s="41">
        <f>SUM(C163)</f>
        <v>6</v>
      </c>
      <c r="D162" s="41">
        <f t="shared" ref="D162:K162" si="76">SUM(D163)</f>
        <v>6</v>
      </c>
      <c r="E162" s="41">
        <v>530.55897947999995</v>
      </c>
      <c r="F162" s="41">
        <f>C162*33</f>
        <v>198</v>
      </c>
      <c r="G162" s="41">
        <f t="shared" si="76"/>
        <v>0</v>
      </c>
      <c r="H162" s="41">
        <f t="shared" si="76"/>
        <v>0</v>
      </c>
      <c r="I162" s="41">
        <f t="shared" si="76"/>
        <v>0</v>
      </c>
      <c r="J162" s="41">
        <f t="shared" si="66"/>
        <v>728.55897947999995</v>
      </c>
      <c r="K162" s="41">
        <f t="shared" si="76"/>
        <v>900</v>
      </c>
    </row>
    <row r="163" spans="1:11">
      <c r="A163" s="76"/>
      <c r="B163" s="77" t="s">
        <v>143</v>
      </c>
      <c r="C163" s="41">
        <v>6</v>
      </c>
      <c r="D163" s="41">
        <v>6</v>
      </c>
      <c r="E163" s="41">
        <v>530.55897947999995</v>
      </c>
      <c r="F163" s="41">
        <f>C163*33</f>
        <v>198</v>
      </c>
      <c r="G163" s="41">
        <v>0</v>
      </c>
      <c r="H163" s="41"/>
      <c r="I163" s="41"/>
      <c r="J163" s="41">
        <f t="shared" si="66"/>
        <v>728.55897947999995</v>
      </c>
      <c r="K163" s="41">
        <v>900</v>
      </c>
    </row>
    <row r="164" spans="1:11">
      <c r="A164" s="76">
        <v>2</v>
      </c>
      <c r="B164" s="77" t="s">
        <v>204</v>
      </c>
      <c r="C164" s="41">
        <f>SUM(C165:C166)</f>
        <v>5</v>
      </c>
      <c r="D164" s="41">
        <f t="shared" ref="D164:J164" si="77">SUM(D165:D166)</f>
        <v>4</v>
      </c>
      <c r="E164" s="41">
        <v>418.02903599999996</v>
      </c>
      <c r="F164" s="41">
        <f t="shared" si="77"/>
        <v>165</v>
      </c>
      <c r="G164" s="41">
        <f t="shared" si="77"/>
        <v>0</v>
      </c>
      <c r="H164" s="41">
        <f t="shared" si="77"/>
        <v>0</v>
      </c>
      <c r="I164" s="41">
        <f t="shared" si="77"/>
        <v>0</v>
      </c>
      <c r="J164" s="41">
        <f t="shared" si="77"/>
        <v>583.02903599999991</v>
      </c>
      <c r="K164" s="41">
        <f t="shared" ref="K164" si="78">SUM(K165:K166)</f>
        <v>600</v>
      </c>
    </row>
    <row r="165" spans="1:11">
      <c r="A165" s="76"/>
      <c r="B165" s="77" t="s">
        <v>143</v>
      </c>
      <c r="C165" s="41">
        <v>5</v>
      </c>
      <c r="D165" s="41">
        <v>4</v>
      </c>
      <c r="E165" s="41">
        <v>356.31621599999994</v>
      </c>
      <c r="F165" s="41">
        <f>C165*33</f>
        <v>165</v>
      </c>
      <c r="G165" s="41">
        <v>0</v>
      </c>
      <c r="H165" s="41"/>
      <c r="I165" s="41"/>
      <c r="J165" s="41">
        <f t="shared" si="66"/>
        <v>521.31621599999994</v>
      </c>
      <c r="K165" s="41">
        <v>600</v>
      </c>
    </row>
    <row r="166" spans="1:11" ht="15.75" customHeight="1">
      <c r="A166" s="76"/>
      <c r="B166" s="77" t="s">
        <v>144</v>
      </c>
      <c r="C166" s="41"/>
      <c r="D166" s="41"/>
      <c r="E166" s="41">
        <v>61.712820000000001</v>
      </c>
      <c r="F166" s="41">
        <f>C166*33</f>
        <v>0</v>
      </c>
      <c r="G166" s="41">
        <v>0</v>
      </c>
      <c r="H166" s="41"/>
      <c r="I166" s="41"/>
      <c r="J166" s="41">
        <f t="shared" si="66"/>
        <v>61.712820000000001</v>
      </c>
      <c r="K166" s="41"/>
    </row>
    <row r="167" spans="1:11" ht="25.5">
      <c r="A167" s="76">
        <v>3</v>
      </c>
      <c r="B167" s="77" t="s">
        <v>205</v>
      </c>
      <c r="C167" s="41">
        <f>SUM(C168:C170)</f>
        <v>12</v>
      </c>
      <c r="D167" s="41">
        <f t="shared" ref="D167:J167" si="79">SUM(D168:D170)</f>
        <v>9</v>
      </c>
      <c r="E167" s="41">
        <v>926.93138400000009</v>
      </c>
      <c r="F167" s="41">
        <f t="shared" si="79"/>
        <v>462</v>
      </c>
      <c r="G167" s="41">
        <f t="shared" si="79"/>
        <v>0</v>
      </c>
      <c r="H167" s="41">
        <f t="shared" si="79"/>
        <v>114</v>
      </c>
      <c r="I167" s="41">
        <f t="shared" si="79"/>
        <v>990</v>
      </c>
      <c r="J167" s="41">
        <f t="shared" si="79"/>
        <v>2492.9313840000004</v>
      </c>
      <c r="K167" s="41">
        <f t="shared" ref="K167" si="80">SUM(K168:K170)</f>
        <v>0</v>
      </c>
    </row>
    <row r="168" spans="1:11">
      <c r="A168" s="76"/>
      <c r="B168" s="77" t="s">
        <v>143</v>
      </c>
      <c r="C168" s="41">
        <v>12</v>
      </c>
      <c r="D168" s="41">
        <v>9</v>
      </c>
      <c r="E168" s="41">
        <v>741.79292400000008</v>
      </c>
      <c r="F168" s="41">
        <f>C168*33</f>
        <v>396</v>
      </c>
      <c r="G168" s="41">
        <v>0</v>
      </c>
      <c r="H168" s="41"/>
      <c r="I168" s="41">
        <v>990</v>
      </c>
      <c r="J168" s="41">
        <f t="shared" si="66"/>
        <v>2127.7929240000003</v>
      </c>
      <c r="K168" s="41"/>
    </row>
    <row r="169" spans="1:11" ht="14.25" customHeight="1">
      <c r="A169" s="76"/>
      <c r="B169" s="77" t="s">
        <v>144</v>
      </c>
      <c r="C169" s="41"/>
      <c r="D169" s="41"/>
      <c r="E169" s="41">
        <v>185.13846000000001</v>
      </c>
      <c r="F169" s="41">
        <f>C169*33</f>
        <v>0</v>
      </c>
      <c r="G169" s="41">
        <v>0</v>
      </c>
      <c r="H169" s="41"/>
      <c r="I169" s="41"/>
      <c r="J169" s="41">
        <f t="shared" si="66"/>
        <v>185.13846000000001</v>
      </c>
      <c r="K169" s="41"/>
    </row>
    <row r="170" spans="1:11">
      <c r="A170" s="76"/>
      <c r="B170" s="77" t="s">
        <v>147</v>
      </c>
      <c r="C170" s="41"/>
      <c r="D170" s="41"/>
      <c r="E170" s="41">
        <v>0</v>
      </c>
      <c r="F170" s="41">
        <v>66</v>
      </c>
      <c r="G170" s="41"/>
      <c r="H170" s="41">
        <v>114</v>
      </c>
      <c r="I170" s="41"/>
      <c r="J170" s="41">
        <f t="shared" si="66"/>
        <v>180</v>
      </c>
      <c r="K170" s="41"/>
    </row>
    <row r="171" spans="1:11" ht="16.5" customHeight="1">
      <c r="A171" s="76">
        <v>4</v>
      </c>
      <c r="B171" s="77" t="s">
        <v>206</v>
      </c>
      <c r="C171" s="41">
        <f>C172</f>
        <v>7</v>
      </c>
      <c r="D171" s="41">
        <f t="shared" ref="D171:K171" si="81">D172</f>
        <v>7</v>
      </c>
      <c r="E171" s="41">
        <v>646.21806600000002</v>
      </c>
      <c r="F171" s="41">
        <f>C171*33</f>
        <v>231</v>
      </c>
      <c r="G171" s="41">
        <f t="shared" si="81"/>
        <v>0</v>
      </c>
      <c r="H171" s="41">
        <f t="shared" si="81"/>
        <v>0</v>
      </c>
      <c r="I171" s="41">
        <f t="shared" si="81"/>
        <v>0</v>
      </c>
      <c r="J171" s="41">
        <f t="shared" si="66"/>
        <v>877.21806600000002</v>
      </c>
      <c r="K171" s="41">
        <f t="shared" si="81"/>
        <v>0</v>
      </c>
    </row>
    <row r="172" spans="1:11">
      <c r="A172" s="76"/>
      <c r="B172" s="77" t="s">
        <v>143</v>
      </c>
      <c r="C172" s="41">
        <v>7</v>
      </c>
      <c r="D172" s="41">
        <v>7</v>
      </c>
      <c r="E172" s="41">
        <v>646.21806600000002</v>
      </c>
      <c r="F172" s="41">
        <f>C172*33</f>
        <v>231</v>
      </c>
      <c r="G172" s="41">
        <v>0</v>
      </c>
      <c r="H172" s="41"/>
      <c r="I172" s="41"/>
      <c r="J172" s="41">
        <f t="shared" si="66"/>
        <v>877.21806600000002</v>
      </c>
      <c r="K172" s="41"/>
    </row>
    <row r="173" spans="1:11">
      <c r="A173" s="76">
        <v>5</v>
      </c>
      <c r="B173" s="77" t="s">
        <v>207</v>
      </c>
      <c r="C173" s="41">
        <f>SUM(C174:C175)</f>
        <v>15</v>
      </c>
      <c r="D173" s="41">
        <f t="shared" ref="D173:J173" si="82">SUM(D174:D175)</f>
        <v>5</v>
      </c>
      <c r="E173" s="41">
        <v>1073.5035779999998</v>
      </c>
      <c r="F173" s="41">
        <f t="shared" si="82"/>
        <v>495</v>
      </c>
      <c r="G173" s="41">
        <f t="shared" si="82"/>
        <v>0</v>
      </c>
      <c r="H173" s="41">
        <f t="shared" si="82"/>
        <v>0</v>
      </c>
      <c r="I173" s="41">
        <f t="shared" si="82"/>
        <v>1000</v>
      </c>
      <c r="J173" s="41">
        <f t="shared" si="82"/>
        <v>2568.5035779999998</v>
      </c>
      <c r="K173" s="41">
        <f t="shared" ref="K173" si="83">K174</f>
        <v>0</v>
      </c>
    </row>
    <row r="174" spans="1:11">
      <c r="A174" s="76"/>
      <c r="B174" s="77" t="s">
        <v>143</v>
      </c>
      <c r="C174" s="41">
        <v>15</v>
      </c>
      <c r="D174" s="41">
        <v>5</v>
      </c>
      <c r="E174" s="41">
        <v>456.37537800000001</v>
      </c>
      <c r="F174" s="41">
        <f>C174*33</f>
        <v>495</v>
      </c>
      <c r="G174" s="41">
        <v>0</v>
      </c>
      <c r="H174" s="41"/>
      <c r="I174" s="41">
        <v>1000</v>
      </c>
      <c r="J174" s="41">
        <f t="shared" si="66"/>
        <v>1951.375378</v>
      </c>
      <c r="K174" s="41"/>
    </row>
    <row r="175" spans="1:11">
      <c r="A175" s="76"/>
      <c r="B175" s="77" t="s">
        <v>144</v>
      </c>
      <c r="C175" s="41"/>
      <c r="D175" s="41"/>
      <c r="E175" s="41">
        <v>617.12819999999988</v>
      </c>
      <c r="F175" s="41"/>
      <c r="G175" s="41"/>
      <c r="H175" s="41"/>
      <c r="I175" s="41"/>
      <c r="J175" s="41">
        <f t="shared" si="66"/>
        <v>617.12819999999988</v>
      </c>
      <c r="K175" s="41"/>
    </row>
    <row r="176" spans="1:11" ht="25.5">
      <c r="A176" s="76">
        <v>6</v>
      </c>
      <c r="B176" s="77" t="s">
        <v>208</v>
      </c>
      <c r="C176" s="41">
        <f>SUM(C177:C179)</f>
        <v>19</v>
      </c>
      <c r="D176" s="41">
        <f t="shared" ref="D176:J176" si="84">SUM(D177:D179)</f>
        <v>13</v>
      </c>
      <c r="E176" s="41">
        <v>1476.9201840000001</v>
      </c>
      <c r="F176" s="41">
        <f t="shared" si="84"/>
        <v>723</v>
      </c>
      <c r="G176" s="41">
        <f t="shared" si="84"/>
        <v>0</v>
      </c>
      <c r="H176" s="41">
        <f t="shared" si="84"/>
        <v>204</v>
      </c>
      <c r="I176" s="41">
        <f t="shared" si="84"/>
        <v>1160</v>
      </c>
      <c r="J176" s="41">
        <f t="shared" si="84"/>
        <v>3563.9201840000005</v>
      </c>
      <c r="K176" s="41">
        <f t="shared" ref="K176" si="85">SUM(K177:K179)</f>
        <v>3500</v>
      </c>
    </row>
    <row r="177" spans="1:11">
      <c r="A177" s="76"/>
      <c r="B177" s="77" t="s">
        <v>143</v>
      </c>
      <c r="C177" s="41">
        <v>19</v>
      </c>
      <c r="D177" s="41">
        <v>13</v>
      </c>
      <c r="E177" s="41">
        <v>1106.643264</v>
      </c>
      <c r="F177" s="41">
        <f>C177*33</f>
        <v>627</v>
      </c>
      <c r="G177" s="41">
        <v>0</v>
      </c>
      <c r="H177" s="41"/>
      <c r="I177" s="41">
        <v>1160</v>
      </c>
      <c r="J177" s="41">
        <f t="shared" si="66"/>
        <v>2893.6432640000003</v>
      </c>
      <c r="K177" s="41">
        <v>3500</v>
      </c>
    </row>
    <row r="178" spans="1:11" ht="17.25" customHeight="1">
      <c r="A178" s="76"/>
      <c r="B178" s="77" t="s">
        <v>144</v>
      </c>
      <c r="C178" s="41"/>
      <c r="D178" s="41"/>
      <c r="E178" s="41">
        <v>370.27692000000002</v>
      </c>
      <c r="F178" s="41">
        <f>C178*33</f>
        <v>0</v>
      </c>
      <c r="G178" s="41">
        <v>0</v>
      </c>
      <c r="H178" s="41"/>
      <c r="I178" s="41"/>
      <c r="J178" s="41">
        <f t="shared" si="66"/>
        <v>370.27692000000002</v>
      </c>
      <c r="K178" s="41"/>
    </row>
    <row r="179" spans="1:11">
      <c r="A179" s="76"/>
      <c r="B179" s="77" t="s">
        <v>149</v>
      </c>
      <c r="C179" s="41"/>
      <c r="D179" s="41"/>
      <c r="E179" s="41">
        <v>0</v>
      </c>
      <c r="F179" s="41">
        <v>96</v>
      </c>
      <c r="G179" s="41"/>
      <c r="H179" s="41">
        <f>81+123</f>
        <v>204</v>
      </c>
      <c r="I179" s="41"/>
      <c r="J179" s="41">
        <f t="shared" si="66"/>
        <v>300</v>
      </c>
      <c r="K179" s="41"/>
    </row>
    <row r="180" spans="1:11">
      <c r="A180" s="76">
        <v>7</v>
      </c>
      <c r="B180" s="77" t="s">
        <v>209</v>
      </c>
      <c r="C180" s="41">
        <f>SUM(C181:C182)</f>
        <v>12</v>
      </c>
      <c r="D180" s="41">
        <f t="shared" ref="D180:J180" si="86">SUM(D181:D182)</f>
        <v>12</v>
      </c>
      <c r="E180" s="41">
        <v>1068.823488</v>
      </c>
      <c r="F180" s="41">
        <f t="shared" si="86"/>
        <v>429</v>
      </c>
      <c r="G180" s="41">
        <f t="shared" si="86"/>
        <v>0</v>
      </c>
      <c r="H180" s="41">
        <f t="shared" si="86"/>
        <v>79</v>
      </c>
      <c r="I180" s="41">
        <f t="shared" si="86"/>
        <v>400</v>
      </c>
      <c r="J180" s="41">
        <f t="shared" si="86"/>
        <v>1976.823488</v>
      </c>
      <c r="K180" s="41">
        <f t="shared" ref="K180" si="87">SUM(K181:K182)</f>
        <v>0</v>
      </c>
    </row>
    <row r="181" spans="1:11">
      <c r="A181" s="76"/>
      <c r="B181" s="77" t="s">
        <v>143</v>
      </c>
      <c r="C181" s="41">
        <v>12</v>
      </c>
      <c r="D181" s="41">
        <v>12</v>
      </c>
      <c r="E181" s="41">
        <v>1068.823488</v>
      </c>
      <c r="F181" s="41">
        <f>C181*33</f>
        <v>396</v>
      </c>
      <c r="G181" s="41">
        <v>0</v>
      </c>
      <c r="H181" s="41"/>
      <c r="I181" s="41">
        <v>400</v>
      </c>
      <c r="J181" s="41">
        <f t="shared" si="66"/>
        <v>1864.823488</v>
      </c>
      <c r="K181" s="41"/>
    </row>
    <row r="182" spans="1:11">
      <c r="A182" s="76"/>
      <c r="B182" s="77" t="s">
        <v>145</v>
      </c>
      <c r="C182" s="41"/>
      <c r="D182" s="41"/>
      <c r="E182" s="41">
        <v>0</v>
      </c>
      <c r="F182" s="41">
        <v>33</v>
      </c>
      <c r="G182" s="41"/>
      <c r="H182" s="41">
        <v>79</v>
      </c>
      <c r="I182" s="41"/>
      <c r="J182" s="41">
        <f t="shared" si="66"/>
        <v>112</v>
      </c>
      <c r="K182" s="41"/>
    </row>
    <row r="183" spans="1:11">
      <c r="A183" s="76">
        <v>8</v>
      </c>
      <c r="B183" s="77" t="s">
        <v>210</v>
      </c>
      <c r="C183" s="41">
        <f>SUM(C184:C185)</f>
        <v>10</v>
      </c>
      <c r="D183" s="41">
        <f t="shared" ref="D183:J183" si="88">SUM(D184:D185)</f>
        <v>10</v>
      </c>
      <c r="E183" s="41">
        <v>826.56736799999999</v>
      </c>
      <c r="F183" s="41">
        <f t="shared" si="88"/>
        <v>363</v>
      </c>
      <c r="G183" s="41">
        <f t="shared" si="88"/>
        <v>0</v>
      </c>
      <c r="H183" s="41">
        <f t="shared" si="88"/>
        <v>41</v>
      </c>
      <c r="I183" s="41">
        <f t="shared" si="88"/>
        <v>50</v>
      </c>
      <c r="J183" s="41">
        <f t="shared" si="88"/>
        <v>1280.567368</v>
      </c>
      <c r="K183" s="41">
        <f t="shared" ref="K183" si="89">SUM(K184:K185)</f>
        <v>0</v>
      </c>
    </row>
    <row r="184" spans="1:11">
      <c r="A184" s="76"/>
      <c r="B184" s="77" t="s">
        <v>143</v>
      </c>
      <c r="C184" s="41">
        <v>10</v>
      </c>
      <c r="D184" s="41">
        <v>10</v>
      </c>
      <c r="E184" s="41">
        <v>826.56736799999999</v>
      </c>
      <c r="F184" s="41">
        <f>C184*33</f>
        <v>330</v>
      </c>
      <c r="G184" s="41">
        <v>0</v>
      </c>
      <c r="H184" s="41"/>
      <c r="I184" s="41">
        <v>50</v>
      </c>
      <c r="J184" s="41">
        <f t="shared" si="66"/>
        <v>1206.567368</v>
      </c>
      <c r="K184" s="41"/>
    </row>
    <row r="185" spans="1:11">
      <c r="A185" s="76"/>
      <c r="B185" s="77" t="s">
        <v>145</v>
      </c>
      <c r="C185" s="41"/>
      <c r="D185" s="41"/>
      <c r="E185" s="41">
        <v>0</v>
      </c>
      <c r="F185" s="41">
        <v>33</v>
      </c>
      <c r="G185" s="41"/>
      <c r="H185" s="41">
        <v>41</v>
      </c>
      <c r="I185" s="41"/>
      <c r="J185" s="41">
        <f t="shared" si="66"/>
        <v>74</v>
      </c>
      <c r="K185" s="41"/>
    </row>
    <row r="186" spans="1:11" ht="17.25" customHeight="1">
      <c r="A186" s="76">
        <v>9</v>
      </c>
      <c r="B186" s="77" t="s">
        <v>211</v>
      </c>
      <c r="C186" s="41">
        <f>SUM(C187)</f>
        <v>6</v>
      </c>
      <c r="D186" s="41">
        <f t="shared" ref="D186:K186" si="90">SUM(D187)</f>
        <v>6</v>
      </c>
      <c r="E186" s="41">
        <v>506.44116600000007</v>
      </c>
      <c r="F186" s="41">
        <f>C186*33</f>
        <v>198</v>
      </c>
      <c r="G186" s="41">
        <f t="shared" si="90"/>
        <v>0</v>
      </c>
      <c r="H186" s="41">
        <f t="shared" si="90"/>
        <v>0</v>
      </c>
      <c r="I186" s="41">
        <f t="shared" si="90"/>
        <v>50</v>
      </c>
      <c r="J186" s="41">
        <f t="shared" si="66"/>
        <v>754.44116600000007</v>
      </c>
      <c r="K186" s="41">
        <f t="shared" si="90"/>
        <v>0</v>
      </c>
    </row>
    <row r="187" spans="1:11">
      <c r="A187" s="76"/>
      <c r="B187" s="77" t="s">
        <v>143</v>
      </c>
      <c r="C187" s="41">
        <v>6</v>
      </c>
      <c r="D187" s="41">
        <v>6</v>
      </c>
      <c r="E187" s="41">
        <v>506.44116600000007</v>
      </c>
      <c r="F187" s="41">
        <f>C187*33</f>
        <v>198</v>
      </c>
      <c r="G187" s="41">
        <v>0</v>
      </c>
      <c r="H187" s="41"/>
      <c r="I187" s="41">
        <v>50</v>
      </c>
      <c r="J187" s="41">
        <f t="shared" si="66"/>
        <v>754.44116600000007</v>
      </c>
      <c r="K187" s="41"/>
    </row>
    <row r="188" spans="1:11" ht="14.25" customHeight="1">
      <c r="A188" s="76">
        <v>10</v>
      </c>
      <c r="B188" s="77" t="s">
        <v>212</v>
      </c>
      <c r="C188" s="41">
        <f>SUM(C189:C190)</f>
        <v>4</v>
      </c>
      <c r="D188" s="41">
        <f t="shared" ref="D188:J188" si="91">SUM(D189:D190)</f>
        <v>3</v>
      </c>
      <c r="E188" s="41">
        <v>331.20196799999997</v>
      </c>
      <c r="F188" s="41">
        <f t="shared" si="91"/>
        <v>132</v>
      </c>
      <c r="G188" s="41">
        <f t="shared" si="91"/>
        <v>0</v>
      </c>
      <c r="H188" s="41">
        <f t="shared" si="91"/>
        <v>0</v>
      </c>
      <c r="I188" s="41">
        <f t="shared" si="91"/>
        <v>250</v>
      </c>
      <c r="J188" s="41">
        <f t="shared" si="91"/>
        <v>713.20196799999985</v>
      </c>
      <c r="K188" s="41">
        <f t="shared" ref="K188" si="92">SUM(K189:K190)</f>
        <v>0</v>
      </c>
    </row>
    <row r="189" spans="1:11">
      <c r="A189" s="76"/>
      <c r="B189" s="77" t="s">
        <v>143</v>
      </c>
      <c r="C189" s="41">
        <v>4</v>
      </c>
      <c r="D189" s="41">
        <v>3</v>
      </c>
      <c r="E189" s="41">
        <v>269.48914799999994</v>
      </c>
      <c r="F189" s="41">
        <f t="shared" ref="F189:F194" si="93">C189*33</f>
        <v>132</v>
      </c>
      <c r="G189" s="41"/>
      <c r="H189" s="41"/>
      <c r="I189" s="41">
        <v>250</v>
      </c>
      <c r="J189" s="41">
        <f t="shared" si="66"/>
        <v>651.48914799999989</v>
      </c>
      <c r="K189" s="41"/>
    </row>
    <row r="190" spans="1:11" ht="16.5" customHeight="1">
      <c r="A190" s="76"/>
      <c r="B190" s="77" t="s">
        <v>144</v>
      </c>
      <c r="C190" s="41"/>
      <c r="D190" s="41"/>
      <c r="E190" s="41">
        <v>61.712820000000001</v>
      </c>
      <c r="F190" s="41">
        <f t="shared" si="93"/>
        <v>0</v>
      </c>
      <c r="G190" s="41"/>
      <c r="H190" s="41"/>
      <c r="I190" s="41"/>
      <c r="J190" s="41">
        <f t="shared" si="66"/>
        <v>61.712820000000001</v>
      </c>
      <c r="K190" s="41"/>
    </row>
    <row r="191" spans="1:11" ht="17.25" customHeight="1">
      <c r="A191" s="76">
        <v>11</v>
      </c>
      <c r="B191" s="77" t="s">
        <v>213</v>
      </c>
      <c r="C191" s="41">
        <f>SUM(C192)</f>
        <v>3</v>
      </c>
      <c r="D191" s="41">
        <f t="shared" ref="D191:K191" si="94">SUM(D192)</f>
        <v>3</v>
      </c>
      <c r="E191" s="41">
        <v>195.65189999999998</v>
      </c>
      <c r="F191" s="41">
        <f t="shared" si="93"/>
        <v>99</v>
      </c>
      <c r="G191" s="41">
        <f t="shared" si="94"/>
        <v>0</v>
      </c>
      <c r="H191" s="41">
        <f t="shared" si="94"/>
        <v>0</v>
      </c>
      <c r="I191" s="41">
        <f t="shared" si="94"/>
        <v>0</v>
      </c>
      <c r="J191" s="41">
        <f t="shared" si="66"/>
        <v>294.65189999999996</v>
      </c>
      <c r="K191" s="41">
        <f t="shared" si="94"/>
        <v>0</v>
      </c>
    </row>
    <row r="192" spans="1:11">
      <c r="A192" s="76"/>
      <c r="B192" s="77" t="s">
        <v>143</v>
      </c>
      <c r="C192" s="41">
        <v>3</v>
      </c>
      <c r="D192" s="41">
        <v>3</v>
      </c>
      <c r="E192" s="41">
        <v>195.65189999999998</v>
      </c>
      <c r="F192" s="41">
        <f t="shared" si="93"/>
        <v>99</v>
      </c>
      <c r="G192" s="41">
        <v>0</v>
      </c>
      <c r="H192" s="41"/>
      <c r="I192" s="41"/>
      <c r="J192" s="41">
        <f t="shared" si="66"/>
        <v>294.65189999999996</v>
      </c>
      <c r="K192" s="41"/>
    </row>
    <row r="193" spans="1:11" ht="16.5" customHeight="1">
      <c r="A193" s="76">
        <v>12</v>
      </c>
      <c r="B193" s="77" t="s">
        <v>214</v>
      </c>
      <c r="C193" s="41">
        <f>C194</f>
        <v>4</v>
      </c>
      <c r="D193" s="41">
        <f t="shared" ref="D193:K193" si="95">D194</f>
        <v>4</v>
      </c>
      <c r="E193" s="41">
        <v>248.12076000000002</v>
      </c>
      <c r="F193" s="41">
        <f t="shared" si="93"/>
        <v>132</v>
      </c>
      <c r="G193" s="41">
        <f t="shared" si="95"/>
        <v>0</v>
      </c>
      <c r="H193" s="41">
        <f t="shared" si="95"/>
        <v>0</v>
      </c>
      <c r="I193" s="41">
        <f t="shared" si="95"/>
        <v>200</v>
      </c>
      <c r="J193" s="41">
        <f t="shared" si="66"/>
        <v>580.12076000000002</v>
      </c>
      <c r="K193" s="41">
        <f t="shared" si="95"/>
        <v>0</v>
      </c>
    </row>
    <row r="194" spans="1:11">
      <c r="A194" s="76"/>
      <c r="B194" s="77" t="s">
        <v>143</v>
      </c>
      <c r="C194" s="41">
        <v>4</v>
      </c>
      <c r="D194" s="41">
        <v>4</v>
      </c>
      <c r="E194" s="41">
        <v>248.12076000000002</v>
      </c>
      <c r="F194" s="41">
        <f t="shared" si="93"/>
        <v>132</v>
      </c>
      <c r="G194" s="41">
        <v>0</v>
      </c>
      <c r="H194" s="41"/>
      <c r="I194" s="41">
        <v>200</v>
      </c>
      <c r="J194" s="41">
        <f t="shared" si="66"/>
        <v>580.12076000000002</v>
      </c>
      <c r="K194" s="41"/>
    </row>
    <row r="195" spans="1:11">
      <c r="A195" s="76">
        <v>13</v>
      </c>
      <c r="B195" s="77" t="s">
        <v>215</v>
      </c>
      <c r="C195" s="41">
        <f>SUM(C196:C197)</f>
        <v>11</v>
      </c>
      <c r="D195" s="41">
        <f t="shared" ref="D195:J195" si="96">SUM(D196:D197)</f>
        <v>9</v>
      </c>
      <c r="E195" s="41">
        <v>843.82067400000005</v>
      </c>
      <c r="F195" s="41">
        <f t="shared" si="96"/>
        <v>363</v>
      </c>
      <c r="G195" s="41">
        <f t="shared" si="96"/>
        <v>0</v>
      </c>
      <c r="H195" s="41">
        <f t="shared" si="96"/>
        <v>0</v>
      </c>
      <c r="I195" s="41">
        <f t="shared" si="96"/>
        <v>0</v>
      </c>
      <c r="J195" s="41">
        <f t="shared" si="96"/>
        <v>1206.8206740000001</v>
      </c>
      <c r="K195" s="41">
        <f t="shared" ref="K195" si="97">SUM(K196:K197)</f>
        <v>0</v>
      </c>
    </row>
    <row r="196" spans="1:11">
      <c r="A196" s="76"/>
      <c r="B196" s="77" t="s">
        <v>143</v>
      </c>
      <c r="C196" s="41">
        <v>11</v>
      </c>
      <c r="D196" s="41">
        <v>9</v>
      </c>
      <c r="E196" s="41">
        <v>720.39503400000001</v>
      </c>
      <c r="F196" s="41">
        <f>C196*33</f>
        <v>363</v>
      </c>
      <c r="G196" s="41">
        <v>0</v>
      </c>
      <c r="H196" s="41"/>
      <c r="I196" s="41"/>
      <c r="J196" s="41">
        <f t="shared" si="66"/>
        <v>1083.3950340000001</v>
      </c>
      <c r="K196" s="41"/>
    </row>
    <row r="197" spans="1:11">
      <c r="A197" s="76"/>
      <c r="B197" s="77" t="s">
        <v>144</v>
      </c>
      <c r="C197" s="41"/>
      <c r="D197" s="41"/>
      <c r="E197" s="41">
        <v>123.42564</v>
      </c>
      <c r="F197" s="41">
        <f>C197*33</f>
        <v>0</v>
      </c>
      <c r="G197" s="41">
        <v>0</v>
      </c>
      <c r="H197" s="41"/>
      <c r="I197" s="41"/>
      <c r="J197" s="41">
        <f t="shared" si="66"/>
        <v>123.42564</v>
      </c>
      <c r="K197" s="41"/>
    </row>
    <row r="198" spans="1:11" ht="18.75" customHeight="1">
      <c r="A198" s="76">
        <v>14</v>
      </c>
      <c r="B198" s="77" t="s">
        <v>216</v>
      </c>
      <c r="C198" s="41">
        <f>SUM(C199:C201)</f>
        <v>8</v>
      </c>
      <c r="D198" s="41">
        <f t="shared" ref="D198:J198" si="98">SUM(D199:D201)</f>
        <v>7</v>
      </c>
      <c r="E198" s="41">
        <v>835.82563199999993</v>
      </c>
      <c r="F198" s="41">
        <f t="shared" si="98"/>
        <v>297</v>
      </c>
      <c r="G198" s="41">
        <f t="shared" si="98"/>
        <v>0</v>
      </c>
      <c r="H198" s="41">
        <f t="shared" si="98"/>
        <v>70</v>
      </c>
      <c r="I198" s="41">
        <f t="shared" si="98"/>
        <v>1590</v>
      </c>
      <c r="J198" s="41">
        <f t="shared" si="98"/>
        <v>2792.825632</v>
      </c>
      <c r="K198" s="41">
        <f t="shared" ref="K198" si="99">SUM(K199:K201)</f>
        <v>0</v>
      </c>
    </row>
    <row r="199" spans="1:11">
      <c r="A199" s="76"/>
      <c r="B199" s="77" t="s">
        <v>143</v>
      </c>
      <c r="C199" s="41">
        <v>8</v>
      </c>
      <c r="D199" s="41">
        <v>7</v>
      </c>
      <c r="E199" s="41">
        <v>774.11281199999996</v>
      </c>
      <c r="F199" s="41">
        <f>C199*33</f>
        <v>264</v>
      </c>
      <c r="G199" s="41">
        <v>0</v>
      </c>
      <c r="H199" s="41"/>
      <c r="I199" s="41">
        <v>1590</v>
      </c>
      <c r="J199" s="41">
        <f t="shared" si="66"/>
        <v>2628.1128119999998</v>
      </c>
      <c r="K199" s="41"/>
    </row>
    <row r="200" spans="1:11" ht="15" customHeight="1">
      <c r="A200" s="76"/>
      <c r="B200" s="77" t="s">
        <v>144</v>
      </c>
      <c r="C200" s="41"/>
      <c r="D200" s="41"/>
      <c r="E200" s="41">
        <v>61.712820000000001</v>
      </c>
      <c r="F200" s="41">
        <f>C200*33</f>
        <v>0</v>
      </c>
      <c r="G200" s="41">
        <v>0</v>
      </c>
      <c r="H200" s="41"/>
      <c r="I200" s="41"/>
      <c r="J200" s="41">
        <f t="shared" si="66"/>
        <v>61.712820000000001</v>
      </c>
      <c r="K200" s="41"/>
    </row>
    <row r="201" spans="1:11">
      <c r="A201" s="76"/>
      <c r="B201" s="77" t="s">
        <v>145</v>
      </c>
      <c r="C201" s="41"/>
      <c r="D201" s="41"/>
      <c r="E201" s="41">
        <v>0</v>
      </c>
      <c r="F201" s="41">
        <v>33</v>
      </c>
      <c r="G201" s="41"/>
      <c r="H201" s="41">
        <v>70</v>
      </c>
      <c r="I201" s="41"/>
      <c r="J201" s="41">
        <f t="shared" si="66"/>
        <v>103</v>
      </c>
      <c r="K201" s="41"/>
    </row>
    <row r="202" spans="1:11">
      <c r="A202" s="76">
        <v>15</v>
      </c>
      <c r="B202" s="77" t="s">
        <v>217</v>
      </c>
      <c r="C202" s="41">
        <v>2</v>
      </c>
      <c r="D202" s="41">
        <v>2</v>
      </c>
      <c r="E202" s="41">
        <v>194.05968599999997</v>
      </c>
      <c r="F202" s="41">
        <f>C202*33</f>
        <v>66</v>
      </c>
      <c r="G202" s="41">
        <v>0</v>
      </c>
      <c r="H202" s="41"/>
      <c r="I202" s="41">
        <v>100</v>
      </c>
      <c r="J202" s="41">
        <f t="shared" si="66"/>
        <v>360.05968599999994</v>
      </c>
      <c r="K202" s="41">
        <v>850</v>
      </c>
    </row>
    <row r="203" spans="1:11">
      <c r="A203" s="76">
        <v>16</v>
      </c>
      <c r="B203" s="77" t="s">
        <v>218</v>
      </c>
      <c r="C203" s="41">
        <f>SUM(C204)</f>
        <v>16</v>
      </c>
      <c r="D203" s="41">
        <f t="shared" ref="D203:K203" si="100">SUM(D204)</f>
        <v>16</v>
      </c>
      <c r="E203" s="41">
        <v>1242.127176</v>
      </c>
      <c r="F203" s="41">
        <f t="shared" si="100"/>
        <v>512</v>
      </c>
      <c r="G203" s="41">
        <f t="shared" si="100"/>
        <v>14</v>
      </c>
      <c r="H203" s="41">
        <f t="shared" si="100"/>
        <v>0</v>
      </c>
      <c r="I203" s="41">
        <f t="shared" si="100"/>
        <v>300</v>
      </c>
      <c r="J203" s="41">
        <f t="shared" si="66"/>
        <v>2068.127176</v>
      </c>
      <c r="K203" s="41">
        <f t="shared" si="100"/>
        <v>0</v>
      </c>
    </row>
    <row r="204" spans="1:11">
      <c r="A204" s="76"/>
      <c r="B204" s="77" t="s">
        <v>143</v>
      </c>
      <c r="C204" s="41">
        <v>16</v>
      </c>
      <c r="D204" s="41">
        <v>16</v>
      </c>
      <c r="E204" s="41">
        <v>1242.127176</v>
      </c>
      <c r="F204" s="41">
        <f>C204*32</f>
        <v>512</v>
      </c>
      <c r="G204" s="41">
        <v>14</v>
      </c>
      <c r="H204" s="41"/>
      <c r="I204" s="41">
        <v>300</v>
      </c>
      <c r="J204" s="41">
        <f t="shared" ref="J204:J267" si="101">E204+F204+G204+H204+I204</f>
        <v>2068.127176</v>
      </c>
      <c r="K204" s="41"/>
    </row>
    <row r="205" spans="1:11">
      <c r="A205" s="76">
        <v>17</v>
      </c>
      <c r="B205" s="77" t="s">
        <v>219</v>
      </c>
      <c r="C205" s="41">
        <v>1</v>
      </c>
      <c r="D205" s="41">
        <v>1</v>
      </c>
      <c r="E205" s="41">
        <v>121.805712</v>
      </c>
      <c r="F205" s="41">
        <f>C205*33</f>
        <v>33</v>
      </c>
      <c r="G205" s="41">
        <v>0</v>
      </c>
      <c r="H205" s="41"/>
      <c r="I205" s="41">
        <v>50</v>
      </c>
      <c r="J205" s="41">
        <f t="shared" si="101"/>
        <v>204.805712</v>
      </c>
      <c r="K205" s="41"/>
    </row>
    <row r="206" spans="1:11">
      <c r="A206" s="76">
        <v>18</v>
      </c>
      <c r="B206" s="77" t="s">
        <v>220</v>
      </c>
      <c r="C206" s="41">
        <f>SUM(C207:C209)</f>
        <v>8</v>
      </c>
      <c r="D206" s="41">
        <f t="shared" ref="D206:J206" si="102">SUM(D207:D209)</f>
        <v>7</v>
      </c>
      <c r="E206" s="41">
        <v>784.51119419999998</v>
      </c>
      <c r="F206" s="41">
        <f t="shared" si="102"/>
        <v>330</v>
      </c>
      <c r="G206" s="41">
        <f t="shared" si="102"/>
        <v>0</v>
      </c>
      <c r="H206" s="41">
        <f t="shared" si="102"/>
        <v>107</v>
      </c>
      <c r="I206" s="41">
        <f t="shared" si="102"/>
        <v>317</v>
      </c>
      <c r="J206" s="41">
        <f t="shared" si="102"/>
        <v>1538.5111942000001</v>
      </c>
      <c r="K206" s="41">
        <f t="shared" ref="K206" si="103">SUM(K207:K209)</f>
        <v>0</v>
      </c>
    </row>
    <row r="207" spans="1:11">
      <c r="A207" s="76"/>
      <c r="B207" s="77" t="s">
        <v>143</v>
      </c>
      <c r="C207" s="41">
        <v>8</v>
      </c>
      <c r="D207" s="41">
        <v>7</v>
      </c>
      <c r="E207" s="41">
        <v>722.79837420000001</v>
      </c>
      <c r="F207" s="41">
        <f>C207*33</f>
        <v>264</v>
      </c>
      <c r="G207" s="41">
        <v>0</v>
      </c>
      <c r="H207" s="41"/>
      <c r="I207" s="41">
        <v>317</v>
      </c>
      <c r="J207" s="41">
        <f t="shared" si="101"/>
        <v>1303.7983742000001</v>
      </c>
      <c r="K207" s="41"/>
    </row>
    <row r="208" spans="1:11" ht="15" customHeight="1">
      <c r="A208" s="76"/>
      <c r="B208" s="77" t="s">
        <v>144</v>
      </c>
      <c r="C208" s="41"/>
      <c r="D208" s="41"/>
      <c r="E208" s="41">
        <v>61.712820000000001</v>
      </c>
      <c r="F208" s="41">
        <f>C208*33</f>
        <v>0</v>
      </c>
      <c r="G208" s="41"/>
      <c r="H208" s="41"/>
      <c r="I208" s="41"/>
      <c r="J208" s="41">
        <f t="shared" si="101"/>
        <v>61.712820000000001</v>
      </c>
      <c r="K208" s="41"/>
    </row>
    <row r="209" spans="1:11">
      <c r="A209" s="76"/>
      <c r="B209" s="77" t="s">
        <v>147</v>
      </c>
      <c r="C209" s="41"/>
      <c r="D209" s="41"/>
      <c r="E209" s="41">
        <v>0</v>
      </c>
      <c r="F209" s="41">
        <v>66</v>
      </c>
      <c r="G209" s="41"/>
      <c r="H209" s="41">
        <v>107</v>
      </c>
      <c r="I209" s="41"/>
      <c r="J209" s="41">
        <f t="shared" si="101"/>
        <v>173</v>
      </c>
      <c r="K209" s="41"/>
    </row>
    <row r="210" spans="1:11">
      <c r="A210" s="76">
        <v>19</v>
      </c>
      <c r="B210" s="77" t="s">
        <v>221</v>
      </c>
      <c r="C210" s="41">
        <v>2</v>
      </c>
      <c r="D210" s="41">
        <v>2</v>
      </c>
      <c r="E210" s="41">
        <v>180.36896999999996</v>
      </c>
      <c r="F210" s="41">
        <f>C210*33</f>
        <v>66</v>
      </c>
      <c r="G210" s="41">
        <v>0</v>
      </c>
      <c r="H210" s="41"/>
      <c r="I210" s="41"/>
      <c r="J210" s="41">
        <f t="shared" si="101"/>
        <v>246.36896999999996</v>
      </c>
      <c r="K210" s="41"/>
    </row>
    <row r="211" spans="1:11">
      <c r="A211" s="76">
        <v>20</v>
      </c>
      <c r="B211" s="77" t="s">
        <v>222</v>
      </c>
      <c r="C211" s="41">
        <f>SUM(C212:C214)</f>
        <v>12</v>
      </c>
      <c r="D211" s="41">
        <f t="shared" ref="D211:J211" si="104">SUM(D212:D214)</f>
        <v>12</v>
      </c>
      <c r="E211" s="41">
        <v>873.28602000000012</v>
      </c>
      <c r="F211" s="41">
        <f t="shared" si="104"/>
        <v>495</v>
      </c>
      <c r="G211" s="41">
        <f t="shared" si="104"/>
        <v>0</v>
      </c>
      <c r="H211" s="41">
        <f t="shared" si="104"/>
        <v>121</v>
      </c>
      <c r="I211" s="41">
        <f t="shared" si="104"/>
        <v>100</v>
      </c>
      <c r="J211" s="41">
        <f t="shared" si="104"/>
        <v>1589.28602</v>
      </c>
      <c r="K211" s="41">
        <f t="shared" ref="K211" si="105">SUM(K212:K214)</f>
        <v>0</v>
      </c>
    </row>
    <row r="212" spans="1:11">
      <c r="A212" s="76"/>
      <c r="B212" s="77" t="s">
        <v>143</v>
      </c>
      <c r="C212" s="41">
        <v>12</v>
      </c>
      <c r="D212" s="41">
        <v>12</v>
      </c>
      <c r="E212" s="41">
        <v>873.28602000000012</v>
      </c>
      <c r="F212" s="41">
        <f>C212*33</f>
        <v>396</v>
      </c>
      <c r="G212" s="41">
        <v>0</v>
      </c>
      <c r="H212" s="41"/>
      <c r="I212" s="41">
        <v>100</v>
      </c>
      <c r="J212" s="41">
        <f t="shared" si="101"/>
        <v>1369.28602</v>
      </c>
      <c r="K212" s="41"/>
    </row>
    <row r="213" spans="1:11" ht="16.5" customHeight="1">
      <c r="A213" s="76"/>
      <c r="B213" s="77" t="s">
        <v>144</v>
      </c>
      <c r="C213" s="41"/>
      <c r="D213" s="41"/>
      <c r="E213" s="41">
        <v>0</v>
      </c>
      <c r="F213" s="41">
        <f>C213*33</f>
        <v>0</v>
      </c>
      <c r="G213" s="41"/>
      <c r="H213" s="41"/>
      <c r="I213" s="41"/>
      <c r="J213" s="41">
        <f t="shared" si="101"/>
        <v>0</v>
      </c>
      <c r="K213" s="41"/>
    </row>
    <row r="214" spans="1:11">
      <c r="A214" s="76"/>
      <c r="B214" s="77" t="s">
        <v>149</v>
      </c>
      <c r="C214" s="41"/>
      <c r="D214" s="41"/>
      <c r="E214" s="41">
        <v>0</v>
      </c>
      <c r="F214" s="41">
        <v>99</v>
      </c>
      <c r="G214" s="41"/>
      <c r="H214" s="41">
        <v>121</v>
      </c>
      <c r="I214" s="41"/>
      <c r="J214" s="41">
        <f t="shared" si="101"/>
        <v>220</v>
      </c>
      <c r="K214" s="41"/>
    </row>
    <row r="215" spans="1:11">
      <c r="A215" s="76">
        <v>21</v>
      </c>
      <c r="B215" s="77" t="s">
        <v>223</v>
      </c>
      <c r="C215" s="41"/>
      <c r="D215" s="41"/>
      <c r="E215" s="41">
        <v>0</v>
      </c>
      <c r="F215" s="41">
        <f t="shared" ref="F215:F223" si="106">C215*33</f>
        <v>0</v>
      </c>
      <c r="G215" s="41">
        <v>0</v>
      </c>
      <c r="H215" s="41"/>
      <c r="I215" s="41">
        <v>60</v>
      </c>
      <c r="J215" s="41">
        <f t="shared" si="101"/>
        <v>60</v>
      </c>
      <c r="K215" s="41"/>
    </row>
    <row r="216" spans="1:11" ht="25.5">
      <c r="A216" s="76">
        <v>22</v>
      </c>
      <c r="B216" s="77" t="s">
        <v>591</v>
      </c>
      <c r="C216" s="41"/>
      <c r="D216" s="41"/>
      <c r="E216" s="41">
        <v>0</v>
      </c>
      <c r="F216" s="41">
        <f t="shared" si="106"/>
        <v>0</v>
      </c>
      <c r="G216" s="41">
        <v>0</v>
      </c>
      <c r="H216" s="41"/>
      <c r="I216" s="41">
        <v>160</v>
      </c>
      <c r="J216" s="41">
        <f t="shared" si="101"/>
        <v>160</v>
      </c>
      <c r="K216" s="41"/>
    </row>
    <row r="217" spans="1:11" ht="17.25" customHeight="1">
      <c r="A217" s="76">
        <v>23</v>
      </c>
      <c r="B217" s="77" t="s">
        <v>224</v>
      </c>
      <c r="C217" s="41">
        <f>C218</f>
        <v>2</v>
      </c>
      <c r="D217" s="41">
        <f t="shared" ref="D217:K217" si="107">D218</f>
        <v>1</v>
      </c>
      <c r="E217" s="41">
        <v>90.515711999999994</v>
      </c>
      <c r="F217" s="41">
        <f t="shared" si="106"/>
        <v>66</v>
      </c>
      <c r="G217" s="41">
        <f t="shared" si="107"/>
        <v>0</v>
      </c>
      <c r="H217" s="41">
        <f t="shared" si="107"/>
        <v>0</v>
      </c>
      <c r="I217" s="41">
        <f t="shared" si="107"/>
        <v>120</v>
      </c>
      <c r="J217" s="41">
        <f t="shared" si="101"/>
        <v>276.51571200000001</v>
      </c>
      <c r="K217" s="41">
        <f t="shared" si="107"/>
        <v>0</v>
      </c>
    </row>
    <row r="218" spans="1:11" ht="16.5" customHeight="1">
      <c r="A218" s="76"/>
      <c r="B218" s="77" t="s">
        <v>143</v>
      </c>
      <c r="C218" s="41">
        <v>2</v>
      </c>
      <c r="D218" s="41">
        <v>1</v>
      </c>
      <c r="E218" s="41">
        <v>90.515711999999994</v>
      </c>
      <c r="F218" s="41">
        <f t="shared" si="106"/>
        <v>66</v>
      </c>
      <c r="G218" s="41"/>
      <c r="H218" s="41"/>
      <c r="I218" s="41">
        <v>120</v>
      </c>
      <c r="J218" s="41">
        <f t="shared" si="101"/>
        <v>276.51571200000001</v>
      </c>
      <c r="K218" s="41"/>
    </row>
    <row r="219" spans="1:11" ht="30" customHeight="1">
      <c r="A219" s="76">
        <v>24</v>
      </c>
      <c r="B219" s="79" t="s">
        <v>225</v>
      </c>
      <c r="C219" s="41"/>
      <c r="D219" s="41"/>
      <c r="E219" s="41">
        <v>0</v>
      </c>
      <c r="F219" s="41">
        <f t="shared" si="106"/>
        <v>0</v>
      </c>
      <c r="G219" s="41">
        <v>0</v>
      </c>
      <c r="H219" s="41"/>
      <c r="I219" s="41">
        <v>600</v>
      </c>
      <c r="J219" s="41">
        <f t="shared" si="101"/>
        <v>600</v>
      </c>
      <c r="K219" s="41"/>
    </row>
    <row r="220" spans="1:11" ht="25.5" customHeight="1">
      <c r="A220" s="76">
        <v>25</v>
      </c>
      <c r="B220" s="79" t="s">
        <v>226</v>
      </c>
      <c r="C220" s="41"/>
      <c r="D220" s="41"/>
      <c r="E220" s="41">
        <v>0</v>
      </c>
      <c r="F220" s="41">
        <f t="shared" si="106"/>
        <v>0</v>
      </c>
      <c r="G220" s="41"/>
      <c r="H220" s="41"/>
      <c r="I220" s="41">
        <v>4010</v>
      </c>
      <c r="J220" s="41">
        <f t="shared" si="101"/>
        <v>4010</v>
      </c>
      <c r="K220" s="41"/>
    </row>
    <row r="221" spans="1:11" ht="18" customHeight="1">
      <c r="A221" s="76">
        <v>26</v>
      </c>
      <c r="B221" s="79" t="s">
        <v>227</v>
      </c>
      <c r="C221" s="41"/>
      <c r="D221" s="41"/>
      <c r="E221" s="41"/>
      <c r="F221" s="41">
        <f t="shared" si="106"/>
        <v>0</v>
      </c>
      <c r="G221" s="41"/>
      <c r="H221" s="41"/>
      <c r="I221" s="41"/>
      <c r="J221" s="41">
        <f t="shared" si="101"/>
        <v>0</v>
      </c>
      <c r="K221" s="41"/>
    </row>
    <row r="222" spans="1:11" ht="25.5">
      <c r="A222" s="76">
        <v>27</v>
      </c>
      <c r="B222" s="79" t="s">
        <v>228</v>
      </c>
      <c r="C222" s="41"/>
      <c r="D222" s="41"/>
      <c r="E222" s="41"/>
      <c r="F222" s="41">
        <f t="shared" si="106"/>
        <v>0</v>
      </c>
      <c r="G222" s="41"/>
      <c r="H222" s="41"/>
      <c r="I222" s="41"/>
      <c r="J222" s="41">
        <f t="shared" si="101"/>
        <v>0</v>
      </c>
      <c r="K222" s="41"/>
    </row>
    <row r="223" spans="1:11" ht="18.75" customHeight="1">
      <c r="A223" s="76">
        <v>28</v>
      </c>
      <c r="B223" s="77" t="s">
        <v>200</v>
      </c>
      <c r="C223" s="41"/>
      <c r="D223" s="41"/>
      <c r="E223" s="41">
        <v>0</v>
      </c>
      <c r="F223" s="41">
        <f t="shared" si="106"/>
        <v>0</v>
      </c>
      <c r="G223" s="41">
        <v>0</v>
      </c>
      <c r="H223" s="41"/>
      <c r="I223" s="41">
        <v>3000</v>
      </c>
      <c r="J223" s="41">
        <f t="shared" si="101"/>
        <v>3000</v>
      </c>
      <c r="K223" s="41"/>
    </row>
    <row r="224" spans="1:11" ht="15.75" customHeight="1">
      <c r="A224" s="145" t="s">
        <v>70</v>
      </c>
      <c r="B224" s="78" t="s">
        <v>229</v>
      </c>
      <c r="C224" s="150">
        <f>C225+C229+C233+C237+C241+C245+C247+C249+C250+C246+C248</f>
        <v>97</v>
      </c>
      <c r="D224" s="150">
        <f t="shared" ref="D224:K224" si="108">D225+D229+D233+D237+D241+D245+D247+D249+D250+D246+D248</f>
        <v>85</v>
      </c>
      <c r="E224" s="150">
        <v>12550.848120000001</v>
      </c>
      <c r="F224" s="150">
        <f t="shared" si="108"/>
        <v>4194</v>
      </c>
      <c r="G224" s="150">
        <f t="shared" si="108"/>
        <v>0</v>
      </c>
      <c r="H224" s="150">
        <f t="shared" si="108"/>
        <v>792</v>
      </c>
      <c r="I224" s="150">
        <f t="shared" si="108"/>
        <v>10210</v>
      </c>
      <c r="J224" s="150">
        <f t="shared" si="108"/>
        <v>27746.848120000002</v>
      </c>
      <c r="K224" s="150">
        <f t="shared" si="108"/>
        <v>0</v>
      </c>
    </row>
    <row r="225" spans="1:11" ht="18.75" customHeight="1">
      <c r="A225" s="76">
        <v>1</v>
      </c>
      <c r="B225" s="77" t="s">
        <v>230</v>
      </c>
      <c r="C225" s="41">
        <f>SUM(C226:C228)</f>
        <v>28</v>
      </c>
      <c r="D225" s="41">
        <f t="shared" ref="D225:J225" si="109">SUM(D226:D228)</f>
        <v>20</v>
      </c>
      <c r="E225" s="41">
        <v>2817.4302720000005</v>
      </c>
      <c r="F225" s="41">
        <f t="shared" si="109"/>
        <v>839</v>
      </c>
      <c r="G225" s="41">
        <f t="shared" si="109"/>
        <v>0</v>
      </c>
      <c r="H225" s="41">
        <f t="shared" si="109"/>
        <v>223</v>
      </c>
      <c r="I225" s="41">
        <f t="shared" si="109"/>
        <v>970</v>
      </c>
      <c r="J225" s="41">
        <f t="shared" si="109"/>
        <v>4849.4302720000005</v>
      </c>
      <c r="K225" s="41">
        <f t="shared" ref="K225" si="110">SUM(K226:K228)</f>
        <v>0</v>
      </c>
    </row>
    <row r="226" spans="1:11">
      <c r="A226" s="76"/>
      <c r="B226" s="77" t="s">
        <v>143</v>
      </c>
      <c r="C226" s="41">
        <v>28</v>
      </c>
      <c r="D226" s="41">
        <v>20</v>
      </c>
      <c r="E226" s="41">
        <v>2323.7277120000003</v>
      </c>
      <c r="F226" s="41">
        <v>775</v>
      </c>
      <c r="G226" s="41">
        <v>0</v>
      </c>
      <c r="H226" s="41"/>
      <c r="I226" s="41">
        <v>970</v>
      </c>
      <c r="J226" s="41">
        <f t="shared" si="101"/>
        <v>4068.7277120000003</v>
      </c>
      <c r="K226" s="41"/>
    </row>
    <row r="227" spans="1:11" ht="15.75" customHeight="1">
      <c r="A227" s="76"/>
      <c r="B227" s="77" t="s">
        <v>144</v>
      </c>
      <c r="C227" s="41"/>
      <c r="D227" s="41"/>
      <c r="E227" s="41">
        <v>493.70256000000001</v>
      </c>
      <c r="F227" s="41">
        <f>D227*37</f>
        <v>0</v>
      </c>
      <c r="G227" s="41"/>
      <c r="H227" s="41"/>
      <c r="I227" s="41"/>
      <c r="J227" s="41">
        <f t="shared" si="101"/>
        <v>493.70256000000001</v>
      </c>
      <c r="K227" s="41"/>
    </row>
    <row r="228" spans="1:11">
      <c r="A228" s="76"/>
      <c r="B228" s="77" t="s">
        <v>147</v>
      </c>
      <c r="C228" s="41"/>
      <c r="D228" s="41"/>
      <c r="E228" s="41">
        <v>0</v>
      </c>
      <c r="F228" s="41">
        <v>64</v>
      </c>
      <c r="G228" s="41"/>
      <c r="H228" s="41">
        <v>223</v>
      </c>
      <c r="I228" s="41"/>
      <c r="J228" s="41">
        <f t="shared" si="101"/>
        <v>287</v>
      </c>
      <c r="K228" s="41"/>
    </row>
    <row r="229" spans="1:11">
      <c r="A229" s="76">
        <v>2</v>
      </c>
      <c r="B229" s="77" t="s">
        <v>231</v>
      </c>
      <c r="C229" s="41">
        <f>SUM(C230:C232)</f>
        <v>19</v>
      </c>
      <c r="D229" s="41">
        <f t="shared" ref="D229:J229" si="111">SUM(D230:D232)</f>
        <v>19</v>
      </c>
      <c r="E229" s="41">
        <v>2688.0568500000004</v>
      </c>
      <c r="F229" s="41">
        <f t="shared" si="111"/>
        <v>960</v>
      </c>
      <c r="G229" s="41">
        <f t="shared" si="111"/>
        <v>0</v>
      </c>
      <c r="H229" s="41">
        <f t="shared" si="111"/>
        <v>176</v>
      </c>
      <c r="I229" s="41">
        <f t="shared" si="111"/>
        <v>2200</v>
      </c>
      <c r="J229" s="41">
        <f t="shared" si="111"/>
        <v>6024.0568500000008</v>
      </c>
      <c r="K229" s="41">
        <f t="shared" ref="K229" si="112">SUM(K230:K232)</f>
        <v>0</v>
      </c>
    </row>
    <row r="230" spans="1:11">
      <c r="A230" s="76"/>
      <c r="B230" s="77" t="s">
        <v>143</v>
      </c>
      <c r="C230" s="41">
        <v>19</v>
      </c>
      <c r="D230" s="41">
        <v>19</v>
      </c>
      <c r="E230" s="41">
        <v>2688.0568500000004</v>
      </c>
      <c r="F230" s="41">
        <v>896</v>
      </c>
      <c r="G230" s="41">
        <v>0</v>
      </c>
      <c r="H230" s="41"/>
      <c r="I230" s="41">
        <v>2200</v>
      </c>
      <c r="J230" s="41">
        <f t="shared" si="101"/>
        <v>5784.0568500000008</v>
      </c>
      <c r="K230" s="41"/>
    </row>
    <row r="231" spans="1:11" ht="17.25" customHeight="1">
      <c r="A231" s="76"/>
      <c r="B231" s="77" t="s">
        <v>144</v>
      </c>
      <c r="C231" s="41"/>
      <c r="D231" s="41"/>
      <c r="E231" s="41">
        <v>0</v>
      </c>
      <c r="F231" s="41">
        <f>D231*37</f>
        <v>0</v>
      </c>
      <c r="G231" s="41"/>
      <c r="H231" s="41"/>
      <c r="I231" s="41"/>
      <c r="J231" s="41">
        <f t="shared" si="101"/>
        <v>0</v>
      </c>
      <c r="K231" s="41"/>
    </row>
    <row r="232" spans="1:11">
      <c r="A232" s="76"/>
      <c r="B232" s="77" t="s">
        <v>147</v>
      </c>
      <c r="C232" s="41"/>
      <c r="D232" s="41"/>
      <c r="E232" s="41">
        <v>0</v>
      </c>
      <c r="F232" s="41">
        <v>64</v>
      </c>
      <c r="G232" s="41"/>
      <c r="H232" s="41">
        <v>176</v>
      </c>
      <c r="I232" s="41"/>
      <c r="J232" s="41">
        <f t="shared" si="101"/>
        <v>240</v>
      </c>
      <c r="K232" s="41"/>
    </row>
    <row r="233" spans="1:11">
      <c r="A233" s="76">
        <v>3</v>
      </c>
      <c r="B233" s="77" t="s">
        <v>232</v>
      </c>
      <c r="C233" s="41">
        <f>SUM(C234:C236)</f>
        <v>20</v>
      </c>
      <c r="D233" s="41">
        <f t="shared" ref="D233:J233" si="113">SUM(D234:D236)</f>
        <v>17</v>
      </c>
      <c r="E233" s="41">
        <v>2844.7527</v>
      </c>
      <c r="F233" s="41">
        <f t="shared" si="113"/>
        <v>919</v>
      </c>
      <c r="G233" s="41">
        <f t="shared" si="113"/>
        <v>0</v>
      </c>
      <c r="H233" s="41">
        <f t="shared" si="113"/>
        <v>100</v>
      </c>
      <c r="I233" s="41">
        <f t="shared" si="113"/>
        <v>450</v>
      </c>
      <c r="J233" s="41">
        <f t="shared" si="113"/>
        <v>4313.7527</v>
      </c>
      <c r="K233" s="41">
        <f t="shared" ref="K233" si="114">SUM(K234:K236)</f>
        <v>0</v>
      </c>
    </row>
    <row r="234" spans="1:11">
      <c r="A234" s="76"/>
      <c r="B234" s="77" t="s">
        <v>143</v>
      </c>
      <c r="C234" s="41">
        <v>20</v>
      </c>
      <c r="D234" s="41">
        <v>17</v>
      </c>
      <c r="E234" s="41">
        <v>2659.6142399999999</v>
      </c>
      <c r="F234" s="41">
        <v>887</v>
      </c>
      <c r="G234" s="41">
        <v>0</v>
      </c>
      <c r="H234" s="41"/>
      <c r="I234" s="41">
        <v>450</v>
      </c>
      <c r="J234" s="41">
        <f t="shared" si="101"/>
        <v>3996.6142399999999</v>
      </c>
      <c r="K234" s="41"/>
    </row>
    <row r="235" spans="1:11" ht="16.5" customHeight="1">
      <c r="A235" s="76"/>
      <c r="B235" s="77" t="s">
        <v>144</v>
      </c>
      <c r="C235" s="41"/>
      <c r="D235" s="41"/>
      <c r="E235" s="41">
        <v>185.13846000000001</v>
      </c>
      <c r="F235" s="41">
        <f>D235*37</f>
        <v>0</v>
      </c>
      <c r="G235" s="41"/>
      <c r="H235" s="41"/>
      <c r="I235" s="41"/>
      <c r="J235" s="41">
        <f t="shared" si="101"/>
        <v>185.13846000000001</v>
      </c>
      <c r="K235" s="41"/>
    </row>
    <row r="236" spans="1:11">
      <c r="A236" s="76"/>
      <c r="B236" s="77" t="s">
        <v>145</v>
      </c>
      <c r="C236" s="41"/>
      <c r="D236" s="41"/>
      <c r="E236" s="41">
        <v>0</v>
      </c>
      <c r="F236" s="41">
        <v>32</v>
      </c>
      <c r="G236" s="41"/>
      <c r="H236" s="41">
        <v>100</v>
      </c>
      <c r="I236" s="41"/>
      <c r="J236" s="41">
        <f t="shared" si="101"/>
        <v>132</v>
      </c>
      <c r="K236" s="41"/>
    </row>
    <row r="237" spans="1:11">
      <c r="A237" s="76">
        <v>4</v>
      </c>
      <c r="B237" s="77" t="s">
        <v>233</v>
      </c>
      <c r="C237" s="41">
        <f>SUM(C238:C240)</f>
        <v>11</v>
      </c>
      <c r="D237" s="41">
        <f t="shared" ref="D237:J237" si="115">SUM(D238:D240)</f>
        <v>11</v>
      </c>
      <c r="E237" s="41">
        <v>1431.8858279999999</v>
      </c>
      <c r="F237" s="41">
        <f t="shared" si="115"/>
        <v>510</v>
      </c>
      <c r="G237" s="41">
        <f t="shared" si="115"/>
        <v>0</v>
      </c>
      <c r="H237" s="41">
        <f t="shared" si="115"/>
        <v>83</v>
      </c>
      <c r="I237" s="41">
        <f t="shared" si="115"/>
        <v>240</v>
      </c>
      <c r="J237" s="41">
        <f t="shared" si="115"/>
        <v>2264.8858279999999</v>
      </c>
      <c r="K237" s="41">
        <f t="shared" ref="K237" si="116">SUM(K238:K240)</f>
        <v>0</v>
      </c>
    </row>
    <row r="238" spans="1:11">
      <c r="A238" s="76"/>
      <c r="B238" s="77" t="s">
        <v>143</v>
      </c>
      <c r="C238" s="41">
        <v>11</v>
      </c>
      <c r="D238" s="41">
        <v>11</v>
      </c>
      <c r="E238" s="41">
        <v>1431.8858279999999</v>
      </c>
      <c r="F238" s="41">
        <v>477</v>
      </c>
      <c r="G238" s="41"/>
      <c r="H238" s="41"/>
      <c r="I238" s="41">
        <v>240</v>
      </c>
      <c r="J238" s="41">
        <f t="shared" si="101"/>
        <v>2148.8858279999999</v>
      </c>
      <c r="K238" s="41"/>
    </row>
    <row r="239" spans="1:11" ht="14.25" customHeight="1">
      <c r="A239" s="76"/>
      <c r="B239" s="77" t="s">
        <v>144</v>
      </c>
      <c r="C239" s="41"/>
      <c r="D239" s="41"/>
      <c r="E239" s="41">
        <v>0</v>
      </c>
      <c r="F239" s="41">
        <f>D239*37</f>
        <v>0</v>
      </c>
      <c r="G239" s="41"/>
      <c r="H239" s="41"/>
      <c r="I239" s="41"/>
      <c r="J239" s="41">
        <f t="shared" si="101"/>
        <v>0</v>
      </c>
      <c r="K239" s="41"/>
    </row>
    <row r="240" spans="1:11">
      <c r="A240" s="76"/>
      <c r="B240" s="77" t="s">
        <v>145</v>
      </c>
      <c r="C240" s="41"/>
      <c r="D240" s="41"/>
      <c r="E240" s="41">
        <v>0</v>
      </c>
      <c r="F240" s="41">
        <v>33</v>
      </c>
      <c r="G240" s="41"/>
      <c r="H240" s="41">
        <v>83</v>
      </c>
      <c r="I240" s="41"/>
      <c r="J240" s="41">
        <f t="shared" si="101"/>
        <v>116</v>
      </c>
      <c r="K240" s="41"/>
    </row>
    <row r="241" spans="1:11">
      <c r="A241" s="76">
        <v>5</v>
      </c>
      <c r="B241" s="77" t="s">
        <v>234</v>
      </c>
      <c r="C241" s="41">
        <f>SUM(C242:C244)</f>
        <v>19</v>
      </c>
      <c r="D241" s="41">
        <f t="shared" ref="D241:J241" si="117">SUM(D242:D244)</f>
        <v>18</v>
      </c>
      <c r="E241" s="41">
        <v>2768.7224700000002</v>
      </c>
      <c r="F241" s="41">
        <f t="shared" si="117"/>
        <v>966</v>
      </c>
      <c r="G241" s="41">
        <f t="shared" si="117"/>
        <v>0</v>
      </c>
      <c r="H241" s="41">
        <f t="shared" si="117"/>
        <v>210</v>
      </c>
      <c r="I241" s="41">
        <f t="shared" si="117"/>
        <v>1027</v>
      </c>
      <c r="J241" s="41">
        <f t="shared" si="117"/>
        <v>4971.7224699999997</v>
      </c>
      <c r="K241" s="41">
        <f t="shared" ref="K241" si="118">SUM(K242:K244)</f>
        <v>0</v>
      </c>
    </row>
    <row r="242" spans="1:11">
      <c r="A242" s="76"/>
      <c r="B242" s="77" t="s">
        <v>143</v>
      </c>
      <c r="C242" s="41">
        <v>19</v>
      </c>
      <c r="D242" s="41">
        <v>18</v>
      </c>
      <c r="E242" s="41">
        <v>2707.00965</v>
      </c>
      <c r="F242" s="41">
        <v>902</v>
      </c>
      <c r="G242" s="41">
        <v>0</v>
      </c>
      <c r="H242" s="41"/>
      <c r="I242" s="41">
        <v>1027</v>
      </c>
      <c r="J242" s="41">
        <f t="shared" si="101"/>
        <v>4636.00965</v>
      </c>
      <c r="K242" s="41"/>
    </row>
    <row r="243" spans="1:11" ht="15.75" customHeight="1">
      <c r="A243" s="76"/>
      <c r="B243" s="77" t="s">
        <v>144</v>
      </c>
      <c r="C243" s="41"/>
      <c r="D243" s="41"/>
      <c r="E243" s="41">
        <v>61.712820000000001</v>
      </c>
      <c r="F243" s="41">
        <f>D243*37</f>
        <v>0</v>
      </c>
      <c r="G243" s="41"/>
      <c r="H243" s="41"/>
      <c r="I243" s="41"/>
      <c r="J243" s="41">
        <f t="shared" si="101"/>
        <v>61.712820000000001</v>
      </c>
      <c r="K243" s="41"/>
    </row>
    <row r="244" spans="1:11">
      <c r="A244" s="76"/>
      <c r="B244" s="77" t="s">
        <v>147</v>
      </c>
      <c r="C244" s="41"/>
      <c r="D244" s="41"/>
      <c r="E244" s="41">
        <v>0</v>
      </c>
      <c r="F244" s="41">
        <v>64</v>
      </c>
      <c r="G244" s="41"/>
      <c r="H244" s="41">
        <v>210</v>
      </c>
      <c r="I244" s="41"/>
      <c r="J244" s="41">
        <f t="shared" si="101"/>
        <v>274</v>
      </c>
      <c r="K244" s="41"/>
    </row>
    <row r="245" spans="1:11">
      <c r="A245" s="76">
        <v>6</v>
      </c>
      <c r="B245" s="77" t="s">
        <v>235</v>
      </c>
      <c r="C245" s="41"/>
      <c r="D245" s="41"/>
      <c r="E245" s="41">
        <v>0</v>
      </c>
      <c r="F245" s="41">
        <f t="shared" ref="F245:F250" si="119">D245*37</f>
        <v>0</v>
      </c>
      <c r="G245" s="41"/>
      <c r="H245" s="41"/>
      <c r="I245" s="41">
        <v>750</v>
      </c>
      <c r="J245" s="41">
        <f t="shared" si="101"/>
        <v>750</v>
      </c>
      <c r="K245" s="41"/>
    </row>
    <row r="246" spans="1:11">
      <c r="A246" s="76">
        <v>7</v>
      </c>
      <c r="B246" s="77" t="s">
        <v>236</v>
      </c>
      <c r="C246" s="41"/>
      <c r="D246" s="41"/>
      <c r="E246" s="41"/>
      <c r="F246" s="41">
        <f t="shared" si="119"/>
        <v>0</v>
      </c>
      <c r="G246" s="41"/>
      <c r="H246" s="41"/>
      <c r="I246" s="41"/>
      <c r="J246" s="41">
        <f t="shared" si="101"/>
        <v>0</v>
      </c>
      <c r="K246" s="41"/>
    </row>
    <row r="247" spans="1:11">
      <c r="A247" s="76">
        <v>8</v>
      </c>
      <c r="B247" s="77" t="s">
        <v>237</v>
      </c>
      <c r="C247" s="41"/>
      <c r="D247" s="41"/>
      <c r="E247" s="41">
        <v>0</v>
      </c>
      <c r="F247" s="41">
        <f t="shared" si="119"/>
        <v>0</v>
      </c>
      <c r="G247" s="41"/>
      <c r="H247" s="41"/>
      <c r="I247" s="41">
        <v>800</v>
      </c>
      <c r="J247" s="41">
        <f t="shared" si="101"/>
        <v>800</v>
      </c>
      <c r="K247" s="41"/>
    </row>
    <row r="248" spans="1:11">
      <c r="A248" s="76">
        <v>9</v>
      </c>
      <c r="B248" s="77" t="s">
        <v>238</v>
      </c>
      <c r="C248" s="41"/>
      <c r="D248" s="41"/>
      <c r="E248" s="41">
        <v>0</v>
      </c>
      <c r="F248" s="41">
        <f t="shared" si="119"/>
        <v>0</v>
      </c>
      <c r="G248" s="41"/>
      <c r="H248" s="41"/>
      <c r="I248" s="41">
        <v>600</v>
      </c>
      <c r="J248" s="41">
        <f t="shared" si="101"/>
        <v>600</v>
      </c>
      <c r="K248" s="41"/>
    </row>
    <row r="249" spans="1:11">
      <c r="A249" s="76">
        <v>10</v>
      </c>
      <c r="B249" s="79" t="s">
        <v>239</v>
      </c>
      <c r="C249" s="41"/>
      <c r="D249" s="41"/>
      <c r="E249" s="41">
        <v>0</v>
      </c>
      <c r="F249" s="41">
        <f t="shared" si="119"/>
        <v>0</v>
      </c>
      <c r="G249" s="41"/>
      <c r="H249" s="41"/>
      <c r="I249" s="41">
        <v>173</v>
      </c>
      <c r="J249" s="41">
        <f t="shared" si="101"/>
        <v>173</v>
      </c>
      <c r="K249" s="41"/>
    </row>
    <row r="250" spans="1:11">
      <c r="A250" s="76">
        <v>11</v>
      </c>
      <c r="B250" s="79" t="s">
        <v>200</v>
      </c>
      <c r="C250" s="41"/>
      <c r="D250" s="41"/>
      <c r="E250" s="41">
        <v>0</v>
      </c>
      <c r="F250" s="41">
        <f t="shared" si="119"/>
        <v>0</v>
      </c>
      <c r="G250" s="41">
        <v>0</v>
      </c>
      <c r="H250" s="41"/>
      <c r="I250" s="41">
        <v>3000</v>
      </c>
      <c r="J250" s="41">
        <f t="shared" si="101"/>
        <v>3000</v>
      </c>
      <c r="K250" s="41"/>
    </row>
    <row r="251" spans="1:11">
      <c r="A251" s="145" t="s">
        <v>71</v>
      </c>
      <c r="B251" s="78" t="s">
        <v>240</v>
      </c>
      <c r="C251" s="150">
        <f t="shared" ref="C251:K251" si="120">C252+C255+C258+C262+C265+C268+C271+C274+C275+C276+C277+C278+C279+C280+C281+C284+C285+C286+C287+C288+C289+C290+C291+C293+C294+C295+C296+C297+C298+C299+C300+C301+C302</f>
        <v>63</v>
      </c>
      <c r="D251" s="150">
        <f t="shared" si="120"/>
        <v>60</v>
      </c>
      <c r="E251" s="150">
        <v>6633.7335093200008</v>
      </c>
      <c r="F251" s="150">
        <f t="shared" si="120"/>
        <v>3039</v>
      </c>
      <c r="G251" s="150">
        <f t="shared" si="120"/>
        <v>0</v>
      </c>
      <c r="H251" s="150">
        <f t="shared" si="120"/>
        <v>2148</v>
      </c>
      <c r="I251" s="150">
        <f t="shared" si="120"/>
        <v>9105</v>
      </c>
      <c r="J251" s="150">
        <f t="shared" si="120"/>
        <v>20925.733509320002</v>
      </c>
      <c r="K251" s="150">
        <f t="shared" si="120"/>
        <v>0</v>
      </c>
    </row>
    <row r="252" spans="1:11">
      <c r="A252" s="76">
        <v>1</v>
      </c>
      <c r="B252" s="77" t="s">
        <v>241</v>
      </c>
      <c r="C252" s="41">
        <f t="shared" ref="C252:J252" si="121">SUM(C253:C254)</f>
        <v>16</v>
      </c>
      <c r="D252" s="41">
        <f t="shared" si="121"/>
        <v>16</v>
      </c>
      <c r="E252" s="41">
        <v>1498.54928</v>
      </c>
      <c r="F252" s="41">
        <f t="shared" si="121"/>
        <v>620</v>
      </c>
      <c r="G252" s="41">
        <f t="shared" si="121"/>
        <v>0</v>
      </c>
      <c r="H252" s="41">
        <f t="shared" si="121"/>
        <v>221</v>
      </c>
      <c r="I252" s="41">
        <f t="shared" si="121"/>
        <v>150</v>
      </c>
      <c r="J252" s="41">
        <f t="shared" si="121"/>
        <v>2489.5492800000002</v>
      </c>
      <c r="K252" s="41">
        <f>SUM(K253:K254)</f>
        <v>0</v>
      </c>
    </row>
    <row r="253" spans="1:11">
      <c r="A253" s="76"/>
      <c r="B253" s="77" t="s">
        <v>143</v>
      </c>
      <c r="C253" s="41">
        <v>16</v>
      </c>
      <c r="D253" s="41">
        <v>16</v>
      </c>
      <c r="E253" s="41">
        <v>1498.54928</v>
      </c>
      <c r="F253" s="41">
        <v>500</v>
      </c>
      <c r="G253" s="41">
        <v>0</v>
      </c>
      <c r="H253" s="41"/>
      <c r="I253" s="41">
        <v>150</v>
      </c>
      <c r="J253" s="41">
        <f t="shared" si="101"/>
        <v>2148.5492800000002</v>
      </c>
      <c r="K253" s="41"/>
    </row>
    <row r="254" spans="1:11">
      <c r="A254" s="76"/>
      <c r="B254" s="77" t="s">
        <v>242</v>
      </c>
      <c r="C254" s="41"/>
      <c r="D254" s="41"/>
      <c r="E254" s="41">
        <v>0</v>
      </c>
      <c r="F254" s="41">
        <v>120</v>
      </c>
      <c r="G254" s="41"/>
      <c r="H254" s="41">
        <v>221</v>
      </c>
      <c r="I254" s="41"/>
      <c r="J254" s="41">
        <f t="shared" si="101"/>
        <v>341</v>
      </c>
      <c r="K254" s="41"/>
    </row>
    <row r="255" spans="1:11">
      <c r="A255" s="76">
        <v>2</v>
      </c>
      <c r="B255" s="77" t="s">
        <v>243</v>
      </c>
      <c r="C255" s="41">
        <f t="shared" ref="C255:J255" si="122">SUM(C256:C257)</f>
        <v>4</v>
      </c>
      <c r="D255" s="41">
        <f t="shared" si="122"/>
        <v>4</v>
      </c>
      <c r="E255" s="41">
        <v>417.957516</v>
      </c>
      <c r="F255" s="41">
        <f t="shared" si="122"/>
        <v>170</v>
      </c>
      <c r="G255" s="41">
        <f t="shared" si="122"/>
        <v>0</v>
      </c>
      <c r="H255" s="41">
        <f t="shared" si="122"/>
        <v>96</v>
      </c>
      <c r="I255" s="41">
        <f t="shared" si="122"/>
        <v>300</v>
      </c>
      <c r="J255" s="41">
        <f t="shared" si="122"/>
        <v>983.95751599999994</v>
      </c>
      <c r="K255" s="41">
        <f>SUM(K256:K257)</f>
        <v>0</v>
      </c>
    </row>
    <row r="256" spans="1:11">
      <c r="A256" s="76"/>
      <c r="B256" s="77" t="s">
        <v>143</v>
      </c>
      <c r="C256" s="41">
        <v>4</v>
      </c>
      <c r="D256" s="41">
        <v>4</v>
      </c>
      <c r="E256" s="41">
        <v>417.957516</v>
      </c>
      <c r="F256" s="41">
        <v>139</v>
      </c>
      <c r="G256" s="41"/>
      <c r="H256" s="41"/>
      <c r="I256" s="41">
        <v>300</v>
      </c>
      <c r="J256" s="41">
        <f t="shared" si="101"/>
        <v>856.95751599999994</v>
      </c>
      <c r="K256" s="41"/>
    </row>
    <row r="257" spans="1:11">
      <c r="A257" s="76"/>
      <c r="B257" s="77" t="s">
        <v>244</v>
      </c>
      <c r="C257" s="41"/>
      <c r="D257" s="41"/>
      <c r="E257" s="41">
        <v>0</v>
      </c>
      <c r="F257" s="41">
        <v>31</v>
      </c>
      <c r="G257" s="41"/>
      <c r="H257" s="41">
        <v>96</v>
      </c>
      <c r="I257" s="41"/>
      <c r="J257" s="41">
        <f t="shared" si="101"/>
        <v>127</v>
      </c>
      <c r="K257" s="41"/>
    </row>
    <row r="258" spans="1:11" ht="19.5" customHeight="1">
      <c r="A258" s="76">
        <v>3</v>
      </c>
      <c r="B258" s="77" t="s">
        <v>245</v>
      </c>
      <c r="C258" s="41">
        <f>SUM(C259:C261)</f>
        <v>7</v>
      </c>
      <c r="D258" s="41">
        <f t="shared" ref="D258:J258" si="123">SUM(D259:D261)</f>
        <v>7</v>
      </c>
      <c r="E258" s="41">
        <v>644.23070400000006</v>
      </c>
      <c r="F258" s="41">
        <f t="shared" si="123"/>
        <v>279</v>
      </c>
      <c r="G258" s="41">
        <f t="shared" si="123"/>
        <v>0</v>
      </c>
      <c r="H258" s="41">
        <f t="shared" si="123"/>
        <v>140</v>
      </c>
      <c r="I258" s="41">
        <f t="shared" si="123"/>
        <v>750</v>
      </c>
      <c r="J258" s="41">
        <f t="shared" si="123"/>
        <v>1813.2307040000001</v>
      </c>
      <c r="K258" s="41">
        <f t="shared" ref="K258" si="124">SUM(K259:K261)</f>
        <v>0</v>
      </c>
    </row>
    <row r="259" spans="1:11">
      <c r="A259" s="76"/>
      <c r="B259" s="77" t="s">
        <v>143</v>
      </c>
      <c r="C259" s="41">
        <v>7</v>
      </c>
      <c r="D259" s="41">
        <v>7</v>
      </c>
      <c r="E259" s="41">
        <v>644.23070400000006</v>
      </c>
      <c r="F259" s="41">
        <f>C259*31</f>
        <v>217</v>
      </c>
      <c r="G259" s="41">
        <v>0</v>
      </c>
      <c r="H259" s="41"/>
      <c r="I259" s="41">
        <v>750</v>
      </c>
      <c r="J259" s="41">
        <f t="shared" si="101"/>
        <v>1611.2307040000001</v>
      </c>
      <c r="K259" s="41"/>
    </row>
    <row r="260" spans="1:11" ht="14.25" customHeight="1">
      <c r="A260" s="76"/>
      <c r="B260" s="77" t="s">
        <v>144</v>
      </c>
      <c r="C260" s="41"/>
      <c r="D260" s="41"/>
      <c r="E260" s="41">
        <v>0</v>
      </c>
      <c r="F260" s="41">
        <f>C260*31</f>
        <v>0</v>
      </c>
      <c r="G260" s="41"/>
      <c r="H260" s="41"/>
      <c r="I260" s="41"/>
      <c r="J260" s="41">
        <f t="shared" si="101"/>
        <v>0</v>
      </c>
      <c r="K260" s="41"/>
    </row>
    <row r="261" spans="1:11">
      <c r="A261" s="76"/>
      <c r="B261" s="77" t="s">
        <v>246</v>
      </c>
      <c r="C261" s="41"/>
      <c r="D261" s="41"/>
      <c r="E261" s="41">
        <v>0</v>
      </c>
      <c r="F261" s="41">
        <v>62</v>
      </c>
      <c r="G261" s="41"/>
      <c r="H261" s="41">
        <f>89+51</f>
        <v>140</v>
      </c>
      <c r="I261" s="41"/>
      <c r="J261" s="41">
        <f t="shared" si="101"/>
        <v>202</v>
      </c>
      <c r="K261" s="41"/>
    </row>
    <row r="262" spans="1:11" ht="13.5" customHeight="1">
      <c r="A262" s="76">
        <v>4</v>
      </c>
      <c r="B262" s="77" t="s">
        <v>247</v>
      </c>
      <c r="C262" s="41">
        <f>SUM(C263:C264)</f>
        <v>12</v>
      </c>
      <c r="D262" s="41">
        <f t="shared" ref="D262:J262" si="125">SUM(D263:D264)</f>
        <v>11</v>
      </c>
      <c r="E262" s="41">
        <v>1109.2575523200001</v>
      </c>
      <c r="F262" s="41">
        <f t="shared" si="125"/>
        <v>372</v>
      </c>
      <c r="G262" s="41">
        <f t="shared" si="125"/>
        <v>0</v>
      </c>
      <c r="H262" s="41">
        <f t="shared" si="125"/>
        <v>0</v>
      </c>
      <c r="I262" s="41">
        <f t="shared" si="125"/>
        <v>100</v>
      </c>
      <c r="J262" s="41">
        <f t="shared" si="125"/>
        <v>1581.2575523200001</v>
      </c>
      <c r="K262" s="41">
        <f t="shared" ref="K262" si="126">SUM(K263:K264)</f>
        <v>0</v>
      </c>
    </row>
    <row r="263" spans="1:11">
      <c r="A263" s="76"/>
      <c r="B263" s="77" t="s">
        <v>143</v>
      </c>
      <c r="C263" s="41">
        <v>12</v>
      </c>
      <c r="D263" s="41">
        <v>11</v>
      </c>
      <c r="E263" s="41">
        <v>1058.2575523200001</v>
      </c>
      <c r="F263" s="41">
        <f>C263*31</f>
        <v>372</v>
      </c>
      <c r="G263" s="41"/>
      <c r="H263" s="41"/>
      <c r="I263" s="41">
        <v>100</v>
      </c>
      <c r="J263" s="41">
        <f t="shared" si="101"/>
        <v>1530.2575523200001</v>
      </c>
      <c r="K263" s="41"/>
    </row>
    <row r="264" spans="1:11" ht="15" customHeight="1">
      <c r="A264" s="76"/>
      <c r="B264" s="77" t="s">
        <v>144</v>
      </c>
      <c r="C264" s="41"/>
      <c r="D264" s="41"/>
      <c r="E264" s="41">
        <v>51</v>
      </c>
      <c r="F264" s="41">
        <f>C264*31</f>
        <v>0</v>
      </c>
      <c r="G264" s="41"/>
      <c r="H264" s="41"/>
      <c r="I264" s="41"/>
      <c r="J264" s="41">
        <f t="shared" si="101"/>
        <v>51</v>
      </c>
      <c r="K264" s="41"/>
    </row>
    <row r="265" spans="1:11">
      <c r="A265" s="76">
        <v>5</v>
      </c>
      <c r="B265" s="77" t="s">
        <v>248</v>
      </c>
      <c r="C265" s="41">
        <f>SUM(C266:C267)</f>
        <v>8</v>
      </c>
      <c r="D265" s="41">
        <f t="shared" ref="D265:J265" si="127">SUM(D266:D267)</f>
        <v>8</v>
      </c>
      <c r="E265" s="41">
        <v>787.94835599999999</v>
      </c>
      <c r="F265" s="41">
        <f t="shared" si="127"/>
        <v>356</v>
      </c>
      <c r="G265" s="41">
        <f t="shared" si="127"/>
        <v>0</v>
      </c>
      <c r="H265" s="41">
        <f t="shared" si="127"/>
        <v>185</v>
      </c>
      <c r="I265" s="41">
        <f t="shared" si="127"/>
        <v>250</v>
      </c>
      <c r="J265" s="41">
        <f t="shared" si="127"/>
        <v>1578.9483559999999</v>
      </c>
      <c r="K265" s="41">
        <f t="shared" ref="K265" si="128">SUM(K266:K267)</f>
        <v>0</v>
      </c>
    </row>
    <row r="266" spans="1:11">
      <c r="A266" s="76"/>
      <c r="B266" s="77" t="s">
        <v>143</v>
      </c>
      <c r="C266" s="41">
        <v>8</v>
      </c>
      <c r="D266" s="41">
        <v>8</v>
      </c>
      <c r="E266" s="41">
        <v>787.94835599999999</v>
      </c>
      <c r="F266" s="41">
        <v>263</v>
      </c>
      <c r="G266" s="41"/>
      <c r="H266" s="41"/>
      <c r="I266" s="41">
        <v>250</v>
      </c>
      <c r="J266" s="41">
        <f t="shared" si="101"/>
        <v>1300.9483559999999</v>
      </c>
      <c r="K266" s="41"/>
    </row>
    <row r="267" spans="1:11">
      <c r="A267" s="76"/>
      <c r="B267" s="77" t="s">
        <v>249</v>
      </c>
      <c r="C267" s="41"/>
      <c r="D267" s="41"/>
      <c r="E267" s="41">
        <v>0</v>
      </c>
      <c r="F267" s="41">
        <v>93</v>
      </c>
      <c r="G267" s="41"/>
      <c r="H267" s="41">
        <v>185</v>
      </c>
      <c r="I267" s="41"/>
      <c r="J267" s="41">
        <f t="shared" si="101"/>
        <v>278</v>
      </c>
      <c r="K267" s="41"/>
    </row>
    <row r="268" spans="1:11">
      <c r="A268" s="76">
        <v>6</v>
      </c>
      <c r="B268" s="77" t="s">
        <v>250</v>
      </c>
      <c r="C268" s="41">
        <f>SUM(C269:C270)</f>
        <v>5</v>
      </c>
      <c r="D268" s="41">
        <f t="shared" ref="D268:J268" si="129">SUM(D269:D270)</f>
        <v>5</v>
      </c>
      <c r="E268" s="41">
        <v>769.40769</v>
      </c>
      <c r="F268" s="41">
        <f t="shared" si="129"/>
        <v>380</v>
      </c>
      <c r="G268" s="41">
        <f t="shared" si="129"/>
        <v>0</v>
      </c>
      <c r="H268" s="41">
        <f t="shared" si="129"/>
        <v>259</v>
      </c>
      <c r="I268" s="41">
        <f t="shared" si="129"/>
        <v>0</v>
      </c>
      <c r="J268" s="41">
        <f t="shared" si="129"/>
        <v>1408.40769</v>
      </c>
      <c r="K268" s="41">
        <f t="shared" ref="K268" si="130">SUM(K269:K270)</f>
        <v>0</v>
      </c>
    </row>
    <row r="269" spans="1:11">
      <c r="A269" s="76"/>
      <c r="B269" s="77" t="s">
        <v>143</v>
      </c>
      <c r="C269" s="41">
        <v>5</v>
      </c>
      <c r="D269" s="41">
        <v>5</v>
      </c>
      <c r="E269" s="41">
        <v>769.40769</v>
      </c>
      <c r="F269" s="41">
        <v>256</v>
      </c>
      <c r="G269" s="41"/>
      <c r="H269" s="41"/>
      <c r="I269" s="41"/>
      <c r="J269" s="41">
        <f t="shared" ref="J269:J336" si="131">E269+F269+G269+H269+I269</f>
        <v>1025.40769</v>
      </c>
      <c r="K269" s="41"/>
    </row>
    <row r="270" spans="1:11">
      <c r="A270" s="76"/>
      <c r="B270" s="77" t="s">
        <v>251</v>
      </c>
      <c r="C270" s="41"/>
      <c r="D270" s="41"/>
      <c r="E270" s="41">
        <v>0</v>
      </c>
      <c r="F270" s="41">
        <v>124</v>
      </c>
      <c r="G270" s="41"/>
      <c r="H270" s="41">
        <v>259</v>
      </c>
      <c r="I270" s="41"/>
      <c r="J270" s="41">
        <f t="shared" si="131"/>
        <v>383</v>
      </c>
      <c r="K270" s="41"/>
    </row>
    <row r="271" spans="1:11">
      <c r="A271" s="76">
        <v>7</v>
      </c>
      <c r="B271" s="77" t="s">
        <v>252</v>
      </c>
      <c r="C271" s="41">
        <f>SUM(C272:C273)</f>
        <v>2</v>
      </c>
      <c r="D271" s="41">
        <f t="shared" ref="D271:J271" si="132">SUM(D272:D273)</f>
        <v>2</v>
      </c>
      <c r="E271" s="41">
        <v>278.261076</v>
      </c>
      <c r="F271" s="41">
        <f t="shared" si="132"/>
        <v>217</v>
      </c>
      <c r="G271" s="41">
        <f t="shared" si="132"/>
        <v>0</v>
      </c>
      <c r="H271" s="41">
        <f t="shared" si="132"/>
        <v>216</v>
      </c>
      <c r="I271" s="41">
        <f t="shared" si="132"/>
        <v>0</v>
      </c>
      <c r="J271" s="41">
        <f t="shared" si="132"/>
        <v>711.261076</v>
      </c>
      <c r="K271" s="41">
        <f t="shared" ref="K271" si="133">SUM(K272:K273)</f>
        <v>0</v>
      </c>
    </row>
    <row r="272" spans="1:11">
      <c r="A272" s="76"/>
      <c r="B272" s="77" t="s">
        <v>143</v>
      </c>
      <c r="C272" s="41">
        <v>2</v>
      </c>
      <c r="D272" s="41">
        <v>2</v>
      </c>
      <c r="E272" s="41">
        <v>278.261076</v>
      </c>
      <c r="F272" s="41">
        <v>93</v>
      </c>
      <c r="G272" s="41"/>
      <c r="H272" s="41"/>
      <c r="I272" s="41"/>
      <c r="J272" s="41">
        <f t="shared" si="131"/>
        <v>371.261076</v>
      </c>
      <c r="K272" s="41"/>
    </row>
    <row r="273" spans="1:11">
      <c r="A273" s="76"/>
      <c r="B273" s="77" t="s">
        <v>253</v>
      </c>
      <c r="C273" s="41"/>
      <c r="D273" s="41"/>
      <c r="E273" s="41">
        <v>0</v>
      </c>
      <c r="F273" s="41">
        <v>124</v>
      </c>
      <c r="G273" s="41"/>
      <c r="H273" s="41">
        <v>216</v>
      </c>
      <c r="I273" s="41"/>
      <c r="J273" s="41">
        <f t="shared" si="131"/>
        <v>340</v>
      </c>
      <c r="K273" s="41"/>
    </row>
    <row r="274" spans="1:11">
      <c r="A274" s="76">
        <v>8</v>
      </c>
      <c r="B274" s="77" t="s">
        <v>254</v>
      </c>
      <c r="C274" s="41">
        <v>2</v>
      </c>
      <c r="D274" s="41">
        <v>2</v>
      </c>
      <c r="E274" s="41">
        <v>363.72032400000001</v>
      </c>
      <c r="F274" s="41">
        <v>121</v>
      </c>
      <c r="G274" s="41">
        <v>0</v>
      </c>
      <c r="H274" s="41"/>
      <c r="I274" s="41">
        <v>200</v>
      </c>
      <c r="J274" s="41">
        <f t="shared" si="131"/>
        <v>684.72032400000001</v>
      </c>
      <c r="K274" s="41"/>
    </row>
    <row r="275" spans="1:11">
      <c r="A275" s="76">
        <v>9</v>
      </c>
      <c r="B275" s="77" t="s">
        <v>255</v>
      </c>
      <c r="C275" s="41">
        <v>2</v>
      </c>
      <c r="D275" s="41">
        <v>2</v>
      </c>
      <c r="E275" s="41">
        <v>308.95746000000003</v>
      </c>
      <c r="F275" s="41">
        <v>103</v>
      </c>
      <c r="G275" s="41"/>
      <c r="H275" s="41"/>
      <c r="I275" s="41">
        <v>250</v>
      </c>
      <c r="J275" s="41">
        <f t="shared" si="131"/>
        <v>661.95746000000008</v>
      </c>
      <c r="K275" s="41"/>
    </row>
    <row r="276" spans="1:11">
      <c r="A276" s="76">
        <v>10</v>
      </c>
      <c r="B276" s="77" t="s">
        <v>256</v>
      </c>
      <c r="C276" s="41">
        <v>1</v>
      </c>
      <c r="D276" s="41">
        <v>1</v>
      </c>
      <c r="E276" s="41">
        <v>122.40933</v>
      </c>
      <c r="F276" s="41">
        <f>41+31</f>
        <v>72</v>
      </c>
      <c r="G276" s="41">
        <v>0</v>
      </c>
      <c r="H276" s="41">
        <v>121</v>
      </c>
      <c r="I276" s="41">
        <v>200</v>
      </c>
      <c r="J276" s="41">
        <f t="shared" si="131"/>
        <v>515.40932999999995</v>
      </c>
      <c r="K276" s="41"/>
    </row>
    <row r="277" spans="1:11">
      <c r="A277" s="76">
        <v>11</v>
      </c>
      <c r="B277" s="77" t="s">
        <v>257</v>
      </c>
      <c r="C277" s="41">
        <v>2</v>
      </c>
      <c r="D277" s="41">
        <v>2</v>
      </c>
      <c r="E277" s="41">
        <v>209.60858099999999</v>
      </c>
      <c r="F277" s="41">
        <v>70</v>
      </c>
      <c r="G277" s="41">
        <v>0</v>
      </c>
      <c r="H277" s="41"/>
      <c r="I277" s="41"/>
      <c r="J277" s="41">
        <f t="shared" si="131"/>
        <v>279.60858099999996</v>
      </c>
      <c r="K277" s="41"/>
    </row>
    <row r="278" spans="1:11" ht="25.5">
      <c r="A278" s="76">
        <v>12</v>
      </c>
      <c r="B278" s="77" t="s">
        <v>258</v>
      </c>
      <c r="C278" s="41"/>
      <c r="D278" s="41"/>
      <c r="E278" s="41">
        <v>0</v>
      </c>
      <c r="F278" s="41">
        <v>62</v>
      </c>
      <c r="G278" s="41"/>
      <c r="H278" s="41">
        <v>257</v>
      </c>
      <c r="I278" s="41"/>
      <c r="J278" s="41">
        <f t="shared" si="131"/>
        <v>319</v>
      </c>
      <c r="K278" s="41"/>
    </row>
    <row r="279" spans="1:11" ht="25.5">
      <c r="A279" s="76">
        <v>13</v>
      </c>
      <c r="B279" s="77" t="s">
        <v>259</v>
      </c>
      <c r="C279" s="41"/>
      <c r="D279" s="41"/>
      <c r="E279" s="41">
        <v>0</v>
      </c>
      <c r="F279" s="41">
        <v>62</v>
      </c>
      <c r="G279" s="41">
        <v>0</v>
      </c>
      <c r="H279" s="41">
        <v>301</v>
      </c>
      <c r="I279" s="41">
        <v>175</v>
      </c>
      <c r="J279" s="41">
        <f t="shared" si="131"/>
        <v>538</v>
      </c>
      <c r="K279" s="41"/>
    </row>
    <row r="280" spans="1:11" ht="25.5">
      <c r="A280" s="76">
        <v>14</v>
      </c>
      <c r="B280" s="77" t="s">
        <v>260</v>
      </c>
      <c r="C280" s="41"/>
      <c r="D280" s="41"/>
      <c r="E280" s="41">
        <v>0</v>
      </c>
      <c r="F280" s="41">
        <v>93</v>
      </c>
      <c r="G280" s="41">
        <v>0</v>
      </c>
      <c r="H280" s="41">
        <v>352</v>
      </c>
      <c r="I280" s="41">
        <v>100</v>
      </c>
      <c r="J280" s="41">
        <f t="shared" si="131"/>
        <v>545</v>
      </c>
      <c r="K280" s="41"/>
    </row>
    <row r="281" spans="1:11">
      <c r="A281" s="76">
        <v>15</v>
      </c>
      <c r="B281" s="77" t="s">
        <v>261</v>
      </c>
      <c r="C281" s="41">
        <f>SUM(C282:C283)</f>
        <v>2</v>
      </c>
      <c r="D281" s="41">
        <f t="shared" ref="D281:J281" si="134">SUM(D282:D283)</f>
        <v>0</v>
      </c>
      <c r="E281" s="41">
        <v>123.42564</v>
      </c>
      <c r="F281" s="41">
        <f t="shared" si="134"/>
        <v>62</v>
      </c>
      <c r="G281" s="41">
        <f t="shared" si="134"/>
        <v>0</v>
      </c>
      <c r="H281" s="41">
        <f t="shared" si="134"/>
        <v>0</v>
      </c>
      <c r="I281" s="41">
        <f t="shared" si="134"/>
        <v>0</v>
      </c>
      <c r="J281" s="41">
        <f t="shared" si="134"/>
        <v>185.42563999999999</v>
      </c>
      <c r="K281" s="41">
        <f t="shared" ref="K281" si="135">SUM(K282:K283)</f>
        <v>0</v>
      </c>
    </row>
    <row r="282" spans="1:11">
      <c r="A282" s="76"/>
      <c r="B282" s="77" t="s">
        <v>143</v>
      </c>
      <c r="C282" s="41">
        <v>2</v>
      </c>
      <c r="D282" s="41"/>
      <c r="E282" s="41">
        <v>0</v>
      </c>
      <c r="F282" s="41">
        <f t="shared" ref="F282:F289" si="136">C282*31</f>
        <v>62</v>
      </c>
      <c r="G282" s="41">
        <v>0</v>
      </c>
      <c r="H282" s="41"/>
      <c r="I282" s="41"/>
      <c r="J282" s="41">
        <f t="shared" si="131"/>
        <v>62</v>
      </c>
      <c r="K282" s="41"/>
    </row>
    <row r="283" spans="1:11" ht="15" customHeight="1">
      <c r="A283" s="76"/>
      <c r="B283" s="77" t="s">
        <v>144</v>
      </c>
      <c r="C283" s="41"/>
      <c r="D283" s="41"/>
      <c r="E283" s="41">
        <v>123.42564</v>
      </c>
      <c r="F283" s="41">
        <f t="shared" si="136"/>
        <v>0</v>
      </c>
      <c r="G283" s="41"/>
      <c r="H283" s="41"/>
      <c r="I283" s="41"/>
      <c r="J283" s="41">
        <f t="shared" si="131"/>
        <v>123.42564</v>
      </c>
      <c r="K283" s="41"/>
    </row>
    <row r="284" spans="1:11" ht="77.25" customHeight="1">
      <c r="A284" s="76">
        <v>16</v>
      </c>
      <c r="B284" s="77" t="s">
        <v>262</v>
      </c>
      <c r="C284" s="41"/>
      <c r="D284" s="41"/>
      <c r="E284" s="41">
        <v>0</v>
      </c>
      <c r="F284" s="41">
        <f t="shared" si="136"/>
        <v>0</v>
      </c>
      <c r="G284" s="41">
        <v>0</v>
      </c>
      <c r="H284" s="41"/>
      <c r="I284" s="41">
        <v>200</v>
      </c>
      <c r="J284" s="41">
        <f t="shared" si="131"/>
        <v>200</v>
      </c>
      <c r="K284" s="41"/>
    </row>
    <row r="285" spans="1:11">
      <c r="A285" s="76">
        <v>17</v>
      </c>
      <c r="B285" s="77" t="s">
        <v>263</v>
      </c>
      <c r="C285" s="41"/>
      <c r="D285" s="41"/>
      <c r="E285" s="41">
        <v>0</v>
      </c>
      <c r="F285" s="41">
        <f t="shared" si="136"/>
        <v>0</v>
      </c>
      <c r="G285" s="41">
        <v>0</v>
      </c>
      <c r="H285" s="41"/>
      <c r="I285" s="41">
        <v>100</v>
      </c>
      <c r="J285" s="41">
        <f t="shared" si="131"/>
        <v>100</v>
      </c>
      <c r="K285" s="41"/>
    </row>
    <row r="286" spans="1:11">
      <c r="A286" s="76">
        <v>18</v>
      </c>
      <c r="B286" s="77" t="s">
        <v>264</v>
      </c>
      <c r="C286" s="41"/>
      <c r="D286" s="41"/>
      <c r="E286" s="41">
        <v>0</v>
      </c>
      <c r="F286" s="41">
        <f t="shared" si="136"/>
        <v>0</v>
      </c>
      <c r="G286" s="41">
        <v>0</v>
      </c>
      <c r="H286" s="41"/>
      <c r="I286" s="41">
        <v>100</v>
      </c>
      <c r="J286" s="41">
        <f t="shared" si="131"/>
        <v>100</v>
      </c>
      <c r="K286" s="41"/>
    </row>
    <row r="287" spans="1:11">
      <c r="A287" s="76">
        <v>19</v>
      </c>
      <c r="B287" s="77" t="s">
        <v>265</v>
      </c>
      <c r="C287" s="41"/>
      <c r="D287" s="41"/>
      <c r="E287" s="41">
        <v>0</v>
      </c>
      <c r="F287" s="41">
        <f t="shared" si="136"/>
        <v>0</v>
      </c>
      <c r="G287" s="41">
        <v>0</v>
      </c>
      <c r="H287" s="41"/>
      <c r="I287" s="41">
        <v>70</v>
      </c>
      <c r="J287" s="41">
        <f t="shared" si="131"/>
        <v>70</v>
      </c>
      <c r="K287" s="41"/>
    </row>
    <row r="288" spans="1:11">
      <c r="A288" s="76">
        <v>20</v>
      </c>
      <c r="B288" s="77" t="s">
        <v>266</v>
      </c>
      <c r="C288" s="41"/>
      <c r="D288" s="41"/>
      <c r="E288" s="41">
        <v>0</v>
      </c>
      <c r="F288" s="41">
        <f t="shared" si="136"/>
        <v>0</v>
      </c>
      <c r="G288" s="41">
        <v>0</v>
      </c>
      <c r="H288" s="41"/>
      <c r="I288" s="41">
        <v>70</v>
      </c>
      <c r="J288" s="41">
        <f t="shared" si="131"/>
        <v>70</v>
      </c>
      <c r="K288" s="41"/>
    </row>
    <row r="289" spans="1:12">
      <c r="A289" s="76">
        <v>21</v>
      </c>
      <c r="B289" s="77" t="s">
        <v>267</v>
      </c>
      <c r="C289" s="41"/>
      <c r="D289" s="41"/>
      <c r="E289" s="41">
        <v>0</v>
      </c>
      <c r="F289" s="41">
        <f t="shared" si="136"/>
        <v>0</v>
      </c>
      <c r="G289" s="41"/>
      <c r="H289" s="41"/>
      <c r="I289" s="41">
        <v>200</v>
      </c>
      <c r="J289" s="41">
        <f t="shared" si="131"/>
        <v>200</v>
      </c>
      <c r="K289" s="41"/>
    </row>
    <row r="290" spans="1:12">
      <c r="A290" s="76">
        <v>22</v>
      </c>
      <c r="B290" s="77" t="s">
        <v>268</v>
      </c>
      <c r="C290" s="41"/>
      <c r="D290" s="41"/>
      <c r="E290" s="41"/>
      <c r="F290" s="41"/>
      <c r="G290" s="41"/>
      <c r="H290" s="41"/>
      <c r="I290" s="41">
        <v>150</v>
      </c>
      <c r="J290" s="41">
        <f t="shared" si="131"/>
        <v>150</v>
      </c>
      <c r="K290" s="41"/>
    </row>
    <row r="291" spans="1:12">
      <c r="A291" s="76">
        <v>23</v>
      </c>
      <c r="B291" s="77" t="s">
        <v>269</v>
      </c>
      <c r="C291" s="41"/>
      <c r="D291" s="41"/>
      <c r="E291" s="41"/>
      <c r="F291" s="41"/>
      <c r="G291" s="41"/>
      <c r="H291" s="41"/>
      <c r="I291" s="41">
        <v>70</v>
      </c>
      <c r="J291" s="41">
        <f t="shared" si="131"/>
        <v>70</v>
      </c>
      <c r="K291" s="41"/>
    </row>
    <row r="292" spans="1:12" ht="76.5">
      <c r="A292" s="76">
        <v>24</v>
      </c>
      <c r="B292" s="77" t="s">
        <v>593</v>
      </c>
      <c r="C292" s="41"/>
      <c r="D292" s="41"/>
      <c r="E292" s="41"/>
      <c r="F292" s="41"/>
      <c r="G292" s="41"/>
      <c r="H292" s="41"/>
      <c r="I292" s="41">
        <v>2000</v>
      </c>
      <c r="J292" s="41">
        <f t="shared" si="131"/>
        <v>2000</v>
      </c>
      <c r="K292" s="41"/>
    </row>
    <row r="293" spans="1:12" ht="14.25" customHeight="1">
      <c r="A293" s="76">
        <v>25</v>
      </c>
      <c r="B293" s="77" t="s">
        <v>270</v>
      </c>
      <c r="C293" s="41"/>
      <c r="D293" s="41"/>
      <c r="E293" s="41">
        <v>0</v>
      </c>
      <c r="F293" s="41">
        <f t="shared" ref="F293:F298" si="137">C293*31</f>
        <v>0</v>
      </c>
      <c r="G293" s="41">
        <v>0</v>
      </c>
      <c r="H293" s="41"/>
      <c r="I293" s="41">
        <v>100</v>
      </c>
      <c r="J293" s="41">
        <f t="shared" si="131"/>
        <v>100</v>
      </c>
      <c r="K293" s="41"/>
    </row>
    <row r="294" spans="1:12">
      <c r="A294" s="76">
        <v>26</v>
      </c>
      <c r="B294" s="77" t="s">
        <v>271</v>
      </c>
      <c r="C294" s="41"/>
      <c r="D294" s="41"/>
      <c r="E294" s="41">
        <v>0</v>
      </c>
      <c r="F294" s="41">
        <f t="shared" si="137"/>
        <v>0</v>
      </c>
      <c r="G294" s="41">
        <v>0</v>
      </c>
      <c r="H294" s="41"/>
      <c r="I294" s="41">
        <v>120</v>
      </c>
      <c r="J294" s="41">
        <f t="shared" si="131"/>
        <v>120</v>
      </c>
      <c r="K294" s="41"/>
    </row>
    <row r="295" spans="1:12" ht="25.5">
      <c r="A295" s="76">
        <v>27</v>
      </c>
      <c r="B295" s="77" t="s">
        <v>272</v>
      </c>
      <c r="C295" s="41"/>
      <c r="D295" s="41"/>
      <c r="E295" s="41">
        <v>0</v>
      </c>
      <c r="F295" s="41">
        <f t="shared" si="137"/>
        <v>0</v>
      </c>
      <c r="G295" s="41">
        <v>0</v>
      </c>
      <c r="H295" s="41"/>
      <c r="I295" s="41">
        <v>230</v>
      </c>
      <c r="J295" s="41">
        <f t="shared" si="131"/>
        <v>230</v>
      </c>
      <c r="K295" s="41"/>
    </row>
    <row r="296" spans="1:12">
      <c r="A296" s="76">
        <v>28</v>
      </c>
      <c r="B296" s="79" t="s">
        <v>273</v>
      </c>
      <c r="C296" s="41"/>
      <c r="D296" s="41"/>
      <c r="E296" s="41">
        <v>0</v>
      </c>
      <c r="F296" s="41">
        <f t="shared" si="137"/>
        <v>0</v>
      </c>
      <c r="G296" s="41">
        <v>0</v>
      </c>
      <c r="H296" s="41"/>
      <c r="I296" s="41">
        <v>1100</v>
      </c>
      <c r="J296" s="41">
        <f t="shared" si="131"/>
        <v>1100</v>
      </c>
      <c r="K296" s="41"/>
    </row>
    <row r="297" spans="1:12" ht="25.5">
      <c r="A297" s="76">
        <v>29</v>
      </c>
      <c r="B297" s="77" t="s">
        <v>274</v>
      </c>
      <c r="C297" s="41"/>
      <c r="D297" s="41"/>
      <c r="E297" s="41">
        <v>0</v>
      </c>
      <c r="F297" s="41">
        <f t="shared" si="137"/>
        <v>0</v>
      </c>
      <c r="G297" s="41">
        <v>0</v>
      </c>
      <c r="H297" s="41"/>
      <c r="I297" s="41">
        <v>120</v>
      </c>
      <c r="J297" s="41">
        <f t="shared" si="131"/>
        <v>120</v>
      </c>
      <c r="K297" s="41"/>
    </row>
    <row r="298" spans="1:12">
      <c r="A298" s="76">
        <v>30</v>
      </c>
      <c r="B298" s="77" t="s">
        <v>275</v>
      </c>
      <c r="C298" s="41"/>
      <c r="D298" s="41"/>
      <c r="E298" s="41">
        <v>0</v>
      </c>
      <c r="F298" s="41">
        <f t="shared" si="137"/>
        <v>0</v>
      </c>
      <c r="G298" s="41"/>
      <c r="H298" s="41"/>
      <c r="I298" s="41">
        <v>300</v>
      </c>
      <c r="J298" s="41">
        <f t="shared" si="131"/>
        <v>300</v>
      </c>
      <c r="K298" s="41"/>
    </row>
    <row r="299" spans="1:12">
      <c r="A299" s="76">
        <v>31</v>
      </c>
      <c r="B299" s="77" t="s">
        <v>276</v>
      </c>
      <c r="C299" s="41"/>
      <c r="D299" s="41"/>
      <c r="E299" s="41"/>
      <c r="F299" s="41"/>
      <c r="G299" s="41"/>
      <c r="H299" s="41"/>
      <c r="I299" s="41">
        <v>200</v>
      </c>
      <c r="J299" s="41">
        <f t="shared" si="131"/>
        <v>200</v>
      </c>
      <c r="K299" s="41"/>
    </row>
    <row r="300" spans="1:12" ht="25.5">
      <c r="A300" s="76">
        <v>32</v>
      </c>
      <c r="B300" s="77" t="s">
        <v>277</v>
      </c>
      <c r="C300" s="41"/>
      <c r="D300" s="41"/>
      <c r="E300" s="41"/>
      <c r="F300" s="41"/>
      <c r="G300" s="41"/>
      <c r="H300" s="41"/>
      <c r="I300" s="41">
        <v>150</v>
      </c>
      <c r="J300" s="41">
        <f t="shared" si="131"/>
        <v>150</v>
      </c>
      <c r="K300" s="41"/>
    </row>
    <row r="301" spans="1:12" ht="63" customHeight="1">
      <c r="A301" s="76">
        <v>33</v>
      </c>
      <c r="B301" s="77" t="s">
        <v>278</v>
      </c>
      <c r="C301" s="41"/>
      <c r="D301" s="41"/>
      <c r="E301" s="41"/>
      <c r="F301" s="41"/>
      <c r="G301" s="41"/>
      <c r="H301" s="41"/>
      <c r="I301" s="41">
        <v>350</v>
      </c>
      <c r="J301" s="41">
        <f t="shared" si="131"/>
        <v>350</v>
      </c>
      <c r="K301" s="41"/>
    </row>
    <row r="302" spans="1:12" ht="12.75" customHeight="1">
      <c r="A302" s="76">
        <v>34</v>
      </c>
      <c r="B302" s="79" t="s">
        <v>200</v>
      </c>
      <c r="C302" s="41"/>
      <c r="D302" s="41"/>
      <c r="E302" s="41">
        <v>0</v>
      </c>
      <c r="F302" s="41">
        <f>C302*31</f>
        <v>0</v>
      </c>
      <c r="G302" s="41">
        <v>0</v>
      </c>
      <c r="H302" s="41"/>
      <c r="I302" s="41">
        <v>3000</v>
      </c>
      <c r="J302" s="41">
        <f t="shared" si="131"/>
        <v>3000</v>
      </c>
      <c r="K302" s="41"/>
    </row>
    <row r="303" spans="1:12" s="149" customFormat="1">
      <c r="A303" s="145" t="s">
        <v>279</v>
      </c>
      <c r="B303" s="78" t="s">
        <v>280</v>
      </c>
      <c r="C303" s="150">
        <f>C304+C308+C312+C316+C319+C323</f>
        <v>127</v>
      </c>
      <c r="D303" s="150">
        <f t="shared" ref="D303:K303" si="138">D304+D308+D312+D316+D319+D323</f>
        <v>113</v>
      </c>
      <c r="E303" s="150">
        <v>11983.410228000001</v>
      </c>
      <c r="F303" s="150">
        <f t="shared" si="138"/>
        <v>4432</v>
      </c>
      <c r="G303" s="150">
        <f t="shared" si="138"/>
        <v>0</v>
      </c>
      <c r="H303" s="150">
        <f t="shared" si="138"/>
        <v>780</v>
      </c>
      <c r="I303" s="150">
        <f t="shared" si="138"/>
        <v>9151</v>
      </c>
      <c r="J303" s="150">
        <f t="shared" si="138"/>
        <v>26346.410228000001</v>
      </c>
      <c r="K303" s="150">
        <f t="shared" si="138"/>
        <v>0</v>
      </c>
      <c r="L303" s="147"/>
    </row>
    <row r="304" spans="1:12" ht="25.5">
      <c r="A304" s="76">
        <v>1</v>
      </c>
      <c r="B304" s="77" t="s">
        <v>281</v>
      </c>
      <c r="C304" s="41">
        <f>SUM(C305:C307)</f>
        <v>31</v>
      </c>
      <c r="D304" s="41">
        <f t="shared" ref="D304:J304" si="139">SUM(D305:D307)</f>
        <v>29</v>
      </c>
      <c r="E304" s="41">
        <v>3171.0251520000006</v>
      </c>
      <c r="F304" s="41">
        <f t="shared" si="139"/>
        <v>1109</v>
      </c>
      <c r="G304" s="41">
        <f t="shared" si="139"/>
        <v>0</v>
      </c>
      <c r="H304" s="41">
        <f t="shared" si="139"/>
        <v>256</v>
      </c>
      <c r="I304" s="41">
        <f t="shared" si="139"/>
        <v>2566</v>
      </c>
      <c r="J304" s="41">
        <f t="shared" si="139"/>
        <v>7102.0251520000011</v>
      </c>
      <c r="K304" s="41">
        <f t="shared" ref="K304" si="140">SUM(K305:K307)</f>
        <v>0</v>
      </c>
    </row>
    <row r="305" spans="1:11" ht="15">
      <c r="A305" s="76"/>
      <c r="B305" s="77" t="s">
        <v>143</v>
      </c>
      <c r="C305" s="154">
        <v>31</v>
      </c>
      <c r="D305" s="154">
        <f>27+2</f>
        <v>29</v>
      </c>
      <c r="E305" s="41">
        <v>3047.5995120000007</v>
      </c>
      <c r="F305" s="41">
        <v>1016</v>
      </c>
      <c r="G305" s="41">
        <v>0</v>
      </c>
      <c r="H305" s="41"/>
      <c r="I305" s="41">
        <v>2566</v>
      </c>
      <c r="J305" s="41">
        <f t="shared" si="131"/>
        <v>6629.5995120000007</v>
      </c>
      <c r="K305" s="41"/>
    </row>
    <row r="306" spans="1:11" ht="14.25" customHeight="1">
      <c r="A306" s="76"/>
      <c r="B306" s="77" t="s">
        <v>144</v>
      </c>
      <c r="C306" s="41"/>
      <c r="D306" s="41"/>
      <c r="E306" s="41">
        <v>123.42564</v>
      </c>
      <c r="F306" s="41">
        <f>C306*31</f>
        <v>0</v>
      </c>
      <c r="G306" s="41"/>
      <c r="H306" s="41"/>
      <c r="I306" s="41"/>
      <c r="J306" s="41">
        <f t="shared" si="131"/>
        <v>123.42564</v>
      </c>
      <c r="K306" s="41"/>
    </row>
    <row r="307" spans="1:11">
      <c r="A307" s="76"/>
      <c r="B307" s="77" t="s">
        <v>149</v>
      </c>
      <c r="C307" s="41"/>
      <c r="D307" s="41"/>
      <c r="E307" s="41">
        <v>0</v>
      </c>
      <c r="F307" s="41">
        <v>93</v>
      </c>
      <c r="G307" s="41"/>
      <c r="H307" s="41">
        <f>194+62</f>
        <v>256</v>
      </c>
      <c r="I307" s="41"/>
      <c r="J307" s="41">
        <f t="shared" si="131"/>
        <v>349</v>
      </c>
      <c r="K307" s="41"/>
    </row>
    <row r="308" spans="1:11">
      <c r="A308" s="76">
        <v>2</v>
      </c>
      <c r="B308" s="77" t="s">
        <v>282</v>
      </c>
      <c r="C308" s="41">
        <f>SUM(C309:C311)</f>
        <v>21</v>
      </c>
      <c r="D308" s="41">
        <f t="shared" ref="D308:J308" si="141">SUM(D309:D311)</f>
        <v>20</v>
      </c>
      <c r="E308" s="41">
        <v>2117.8663320000001</v>
      </c>
      <c r="F308" s="41">
        <f t="shared" si="141"/>
        <v>717</v>
      </c>
      <c r="G308" s="41">
        <f t="shared" si="141"/>
        <v>0</v>
      </c>
      <c r="H308" s="41">
        <f t="shared" si="141"/>
        <v>76</v>
      </c>
      <c r="I308" s="41">
        <f t="shared" si="141"/>
        <v>2635</v>
      </c>
      <c r="J308" s="41">
        <f t="shared" si="141"/>
        <v>5545.8663319999996</v>
      </c>
      <c r="K308" s="41">
        <f t="shared" ref="K308" si="142">SUM(K309:K311)</f>
        <v>0</v>
      </c>
    </row>
    <row r="309" spans="1:11">
      <c r="A309" s="76"/>
      <c r="B309" s="77" t="s">
        <v>143</v>
      </c>
      <c r="C309" s="41">
        <v>21</v>
      </c>
      <c r="D309" s="41">
        <f>19+1</f>
        <v>20</v>
      </c>
      <c r="E309" s="41">
        <v>2056.1535119999999</v>
      </c>
      <c r="F309" s="41">
        <v>685</v>
      </c>
      <c r="G309" s="41">
        <v>0</v>
      </c>
      <c r="H309" s="41"/>
      <c r="I309" s="41">
        <v>2635</v>
      </c>
      <c r="J309" s="41">
        <f t="shared" si="131"/>
        <v>5376.1535119999999</v>
      </c>
      <c r="K309" s="41"/>
    </row>
    <row r="310" spans="1:11" ht="14.25" customHeight="1">
      <c r="A310" s="76"/>
      <c r="B310" s="77" t="s">
        <v>144</v>
      </c>
      <c r="C310" s="41"/>
      <c r="D310" s="41"/>
      <c r="E310" s="41">
        <v>61.712820000000001</v>
      </c>
      <c r="F310" s="41">
        <f>C310*31</f>
        <v>0</v>
      </c>
      <c r="G310" s="41"/>
      <c r="H310" s="41"/>
      <c r="I310" s="41"/>
      <c r="J310" s="41">
        <f t="shared" si="131"/>
        <v>61.712820000000001</v>
      </c>
      <c r="K310" s="41"/>
    </row>
    <row r="311" spans="1:11">
      <c r="A311" s="76"/>
      <c r="B311" s="77" t="s">
        <v>145</v>
      </c>
      <c r="C311" s="41"/>
      <c r="D311" s="41"/>
      <c r="E311" s="41">
        <v>0</v>
      </c>
      <c r="F311" s="41">
        <v>32</v>
      </c>
      <c r="G311" s="41"/>
      <c r="H311" s="41">
        <v>76</v>
      </c>
      <c r="I311" s="41"/>
      <c r="J311" s="41">
        <f t="shared" si="131"/>
        <v>108</v>
      </c>
      <c r="K311" s="41"/>
    </row>
    <row r="312" spans="1:11">
      <c r="A312" s="76">
        <v>3</v>
      </c>
      <c r="B312" s="155" t="s">
        <v>283</v>
      </c>
      <c r="C312" s="41">
        <f>SUM(C313:C315)</f>
        <v>35</v>
      </c>
      <c r="D312" s="41">
        <f t="shared" ref="D312:J312" si="143">SUM(D313:D315)</f>
        <v>30</v>
      </c>
      <c r="E312" s="41">
        <v>2705.4263760000003</v>
      </c>
      <c r="F312" s="41">
        <f t="shared" si="143"/>
        <v>1147</v>
      </c>
      <c r="G312" s="41">
        <f t="shared" si="143"/>
        <v>0</v>
      </c>
      <c r="H312" s="41">
        <f t="shared" si="143"/>
        <v>124</v>
      </c>
      <c r="I312" s="41">
        <f t="shared" si="143"/>
        <v>3420</v>
      </c>
      <c r="J312" s="41">
        <f t="shared" si="143"/>
        <v>7396.4263759999994</v>
      </c>
      <c r="K312" s="41">
        <f t="shared" ref="K312" si="144">SUM(K313:K315)</f>
        <v>0</v>
      </c>
    </row>
    <row r="313" spans="1:11">
      <c r="A313" s="76"/>
      <c r="B313" s="77" t="s">
        <v>143</v>
      </c>
      <c r="C313" s="41">
        <v>35</v>
      </c>
      <c r="D313" s="41">
        <v>30</v>
      </c>
      <c r="E313" s="41">
        <v>2396.8622760000003</v>
      </c>
      <c r="F313" s="41">
        <f>C313*31</f>
        <v>1085</v>
      </c>
      <c r="G313" s="41">
        <v>0</v>
      </c>
      <c r="H313" s="41"/>
      <c r="I313" s="41">
        <v>3420</v>
      </c>
      <c r="J313" s="41">
        <f t="shared" si="131"/>
        <v>6901.8622759999998</v>
      </c>
      <c r="K313" s="41"/>
    </row>
    <row r="314" spans="1:11" ht="15" customHeight="1">
      <c r="A314" s="76"/>
      <c r="B314" s="77" t="s">
        <v>144</v>
      </c>
      <c r="C314" s="41"/>
      <c r="D314" s="41"/>
      <c r="E314" s="41">
        <v>308.56409999999994</v>
      </c>
      <c r="F314" s="41">
        <f>C314*31</f>
        <v>0</v>
      </c>
      <c r="G314" s="41"/>
      <c r="H314" s="41"/>
      <c r="I314" s="41"/>
      <c r="J314" s="41">
        <f t="shared" si="131"/>
        <v>308.56409999999994</v>
      </c>
      <c r="K314" s="41"/>
    </row>
    <row r="315" spans="1:11">
      <c r="A315" s="76"/>
      <c r="B315" s="77" t="s">
        <v>147</v>
      </c>
      <c r="C315" s="41"/>
      <c r="D315" s="41"/>
      <c r="E315" s="41"/>
      <c r="F315" s="41">
        <v>62</v>
      </c>
      <c r="G315" s="41"/>
      <c r="H315" s="41">
        <f>62*2</f>
        <v>124</v>
      </c>
      <c r="I315" s="41"/>
      <c r="J315" s="41">
        <f t="shared" si="131"/>
        <v>186</v>
      </c>
      <c r="K315" s="41"/>
    </row>
    <row r="316" spans="1:11">
      <c r="A316" s="76">
        <v>4</v>
      </c>
      <c r="B316" s="77" t="s">
        <v>284</v>
      </c>
      <c r="C316" s="41">
        <f>SUM(C317:C318)</f>
        <v>8</v>
      </c>
      <c r="D316" s="41">
        <f t="shared" ref="D316:J316" si="145">SUM(D317:D318)</f>
        <v>5</v>
      </c>
      <c r="E316" s="41">
        <v>683.86798199999998</v>
      </c>
      <c r="F316" s="41">
        <f t="shared" si="145"/>
        <v>264</v>
      </c>
      <c r="G316" s="41">
        <f t="shared" si="145"/>
        <v>0</v>
      </c>
      <c r="H316" s="41">
        <f t="shared" si="145"/>
        <v>0</v>
      </c>
      <c r="I316" s="41">
        <f t="shared" si="145"/>
        <v>0</v>
      </c>
      <c r="J316" s="41">
        <f t="shared" si="145"/>
        <v>947.86798199999998</v>
      </c>
      <c r="K316" s="41">
        <f t="shared" ref="K316" si="146">SUM(K317:K318)</f>
        <v>0</v>
      </c>
    </row>
    <row r="317" spans="1:11">
      <c r="A317" s="76"/>
      <c r="B317" s="77" t="s">
        <v>143</v>
      </c>
      <c r="C317" s="41">
        <v>8</v>
      </c>
      <c r="D317" s="41">
        <v>5</v>
      </c>
      <c r="E317" s="41">
        <v>498.72952199999997</v>
      </c>
      <c r="F317" s="41">
        <f>C317*33</f>
        <v>264</v>
      </c>
      <c r="G317" s="41">
        <v>0</v>
      </c>
      <c r="H317" s="41"/>
      <c r="I317" s="41"/>
      <c r="J317" s="41">
        <f t="shared" si="131"/>
        <v>762.72952199999997</v>
      </c>
      <c r="K317" s="41"/>
    </row>
    <row r="318" spans="1:11" ht="16.5" customHeight="1">
      <c r="A318" s="76"/>
      <c r="B318" s="77" t="s">
        <v>144</v>
      </c>
      <c r="C318" s="41"/>
      <c r="D318" s="41"/>
      <c r="E318" s="41">
        <v>185.13846000000001</v>
      </c>
      <c r="F318" s="41">
        <f>C318*31</f>
        <v>0</v>
      </c>
      <c r="G318" s="41"/>
      <c r="H318" s="41"/>
      <c r="I318" s="41"/>
      <c r="J318" s="41">
        <f t="shared" si="131"/>
        <v>185.13846000000001</v>
      </c>
      <c r="K318" s="41"/>
    </row>
    <row r="319" spans="1:11" ht="25.5">
      <c r="A319" s="76">
        <v>5</v>
      </c>
      <c r="B319" s="42" t="s">
        <v>285</v>
      </c>
      <c r="C319" s="41">
        <f>SUM(C320:C322)</f>
        <v>32</v>
      </c>
      <c r="D319" s="41">
        <f t="shared" ref="D319:J319" si="147">SUM(D320:D322)</f>
        <v>29</v>
      </c>
      <c r="E319" s="41">
        <v>3305.2243859999999</v>
      </c>
      <c r="F319" s="41">
        <f t="shared" si="147"/>
        <v>1195</v>
      </c>
      <c r="G319" s="41">
        <f t="shared" si="147"/>
        <v>0</v>
      </c>
      <c r="H319" s="41">
        <f t="shared" si="147"/>
        <v>324</v>
      </c>
      <c r="I319" s="41">
        <f t="shared" si="147"/>
        <v>250</v>
      </c>
      <c r="J319" s="41">
        <f t="shared" si="147"/>
        <v>5074.2243859999999</v>
      </c>
      <c r="K319" s="41">
        <f t="shared" ref="K319" si="148">SUM(K320:K322)</f>
        <v>0</v>
      </c>
    </row>
    <row r="320" spans="1:11">
      <c r="A320" s="76"/>
      <c r="B320" s="77" t="s">
        <v>143</v>
      </c>
      <c r="C320" s="41">
        <v>32</v>
      </c>
      <c r="D320" s="41">
        <f>27+2</f>
        <v>29</v>
      </c>
      <c r="E320" s="41">
        <v>3120.0859259999997</v>
      </c>
      <c r="F320" s="41">
        <v>1040</v>
      </c>
      <c r="G320" s="41"/>
      <c r="H320" s="41"/>
      <c r="I320" s="41">
        <v>250</v>
      </c>
      <c r="J320" s="41">
        <f t="shared" si="131"/>
        <v>4410.0859259999997</v>
      </c>
      <c r="K320" s="41"/>
    </row>
    <row r="321" spans="1:12" ht="16.5" customHeight="1">
      <c r="A321" s="76"/>
      <c r="B321" s="77" t="s">
        <v>144</v>
      </c>
      <c r="C321" s="41"/>
      <c r="D321" s="41"/>
      <c r="E321" s="41">
        <v>185.13846000000001</v>
      </c>
      <c r="F321" s="41">
        <f>C321*31</f>
        <v>0</v>
      </c>
      <c r="G321" s="41"/>
      <c r="H321" s="41"/>
      <c r="I321" s="41"/>
      <c r="J321" s="41">
        <f t="shared" si="131"/>
        <v>185.13846000000001</v>
      </c>
      <c r="K321" s="41"/>
    </row>
    <row r="322" spans="1:12">
      <c r="A322" s="76"/>
      <c r="B322" s="77" t="s">
        <v>164</v>
      </c>
      <c r="C322" s="41"/>
      <c r="D322" s="41"/>
      <c r="E322" s="41">
        <v>0</v>
      </c>
      <c r="F322" s="41">
        <v>155</v>
      </c>
      <c r="G322" s="41"/>
      <c r="H322" s="41">
        <v>324</v>
      </c>
      <c r="I322" s="41"/>
      <c r="J322" s="41">
        <f t="shared" si="131"/>
        <v>479</v>
      </c>
      <c r="K322" s="41"/>
    </row>
    <row r="323" spans="1:12" ht="51">
      <c r="A323" s="76">
        <v>6</v>
      </c>
      <c r="B323" s="77" t="s">
        <v>286</v>
      </c>
      <c r="C323" s="41"/>
      <c r="D323" s="41"/>
      <c r="E323" s="41">
        <v>0</v>
      </c>
      <c r="F323" s="41">
        <f>C323*31</f>
        <v>0</v>
      </c>
      <c r="G323" s="41"/>
      <c r="H323" s="41"/>
      <c r="I323" s="41">
        <v>280</v>
      </c>
      <c r="J323" s="41">
        <f t="shared" si="131"/>
        <v>280</v>
      </c>
      <c r="K323" s="41"/>
    </row>
    <row r="324" spans="1:12" s="149" customFormat="1">
      <c r="A324" s="145" t="s">
        <v>287</v>
      </c>
      <c r="B324" s="78" t="s">
        <v>288</v>
      </c>
      <c r="C324" s="150">
        <f>SUM(C325:C353)</f>
        <v>0</v>
      </c>
      <c r="D324" s="150">
        <f t="shared" ref="D324:J324" si="149">SUM(D325:D353)</f>
        <v>0</v>
      </c>
      <c r="E324" s="150">
        <v>0</v>
      </c>
      <c r="F324" s="150">
        <f t="shared" si="149"/>
        <v>0</v>
      </c>
      <c r="G324" s="150">
        <f t="shared" si="149"/>
        <v>0</v>
      </c>
      <c r="H324" s="150">
        <f t="shared" si="149"/>
        <v>0</v>
      </c>
      <c r="I324" s="150">
        <f t="shared" si="149"/>
        <v>2650</v>
      </c>
      <c r="J324" s="150">
        <f t="shared" si="149"/>
        <v>2650</v>
      </c>
      <c r="K324" s="150">
        <f t="shared" ref="K324" si="150">SUM(K325:K354)</f>
        <v>0</v>
      </c>
      <c r="L324" s="147"/>
    </row>
    <row r="325" spans="1:12">
      <c r="A325" s="76">
        <v>1</v>
      </c>
      <c r="B325" s="77" t="s">
        <v>289</v>
      </c>
      <c r="C325" s="41"/>
      <c r="D325" s="41"/>
      <c r="E325" s="41">
        <v>0</v>
      </c>
      <c r="F325" s="41"/>
      <c r="G325" s="41"/>
      <c r="H325" s="41"/>
      <c r="I325" s="41">
        <v>120</v>
      </c>
      <c r="J325" s="41">
        <f t="shared" si="131"/>
        <v>120</v>
      </c>
      <c r="K325" s="41"/>
    </row>
    <row r="326" spans="1:12">
      <c r="A326" s="76">
        <v>2</v>
      </c>
      <c r="B326" s="77" t="s">
        <v>290</v>
      </c>
      <c r="C326" s="41"/>
      <c r="D326" s="41"/>
      <c r="E326" s="41">
        <v>0</v>
      </c>
      <c r="F326" s="41"/>
      <c r="G326" s="41"/>
      <c r="H326" s="41"/>
      <c r="I326" s="41">
        <v>60</v>
      </c>
      <c r="J326" s="41">
        <f t="shared" si="131"/>
        <v>60</v>
      </c>
      <c r="K326" s="41"/>
    </row>
    <row r="327" spans="1:12" ht="25.5">
      <c r="A327" s="76">
        <v>3</v>
      </c>
      <c r="B327" s="77" t="s">
        <v>291</v>
      </c>
      <c r="C327" s="41"/>
      <c r="D327" s="41"/>
      <c r="E327" s="41">
        <v>0</v>
      </c>
      <c r="F327" s="41"/>
      <c r="G327" s="41"/>
      <c r="H327" s="41"/>
      <c r="I327" s="41">
        <v>100</v>
      </c>
      <c r="J327" s="41">
        <f t="shared" si="131"/>
        <v>100</v>
      </c>
      <c r="K327" s="41"/>
    </row>
    <row r="328" spans="1:12" ht="25.5">
      <c r="A328" s="76">
        <v>4</v>
      </c>
      <c r="B328" s="77" t="s">
        <v>292</v>
      </c>
      <c r="C328" s="41"/>
      <c r="D328" s="41"/>
      <c r="E328" s="41">
        <v>0</v>
      </c>
      <c r="F328" s="41"/>
      <c r="G328" s="41"/>
      <c r="H328" s="41"/>
      <c r="I328" s="41">
        <v>60</v>
      </c>
      <c r="J328" s="41">
        <f t="shared" si="131"/>
        <v>60</v>
      </c>
      <c r="K328" s="41"/>
    </row>
    <row r="329" spans="1:12" ht="25.5">
      <c r="A329" s="76">
        <v>5</v>
      </c>
      <c r="B329" s="77" t="s">
        <v>293</v>
      </c>
      <c r="C329" s="41"/>
      <c r="D329" s="41"/>
      <c r="E329" s="41">
        <v>0</v>
      </c>
      <c r="F329" s="41"/>
      <c r="G329" s="41"/>
      <c r="H329" s="41"/>
      <c r="I329" s="41">
        <v>60</v>
      </c>
      <c r="J329" s="41">
        <f t="shared" si="131"/>
        <v>60</v>
      </c>
      <c r="K329" s="41"/>
    </row>
    <row r="330" spans="1:12">
      <c r="A330" s="76">
        <v>6</v>
      </c>
      <c r="B330" s="77" t="s">
        <v>294</v>
      </c>
      <c r="C330" s="41"/>
      <c r="D330" s="41"/>
      <c r="E330" s="41">
        <v>0</v>
      </c>
      <c r="F330" s="41"/>
      <c r="G330" s="41"/>
      <c r="H330" s="41"/>
      <c r="I330" s="41">
        <v>80</v>
      </c>
      <c r="J330" s="41">
        <f t="shared" si="131"/>
        <v>80</v>
      </c>
      <c r="K330" s="41"/>
    </row>
    <row r="331" spans="1:12">
      <c r="A331" s="76">
        <v>7</v>
      </c>
      <c r="B331" s="77" t="s">
        <v>295</v>
      </c>
      <c r="C331" s="41"/>
      <c r="D331" s="41"/>
      <c r="E331" s="41">
        <v>0</v>
      </c>
      <c r="F331" s="41"/>
      <c r="G331" s="41"/>
      <c r="H331" s="41"/>
      <c r="I331" s="41">
        <v>110</v>
      </c>
      <c r="J331" s="41">
        <f t="shared" si="131"/>
        <v>110</v>
      </c>
      <c r="K331" s="41"/>
    </row>
    <row r="332" spans="1:12">
      <c r="A332" s="76">
        <v>8</v>
      </c>
      <c r="B332" s="77" t="s">
        <v>296</v>
      </c>
      <c r="C332" s="41"/>
      <c r="D332" s="41"/>
      <c r="E332" s="41">
        <v>0</v>
      </c>
      <c r="F332" s="41"/>
      <c r="G332" s="41"/>
      <c r="H332" s="41"/>
      <c r="I332" s="41">
        <v>110</v>
      </c>
      <c r="J332" s="41">
        <f t="shared" si="131"/>
        <v>110</v>
      </c>
      <c r="K332" s="41"/>
    </row>
    <row r="333" spans="1:12" ht="25.5">
      <c r="A333" s="76">
        <v>9</v>
      </c>
      <c r="B333" s="77" t="s">
        <v>297</v>
      </c>
      <c r="C333" s="41"/>
      <c r="D333" s="41"/>
      <c r="E333" s="41">
        <v>0</v>
      </c>
      <c r="F333" s="41"/>
      <c r="G333" s="41"/>
      <c r="H333" s="41"/>
      <c r="I333" s="41">
        <v>130</v>
      </c>
      <c r="J333" s="41">
        <f t="shared" si="131"/>
        <v>130</v>
      </c>
      <c r="K333" s="41"/>
    </row>
    <row r="334" spans="1:12">
      <c r="A334" s="76">
        <v>10</v>
      </c>
      <c r="B334" s="77" t="s">
        <v>298</v>
      </c>
      <c r="C334" s="41"/>
      <c r="D334" s="41"/>
      <c r="E334" s="41">
        <v>0</v>
      </c>
      <c r="F334" s="41"/>
      <c r="G334" s="41"/>
      <c r="H334" s="41"/>
      <c r="I334" s="41">
        <v>60</v>
      </c>
      <c r="J334" s="41">
        <f t="shared" si="131"/>
        <v>60</v>
      </c>
      <c r="K334" s="41"/>
    </row>
    <row r="335" spans="1:12" ht="25.5">
      <c r="A335" s="76">
        <v>11</v>
      </c>
      <c r="B335" s="77" t="s">
        <v>299</v>
      </c>
      <c r="C335" s="41"/>
      <c r="D335" s="41"/>
      <c r="E335" s="41">
        <v>0</v>
      </c>
      <c r="F335" s="41"/>
      <c r="G335" s="41"/>
      <c r="H335" s="41"/>
      <c r="I335" s="41">
        <v>110</v>
      </c>
      <c r="J335" s="41">
        <f t="shared" si="131"/>
        <v>110</v>
      </c>
      <c r="K335" s="41"/>
    </row>
    <row r="336" spans="1:12">
      <c r="A336" s="76">
        <v>12</v>
      </c>
      <c r="B336" s="77" t="s">
        <v>300</v>
      </c>
      <c r="C336" s="41"/>
      <c r="D336" s="41"/>
      <c r="E336" s="41">
        <v>0</v>
      </c>
      <c r="F336" s="41"/>
      <c r="G336" s="41"/>
      <c r="H336" s="41"/>
      <c r="I336" s="41">
        <v>60</v>
      </c>
      <c r="J336" s="41">
        <f t="shared" si="131"/>
        <v>60</v>
      </c>
      <c r="K336" s="41"/>
    </row>
    <row r="337" spans="1:11" ht="25.5">
      <c r="A337" s="76">
        <v>13</v>
      </c>
      <c r="B337" s="77" t="s">
        <v>301</v>
      </c>
      <c r="C337" s="41"/>
      <c r="D337" s="41"/>
      <c r="E337" s="41">
        <v>0</v>
      </c>
      <c r="F337" s="41"/>
      <c r="G337" s="41"/>
      <c r="H337" s="41"/>
      <c r="I337" s="41">
        <v>60</v>
      </c>
      <c r="J337" s="41">
        <f t="shared" ref="J337:J353" si="151">E337+F337+G337+H337+I337</f>
        <v>60</v>
      </c>
      <c r="K337" s="41"/>
    </row>
    <row r="338" spans="1:11" ht="25.5">
      <c r="A338" s="76">
        <v>14</v>
      </c>
      <c r="B338" s="77" t="s">
        <v>302</v>
      </c>
      <c r="C338" s="41"/>
      <c r="D338" s="41"/>
      <c r="E338" s="41">
        <v>0</v>
      </c>
      <c r="F338" s="41"/>
      <c r="G338" s="41"/>
      <c r="H338" s="41"/>
      <c r="I338" s="41">
        <v>60</v>
      </c>
      <c r="J338" s="41">
        <f t="shared" si="151"/>
        <v>60</v>
      </c>
      <c r="K338" s="41"/>
    </row>
    <row r="339" spans="1:11" ht="25.5">
      <c r="A339" s="76">
        <v>15</v>
      </c>
      <c r="B339" s="77" t="s">
        <v>303</v>
      </c>
      <c r="C339" s="41"/>
      <c r="D339" s="41"/>
      <c r="E339" s="41">
        <v>0</v>
      </c>
      <c r="F339" s="41"/>
      <c r="G339" s="41"/>
      <c r="H339" s="41"/>
      <c r="I339" s="41">
        <v>130</v>
      </c>
      <c r="J339" s="41">
        <f t="shared" si="151"/>
        <v>130</v>
      </c>
      <c r="K339" s="41"/>
    </row>
    <row r="340" spans="1:11">
      <c r="A340" s="76">
        <v>16</v>
      </c>
      <c r="B340" s="77" t="s">
        <v>304</v>
      </c>
      <c r="C340" s="41"/>
      <c r="D340" s="41"/>
      <c r="E340" s="41">
        <v>0</v>
      </c>
      <c r="F340" s="41"/>
      <c r="G340" s="41"/>
      <c r="H340" s="41"/>
      <c r="I340" s="41">
        <v>150</v>
      </c>
      <c r="J340" s="41">
        <f t="shared" si="151"/>
        <v>150</v>
      </c>
      <c r="K340" s="41"/>
    </row>
    <row r="341" spans="1:11">
      <c r="A341" s="76">
        <v>17</v>
      </c>
      <c r="B341" s="77" t="s">
        <v>305</v>
      </c>
      <c r="C341" s="41"/>
      <c r="D341" s="41"/>
      <c r="E341" s="41">
        <v>0</v>
      </c>
      <c r="F341" s="41"/>
      <c r="G341" s="41"/>
      <c r="H341" s="41"/>
      <c r="I341" s="41">
        <v>60</v>
      </c>
      <c r="J341" s="41">
        <f t="shared" si="151"/>
        <v>60</v>
      </c>
      <c r="K341" s="41"/>
    </row>
    <row r="342" spans="1:11">
      <c r="A342" s="76">
        <v>18</v>
      </c>
      <c r="B342" s="77" t="s">
        <v>306</v>
      </c>
      <c r="C342" s="41"/>
      <c r="D342" s="41"/>
      <c r="E342" s="41">
        <v>0</v>
      </c>
      <c r="F342" s="41"/>
      <c r="G342" s="41"/>
      <c r="H342" s="41"/>
      <c r="I342" s="41">
        <v>100</v>
      </c>
      <c r="J342" s="41">
        <f t="shared" si="151"/>
        <v>100</v>
      </c>
      <c r="K342" s="41"/>
    </row>
    <row r="343" spans="1:11" ht="17.25" customHeight="1">
      <c r="A343" s="76">
        <v>19</v>
      </c>
      <c r="B343" s="77" t="s">
        <v>307</v>
      </c>
      <c r="C343" s="41"/>
      <c r="D343" s="41"/>
      <c r="E343" s="41">
        <v>0</v>
      </c>
      <c r="F343" s="41"/>
      <c r="G343" s="41"/>
      <c r="H343" s="41"/>
      <c r="I343" s="41">
        <v>50</v>
      </c>
      <c r="J343" s="41">
        <f t="shared" si="151"/>
        <v>50</v>
      </c>
      <c r="K343" s="41"/>
    </row>
    <row r="344" spans="1:11">
      <c r="A344" s="76">
        <v>20</v>
      </c>
      <c r="B344" s="77" t="s">
        <v>308</v>
      </c>
      <c r="C344" s="41"/>
      <c r="D344" s="41"/>
      <c r="E344" s="41">
        <v>0</v>
      </c>
      <c r="F344" s="41"/>
      <c r="G344" s="41"/>
      <c r="H344" s="41"/>
      <c r="I344" s="41">
        <v>50</v>
      </c>
      <c r="J344" s="41">
        <f t="shared" si="151"/>
        <v>50</v>
      </c>
      <c r="K344" s="41"/>
    </row>
    <row r="345" spans="1:11" ht="25.5">
      <c r="A345" s="76">
        <v>21</v>
      </c>
      <c r="B345" s="79" t="s">
        <v>309</v>
      </c>
      <c r="C345" s="41"/>
      <c r="D345" s="41"/>
      <c r="E345" s="41">
        <v>0</v>
      </c>
      <c r="F345" s="41"/>
      <c r="G345" s="41"/>
      <c r="H345" s="41"/>
      <c r="I345" s="41">
        <v>150</v>
      </c>
      <c r="J345" s="41">
        <f t="shared" si="151"/>
        <v>150</v>
      </c>
      <c r="K345" s="41"/>
    </row>
    <row r="346" spans="1:11" ht="29.25" customHeight="1">
      <c r="A346" s="76">
        <v>22</v>
      </c>
      <c r="B346" s="77" t="s">
        <v>310</v>
      </c>
      <c r="C346" s="41"/>
      <c r="D346" s="41"/>
      <c r="E346" s="41">
        <v>0</v>
      </c>
      <c r="F346" s="41"/>
      <c r="G346" s="41"/>
      <c r="H346" s="41"/>
      <c r="I346" s="41">
        <v>150</v>
      </c>
      <c r="J346" s="41">
        <f t="shared" si="151"/>
        <v>150</v>
      </c>
      <c r="K346" s="41"/>
    </row>
    <row r="347" spans="1:11">
      <c r="A347" s="76">
        <v>23</v>
      </c>
      <c r="B347" s="77" t="s">
        <v>311</v>
      </c>
      <c r="C347" s="41"/>
      <c r="D347" s="41"/>
      <c r="E347" s="41">
        <v>0</v>
      </c>
      <c r="F347" s="41"/>
      <c r="G347" s="41"/>
      <c r="H347" s="41"/>
      <c r="I347" s="41">
        <v>90</v>
      </c>
      <c r="J347" s="41">
        <f t="shared" si="151"/>
        <v>90</v>
      </c>
      <c r="K347" s="41"/>
    </row>
    <row r="348" spans="1:11">
      <c r="A348" s="76">
        <v>24</v>
      </c>
      <c r="B348" s="77" t="s">
        <v>312</v>
      </c>
      <c r="C348" s="41"/>
      <c r="D348" s="41"/>
      <c r="E348" s="41">
        <v>0</v>
      </c>
      <c r="F348" s="41"/>
      <c r="G348" s="41"/>
      <c r="H348" s="41"/>
      <c r="I348" s="41">
        <v>50</v>
      </c>
      <c r="J348" s="41">
        <f t="shared" si="151"/>
        <v>50</v>
      </c>
      <c r="K348" s="41"/>
    </row>
    <row r="349" spans="1:11">
      <c r="A349" s="76">
        <v>25</v>
      </c>
      <c r="B349" s="77" t="s">
        <v>313</v>
      </c>
      <c r="C349" s="41"/>
      <c r="D349" s="41"/>
      <c r="E349" s="41">
        <v>0</v>
      </c>
      <c r="F349" s="41"/>
      <c r="G349" s="41"/>
      <c r="H349" s="41"/>
      <c r="I349" s="41">
        <v>110</v>
      </c>
      <c r="J349" s="41">
        <f t="shared" si="151"/>
        <v>110</v>
      </c>
      <c r="K349" s="41"/>
    </row>
    <row r="350" spans="1:11">
      <c r="A350" s="76">
        <v>26</v>
      </c>
      <c r="B350" s="77" t="s">
        <v>314</v>
      </c>
      <c r="C350" s="41"/>
      <c r="D350" s="41"/>
      <c r="E350" s="41">
        <v>0</v>
      </c>
      <c r="F350" s="41"/>
      <c r="G350" s="41"/>
      <c r="H350" s="41"/>
      <c r="I350" s="41">
        <v>120</v>
      </c>
      <c r="J350" s="41">
        <f t="shared" si="151"/>
        <v>120</v>
      </c>
      <c r="K350" s="41"/>
    </row>
    <row r="351" spans="1:11" ht="25.5">
      <c r="A351" s="76">
        <v>27</v>
      </c>
      <c r="B351" s="156" t="s">
        <v>315</v>
      </c>
      <c r="C351" s="41"/>
      <c r="D351" s="41"/>
      <c r="E351" s="41">
        <v>0</v>
      </c>
      <c r="F351" s="41"/>
      <c r="G351" s="41"/>
      <c r="H351" s="41"/>
      <c r="I351" s="41">
        <v>50</v>
      </c>
      <c r="J351" s="41">
        <f t="shared" si="151"/>
        <v>50</v>
      </c>
      <c r="K351" s="41"/>
    </row>
    <row r="352" spans="1:11" ht="25.5">
      <c r="A352" s="76">
        <v>28</v>
      </c>
      <c r="B352" s="79" t="s">
        <v>316</v>
      </c>
      <c r="C352" s="41"/>
      <c r="D352" s="41"/>
      <c r="E352" s="41"/>
      <c r="F352" s="41"/>
      <c r="G352" s="41"/>
      <c r="H352" s="41"/>
      <c r="I352" s="41">
        <v>100</v>
      </c>
      <c r="J352" s="41">
        <f t="shared" si="151"/>
        <v>100</v>
      </c>
      <c r="K352" s="41"/>
    </row>
    <row r="353" spans="1:11">
      <c r="A353" s="76">
        <v>29</v>
      </c>
      <c r="B353" s="77" t="s">
        <v>317</v>
      </c>
      <c r="C353" s="41"/>
      <c r="D353" s="41"/>
      <c r="E353" s="41"/>
      <c r="F353" s="41"/>
      <c r="G353" s="41"/>
      <c r="H353" s="41"/>
      <c r="I353" s="41">
        <v>110</v>
      </c>
      <c r="J353" s="41">
        <f t="shared" si="151"/>
        <v>110</v>
      </c>
      <c r="K353" s="41"/>
    </row>
    <row r="354" spans="1:11">
      <c r="A354" s="76"/>
      <c r="B354" s="156"/>
      <c r="C354" s="41"/>
      <c r="D354" s="41"/>
      <c r="E354" s="41"/>
      <c r="F354" s="41"/>
      <c r="G354" s="41"/>
      <c r="H354" s="41"/>
      <c r="I354" s="41"/>
      <c r="J354" s="41"/>
      <c r="K354" s="41"/>
    </row>
    <row r="355" spans="1:11">
      <c r="A355" s="157"/>
      <c r="B355" s="158"/>
      <c r="C355" s="158"/>
      <c r="D355" s="158"/>
      <c r="E355" s="158"/>
      <c r="F355" s="158"/>
      <c r="G355" s="158"/>
      <c r="H355" s="158"/>
      <c r="I355" s="158"/>
      <c r="J355" s="158"/>
      <c r="K355" s="158"/>
    </row>
    <row r="356" spans="1:11">
      <c r="A356" s="157"/>
      <c r="B356" s="158"/>
      <c r="C356" s="158"/>
      <c r="D356" s="158"/>
      <c r="E356" s="158"/>
      <c r="F356" s="158"/>
      <c r="G356" s="158"/>
      <c r="H356" s="158"/>
      <c r="I356" s="158"/>
      <c r="J356" s="158"/>
      <c r="K356" s="158"/>
    </row>
    <row r="357" spans="1:11" ht="15.75">
      <c r="I357" s="344" t="s">
        <v>824</v>
      </c>
      <c r="J357" s="344"/>
      <c r="K357" s="344"/>
    </row>
  </sheetData>
  <mergeCells count="5">
    <mergeCell ref="A1:K1"/>
    <mergeCell ref="A2:K2"/>
    <mergeCell ref="A3:K3"/>
    <mergeCell ref="J4:K4"/>
    <mergeCell ref="I357:K357"/>
  </mergeCells>
  <printOptions horizontalCentered="1"/>
  <pageMargins left="0.25" right="0.25" top="0.75" bottom="0.75" header="0.17" footer="0.2"/>
  <pageSetup paperSize="9" fitToHeight="0"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33B3D-82D6-4FCF-A9B4-0291BF01CCB1}">
  <sheetPr>
    <pageSetUpPr fitToPage="1"/>
  </sheetPr>
  <dimension ref="A1:J105"/>
  <sheetViews>
    <sheetView tabSelected="1" workbookViewId="0">
      <selection activeCell="A4" sqref="A4"/>
    </sheetView>
  </sheetViews>
  <sheetFormatPr defaultRowHeight="15"/>
  <cols>
    <col min="1" max="1" width="5.5703125" style="461" customWidth="1"/>
    <col min="2" max="2" width="43.85546875" style="439" customWidth="1"/>
    <col min="3" max="3" width="9.28515625" style="439" customWidth="1"/>
    <col min="4" max="4" width="9.140625" style="439" customWidth="1"/>
    <col min="5" max="5" width="11.140625" style="439" customWidth="1"/>
    <col min="6" max="6" width="9" style="439" customWidth="1"/>
    <col min="7" max="7" width="11.85546875" style="439" customWidth="1"/>
    <col min="8" max="8" width="9.42578125" style="439" customWidth="1"/>
    <col min="9" max="9" width="8.140625" style="439" customWidth="1"/>
    <col min="10" max="10" width="10.85546875" style="439" customWidth="1"/>
    <col min="11" max="16384" width="9.140625" style="439"/>
  </cols>
  <sheetData>
    <row r="1" spans="1:10" ht="18.75">
      <c r="A1" s="438" t="s">
        <v>321</v>
      </c>
      <c r="B1" s="438"/>
      <c r="C1" s="438"/>
      <c r="D1" s="438"/>
      <c r="E1" s="438"/>
      <c r="F1" s="438"/>
      <c r="G1" s="438"/>
      <c r="H1" s="438"/>
      <c r="I1" s="438"/>
      <c r="J1" s="438"/>
    </row>
    <row r="2" spans="1:10" ht="15.75">
      <c r="A2" s="440" t="s">
        <v>322</v>
      </c>
      <c r="B2" s="440"/>
      <c r="C2" s="440"/>
      <c r="D2" s="440"/>
      <c r="E2" s="440"/>
      <c r="F2" s="440"/>
      <c r="G2" s="440"/>
      <c r="H2" s="440"/>
      <c r="I2" s="440"/>
      <c r="J2" s="440"/>
    </row>
    <row r="3" spans="1:10" ht="15.75">
      <c r="A3" s="441" t="str">
        <f>'PL03.QLHC'!A3</f>
        <v>(Ban hành kèm theo Nghị quyết số         /NQ-HĐND ngày      /12/2021 của HĐND tỉnh)</v>
      </c>
      <c r="B3" s="441"/>
      <c r="C3" s="441"/>
      <c r="D3" s="441"/>
      <c r="E3" s="441"/>
      <c r="F3" s="441"/>
      <c r="G3" s="441"/>
      <c r="H3" s="441"/>
      <c r="I3" s="441"/>
      <c r="J3" s="441"/>
    </row>
    <row r="4" spans="1:10" ht="22.5" customHeight="1">
      <c r="A4" s="442"/>
      <c r="B4" s="443"/>
      <c r="C4" s="443"/>
      <c r="D4" s="443"/>
      <c r="E4" s="443" t="s">
        <v>323</v>
      </c>
      <c r="F4" s="443"/>
      <c r="G4" s="443"/>
      <c r="H4" s="444" t="s">
        <v>832</v>
      </c>
      <c r="I4" s="444"/>
      <c r="J4" s="444"/>
    </row>
    <row r="5" spans="1:10" s="447" customFormat="1" ht="23.25" customHeight="1">
      <c r="A5" s="445" t="s">
        <v>14</v>
      </c>
      <c r="B5" s="446" t="s">
        <v>324</v>
      </c>
      <c r="C5" s="446" t="s">
        <v>325</v>
      </c>
      <c r="D5" s="446"/>
      <c r="E5" s="446" t="s">
        <v>326</v>
      </c>
      <c r="F5" s="446" t="s">
        <v>327</v>
      </c>
      <c r="G5" s="446" t="s">
        <v>328</v>
      </c>
      <c r="H5" s="446" t="s">
        <v>329</v>
      </c>
      <c r="I5" s="446" t="s">
        <v>330</v>
      </c>
      <c r="J5" s="446" t="s">
        <v>331</v>
      </c>
    </row>
    <row r="6" spans="1:10" s="447" customFormat="1">
      <c r="A6" s="445"/>
      <c r="B6" s="446"/>
      <c r="C6" s="446" t="s">
        <v>332</v>
      </c>
      <c r="D6" s="446" t="s">
        <v>333</v>
      </c>
      <c r="E6" s="446" t="s">
        <v>334</v>
      </c>
      <c r="F6" s="446"/>
      <c r="G6" s="446"/>
      <c r="H6" s="446"/>
      <c r="I6" s="446"/>
      <c r="J6" s="446"/>
    </row>
    <row r="7" spans="1:10" s="447" customFormat="1" ht="25.5" customHeight="1">
      <c r="A7" s="445"/>
      <c r="B7" s="446"/>
      <c r="C7" s="446"/>
      <c r="D7" s="446"/>
      <c r="E7" s="446"/>
      <c r="F7" s="446"/>
      <c r="G7" s="446"/>
      <c r="H7" s="446"/>
      <c r="I7" s="446"/>
      <c r="J7" s="446"/>
    </row>
    <row r="8" spans="1:10" ht="15.75">
      <c r="A8" s="448"/>
      <c r="B8" s="449" t="s">
        <v>16</v>
      </c>
      <c r="C8" s="449">
        <f>C9+C13+C21+C27+C35+C43+C44+C48+C49+C52+C53+C54+C55+C59+C62+C65+C66+C67+C68+C69+C70+C71+C72+C73+C74+C75+C76+C77+C78+C79+C80+C84+C85+C86+C87+C88+C89+C90+C91+C92+C93+C94+C95+C96+C97+C98+C99+C100+C101+C102</f>
        <v>548</v>
      </c>
      <c r="D8" s="449">
        <f t="shared" ref="D8:J8" si="0">D9+D13+D21+D27+D35+D43+D44+D48+D49+D52+D53+D54+D55+D59+D62+D65+D66+D67+D68+D69+D70+D71+D72+D73+D74+D75+D76+D77+D78+D79+D80+D84+D85+D86+D87+D88+D89+D90+D91+D92+D93+D94+D95+D96+D97+D98+D99+D100+D101+D102</f>
        <v>520</v>
      </c>
      <c r="E8" s="449">
        <f t="shared" si="0"/>
        <v>62406.1</v>
      </c>
      <c r="F8" s="449">
        <f t="shared" si="0"/>
        <v>1692.8</v>
      </c>
      <c r="G8" s="449">
        <f t="shared" si="0"/>
        <v>16988</v>
      </c>
      <c r="H8" s="449">
        <f t="shared" si="0"/>
        <v>87846.64</v>
      </c>
      <c r="I8" s="449">
        <f t="shared" si="0"/>
        <v>5666.2</v>
      </c>
      <c r="J8" s="449">
        <f t="shared" si="0"/>
        <v>174599.74</v>
      </c>
    </row>
    <row r="9" spans="1:10" ht="15.75">
      <c r="A9" s="448">
        <v>1</v>
      </c>
      <c r="B9" s="450" t="s">
        <v>335</v>
      </c>
      <c r="C9" s="451">
        <f>C10</f>
        <v>43</v>
      </c>
      <c r="D9" s="451">
        <f t="shared" ref="D9:J9" si="1">D10</f>
        <v>43</v>
      </c>
      <c r="E9" s="451">
        <f t="shared" si="1"/>
        <v>5584.7</v>
      </c>
      <c r="F9" s="451">
        <f t="shared" si="1"/>
        <v>370.6</v>
      </c>
      <c r="G9" s="451">
        <f t="shared" si="1"/>
        <v>1333</v>
      </c>
      <c r="H9" s="451">
        <f t="shared" si="1"/>
        <v>2908</v>
      </c>
      <c r="I9" s="451">
        <f t="shared" si="1"/>
        <v>0</v>
      </c>
      <c r="J9" s="451">
        <f t="shared" si="1"/>
        <v>10196.299999999999</v>
      </c>
    </row>
    <row r="10" spans="1:10" ht="15.75">
      <c r="A10" s="452" t="s">
        <v>336</v>
      </c>
      <c r="B10" s="453" t="s">
        <v>337</v>
      </c>
      <c r="C10" s="454">
        <f>SUM(C11:C12)</f>
        <v>43</v>
      </c>
      <c r="D10" s="454">
        <f t="shared" ref="D10:I10" si="2">SUM(D11:D12)</f>
        <v>43</v>
      </c>
      <c r="E10" s="454">
        <f t="shared" si="2"/>
        <v>5584.7</v>
      </c>
      <c r="F10" s="454">
        <f t="shared" si="2"/>
        <v>370.6</v>
      </c>
      <c r="G10" s="454">
        <f t="shared" si="2"/>
        <v>1333</v>
      </c>
      <c r="H10" s="454">
        <f t="shared" si="2"/>
        <v>2908</v>
      </c>
      <c r="I10" s="454">
        <f t="shared" si="2"/>
        <v>0</v>
      </c>
      <c r="J10" s="454">
        <f>E10+F10+G10+H10+I10</f>
        <v>10196.299999999999</v>
      </c>
    </row>
    <row r="11" spans="1:10" ht="15.75">
      <c r="A11" s="455" t="s">
        <v>88</v>
      </c>
      <c r="B11" s="453" t="s">
        <v>325</v>
      </c>
      <c r="C11" s="454">
        <v>38</v>
      </c>
      <c r="D11" s="454">
        <v>38</v>
      </c>
      <c r="E11" s="454">
        <v>5584.7</v>
      </c>
      <c r="F11" s="454"/>
      <c r="G11" s="454">
        <v>1178</v>
      </c>
      <c r="H11" s="456">
        <v>2908</v>
      </c>
      <c r="I11" s="457"/>
      <c r="J11" s="456">
        <v>6762.7</v>
      </c>
    </row>
    <row r="12" spans="1:10" ht="15.75">
      <c r="A12" s="455" t="s">
        <v>88</v>
      </c>
      <c r="B12" s="453" t="s">
        <v>319</v>
      </c>
      <c r="C12" s="454">
        <v>5</v>
      </c>
      <c r="D12" s="454">
        <v>5</v>
      </c>
      <c r="E12" s="454"/>
      <c r="F12" s="454">
        <v>370.6</v>
      </c>
      <c r="G12" s="454">
        <v>155</v>
      </c>
      <c r="H12" s="457"/>
      <c r="I12" s="457"/>
      <c r="J12" s="456">
        <v>525.6</v>
      </c>
    </row>
    <row r="13" spans="1:10" ht="15.75">
      <c r="A13" s="448">
        <v>2</v>
      </c>
      <c r="B13" s="450" t="s">
        <v>338</v>
      </c>
      <c r="C13" s="451">
        <f>C14+C18</f>
        <v>240</v>
      </c>
      <c r="D13" s="451">
        <f t="shared" ref="D13:J13" si="3">D14+D18</f>
        <v>228</v>
      </c>
      <c r="E13" s="451">
        <f t="shared" si="3"/>
        <v>27299</v>
      </c>
      <c r="F13" s="451">
        <f t="shared" si="3"/>
        <v>532</v>
      </c>
      <c r="G13" s="451">
        <f t="shared" si="3"/>
        <v>7440</v>
      </c>
      <c r="H13" s="451">
        <f t="shared" si="3"/>
        <v>0</v>
      </c>
      <c r="I13" s="451">
        <f t="shared" si="3"/>
        <v>2385.6</v>
      </c>
      <c r="J13" s="451">
        <f t="shared" si="3"/>
        <v>37656.6</v>
      </c>
    </row>
    <row r="14" spans="1:10" ht="15.75">
      <c r="A14" s="452" t="s">
        <v>336</v>
      </c>
      <c r="B14" s="453" t="s">
        <v>337</v>
      </c>
      <c r="C14" s="454">
        <f>SUM(C15:C17)</f>
        <v>240</v>
      </c>
      <c r="D14" s="454">
        <f t="shared" ref="D14:J14" si="4">SUM(D15:D17)</f>
        <v>228</v>
      </c>
      <c r="E14" s="454">
        <f t="shared" si="4"/>
        <v>27299</v>
      </c>
      <c r="F14" s="454">
        <f t="shared" si="4"/>
        <v>532</v>
      </c>
      <c r="G14" s="454">
        <f t="shared" si="4"/>
        <v>7440</v>
      </c>
      <c r="H14" s="454">
        <f t="shared" si="4"/>
        <v>0</v>
      </c>
      <c r="I14" s="454">
        <f t="shared" si="4"/>
        <v>0</v>
      </c>
      <c r="J14" s="454">
        <f t="shared" si="4"/>
        <v>35271</v>
      </c>
    </row>
    <row r="15" spans="1:10" ht="15.75">
      <c r="A15" s="452" t="s">
        <v>88</v>
      </c>
      <c r="B15" s="453" t="s">
        <v>325</v>
      </c>
      <c r="C15" s="454">
        <v>232</v>
      </c>
      <c r="D15" s="454">
        <v>221</v>
      </c>
      <c r="E15" s="454">
        <v>27237</v>
      </c>
      <c r="F15" s="454"/>
      <c r="G15" s="454">
        <v>7192</v>
      </c>
      <c r="H15" s="454"/>
      <c r="I15" s="454"/>
      <c r="J15" s="456">
        <v>34429</v>
      </c>
    </row>
    <row r="16" spans="1:10" ht="15.75">
      <c r="A16" s="452" t="s">
        <v>339</v>
      </c>
      <c r="B16" s="453" t="s">
        <v>340</v>
      </c>
      <c r="C16" s="454"/>
      <c r="D16" s="454"/>
      <c r="E16" s="454">
        <v>62</v>
      </c>
      <c r="F16" s="454"/>
      <c r="G16" s="454"/>
      <c r="H16" s="454"/>
      <c r="I16" s="454"/>
      <c r="J16" s="456">
        <v>62</v>
      </c>
    </row>
    <row r="17" spans="1:10" ht="15.75">
      <c r="A17" s="452" t="s">
        <v>88</v>
      </c>
      <c r="B17" s="453" t="s">
        <v>319</v>
      </c>
      <c r="C17" s="454">
        <v>8</v>
      </c>
      <c r="D17" s="454">
        <v>7</v>
      </c>
      <c r="E17" s="454"/>
      <c r="F17" s="454">
        <v>532</v>
      </c>
      <c r="G17" s="454">
        <v>248</v>
      </c>
      <c r="H17" s="454"/>
      <c r="I17" s="454"/>
      <c r="J17" s="456">
        <v>780</v>
      </c>
    </row>
    <row r="18" spans="1:10" ht="15.75">
      <c r="A18" s="452" t="s">
        <v>336</v>
      </c>
      <c r="B18" s="453" t="s">
        <v>344</v>
      </c>
      <c r="C18" s="454">
        <f>SUM(C19:C20)</f>
        <v>0</v>
      </c>
      <c r="D18" s="454">
        <f t="shared" ref="D18:J18" si="5">SUM(D19:D20)</f>
        <v>0</v>
      </c>
      <c r="E18" s="454">
        <f t="shared" si="5"/>
        <v>0</v>
      </c>
      <c r="F18" s="454">
        <f t="shared" si="5"/>
        <v>0</v>
      </c>
      <c r="G18" s="454">
        <f t="shared" si="5"/>
        <v>0</v>
      </c>
      <c r="H18" s="454">
        <f t="shared" si="5"/>
        <v>0</v>
      </c>
      <c r="I18" s="454">
        <f t="shared" si="5"/>
        <v>2385.6</v>
      </c>
      <c r="J18" s="454">
        <f t="shared" si="5"/>
        <v>2385.6</v>
      </c>
    </row>
    <row r="19" spans="1:10" ht="15.75">
      <c r="A19" s="452" t="s">
        <v>345</v>
      </c>
      <c r="B19" s="454" t="s">
        <v>346</v>
      </c>
      <c r="C19" s="454"/>
      <c r="D19" s="454"/>
      <c r="E19" s="456"/>
      <c r="F19" s="456"/>
      <c r="G19" s="456"/>
      <c r="H19" s="454"/>
      <c r="I19" s="456">
        <v>1008.1999999999999</v>
      </c>
      <c r="J19" s="456">
        <v>1008.1999999999999</v>
      </c>
    </row>
    <row r="20" spans="1:10" ht="15.75">
      <c r="A20" s="452" t="s">
        <v>345</v>
      </c>
      <c r="B20" s="454" t="s">
        <v>347</v>
      </c>
      <c r="C20" s="454"/>
      <c r="D20" s="454"/>
      <c r="E20" s="456"/>
      <c r="F20" s="456"/>
      <c r="G20" s="456"/>
      <c r="H20" s="454"/>
      <c r="I20" s="456">
        <v>1377.3999999999999</v>
      </c>
      <c r="J20" s="456">
        <v>1377.3999999999999</v>
      </c>
    </row>
    <row r="21" spans="1:10" ht="15.75">
      <c r="A21" s="448">
        <v>3</v>
      </c>
      <c r="B21" s="451" t="s">
        <v>348</v>
      </c>
      <c r="C21" s="451">
        <f>C22+C26</f>
        <v>66</v>
      </c>
      <c r="D21" s="451">
        <f t="shared" ref="D21:J21" si="6">D22+D26</f>
        <v>65</v>
      </c>
      <c r="E21" s="451">
        <f t="shared" si="6"/>
        <v>7665.9</v>
      </c>
      <c r="F21" s="451">
        <f t="shared" si="6"/>
        <v>225.2</v>
      </c>
      <c r="G21" s="451">
        <f t="shared" si="6"/>
        <v>2046</v>
      </c>
      <c r="H21" s="451">
        <f t="shared" si="6"/>
        <v>0</v>
      </c>
      <c r="I21" s="451">
        <f t="shared" si="6"/>
        <v>2726.3999999999996</v>
      </c>
      <c r="J21" s="451">
        <f t="shared" si="6"/>
        <v>12663.5</v>
      </c>
    </row>
    <row r="22" spans="1:10" ht="15.75">
      <c r="A22" s="452" t="s">
        <v>336</v>
      </c>
      <c r="B22" s="454" t="s">
        <v>337</v>
      </c>
      <c r="C22" s="454">
        <f>SUM(C23:C25)</f>
        <v>66</v>
      </c>
      <c r="D22" s="454">
        <f t="shared" ref="D22:J22" si="7">SUM(D23:D25)</f>
        <v>65</v>
      </c>
      <c r="E22" s="454">
        <f t="shared" si="7"/>
        <v>7665.9</v>
      </c>
      <c r="F22" s="454">
        <f t="shared" si="7"/>
        <v>225.2</v>
      </c>
      <c r="G22" s="454">
        <f t="shared" si="7"/>
        <v>2046</v>
      </c>
      <c r="H22" s="454">
        <f t="shared" si="7"/>
        <v>0</v>
      </c>
      <c r="I22" s="454">
        <f t="shared" si="7"/>
        <v>0</v>
      </c>
      <c r="J22" s="454">
        <f t="shared" si="7"/>
        <v>9937.1</v>
      </c>
    </row>
    <row r="23" spans="1:10" ht="15.75">
      <c r="A23" s="452" t="s">
        <v>88</v>
      </c>
      <c r="B23" s="453" t="s">
        <v>325</v>
      </c>
      <c r="C23" s="454">
        <v>62</v>
      </c>
      <c r="D23" s="454">
        <v>61</v>
      </c>
      <c r="E23" s="454">
        <v>7603.9</v>
      </c>
      <c r="F23" s="454"/>
      <c r="G23" s="454">
        <v>1922</v>
      </c>
      <c r="H23" s="454"/>
      <c r="I23" s="454"/>
      <c r="J23" s="456">
        <v>9525.9</v>
      </c>
    </row>
    <row r="24" spans="1:10" ht="15.75">
      <c r="A24" s="452" t="s">
        <v>339</v>
      </c>
      <c r="B24" s="453" t="s">
        <v>340</v>
      </c>
      <c r="C24" s="454"/>
      <c r="D24" s="454"/>
      <c r="E24" s="454">
        <v>62</v>
      </c>
      <c r="F24" s="454"/>
      <c r="G24" s="454"/>
      <c r="H24" s="454"/>
      <c r="I24" s="454"/>
      <c r="J24" s="456">
        <v>62</v>
      </c>
    </row>
    <row r="25" spans="1:10" ht="15.75">
      <c r="A25" s="452" t="s">
        <v>88</v>
      </c>
      <c r="B25" s="453" t="s">
        <v>319</v>
      </c>
      <c r="C25" s="454">
        <v>4</v>
      </c>
      <c r="D25" s="454">
        <v>4</v>
      </c>
      <c r="E25" s="454">
        <v>0</v>
      </c>
      <c r="F25" s="454">
        <v>225.2</v>
      </c>
      <c r="G25" s="454">
        <v>124</v>
      </c>
      <c r="H25" s="454"/>
      <c r="I25" s="454"/>
      <c r="J25" s="456">
        <v>349.2</v>
      </c>
    </row>
    <row r="26" spans="1:10" ht="15.75">
      <c r="A26" s="452" t="s">
        <v>336</v>
      </c>
      <c r="B26" s="454" t="s">
        <v>344</v>
      </c>
      <c r="C26" s="454"/>
      <c r="D26" s="454"/>
      <c r="E26" s="454">
        <v>0</v>
      </c>
      <c r="F26" s="454"/>
      <c r="G26" s="454"/>
      <c r="H26" s="454"/>
      <c r="I26" s="454">
        <v>2726.3999999999996</v>
      </c>
      <c r="J26" s="456">
        <v>2726.3999999999996</v>
      </c>
    </row>
    <row r="27" spans="1:10" ht="15.75">
      <c r="A27" s="448">
        <v>4</v>
      </c>
      <c r="B27" s="451" t="s">
        <v>349</v>
      </c>
      <c r="C27" s="451">
        <f>C28+C32</f>
        <v>83</v>
      </c>
      <c r="D27" s="451">
        <f t="shared" ref="D27:J27" si="8">D28+D32</f>
        <v>76</v>
      </c>
      <c r="E27" s="451">
        <f t="shared" si="8"/>
        <v>8978</v>
      </c>
      <c r="F27" s="451">
        <f t="shared" si="8"/>
        <v>323</v>
      </c>
      <c r="G27" s="451">
        <f t="shared" si="8"/>
        <v>2573</v>
      </c>
      <c r="H27" s="451">
        <f t="shared" si="8"/>
        <v>0</v>
      </c>
      <c r="I27" s="451">
        <f t="shared" si="8"/>
        <v>497.4</v>
      </c>
      <c r="J27" s="451">
        <f t="shared" si="8"/>
        <v>12371.4</v>
      </c>
    </row>
    <row r="28" spans="1:10" ht="15.75">
      <c r="A28" s="452" t="s">
        <v>336</v>
      </c>
      <c r="B28" s="454" t="s">
        <v>337</v>
      </c>
      <c r="C28" s="454">
        <f>SUM(C29:C31)</f>
        <v>83</v>
      </c>
      <c r="D28" s="454">
        <f t="shared" ref="D28:J28" si="9">SUM(D29:D31)</f>
        <v>76</v>
      </c>
      <c r="E28" s="454">
        <f t="shared" si="9"/>
        <v>8978</v>
      </c>
      <c r="F28" s="454">
        <f t="shared" si="9"/>
        <v>323</v>
      </c>
      <c r="G28" s="454">
        <f t="shared" si="9"/>
        <v>2573</v>
      </c>
      <c r="H28" s="454">
        <f t="shared" si="9"/>
        <v>0</v>
      </c>
      <c r="I28" s="454">
        <f t="shared" si="9"/>
        <v>0</v>
      </c>
      <c r="J28" s="454">
        <f t="shared" si="9"/>
        <v>11874</v>
      </c>
    </row>
    <row r="29" spans="1:10" ht="15.75">
      <c r="A29" s="452" t="s">
        <v>88</v>
      </c>
      <c r="B29" s="453" t="s">
        <v>325</v>
      </c>
      <c r="C29" s="454">
        <v>77</v>
      </c>
      <c r="D29" s="454">
        <v>76</v>
      </c>
      <c r="E29" s="454">
        <v>8916</v>
      </c>
      <c r="F29" s="454"/>
      <c r="G29" s="456">
        <v>2387</v>
      </c>
      <c r="H29" s="454"/>
      <c r="I29" s="456"/>
      <c r="J29" s="456">
        <v>11303</v>
      </c>
    </row>
    <row r="30" spans="1:10" ht="15.75">
      <c r="A30" s="452" t="s">
        <v>339</v>
      </c>
      <c r="B30" s="453" t="s">
        <v>340</v>
      </c>
      <c r="C30" s="454"/>
      <c r="D30" s="454"/>
      <c r="E30" s="454">
        <v>62</v>
      </c>
      <c r="F30" s="454"/>
      <c r="G30" s="456"/>
      <c r="H30" s="454"/>
      <c r="I30" s="456"/>
      <c r="J30" s="456">
        <v>62</v>
      </c>
    </row>
    <row r="31" spans="1:10" ht="15.75">
      <c r="A31" s="452" t="s">
        <v>88</v>
      </c>
      <c r="B31" s="453" t="s">
        <v>319</v>
      </c>
      <c r="C31" s="454">
        <v>6</v>
      </c>
      <c r="D31" s="454"/>
      <c r="E31" s="454"/>
      <c r="F31" s="454">
        <v>323</v>
      </c>
      <c r="G31" s="456">
        <v>186</v>
      </c>
      <c r="H31" s="454"/>
      <c r="I31" s="456"/>
      <c r="J31" s="457">
        <v>509</v>
      </c>
    </row>
    <row r="32" spans="1:10" ht="15.75">
      <c r="A32" s="452" t="s">
        <v>336</v>
      </c>
      <c r="B32" s="454" t="s">
        <v>344</v>
      </c>
      <c r="C32" s="454">
        <f>SUM(C33:C34)</f>
        <v>0</v>
      </c>
      <c r="D32" s="454">
        <f t="shared" ref="D32:J32" si="10">SUM(D33:D34)</f>
        <v>0</v>
      </c>
      <c r="E32" s="454">
        <f t="shared" si="10"/>
        <v>0</v>
      </c>
      <c r="F32" s="454">
        <f t="shared" si="10"/>
        <v>0</v>
      </c>
      <c r="G32" s="454">
        <f t="shared" si="10"/>
        <v>0</v>
      </c>
      <c r="H32" s="454">
        <f t="shared" si="10"/>
        <v>0</v>
      </c>
      <c r="I32" s="454">
        <f t="shared" si="10"/>
        <v>497.4</v>
      </c>
      <c r="J32" s="454">
        <f t="shared" si="10"/>
        <v>497.4</v>
      </c>
    </row>
    <row r="33" spans="1:10" ht="15.75">
      <c r="A33" s="452" t="s">
        <v>345</v>
      </c>
      <c r="B33" s="454" t="s">
        <v>346</v>
      </c>
      <c r="C33" s="454"/>
      <c r="D33" s="454"/>
      <c r="E33" s="454"/>
      <c r="F33" s="454"/>
      <c r="G33" s="456"/>
      <c r="H33" s="456"/>
      <c r="I33" s="456">
        <v>184.6</v>
      </c>
      <c r="J33" s="456">
        <v>184.6</v>
      </c>
    </row>
    <row r="34" spans="1:10" ht="15.75">
      <c r="A34" s="452" t="s">
        <v>345</v>
      </c>
      <c r="B34" s="454" t="s">
        <v>347</v>
      </c>
      <c r="C34" s="454"/>
      <c r="D34" s="454"/>
      <c r="E34" s="454"/>
      <c r="F34" s="454"/>
      <c r="G34" s="456"/>
      <c r="H34" s="456"/>
      <c r="I34" s="456">
        <v>312.79999999999995</v>
      </c>
      <c r="J34" s="456">
        <v>312.79999999999995</v>
      </c>
    </row>
    <row r="35" spans="1:10" ht="15.75">
      <c r="A35" s="448">
        <v>5</v>
      </c>
      <c r="B35" s="451" t="s">
        <v>350</v>
      </c>
      <c r="C35" s="451">
        <f>C36+C40</f>
        <v>48</v>
      </c>
      <c r="D35" s="451">
        <f t="shared" ref="D35:J35" si="11">D36+D40</f>
        <v>41</v>
      </c>
      <c r="E35" s="451">
        <f t="shared" si="11"/>
        <v>5293</v>
      </c>
      <c r="F35" s="451">
        <f t="shared" si="11"/>
        <v>242</v>
      </c>
      <c r="G35" s="451">
        <f t="shared" si="11"/>
        <v>1488</v>
      </c>
      <c r="H35" s="451">
        <f t="shared" si="11"/>
        <v>0</v>
      </c>
      <c r="I35" s="451">
        <f t="shared" si="11"/>
        <v>56.8</v>
      </c>
      <c r="J35" s="451">
        <f t="shared" si="11"/>
        <v>7079.8</v>
      </c>
    </row>
    <row r="36" spans="1:10" ht="15.75">
      <c r="A36" s="452" t="s">
        <v>336</v>
      </c>
      <c r="B36" s="454" t="s">
        <v>337</v>
      </c>
      <c r="C36" s="454">
        <f>SUM(C37:C39)</f>
        <v>48</v>
      </c>
      <c r="D36" s="454">
        <f t="shared" ref="D36:J36" si="12">SUM(D37:D39)</f>
        <v>41</v>
      </c>
      <c r="E36" s="454">
        <f t="shared" si="12"/>
        <v>5293</v>
      </c>
      <c r="F36" s="454">
        <f t="shared" si="12"/>
        <v>242</v>
      </c>
      <c r="G36" s="454">
        <f t="shared" si="12"/>
        <v>1488</v>
      </c>
      <c r="H36" s="454">
        <f t="shared" si="12"/>
        <v>0</v>
      </c>
      <c r="I36" s="454">
        <f t="shared" si="12"/>
        <v>0</v>
      </c>
      <c r="J36" s="454">
        <f t="shared" si="12"/>
        <v>7023</v>
      </c>
    </row>
    <row r="37" spans="1:10" ht="15.75">
      <c r="A37" s="452" t="s">
        <v>88</v>
      </c>
      <c r="B37" s="453" t="s">
        <v>325</v>
      </c>
      <c r="C37" s="454">
        <v>44</v>
      </c>
      <c r="D37" s="454">
        <v>37</v>
      </c>
      <c r="E37" s="454">
        <v>4859</v>
      </c>
      <c r="F37" s="454"/>
      <c r="G37" s="456">
        <v>1364</v>
      </c>
      <c r="H37" s="456"/>
      <c r="I37" s="456"/>
      <c r="J37" s="456">
        <v>6223</v>
      </c>
    </row>
    <row r="38" spans="1:10" ht="15.75">
      <c r="A38" s="452" t="s">
        <v>339</v>
      </c>
      <c r="B38" s="453" t="s">
        <v>340</v>
      </c>
      <c r="C38" s="454"/>
      <c r="D38" s="454"/>
      <c r="E38" s="454">
        <v>434</v>
      </c>
      <c r="F38" s="454"/>
      <c r="G38" s="456"/>
      <c r="H38" s="456"/>
      <c r="I38" s="456"/>
      <c r="J38" s="456">
        <v>434</v>
      </c>
    </row>
    <row r="39" spans="1:10" ht="15.75">
      <c r="A39" s="452" t="s">
        <v>88</v>
      </c>
      <c r="B39" s="453" t="s">
        <v>319</v>
      </c>
      <c r="C39" s="454">
        <v>4</v>
      </c>
      <c r="D39" s="454">
        <v>4</v>
      </c>
      <c r="E39" s="454"/>
      <c r="F39" s="454">
        <v>242</v>
      </c>
      <c r="G39" s="456">
        <v>124</v>
      </c>
      <c r="H39" s="456"/>
      <c r="I39" s="456"/>
      <c r="J39" s="456">
        <v>366</v>
      </c>
    </row>
    <row r="40" spans="1:10" ht="15.75">
      <c r="A40" s="452" t="s">
        <v>336</v>
      </c>
      <c r="B40" s="454" t="s">
        <v>344</v>
      </c>
      <c r="C40" s="454">
        <f>SUM(C41:C42)</f>
        <v>0</v>
      </c>
      <c r="D40" s="454">
        <f t="shared" ref="D40:J40" si="13">SUM(D41:D42)</f>
        <v>0</v>
      </c>
      <c r="E40" s="454">
        <f t="shared" si="13"/>
        <v>0</v>
      </c>
      <c r="F40" s="454">
        <f t="shared" si="13"/>
        <v>0</v>
      </c>
      <c r="G40" s="454">
        <f t="shared" si="13"/>
        <v>0</v>
      </c>
      <c r="H40" s="454">
        <f t="shared" si="13"/>
        <v>0</v>
      </c>
      <c r="I40" s="454">
        <f t="shared" si="13"/>
        <v>56.8</v>
      </c>
      <c r="J40" s="454">
        <f t="shared" si="13"/>
        <v>56.8</v>
      </c>
    </row>
    <row r="41" spans="1:10" ht="15.75">
      <c r="A41" s="452" t="s">
        <v>345</v>
      </c>
      <c r="B41" s="454" t="s">
        <v>346</v>
      </c>
      <c r="C41" s="454"/>
      <c r="D41" s="454"/>
      <c r="E41" s="454"/>
      <c r="F41" s="454"/>
      <c r="G41" s="456"/>
      <c r="H41" s="456"/>
      <c r="I41" s="454">
        <v>0</v>
      </c>
      <c r="J41" s="456">
        <v>0</v>
      </c>
    </row>
    <row r="42" spans="1:10" ht="15.75">
      <c r="A42" s="452" t="s">
        <v>345</v>
      </c>
      <c r="B42" s="454" t="s">
        <v>347</v>
      </c>
      <c r="C42" s="454"/>
      <c r="D42" s="454"/>
      <c r="E42" s="454"/>
      <c r="F42" s="454"/>
      <c r="G42" s="456"/>
      <c r="H42" s="456"/>
      <c r="I42" s="456">
        <v>56.8</v>
      </c>
      <c r="J42" s="456">
        <v>56.8</v>
      </c>
    </row>
    <row r="43" spans="1:10" ht="15.75">
      <c r="A43" s="448">
        <v>6</v>
      </c>
      <c r="B43" s="451" t="s">
        <v>351</v>
      </c>
      <c r="C43" s="451">
        <v>36</v>
      </c>
      <c r="D43" s="451">
        <v>36</v>
      </c>
      <c r="E43" s="451">
        <v>4201</v>
      </c>
      <c r="F43" s="451"/>
      <c r="G43" s="451">
        <v>1116</v>
      </c>
      <c r="H43" s="451"/>
      <c r="I43" s="457"/>
      <c r="J43" s="457">
        <v>5317</v>
      </c>
    </row>
    <row r="44" spans="1:10" ht="15.75">
      <c r="A44" s="448">
        <v>7</v>
      </c>
      <c r="B44" s="451" t="s">
        <v>352</v>
      </c>
      <c r="C44" s="451">
        <f>C45</f>
        <v>30</v>
      </c>
      <c r="D44" s="451">
        <f t="shared" ref="D44:J44" si="14">D45</f>
        <v>29</v>
      </c>
      <c r="E44" s="451">
        <f t="shared" si="14"/>
        <v>3170</v>
      </c>
      <c r="F44" s="451">
        <f t="shared" si="14"/>
        <v>0</v>
      </c>
      <c r="G44" s="451">
        <f t="shared" si="14"/>
        <v>930</v>
      </c>
      <c r="H44" s="451">
        <f t="shared" si="14"/>
        <v>0</v>
      </c>
      <c r="I44" s="451">
        <f t="shared" si="14"/>
        <v>0</v>
      </c>
      <c r="J44" s="451">
        <f t="shared" si="14"/>
        <v>4100</v>
      </c>
    </row>
    <row r="45" spans="1:10" ht="15.75">
      <c r="A45" s="452" t="s">
        <v>336</v>
      </c>
      <c r="B45" s="454" t="s">
        <v>337</v>
      </c>
      <c r="C45" s="454">
        <f>SUM(C46:C47)</f>
        <v>30</v>
      </c>
      <c r="D45" s="454">
        <f t="shared" ref="D45:J45" si="15">SUM(D46:D47)</f>
        <v>29</v>
      </c>
      <c r="E45" s="454">
        <f t="shared" si="15"/>
        <v>3170</v>
      </c>
      <c r="F45" s="454">
        <f t="shared" si="15"/>
        <v>0</v>
      </c>
      <c r="G45" s="454">
        <f t="shared" si="15"/>
        <v>930</v>
      </c>
      <c r="H45" s="454">
        <f t="shared" si="15"/>
        <v>0</v>
      </c>
      <c r="I45" s="454">
        <f t="shared" si="15"/>
        <v>0</v>
      </c>
      <c r="J45" s="454">
        <f t="shared" si="15"/>
        <v>4100</v>
      </c>
    </row>
    <row r="46" spans="1:10" ht="15.75">
      <c r="A46" s="452" t="s">
        <v>88</v>
      </c>
      <c r="B46" s="453" t="s">
        <v>325</v>
      </c>
      <c r="C46" s="454">
        <v>30</v>
      </c>
      <c r="D46" s="454">
        <v>29</v>
      </c>
      <c r="E46" s="454">
        <v>3108</v>
      </c>
      <c r="F46" s="454"/>
      <c r="G46" s="454">
        <v>930</v>
      </c>
      <c r="H46" s="454"/>
      <c r="I46" s="456"/>
      <c r="J46" s="456">
        <v>4038</v>
      </c>
    </row>
    <row r="47" spans="1:10" ht="15.75">
      <c r="A47" s="452" t="s">
        <v>339</v>
      </c>
      <c r="B47" s="453" t="s">
        <v>340</v>
      </c>
      <c r="C47" s="454"/>
      <c r="D47" s="454"/>
      <c r="E47" s="454">
        <v>62</v>
      </c>
      <c r="F47" s="454"/>
      <c r="G47" s="454"/>
      <c r="H47" s="454"/>
      <c r="I47" s="456"/>
      <c r="J47" s="456">
        <v>62</v>
      </c>
    </row>
    <row r="48" spans="1:10" ht="15.75">
      <c r="A48" s="452">
        <v>8</v>
      </c>
      <c r="B48" s="454" t="s">
        <v>353</v>
      </c>
      <c r="C48" s="456">
        <v>2</v>
      </c>
      <c r="D48" s="456">
        <v>2</v>
      </c>
      <c r="E48" s="456">
        <v>214.5</v>
      </c>
      <c r="F48" s="456"/>
      <c r="G48" s="454">
        <v>62</v>
      </c>
      <c r="H48" s="454">
        <v>1000</v>
      </c>
      <c r="I48" s="456"/>
      <c r="J48" s="456">
        <v>1276.5</v>
      </c>
    </row>
    <row r="49" spans="1:10" ht="31.5">
      <c r="A49" s="452">
        <v>9</v>
      </c>
      <c r="B49" s="453" t="s">
        <v>827</v>
      </c>
      <c r="C49" s="454">
        <f>SUM(C50:C51)</f>
        <v>0</v>
      </c>
      <c r="D49" s="454">
        <f t="shared" ref="D49:J49" si="16">SUM(D50:D51)</f>
        <v>0</v>
      </c>
      <c r="E49" s="454">
        <f t="shared" si="16"/>
        <v>0</v>
      </c>
      <c r="F49" s="454">
        <f t="shared" si="16"/>
        <v>0</v>
      </c>
      <c r="G49" s="454">
        <f t="shared" si="16"/>
        <v>0</v>
      </c>
      <c r="H49" s="454">
        <f t="shared" si="16"/>
        <v>35607.64</v>
      </c>
      <c r="I49" s="454">
        <f t="shared" si="16"/>
        <v>0</v>
      </c>
      <c r="J49" s="454">
        <f t="shared" si="16"/>
        <v>35607.64</v>
      </c>
    </row>
    <row r="50" spans="1:10" ht="15.75">
      <c r="A50" s="455" t="s">
        <v>88</v>
      </c>
      <c r="B50" s="453" t="s">
        <v>341</v>
      </c>
      <c r="C50" s="454"/>
      <c r="D50" s="454"/>
      <c r="E50" s="454"/>
      <c r="F50" s="454"/>
      <c r="G50" s="457"/>
      <c r="H50" s="456">
        <v>7569.52</v>
      </c>
      <c r="I50" s="456"/>
      <c r="J50" s="456">
        <v>7569.52</v>
      </c>
    </row>
    <row r="51" spans="1:10" ht="15.75">
      <c r="A51" s="455" t="s">
        <v>88</v>
      </c>
      <c r="B51" s="453" t="s">
        <v>342</v>
      </c>
      <c r="C51" s="454"/>
      <c r="D51" s="454"/>
      <c r="E51" s="454"/>
      <c r="F51" s="454"/>
      <c r="G51" s="457"/>
      <c r="H51" s="456">
        <v>28038.12</v>
      </c>
      <c r="I51" s="456"/>
      <c r="J51" s="456">
        <v>28038.12</v>
      </c>
    </row>
    <row r="52" spans="1:10" ht="25.5" customHeight="1">
      <c r="A52" s="452">
        <v>10</v>
      </c>
      <c r="B52" s="453" t="s">
        <v>343</v>
      </c>
      <c r="C52" s="454"/>
      <c r="D52" s="454"/>
      <c r="E52" s="454"/>
      <c r="F52" s="454"/>
      <c r="G52" s="456"/>
      <c r="H52" s="456">
        <v>3862</v>
      </c>
      <c r="I52" s="456">
        <v>0</v>
      </c>
      <c r="J52" s="456">
        <v>3862</v>
      </c>
    </row>
    <row r="53" spans="1:10" ht="47.25">
      <c r="A53" s="452">
        <v>11</v>
      </c>
      <c r="B53" s="458" t="s">
        <v>828</v>
      </c>
      <c r="C53" s="454"/>
      <c r="D53" s="454"/>
      <c r="E53" s="456"/>
      <c r="F53" s="456"/>
      <c r="G53" s="456"/>
      <c r="H53" s="454">
        <v>3500</v>
      </c>
      <c r="I53" s="456"/>
      <c r="J53" s="456">
        <v>3500</v>
      </c>
    </row>
    <row r="54" spans="1:10" ht="31.5">
      <c r="A54" s="452">
        <v>12</v>
      </c>
      <c r="B54" s="458" t="s">
        <v>829</v>
      </c>
      <c r="C54" s="454"/>
      <c r="D54" s="454"/>
      <c r="E54" s="454"/>
      <c r="F54" s="454"/>
      <c r="G54" s="454"/>
      <c r="H54" s="454">
        <v>2200</v>
      </c>
      <c r="I54" s="454"/>
      <c r="J54" s="456">
        <v>2200</v>
      </c>
    </row>
    <row r="55" spans="1:10" ht="15.75">
      <c r="A55" s="448">
        <v>13</v>
      </c>
      <c r="B55" s="451" t="s">
        <v>354</v>
      </c>
      <c r="C55" s="457">
        <f>SUM(C56:C58)</f>
        <v>0</v>
      </c>
      <c r="D55" s="457">
        <f t="shared" ref="D55:J55" si="17">SUM(D56:D58)</f>
        <v>0</v>
      </c>
      <c r="E55" s="457">
        <f t="shared" si="17"/>
        <v>0</v>
      </c>
      <c r="F55" s="457">
        <f t="shared" si="17"/>
        <v>0</v>
      </c>
      <c r="G55" s="457">
        <f t="shared" si="17"/>
        <v>0</v>
      </c>
      <c r="H55" s="457">
        <f t="shared" si="17"/>
        <v>12179</v>
      </c>
      <c r="I55" s="457">
        <f t="shared" si="17"/>
        <v>0</v>
      </c>
      <c r="J55" s="457">
        <f t="shared" si="17"/>
        <v>12179</v>
      </c>
    </row>
    <row r="56" spans="1:10" ht="31.5">
      <c r="A56" s="452"/>
      <c r="B56" s="458" t="s">
        <v>355</v>
      </c>
      <c r="C56" s="456"/>
      <c r="D56" s="456"/>
      <c r="E56" s="456"/>
      <c r="F56" s="456"/>
      <c r="G56" s="456"/>
      <c r="H56" s="456">
        <v>5000</v>
      </c>
      <c r="I56" s="456"/>
      <c r="J56" s="456">
        <v>5000</v>
      </c>
    </row>
    <row r="57" spans="1:10" ht="15.75">
      <c r="A57" s="452"/>
      <c r="B57" s="454" t="s">
        <v>356</v>
      </c>
      <c r="C57" s="456"/>
      <c r="D57" s="456"/>
      <c r="E57" s="456"/>
      <c r="F57" s="456"/>
      <c r="G57" s="456"/>
      <c r="H57" s="456">
        <v>3275</v>
      </c>
      <c r="I57" s="456"/>
      <c r="J57" s="456">
        <v>3275</v>
      </c>
    </row>
    <row r="58" spans="1:10" ht="15.75">
      <c r="A58" s="452"/>
      <c r="B58" s="454" t="s">
        <v>357</v>
      </c>
      <c r="C58" s="456"/>
      <c r="D58" s="456"/>
      <c r="E58" s="456"/>
      <c r="F58" s="456"/>
      <c r="G58" s="456"/>
      <c r="H58" s="456">
        <v>3904</v>
      </c>
      <c r="I58" s="456"/>
      <c r="J58" s="456">
        <v>3904</v>
      </c>
    </row>
    <row r="59" spans="1:10" ht="15.75">
      <c r="A59" s="448">
        <v>14</v>
      </c>
      <c r="B59" s="451" t="s">
        <v>358</v>
      </c>
      <c r="C59" s="457">
        <f>SUM(C60:C61)</f>
        <v>0</v>
      </c>
      <c r="D59" s="457">
        <f t="shared" ref="D59:J59" si="18">SUM(D60:D61)</f>
        <v>0</v>
      </c>
      <c r="E59" s="457">
        <f t="shared" si="18"/>
        <v>0</v>
      </c>
      <c r="F59" s="457">
        <f t="shared" si="18"/>
        <v>0</v>
      </c>
      <c r="G59" s="457">
        <f t="shared" si="18"/>
        <v>0</v>
      </c>
      <c r="H59" s="457">
        <f t="shared" si="18"/>
        <v>70</v>
      </c>
      <c r="I59" s="457">
        <f t="shared" si="18"/>
        <v>0</v>
      </c>
      <c r="J59" s="457">
        <f t="shared" si="18"/>
        <v>70</v>
      </c>
    </row>
    <row r="60" spans="1:10" ht="15.75">
      <c r="A60" s="459" t="s">
        <v>88</v>
      </c>
      <c r="B60" s="454" t="s">
        <v>359</v>
      </c>
      <c r="C60" s="456"/>
      <c r="D60" s="456"/>
      <c r="E60" s="456"/>
      <c r="F60" s="456"/>
      <c r="G60" s="456"/>
      <c r="H60" s="454"/>
      <c r="I60" s="456"/>
      <c r="J60" s="456">
        <v>0</v>
      </c>
    </row>
    <row r="61" spans="1:10" ht="15.75">
      <c r="A61" s="459" t="s">
        <v>88</v>
      </c>
      <c r="B61" s="454" t="s">
        <v>360</v>
      </c>
      <c r="C61" s="454"/>
      <c r="D61" s="454"/>
      <c r="E61" s="454"/>
      <c r="F61" s="454"/>
      <c r="G61" s="456"/>
      <c r="H61" s="456">
        <v>70</v>
      </c>
      <c r="I61" s="456"/>
      <c r="J61" s="456">
        <v>70</v>
      </c>
    </row>
    <row r="62" spans="1:10" ht="15.75">
      <c r="A62" s="448">
        <v>15</v>
      </c>
      <c r="B62" s="451" t="s">
        <v>361</v>
      </c>
      <c r="C62" s="451">
        <f>SUM(C63:C64)</f>
        <v>0</v>
      </c>
      <c r="D62" s="451">
        <f t="shared" ref="D62:J62" si="19">SUM(D63:D64)</f>
        <v>0</v>
      </c>
      <c r="E62" s="451">
        <f t="shared" si="19"/>
        <v>0</v>
      </c>
      <c r="F62" s="451">
        <f t="shared" si="19"/>
        <v>0</v>
      </c>
      <c r="G62" s="451">
        <f t="shared" si="19"/>
        <v>0</v>
      </c>
      <c r="H62" s="451">
        <f t="shared" si="19"/>
        <v>1175</v>
      </c>
      <c r="I62" s="451">
        <f t="shared" si="19"/>
        <v>0</v>
      </c>
      <c r="J62" s="451">
        <f t="shared" si="19"/>
        <v>1175</v>
      </c>
    </row>
    <row r="63" spans="1:10" ht="15.75">
      <c r="A63" s="459" t="s">
        <v>88</v>
      </c>
      <c r="B63" s="454" t="s">
        <v>362</v>
      </c>
      <c r="C63" s="454"/>
      <c r="D63" s="454"/>
      <c r="E63" s="454"/>
      <c r="F63" s="454"/>
      <c r="G63" s="456"/>
      <c r="H63" s="454">
        <v>150</v>
      </c>
      <c r="I63" s="454"/>
      <c r="J63" s="456">
        <v>150</v>
      </c>
    </row>
    <row r="64" spans="1:10" ht="47.25">
      <c r="A64" s="459" t="s">
        <v>88</v>
      </c>
      <c r="B64" s="454" t="s">
        <v>363</v>
      </c>
      <c r="C64" s="454"/>
      <c r="D64" s="454"/>
      <c r="E64" s="454"/>
      <c r="F64" s="454"/>
      <c r="G64" s="456"/>
      <c r="H64" s="454">
        <v>1025</v>
      </c>
      <c r="I64" s="460"/>
      <c r="J64" s="456">
        <v>1025</v>
      </c>
    </row>
    <row r="65" spans="1:10" ht="15.75">
      <c r="A65" s="452">
        <v>16</v>
      </c>
      <c r="B65" s="454" t="s">
        <v>364</v>
      </c>
      <c r="C65" s="454"/>
      <c r="D65" s="454"/>
      <c r="E65" s="454"/>
      <c r="F65" s="454"/>
      <c r="G65" s="456"/>
      <c r="H65" s="456">
        <v>4500</v>
      </c>
      <c r="I65" s="456"/>
      <c r="J65" s="456">
        <v>4500</v>
      </c>
    </row>
    <row r="66" spans="1:10" ht="15.75">
      <c r="A66" s="452">
        <v>17</v>
      </c>
      <c r="B66" s="454" t="s">
        <v>365</v>
      </c>
      <c r="C66" s="454"/>
      <c r="D66" s="454"/>
      <c r="E66" s="454"/>
      <c r="F66" s="454"/>
      <c r="G66" s="456"/>
      <c r="H66" s="456">
        <v>40</v>
      </c>
      <c r="I66" s="456"/>
      <c r="J66" s="456">
        <v>40</v>
      </c>
    </row>
    <row r="67" spans="1:10" ht="15.75">
      <c r="A67" s="452">
        <v>18</v>
      </c>
      <c r="B67" s="454" t="s">
        <v>154</v>
      </c>
      <c r="C67" s="454"/>
      <c r="D67" s="454"/>
      <c r="E67" s="454"/>
      <c r="F67" s="454"/>
      <c r="G67" s="456"/>
      <c r="H67" s="456">
        <v>30</v>
      </c>
      <c r="I67" s="456"/>
      <c r="J67" s="456">
        <v>30</v>
      </c>
    </row>
    <row r="68" spans="1:10" ht="15.75">
      <c r="A68" s="452">
        <v>19</v>
      </c>
      <c r="B68" s="454" t="s">
        <v>233</v>
      </c>
      <c r="C68" s="454"/>
      <c r="D68" s="454"/>
      <c r="E68" s="454"/>
      <c r="F68" s="454"/>
      <c r="G68" s="456"/>
      <c r="H68" s="456">
        <v>40</v>
      </c>
      <c r="I68" s="456"/>
      <c r="J68" s="456">
        <v>40</v>
      </c>
    </row>
    <row r="69" spans="1:10" ht="15.75">
      <c r="A69" s="452">
        <v>20</v>
      </c>
      <c r="B69" s="454" t="s">
        <v>366</v>
      </c>
      <c r="C69" s="454"/>
      <c r="D69" s="454"/>
      <c r="E69" s="454"/>
      <c r="F69" s="454"/>
      <c r="G69" s="456"/>
      <c r="H69" s="456">
        <v>100</v>
      </c>
      <c r="I69" s="456"/>
      <c r="J69" s="456">
        <v>100</v>
      </c>
    </row>
    <row r="70" spans="1:10" ht="31.5">
      <c r="A70" s="452">
        <v>21</v>
      </c>
      <c r="B70" s="454" t="s">
        <v>367</v>
      </c>
      <c r="C70" s="456"/>
      <c r="D70" s="456"/>
      <c r="E70" s="454"/>
      <c r="F70" s="454"/>
      <c r="G70" s="456"/>
      <c r="H70" s="456">
        <v>200</v>
      </c>
      <c r="I70" s="456"/>
      <c r="J70" s="456">
        <v>200</v>
      </c>
    </row>
    <row r="71" spans="1:10" ht="15.75">
      <c r="A71" s="452">
        <v>22</v>
      </c>
      <c r="B71" s="454" t="s">
        <v>368</v>
      </c>
      <c r="C71" s="456"/>
      <c r="D71" s="456"/>
      <c r="E71" s="456"/>
      <c r="F71" s="456"/>
      <c r="G71" s="456"/>
      <c r="H71" s="456">
        <v>40</v>
      </c>
      <c r="I71" s="456"/>
      <c r="J71" s="456">
        <v>40</v>
      </c>
    </row>
    <row r="72" spans="1:10" ht="31.5">
      <c r="A72" s="452">
        <v>23</v>
      </c>
      <c r="B72" s="454" t="s">
        <v>369</v>
      </c>
      <c r="C72" s="456"/>
      <c r="D72" s="456"/>
      <c r="E72" s="456"/>
      <c r="F72" s="456"/>
      <c r="G72" s="456"/>
      <c r="H72" s="456">
        <v>100</v>
      </c>
      <c r="I72" s="456"/>
      <c r="J72" s="456">
        <v>100</v>
      </c>
    </row>
    <row r="73" spans="1:10" ht="15.75">
      <c r="A73" s="452">
        <v>24</v>
      </c>
      <c r="B73" s="454" t="s">
        <v>370</v>
      </c>
      <c r="C73" s="456"/>
      <c r="D73" s="456"/>
      <c r="E73" s="456"/>
      <c r="F73" s="456"/>
      <c r="G73" s="456"/>
      <c r="H73" s="456">
        <v>40</v>
      </c>
      <c r="I73" s="456"/>
      <c r="J73" s="456">
        <v>40</v>
      </c>
    </row>
    <row r="74" spans="1:10" ht="15.75">
      <c r="A74" s="452">
        <v>25</v>
      </c>
      <c r="B74" s="454" t="s">
        <v>371</v>
      </c>
      <c r="C74" s="456"/>
      <c r="D74" s="456"/>
      <c r="E74" s="456"/>
      <c r="F74" s="456"/>
      <c r="G74" s="456"/>
      <c r="H74" s="456">
        <v>30</v>
      </c>
      <c r="I74" s="456"/>
      <c r="J74" s="456">
        <v>30</v>
      </c>
    </row>
    <row r="75" spans="1:10" ht="15.75">
      <c r="A75" s="452">
        <v>26</v>
      </c>
      <c r="B75" s="454" t="s">
        <v>146</v>
      </c>
      <c r="C75" s="456"/>
      <c r="D75" s="456"/>
      <c r="E75" s="456"/>
      <c r="F75" s="456"/>
      <c r="G75" s="456"/>
      <c r="H75" s="456">
        <v>30</v>
      </c>
      <c r="I75" s="456"/>
      <c r="J75" s="456">
        <v>30</v>
      </c>
    </row>
    <row r="76" spans="1:10" ht="15.75">
      <c r="A76" s="452">
        <v>27</v>
      </c>
      <c r="B76" s="454" t="s">
        <v>159</v>
      </c>
      <c r="C76" s="456"/>
      <c r="D76" s="456"/>
      <c r="E76" s="456"/>
      <c r="F76" s="456"/>
      <c r="G76" s="456"/>
      <c r="H76" s="456">
        <v>30</v>
      </c>
      <c r="I76" s="456"/>
      <c r="J76" s="456">
        <v>30</v>
      </c>
    </row>
    <row r="77" spans="1:10" ht="15.75">
      <c r="A77" s="452">
        <v>28</v>
      </c>
      <c r="B77" s="458" t="s">
        <v>372</v>
      </c>
      <c r="C77" s="456"/>
      <c r="D77" s="456"/>
      <c r="E77" s="456"/>
      <c r="F77" s="456"/>
      <c r="G77" s="456"/>
      <c r="H77" s="456">
        <v>80</v>
      </c>
      <c r="I77" s="456"/>
      <c r="J77" s="456">
        <v>80</v>
      </c>
    </row>
    <row r="78" spans="1:10" ht="31.5">
      <c r="A78" s="452">
        <v>29</v>
      </c>
      <c r="B78" s="458" t="s">
        <v>373</v>
      </c>
      <c r="C78" s="456"/>
      <c r="D78" s="456"/>
      <c r="E78" s="456"/>
      <c r="F78" s="456"/>
      <c r="G78" s="456"/>
      <c r="H78" s="456">
        <v>200</v>
      </c>
      <c r="I78" s="456"/>
      <c r="J78" s="456">
        <v>200</v>
      </c>
    </row>
    <row r="79" spans="1:10" ht="15.75">
      <c r="A79" s="452">
        <v>30</v>
      </c>
      <c r="B79" s="453" t="s">
        <v>374</v>
      </c>
      <c r="C79" s="456"/>
      <c r="D79" s="456"/>
      <c r="E79" s="456"/>
      <c r="F79" s="456"/>
      <c r="G79" s="456"/>
      <c r="H79" s="456">
        <v>200</v>
      </c>
      <c r="I79" s="456"/>
      <c r="J79" s="456">
        <v>200</v>
      </c>
    </row>
    <row r="80" spans="1:10" ht="15.75">
      <c r="A80" s="452">
        <v>31</v>
      </c>
      <c r="B80" s="450" t="s">
        <v>375</v>
      </c>
      <c r="C80" s="457">
        <f>SUM(C81:C83)</f>
        <v>0</v>
      </c>
      <c r="D80" s="457">
        <f t="shared" ref="D80:J80" si="20">SUM(D81:D83)</f>
        <v>0</v>
      </c>
      <c r="E80" s="457">
        <f t="shared" si="20"/>
        <v>0</v>
      </c>
      <c r="F80" s="457">
        <f t="shared" si="20"/>
        <v>0</v>
      </c>
      <c r="G80" s="457">
        <f t="shared" si="20"/>
        <v>0</v>
      </c>
      <c r="H80" s="457">
        <f t="shared" si="20"/>
        <v>2150</v>
      </c>
      <c r="I80" s="457">
        <f t="shared" si="20"/>
        <v>0</v>
      </c>
      <c r="J80" s="457">
        <f t="shared" si="20"/>
        <v>2150</v>
      </c>
    </row>
    <row r="81" spans="1:10" ht="47.25">
      <c r="A81" s="452" t="s">
        <v>88</v>
      </c>
      <c r="B81" s="453" t="s">
        <v>830</v>
      </c>
      <c r="C81" s="456"/>
      <c r="D81" s="456"/>
      <c r="E81" s="456"/>
      <c r="F81" s="456"/>
      <c r="G81" s="456"/>
      <c r="H81" s="456">
        <v>150</v>
      </c>
      <c r="I81" s="456"/>
      <c r="J81" s="456">
        <v>150</v>
      </c>
    </row>
    <row r="82" spans="1:10" ht="31.5">
      <c r="A82" s="452" t="s">
        <v>88</v>
      </c>
      <c r="B82" s="458" t="s">
        <v>831</v>
      </c>
      <c r="C82" s="456"/>
      <c r="D82" s="456"/>
      <c r="E82" s="456"/>
      <c r="F82" s="456"/>
      <c r="G82" s="456"/>
      <c r="H82" s="456">
        <v>1800</v>
      </c>
      <c r="I82" s="456"/>
      <c r="J82" s="456">
        <v>1800</v>
      </c>
    </row>
    <row r="83" spans="1:10" ht="31.5">
      <c r="A83" s="452" t="s">
        <v>88</v>
      </c>
      <c r="B83" s="458" t="s">
        <v>376</v>
      </c>
      <c r="C83" s="456"/>
      <c r="D83" s="456"/>
      <c r="E83" s="456"/>
      <c r="F83" s="456"/>
      <c r="G83" s="456"/>
      <c r="H83" s="456">
        <v>200</v>
      </c>
      <c r="I83" s="456"/>
      <c r="J83" s="456">
        <v>200</v>
      </c>
    </row>
    <row r="84" spans="1:10" ht="15.75">
      <c r="A84" s="452">
        <v>32</v>
      </c>
      <c r="B84" s="458" t="s">
        <v>377</v>
      </c>
      <c r="C84" s="456"/>
      <c r="D84" s="456"/>
      <c r="E84" s="456"/>
      <c r="F84" s="456"/>
      <c r="G84" s="456"/>
      <c r="H84" s="456">
        <v>30</v>
      </c>
      <c r="I84" s="456"/>
      <c r="J84" s="456">
        <v>30</v>
      </c>
    </row>
    <row r="85" spans="1:10" ht="15.75">
      <c r="A85" s="452">
        <v>33</v>
      </c>
      <c r="B85" s="458" t="s">
        <v>148</v>
      </c>
      <c r="C85" s="456"/>
      <c r="D85" s="456"/>
      <c r="E85" s="456"/>
      <c r="F85" s="456"/>
      <c r="G85" s="456"/>
      <c r="H85" s="456">
        <v>40</v>
      </c>
      <c r="I85" s="456"/>
      <c r="J85" s="456">
        <v>40</v>
      </c>
    </row>
    <row r="86" spans="1:10" ht="15.75">
      <c r="A86" s="452">
        <v>34</v>
      </c>
      <c r="B86" s="454" t="s">
        <v>378</v>
      </c>
      <c r="C86" s="456"/>
      <c r="D86" s="456"/>
      <c r="E86" s="456"/>
      <c r="F86" s="456"/>
      <c r="G86" s="456"/>
      <c r="H86" s="456">
        <v>30</v>
      </c>
      <c r="I86" s="456"/>
      <c r="J86" s="456">
        <v>30</v>
      </c>
    </row>
    <row r="87" spans="1:10" ht="15.75">
      <c r="A87" s="452">
        <v>35</v>
      </c>
      <c r="B87" s="454" t="s">
        <v>379</v>
      </c>
      <c r="C87" s="456"/>
      <c r="D87" s="456"/>
      <c r="E87" s="456"/>
      <c r="F87" s="456"/>
      <c r="G87" s="456"/>
      <c r="H87" s="456">
        <v>40</v>
      </c>
      <c r="I87" s="456"/>
      <c r="J87" s="456">
        <v>40</v>
      </c>
    </row>
    <row r="88" spans="1:10" ht="15.75">
      <c r="A88" s="452">
        <v>36</v>
      </c>
      <c r="B88" s="454" t="s">
        <v>380</v>
      </c>
      <c r="C88" s="456"/>
      <c r="D88" s="456"/>
      <c r="E88" s="456"/>
      <c r="F88" s="456"/>
      <c r="G88" s="456"/>
      <c r="H88" s="456">
        <v>30</v>
      </c>
      <c r="I88" s="456"/>
      <c r="J88" s="456">
        <v>30</v>
      </c>
    </row>
    <row r="89" spans="1:10" ht="31.5">
      <c r="A89" s="452">
        <v>37</v>
      </c>
      <c r="B89" s="458" t="s">
        <v>381</v>
      </c>
      <c r="C89" s="456"/>
      <c r="D89" s="454"/>
      <c r="E89" s="454"/>
      <c r="F89" s="454"/>
      <c r="G89" s="456"/>
      <c r="H89" s="456">
        <v>800</v>
      </c>
      <c r="I89" s="456"/>
      <c r="J89" s="456">
        <v>800</v>
      </c>
    </row>
    <row r="90" spans="1:10" ht="31.5">
      <c r="A90" s="452">
        <v>38</v>
      </c>
      <c r="B90" s="458" t="s">
        <v>382</v>
      </c>
      <c r="C90" s="456"/>
      <c r="D90" s="454"/>
      <c r="E90" s="454"/>
      <c r="F90" s="454"/>
      <c r="G90" s="456"/>
      <c r="H90" s="456">
        <v>150</v>
      </c>
      <c r="I90" s="456"/>
      <c r="J90" s="456">
        <v>150</v>
      </c>
    </row>
    <row r="91" spans="1:10" ht="15.75">
      <c r="A91" s="452">
        <v>39</v>
      </c>
      <c r="B91" s="454" t="s">
        <v>383</v>
      </c>
      <c r="C91" s="456"/>
      <c r="D91" s="454"/>
      <c r="E91" s="454"/>
      <c r="F91" s="454"/>
      <c r="G91" s="456"/>
      <c r="H91" s="456">
        <v>345</v>
      </c>
      <c r="I91" s="456"/>
      <c r="J91" s="456">
        <v>345</v>
      </c>
    </row>
    <row r="92" spans="1:10" ht="31.5">
      <c r="A92" s="452">
        <v>40</v>
      </c>
      <c r="B92" s="454" t="s">
        <v>384</v>
      </c>
      <c r="C92" s="456"/>
      <c r="D92" s="454"/>
      <c r="E92" s="454"/>
      <c r="F92" s="454"/>
      <c r="G92" s="456"/>
      <c r="H92" s="456">
        <v>120</v>
      </c>
      <c r="I92" s="456"/>
      <c r="J92" s="456">
        <v>120</v>
      </c>
    </row>
    <row r="93" spans="1:10" ht="15.75">
      <c r="A93" s="452">
        <v>41</v>
      </c>
      <c r="B93" s="454" t="s">
        <v>385</v>
      </c>
      <c r="C93" s="456"/>
      <c r="D93" s="454"/>
      <c r="E93" s="454"/>
      <c r="F93" s="454"/>
      <c r="G93" s="456"/>
      <c r="H93" s="456">
        <v>300</v>
      </c>
      <c r="I93" s="456"/>
      <c r="J93" s="456">
        <v>300</v>
      </c>
    </row>
    <row r="94" spans="1:10" ht="15.75">
      <c r="A94" s="452">
        <v>42</v>
      </c>
      <c r="B94" s="454" t="s">
        <v>386</v>
      </c>
      <c r="C94" s="456"/>
      <c r="D94" s="454"/>
      <c r="E94" s="454"/>
      <c r="F94" s="454"/>
      <c r="G94" s="456"/>
      <c r="H94" s="456">
        <v>40</v>
      </c>
      <c r="I94" s="456"/>
      <c r="J94" s="456">
        <v>40</v>
      </c>
    </row>
    <row r="95" spans="1:10" ht="15.75">
      <c r="A95" s="452">
        <v>43</v>
      </c>
      <c r="B95" s="454" t="s">
        <v>243</v>
      </c>
      <c r="C95" s="456"/>
      <c r="D95" s="454"/>
      <c r="E95" s="454"/>
      <c r="F95" s="454"/>
      <c r="G95" s="456"/>
      <c r="H95" s="456">
        <v>40</v>
      </c>
      <c r="I95" s="456"/>
      <c r="J95" s="456">
        <v>40</v>
      </c>
    </row>
    <row r="96" spans="1:10" ht="15.75">
      <c r="A96" s="452">
        <v>44</v>
      </c>
      <c r="B96" s="454" t="s">
        <v>387</v>
      </c>
      <c r="C96" s="456"/>
      <c r="D96" s="454"/>
      <c r="E96" s="454"/>
      <c r="F96" s="454"/>
      <c r="G96" s="456"/>
      <c r="H96" s="456">
        <v>150</v>
      </c>
      <c r="I96" s="456"/>
      <c r="J96" s="456">
        <v>150</v>
      </c>
    </row>
    <row r="97" spans="1:10" ht="15.75">
      <c r="A97" s="452">
        <v>45</v>
      </c>
      <c r="B97" s="454" t="s">
        <v>254</v>
      </c>
      <c r="C97" s="456"/>
      <c r="D97" s="454"/>
      <c r="E97" s="454"/>
      <c r="F97" s="454"/>
      <c r="G97" s="456"/>
      <c r="H97" s="456">
        <v>30</v>
      </c>
      <c r="I97" s="456"/>
      <c r="J97" s="456">
        <v>30</v>
      </c>
    </row>
    <row r="98" spans="1:10" ht="15.75">
      <c r="A98" s="452">
        <v>46</v>
      </c>
      <c r="B98" s="454" t="s">
        <v>261</v>
      </c>
      <c r="C98" s="456"/>
      <c r="D98" s="456"/>
      <c r="E98" s="456"/>
      <c r="F98" s="456"/>
      <c r="G98" s="456"/>
      <c r="H98" s="456">
        <v>30</v>
      </c>
      <c r="I98" s="456"/>
      <c r="J98" s="456">
        <v>30</v>
      </c>
    </row>
    <row r="99" spans="1:10" ht="15.75">
      <c r="A99" s="452">
        <v>47</v>
      </c>
      <c r="B99" s="454" t="s">
        <v>388</v>
      </c>
      <c r="C99" s="456"/>
      <c r="D99" s="456"/>
      <c r="E99" s="456"/>
      <c r="F99" s="456"/>
      <c r="G99" s="456"/>
      <c r="H99" s="456">
        <v>10000</v>
      </c>
      <c r="I99" s="456"/>
      <c r="J99" s="456">
        <v>10000</v>
      </c>
    </row>
    <row r="100" spans="1:10" ht="15.75">
      <c r="A100" s="452">
        <v>48</v>
      </c>
      <c r="B100" s="454" t="s">
        <v>389</v>
      </c>
      <c r="C100" s="456"/>
      <c r="D100" s="456"/>
      <c r="E100" s="456"/>
      <c r="F100" s="456"/>
      <c r="G100" s="456"/>
      <c r="H100" s="456">
        <v>360</v>
      </c>
      <c r="I100" s="456"/>
      <c r="J100" s="456">
        <v>360</v>
      </c>
    </row>
    <row r="101" spans="1:10" ht="15.75">
      <c r="A101" s="452">
        <v>49</v>
      </c>
      <c r="B101" s="454" t="s">
        <v>390</v>
      </c>
      <c r="C101" s="456"/>
      <c r="D101" s="456"/>
      <c r="E101" s="456"/>
      <c r="F101" s="456"/>
      <c r="G101" s="456"/>
      <c r="H101" s="456">
        <v>3000</v>
      </c>
      <c r="I101" s="456"/>
      <c r="J101" s="456">
        <v>3000</v>
      </c>
    </row>
    <row r="102" spans="1:10" ht="15.75">
      <c r="A102" s="452">
        <v>50</v>
      </c>
      <c r="B102" s="454" t="s">
        <v>391</v>
      </c>
      <c r="C102" s="456"/>
      <c r="D102" s="456"/>
      <c r="E102" s="456"/>
      <c r="F102" s="456"/>
      <c r="G102" s="456"/>
      <c r="H102" s="456">
        <v>2000</v>
      </c>
      <c r="I102" s="456"/>
      <c r="J102" s="456">
        <v>2000</v>
      </c>
    </row>
    <row r="103" spans="1:10" ht="8.25" customHeight="1"/>
    <row r="104" spans="1:10" ht="16.5">
      <c r="B104" s="462"/>
      <c r="C104" s="463"/>
      <c r="D104" s="463"/>
      <c r="G104" s="464" t="s">
        <v>824</v>
      </c>
      <c r="H104" s="464"/>
      <c r="I104" s="464"/>
      <c r="J104" s="464"/>
    </row>
    <row r="105" spans="1:10" ht="15.75">
      <c r="B105" s="462"/>
      <c r="C105" s="463"/>
      <c r="D105" s="463"/>
    </row>
  </sheetData>
  <mergeCells count="16">
    <mergeCell ref="H5:H7"/>
    <mergeCell ref="I5:I7"/>
    <mergeCell ref="J5:J7"/>
    <mergeCell ref="C6:C7"/>
    <mergeCell ref="D6:D7"/>
    <mergeCell ref="G104:J104"/>
    <mergeCell ref="A1:J1"/>
    <mergeCell ref="A2:J2"/>
    <mergeCell ref="A3:J3"/>
    <mergeCell ref="H4:J4"/>
    <mergeCell ref="A5:A7"/>
    <mergeCell ref="B5:B7"/>
    <mergeCell ref="C5:D5"/>
    <mergeCell ref="E5:E7"/>
    <mergeCell ref="F5:F7"/>
    <mergeCell ref="G5:G7"/>
  </mergeCells>
  <printOptions horizontalCentered="1"/>
  <pageMargins left="0.5" right="0.5" top="0.5" bottom="0.5" header="0.3" footer="0.25"/>
  <pageSetup scale="74" fitToHeight="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1064"/>
  <sheetViews>
    <sheetView workbookViewId="0">
      <pane xSplit="2" ySplit="5" topLeftCell="C6" activePane="bottomRight" state="frozen"/>
      <selection activeCell="CZ1" sqref="CZ1:DJ1048576"/>
      <selection pane="topRight" activeCell="CZ1" sqref="CZ1:DJ1048576"/>
      <selection pane="bottomLeft" activeCell="CZ1" sqref="CZ1:DJ1048576"/>
      <selection pane="bottomRight" activeCell="K22" sqref="K22"/>
    </sheetView>
  </sheetViews>
  <sheetFormatPr defaultRowHeight="15.75"/>
  <cols>
    <col min="1" max="1" width="5.28515625" style="134" customWidth="1"/>
    <col min="2" max="2" width="20" style="133" customWidth="1"/>
    <col min="3" max="3" width="11.85546875" style="133" customWidth="1"/>
    <col min="4" max="4" width="8.28515625" style="133" customWidth="1"/>
    <col min="5" max="5" width="8.42578125" style="133" customWidth="1"/>
    <col min="6" max="6" width="8.28515625" style="133" customWidth="1"/>
    <col min="7" max="7" width="8.85546875" style="133" customWidth="1"/>
    <col min="8" max="8" width="8.28515625" style="133" customWidth="1"/>
    <col min="9" max="9" width="7.5703125" style="133" customWidth="1"/>
    <col min="10" max="11" width="8.42578125" style="133" customWidth="1"/>
    <col min="12" max="12" width="9" style="133" customWidth="1"/>
    <col min="13" max="13" width="10.5703125" style="133" customWidth="1"/>
    <col min="14" max="14" width="9.28515625" style="133" bestFit="1" customWidth="1"/>
    <col min="15" max="15" width="8.7109375" style="133" customWidth="1"/>
    <col min="16" max="16384" width="9.140625" style="133"/>
  </cols>
  <sheetData>
    <row r="1" spans="1:15" ht="20.25" customHeight="1">
      <c r="A1" s="365" t="s">
        <v>606</v>
      </c>
      <c r="B1" s="365"/>
      <c r="C1" s="365"/>
      <c r="D1" s="365"/>
      <c r="E1" s="365"/>
      <c r="F1" s="365"/>
      <c r="G1" s="365"/>
      <c r="H1" s="365"/>
      <c r="I1" s="365"/>
      <c r="J1" s="365"/>
      <c r="K1" s="365"/>
      <c r="L1" s="365"/>
      <c r="M1" s="365"/>
      <c r="N1" s="365"/>
      <c r="O1" s="365"/>
    </row>
    <row r="2" spans="1:15" ht="20.25" customHeight="1">
      <c r="A2" s="365" t="s">
        <v>475</v>
      </c>
      <c r="B2" s="365"/>
      <c r="C2" s="365"/>
      <c r="D2" s="365"/>
      <c r="E2" s="365"/>
      <c r="F2" s="365"/>
      <c r="G2" s="365"/>
      <c r="H2" s="365"/>
      <c r="I2" s="365"/>
      <c r="J2" s="365"/>
      <c r="K2" s="365"/>
      <c r="L2" s="365"/>
      <c r="M2" s="365"/>
      <c r="N2" s="365"/>
      <c r="O2" s="365"/>
    </row>
    <row r="3" spans="1:15" ht="20.25" customHeight="1">
      <c r="A3" s="366" t="e">
        <f>#REF!</f>
        <v>#REF!</v>
      </c>
      <c r="B3" s="366"/>
      <c r="C3" s="366"/>
      <c r="D3" s="366"/>
      <c r="E3" s="366"/>
      <c r="F3" s="366"/>
      <c r="G3" s="366"/>
      <c r="H3" s="366"/>
      <c r="I3" s="366"/>
      <c r="J3" s="366"/>
      <c r="K3" s="366"/>
      <c r="L3" s="366"/>
      <c r="M3" s="366"/>
      <c r="N3" s="366"/>
      <c r="O3" s="366"/>
    </row>
    <row r="4" spans="1:15" ht="20.25" customHeight="1">
      <c r="M4" s="368" t="s">
        <v>1</v>
      </c>
      <c r="N4" s="368"/>
      <c r="O4" s="368"/>
    </row>
    <row r="5" spans="1:15" s="134" customFormat="1" ht="67.5" customHeight="1">
      <c r="A5" s="135" t="s">
        <v>14</v>
      </c>
      <c r="B5" s="135" t="s">
        <v>393</v>
      </c>
      <c r="C5" s="136" t="s">
        <v>476</v>
      </c>
      <c r="D5" s="136" t="s">
        <v>477</v>
      </c>
      <c r="E5" s="136" t="s">
        <v>478</v>
      </c>
      <c r="F5" s="136" t="s">
        <v>479</v>
      </c>
      <c r="G5" s="136" t="s">
        <v>480</v>
      </c>
      <c r="H5" s="136" t="s">
        <v>481</v>
      </c>
      <c r="I5" s="136" t="s">
        <v>482</v>
      </c>
      <c r="J5" s="136" t="s">
        <v>483</v>
      </c>
      <c r="K5" s="136" t="s">
        <v>484</v>
      </c>
      <c r="L5" s="46" t="s">
        <v>108</v>
      </c>
      <c r="M5" s="136" t="s">
        <v>485</v>
      </c>
      <c r="N5" s="46" t="s">
        <v>486</v>
      </c>
      <c r="O5" s="136" t="s">
        <v>487</v>
      </c>
    </row>
    <row r="6" spans="1:15" ht="20.25" customHeight="1">
      <c r="A6" s="137">
        <v>1</v>
      </c>
      <c r="B6" s="138" t="s">
        <v>488</v>
      </c>
      <c r="C6" s="139">
        <f>SUM(D6:O6)</f>
        <v>198000</v>
      </c>
      <c r="D6" s="138"/>
      <c r="E6" s="138"/>
      <c r="F6" s="138">
        <v>16000</v>
      </c>
      <c r="G6" s="138">
        <v>7500</v>
      </c>
      <c r="H6" s="138">
        <v>19340</v>
      </c>
      <c r="I6" s="138">
        <v>2500</v>
      </c>
      <c r="J6" s="138">
        <v>160</v>
      </c>
      <c r="K6" s="138">
        <v>2500</v>
      </c>
      <c r="L6" s="138">
        <v>5000</v>
      </c>
      <c r="M6" s="138">
        <v>140000</v>
      </c>
      <c r="N6" s="138">
        <v>1000</v>
      </c>
      <c r="O6" s="138">
        <v>4000</v>
      </c>
    </row>
    <row r="7" spans="1:15" ht="20.25" customHeight="1">
      <c r="A7" s="140">
        <f>+A6+1</f>
        <v>2</v>
      </c>
      <c r="B7" s="139" t="s">
        <v>489</v>
      </c>
      <c r="C7" s="139">
        <f>SUM(D7:O7)</f>
        <v>255000</v>
      </c>
      <c r="D7" s="139">
        <v>2000</v>
      </c>
      <c r="E7" s="139">
        <v>7700</v>
      </c>
      <c r="F7" s="139">
        <v>55000</v>
      </c>
      <c r="G7" s="139">
        <v>12000</v>
      </c>
      <c r="H7" s="139">
        <v>28000</v>
      </c>
      <c r="I7" s="139">
        <v>5000</v>
      </c>
      <c r="J7" s="139">
        <v>1300</v>
      </c>
      <c r="K7" s="139">
        <v>26000</v>
      </c>
      <c r="L7" s="139">
        <v>19000</v>
      </c>
      <c r="M7" s="139">
        <v>90000</v>
      </c>
      <c r="N7" s="139">
        <v>2000</v>
      </c>
      <c r="O7" s="139">
        <v>7000</v>
      </c>
    </row>
    <row r="8" spans="1:15" ht="20.25" customHeight="1">
      <c r="A8" s="140">
        <f t="shared" ref="A8:A18" si="0">+A7+1</f>
        <v>3</v>
      </c>
      <c r="B8" s="139" t="s">
        <v>490</v>
      </c>
      <c r="C8" s="139">
        <f t="shared" ref="C8:C18" si="1">SUM(D8:O8)</f>
        <v>254990</v>
      </c>
      <c r="D8" s="139">
        <v>80</v>
      </c>
      <c r="E8" s="139"/>
      <c r="F8" s="139">
        <v>25000</v>
      </c>
      <c r="G8" s="139">
        <v>9500</v>
      </c>
      <c r="H8" s="139">
        <v>43000</v>
      </c>
      <c r="I8" s="139">
        <v>3000</v>
      </c>
      <c r="J8" s="139">
        <v>510</v>
      </c>
      <c r="K8" s="139">
        <v>5000</v>
      </c>
      <c r="L8" s="139">
        <v>2900</v>
      </c>
      <c r="M8" s="139">
        <v>160000</v>
      </c>
      <c r="N8" s="139">
        <v>2000</v>
      </c>
      <c r="O8" s="139">
        <v>4000</v>
      </c>
    </row>
    <row r="9" spans="1:15" ht="20.25" customHeight="1">
      <c r="A9" s="140">
        <f t="shared" si="0"/>
        <v>4</v>
      </c>
      <c r="B9" s="139" t="s">
        <v>491</v>
      </c>
      <c r="C9" s="139">
        <f t="shared" si="1"/>
        <v>772400</v>
      </c>
      <c r="D9" s="139">
        <v>7000</v>
      </c>
      <c r="E9" s="139"/>
      <c r="F9" s="139">
        <v>92000</v>
      </c>
      <c r="G9" s="139">
        <v>44000</v>
      </c>
      <c r="H9" s="139">
        <v>120000</v>
      </c>
      <c r="I9" s="139">
        <v>5000</v>
      </c>
      <c r="J9" s="139">
        <v>8000</v>
      </c>
      <c r="K9" s="139">
        <v>28000</v>
      </c>
      <c r="L9" s="139">
        <v>0</v>
      </c>
      <c r="M9" s="139">
        <v>460000</v>
      </c>
      <c r="N9" s="139">
        <v>400</v>
      </c>
      <c r="O9" s="139">
        <v>8000</v>
      </c>
    </row>
    <row r="10" spans="1:15" ht="20.25" customHeight="1">
      <c r="A10" s="140">
        <f t="shared" si="0"/>
        <v>5</v>
      </c>
      <c r="B10" s="139" t="s">
        <v>492</v>
      </c>
      <c r="C10" s="139">
        <f t="shared" si="1"/>
        <v>406900</v>
      </c>
      <c r="D10" s="139">
        <v>400</v>
      </c>
      <c r="E10" s="139"/>
      <c r="F10" s="139">
        <v>30000</v>
      </c>
      <c r="G10" s="139">
        <v>11000</v>
      </c>
      <c r="H10" s="139">
        <v>38000</v>
      </c>
      <c r="I10" s="139">
        <v>2500</v>
      </c>
      <c r="J10" s="139">
        <v>700</v>
      </c>
      <c r="K10" s="139">
        <v>17000</v>
      </c>
      <c r="L10" s="139">
        <v>500</v>
      </c>
      <c r="M10" s="139">
        <v>300000</v>
      </c>
      <c r="N10" s="139">
        <v>1100</v>
      </c>
      <c r="O10" s="139">
        <v>5700</v>
      </c>
    </row>
    <row r="11" spans="1:15" ht="20.25" customHeight="1">
      <c r="A11" s="140">
        <f t="shared" si="0"/>
        <v>6</v>
      </c>
      <c r="B11" s="139" t="s">
        <v>493</v>
      </c>
      <c r="C11" s="139">
        <f t="shared" si="1"/>
        <v>194000</v>
      </c>
      <c r="D11" s="139">
        <v>500</v>
      </c>
      <c r="E11" s="139"/>
      <c r="F11" s="139">
        <v>10500</v>
      </c>
      <c r="G11" s="139">
        <v>4870</v>
      </c>
      <c r="H11" s="139">
        <v>26500</v>
      </c>
      <c r="I11" s="139">
        <v>3000</v>
      </c>
      <c r="J11" s="139">
        <v>230</v>
      </c>
      <c r="K11" s="139">
        <v>10000</v>
      </c>
      <c r="L11" s="139">
        <v>3000</v>
      </c>
      <c r="M11" s="139">
        <v>130000</v>
      </c>
      <c r="N11" s="139">
        <v>400</v>
      </c>
      <c r="O11" s="139">
        <v>5000</v>
      </c>
    </row>
    <row r="12" spans="1:15" ht="20.25" customHeight="1">
      <c r="A12" s="140">
        <f t="shared" si="0"/>
        <v>7</v>
      </c>
      <c r="B12" s="139" t="s">
        <v>494</v>
      </c>
      <c r="C12" s="139">
        <f t="shared" si="1"/>
        <v>180000</v>
      </c>
      <c r="D12" s="139">
        <v>80</v>
      </c>
      <c r="E12" s="139"/>
      <c r="F12" s="139">
        <v>15320</v>
      </c>
      <c r="G12" s="139">
        <v>5500</v>
      </c>
      <c r="H12" s="139">
        <v>22000</v>
      </c>
      <c r="I12" s="139">
        <v>1800</v>
      </c>
      <c r="J12" s="139">
        <v>190</v>
      </c>
      <c r="K12" s="139">
        <v>5000</v>
      </c>
      <c r="L12" s="139">
        <v>10</v>
      </c>
      <c r="M12" s="139">
        <v>120000</v>
      </c>
      <c r="N12" s="139">
        <v>2400</v>
      </c>
      <c r="O12" s="139">
        <v>7700</v>
      </c>
    </row>
    <row r="13" spans="1:15" ht="20.25" customHeight="1">
      <c r="A13" s="140">
        <f t="shared" si="0"/>
        <v>8</v>
      </c>
      <c r="B13" s="139" t="s">
        <v>495</v>
      </c>
      <c r="C13" s="139">
        <f t="shared" si="1"/>
        <v>207000</v>
      </c>
      <c r="D13" s="139">
        <v>5500</v>
      </c>
      <c r="E13" s="139"/>
      <c r="F13" s="139">
        <v>22000</v>
      </c>
      <c r="G13" s="139">
        <v>9000</v>
      </c>
      <c r="H13" s="139">
        <v>33400</v>
      </c>
      <c r="I13" s="139">
        <v>2800</v>
      </c>
      <c r="J13" s="139">
        <v>800</v>
      </c>
      <c r="K13" s="139">
        <v>6000</v>
      </c>
      <c r="L13" s="139">
        <v>500</v>
      </c>
      <c r="M13" s="139">
        <v>120000</v>
      </c>
      <c r="N13" s="139">
        <v>3000</v>
      </c>
      <c r="O13" s="139">
        <v>4000</v>
      </c>
    </row>
    <row r="14" spans="1:15" ht="20.25" customHeight="1">
      <c r="A14" s="140">
        <f t="shared" si="0"/>
        <v>9</v>
      </c>
      <c r="B14" s="139" t="s">
        <v>496</v>
      </c>
      <c r="C14" s="139">
        <f t="shared" si="1"/>
        <v>130000</v>
      </c>
      <c r="D14" s="139">
        <v>150</v>
      </c>
      <c r="E14" s="139"/>
      <c r="F14" s="139">
        <v>18230</v>
      </c>
      <c r="G14" s="139">
        <v>5500</v>
      </c>
      <c r="H14" s="139">
        <v>22000</v>
      </c>
      <c r="I14" s="139">
        <v>2700</v>
      </c>
      <c r="J14" s="139">
        <v>60</v>
      </c>
      <c r="K14" s="139">
        <v>1530</v>
      </c>
      <c r="L14" s="139">
        <v>3530</v>
      </c>
      <c r="M14" s="139">
        <v>70000</v>
      </c>
      <c r="N14" s="139">
        <v>1400</v>
      </c>
      <c r="O14" s="139">
        <v>4900</v>
      </c>
    </row>
    <row r="15" spans="1:15" ht="20.25" customHeight="1">
      <c r="A15" s="140">
        <f t="shared" si="0"/>
        <v>10</v>
      </c>
      <c r="B15" s="139" t="s">
        <v>497</v>
      </c>
      <c r="C15" s="139">
        <f t="shared" si="1"/>
        <v>59700</v>
      </c>
      <c r="D15" s="139">
        <v>100</v>
      </c>
      <c r="E15" s="139"/>
      <c r="F15" s="139">
        <v>11500</v>
      </c>
      <c r="G15" s="139">
        <v>4000</v>
      </c>
      <c r="H15" s="139">
        <v>17000</v>
      </c>
      <c r="I15" s="139">
        <v>2300</v>
      </c>
      <c r="J15" s="139">
        <v>80</v>
      </c>
      <c r="K15" s="139">
        <v>520</v>
      </c>
      <c r="L15" s="139">
        <v>700</v>
      </c>
      <c r="M15" s="139">
        <v>18000</v>
      </c>
      <c r="N15" s="139">
        <v>500</v>
      </c>
      <c r="O15" s="139">
        <v>5000</v>
      </c>
    </row>
    <row r="16" spans="1:15" ht="20.25" customHeight="1">
      <c r="A16" s="140">
        <f t="shared" si="0"/>
        <v>11</v>
      </c>
      <c r="B16" s="139" t="s">
        <v>498</v>
      </c>
      <c r="C16" s="139">
        <f t="shared" si="1"/>
        <v>172560</v>
      </c>
      <c r="D16" s="139">
        <v>100</v>
      </c>
      <c r="E16" s="139"/>
      <c r="F16" s="139">
        <v>10560</v>
      </c>
      <c r="G16" s="139">
        <v>6000</v>
      </c>
      <c r="H16" s="139">
        <v>26500</v>
      </c>
      <c r="I16" s="139">
        <v>1700</v>
      </c>
      <c r="J16" s="139">
        <v>1100</v>
      </c>
      <c r="K16" s="139">
        <v>23000</v>
      </c>
      <c r="L16" s="139">
        <v>300</v>
      </c>
      <c r="M16" s="139">
        <v>100000</v>
      </c>
      <c r="N16" s="139">
        <v>300</v>
      </c>
      <c r="O16" s="139">
        <v>3000</v>
      </c>
    </row>
    <row r="17" spans="1:15" ht="20.25" customHeight="1">
      <c r="A17" s="140">
        <f>+A16+1</f>
        <v>12</v>
      </c>
      <c r="B17" s="139" t="s">
        <v>499</v>
      </c>
      <c r="C17" s="139">
        <f t="shared" si="1"/>
        <v>30000</v>
      </c>
      <c r="D17" s="139">
        <v>50</v>
      </c>
      <c r="E17" s="139"/>
      <c r="F17" s="139">
        <v>8230</v>
      </c>
      <c r="G17" s="139">
        <v>800</v>
      </c>
      <c r="H17" s="139">
        <v>6000</v>
      </c>
      <c r="I17" s="139">
        <v>900</v>
      </c>
      <c r="J17" s="139">
        <v>100</v>
      </c>
      <c r="K17" s="139">
        <v>170</v>
      </c>
      <c r="L17" s="139">
        <v>50</v>
      </c>
      <c r="M17" s="139">
        <v>12000</v>
      </c>
      <c r="N17" s="139">
        <v>200</v>
      </c>
      <c r="O17" s="139">
        <v>1500</v>
      </c>
    </row>
    <row r="18" spans="1:15" ht="20.25" customHeight="1">
      <c r="A18" s="141">
        <f t="shared" si="0"/>
        <v>13</v>
      </c>
      <c r="B18" s="142" t="s">
        <v>500</v>
      </c>
      <c r="C18" s="139">
        <f t="shared" si="1"/>
        <v>124400</v>
      </c>
      <c r="D18" s="142">
        <v>300</v>
      </c>
      <c r="E18" s="142"/>
      <c r="F18" s="142">
        <v>12000</v>
      </c>
      <c r="G18" s="142">
        <v>7000</v>
      </c>
      <c r="H18" s="142">
        <v>17450</v>
      </c>
      <c r="I18" s="142">
        <v>1200</v>
      </c>
      <c r="J18" s="142">
        <v>50</v>
      </c>
      <c r="K18" s="142">
        <v>700</v>
      </c>
      <c r="L18" s="142">
        <v>900</v>
      </c>
      <c r="M18" s="142">
        <v>80000</v>
      </c>
      <c r="N18" s="142">
        <v>300</v>
      </c>
      <c r="O18" s="142">
        <v>4500</v>
      </c>
    </row>
    <row r="19" spans="1:15" ht="20.25" customHeight="1">
      <c r="A19" s="367" t="s">
        <v>476</v>
      </c>
      <c r="B19" s="367"/>
      <c r="C19" s="143">
        <f>SUM(C6:C18)</f>
        <v>2984950</v>
      </c>
      <c r="D19" s="143">
        <f t="shared" ref="D19:O19" si="2">SUM(D6:D18)</f>
        <v>16260</v>
      </c>
      <c r="E19" s="143">
        <f t="shared" si="2"/>
        <v>7700</v>
      </c>
      <c r="F19" s="143">
        <f t="shared" si="2"/>
        <v>326340</v>
      </c>
      <c r="G19" s="143">
        <f t="shared" si="2"/>
        <v>126670</v>
      </c>
      <c r="H19" s="143">
        <f t="shared" si="2"/>
        <v>419190</v>
      </c>
      <c r="I19" s="143">
        <f t="shared" si="2"/>
        <v>34400</v>
      </c>
      <c r="J19" s="143">
        <f t="shared" si="2"/>
        <v>13280</v>
      </c>
      <c r="K19" s="143">
        <f t="shared" si="2"/>
        <v>125420</v>
      </c>
      <c r="L19" s="143">
        <f t="shared" si="2"/>
        <v>36390</v>
      </c>
      <c r="M19" s="143">
        <f t="shared" si="2"/>
        <v>1800000</v>
      </c>
      <c r="N19" s="143">
        <f t="shared" si="2"/>
        <v>15000</v>
      </c>
      <c r="O19" s="143">
        <f t="shared" si="2"/>
        <v>64300</v>
      </c>
    </row>
    <row r="20" spans="1:15" ht="20.25" customHeight="1"/>
    <row r="21" spans="1:15" ht="20.25" customHeight="1">
      <c r="K21" s="364" t="s">
        <v>824</v>
      </c>
      <c r="L21" s="364"/>
      <c r="M21" s="364"/>
      <c r="N21" s="364"/>
      <c r="O21" s="364"/>
    </row>
    <row r="22" spans="1:15" ht="20.25" customHeight="1"/>
    <row r="23" spans="1:15" ht="20.25" customHeight="1"/>
    <row r="24" spans="1:15" ht="20.25" customHeight="1"/>
    <row r="25" spans="1:15" ht="20.25" customHeight="1"/>
    <row r="26" spans="1:15" ht="20.25" customHeight="1"/>
    <row r="27" spans="1:15" ht="20.25" customHeight="1"/>
    <row r="28" spans="1:15" ht="20.25" customHeight="1"/>
    <row r="29" spans="1:15" ht="20.25" customHeight="1"/>
    <row r="30" spans="1:15" ht="20.25" customHeight="1"/>
    <row r="31" spans="1:15" ht="20.25" customHeight="1"/>
    <row r="32" spans="1: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sheetData>
  <mergeCells count="6">
    <mergeCell ref="K21:O21"/>
    <mergeCell ref="A1:O1"/>
    <mergeCell ref="A2:O2"/>
    <mergeCell ref="A3:O3"/>
    <mergeCell ref="A19:B19"/>
    <mergeCell ref="M4:O4"/>
  </mergeCells>
  <pageMargins left="0.31496062992125984" right="0.11811023622047245" top="0.74803149606299213" bottom="0.15748031496062992" header="0.31496062992125984" footer="0.1181102362204724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1065"/>
  <sheetViews>
    <sheetView workbookViewId="0">
      <selection activeCell="I23" sqref="I23"/>
    </sheetView>
  </sheetViews>
  <sheetFormatPr defaultRowHeight="15.75"/>
  <cols>
    <col min="1" max="1" width="6.140625" style="44" customWidth="1"/>
    <col min="2" max="2" width="22.28515625" style="44" customWidth="1"/>
    <col min="3" max="3" width="13.42578125" style="44" customWidth="1"/>
    <col min="4" max="12" width="10.85546875" style="44" customWidth="1"/>
    <col min="13" max="16384" width="9.140625" style="44"/>
  </cols>
  <sheetData>
    <row r="1" spans="1:12" ht="20.25" customHeight="1">
      <c r="A1" s="371" t="s">
        <v>607</v>
      </c>
      <c r="B1" s="371"/>
      <c r="C1" s="371"/>
      <c r="D1" s="371"/>
      <c r="E1" s="371"/>
      <c r="F1" s="371"/>
      <c r="G1" s="371"/>
      <c r="H1" s="371"/>
      <c r="I1" s="371"/>
      <c r="J1" s="371"/>
      <c r="K1" s="371"/>
      <c r="L1" s="371"/>
    </row>
    <row r="2" spans="1:12" ht="20.25" customHeight="1">
      <c r="A2" s="371" t="s">
        <v>501</v>
      </c>
      <c r="B2" s="371"/>
      <c r="C2" s="371"/>
      <c r="D2" s="371"/>
      <c r="E2" s="371"/>
      <c r="F2" s="371"/>
      <c r="G2" s="371"/>
      <c r="H2" s="371"/>
      <c r="I2" s="371"/>
      <c r="J2" s="371"/>
      <c r="K2" s="371"/>
      <c r="L2" s="371"/>
    </row>
    <row r="3" spans="1:12" ht="20.25" customHeight="1">
      <c r="A3" s="372" t="e">
        <f>'PL05.ThuHX'!A3</f>
        <v>#REF!</v>
      </c>
      <c r="B3" s="372"/>
      <c r="C3" s="372"/>
      <c r="D3" s="372"/>
      <c r="E3" s="372"/>
      <c r="F3" s="372"/>
      <c r="G3" s="372"/>
      <c r="H3" s="372"/>
      <c r="I3" s="372"/>
      <c r="J3" s="372"/>
      <c r="K3" s="372"/>
      <c r="L3" s="372"/>
    </row>
    <row r="4" spans="1:12" ht="20.25" customHeight="1">
      <c r="J4" s="375" t="s">
        <v>1</v>
      </c>
      <c r="K4" s="375"/>
      <c r="L4" s="375"/>
    </row>
    <row r="5" spans="1:12" ht="30" customHeight="1">
      <c r="A5" s="373" t="s">
        <v>14</v>
      </c>
      <c r="B5" s="373" t="s">
        <v>393</v>
      </c>
      <c r="C5" s="374" t="s">
        <v>502</v>
      </c>
      <c r="D5" s="374" t="s">
        <v>503</v>
      </c>
      <c r="E5" s="374"/>
      <c r="F5" s="374"/>
      <c r="G5" s="374" t="s">
        <v>504</v>
      </c>
      <c r="H5" s="374"/>
      <c r="I5" s="374"/>
      <c r="J5" s="374" t="s">
        <v>505</v>
      </c>
      <c r="K5" s="374"/>
      <c r="L5" s="374"/>
    </row>
    <row r="6" spans="1:12" ht="30.75" customHeight="1">
      <c r="A6" s="373"/>
      <c r="B6" s="373"/>
      <c r="C6" s="374"/>
      <c r="D6" s="46" t="s">
        <v>506</v>
      </c>
      <c r="E6" s="46" t="s">
        <v>507</v>
      </c>
      <c r="F6" s="46" t="s">
        <v>508</v>
      </c>
      <c r="G6" s="46" t="s">
        <v>506</v>
      </c>
      <c r="H6" s="46" t="s">
        <v>507</v>
      </c>
      <c r="I6" s="46" t="s">
        <v>508</v>
      </c>
      <c r="J6" s="46" t="s">
        <v>506</v>
      </c>
      <c r="K6" s="46" t="s">
        <v>507</v>
      </c>
      <c r="L6" s="46" t="s">
        <v>508</v>
      </c>
    </row>
    <row r="7" spans="1:12" ht="20.25" customHeight="1">
      <c r="A7" s="47">
        <v>1</v>
      </c>
      <c r="B7" s="48" t="s">
        <v>488</v>
      </c>
      <c r="C7" s="54">
        <f>'PL05.ThuHX'!C6</f>
        <v>198000</v>
      </c>
      <c r="D7" s="54">
        <f>E7+F7</f>
        <v>127082</v>
      </c>
      <c r="E7" s="54">
        <v>96057</v>
      </c>
      <c r="F7" s="54">
        <v>31025</v>
      </c>
      <c r="G7" s="54">
        <f>H7+I7</f>
        <v>581822</v>
      </c>
      <c r="H7" s="54">
        <v>486523</v>
      </c>
      <c r="I7" s="54">
        <v>95299</v>
      </c>
      <c r="J7" s="54">
        <f t="shared" ref="J7" si="0">+K7+L7</f>
        <v>708904</v>
      </c>
      <c r="K7" s="54">
        <f t="shared" ref="K7:L7" si="1">+E7+H7</f>
        <v>582580</v>
      </c>
      <c r="L7" s="54">
        <f t="shared" si="1"/>
        <v>126324</v>
      </c>
    </row>
    <row r="8" spans="1:12" ht="20.25" customHeight="1">
      <c r="A8" s="50">
        <f>+A7+1</f>
        <v>2</v>
      </c>
      <c r="B8" s="49" t="s">
        <v>489</v>
      </c>
      <c r="C8" s="54">
        <f>'PL05.ThuHX'!C7</f>
        <v>255000</v>
      </c>
      <c r="D8" s="54">
        <f t="shared" ref="D8:D19" si="2">E8+F8</f>
        <v>147810</v>
      </c>
      <c r="E8" s="54">
        <v>125532</v>
      </c>
      <c r="F8" s="54">
        <v>22278</v>
      </c>
      <c r="G8" s="54">
        <f t="shared" ref="G8:G19" si="3">H8+I8</f>
        <v>360152</v>
      </c>
      <c r="H8" s="54">
        <v>311331</v>
      </c>
      <c r="I8" s="54">
        <v>48821</v>
      </c>
      <c r="J8" s="54">
        <f>+K8+L8</f>
        <v>507962</v>
      </c>
      <c r="K8" s="54">
        <f>+E8+H8</f>
        <v>436863</v>
      </c>
      <c r="L8" s="54">
        <f>+F8+I8</f>
        <v>71099</v>
      </c>
    </row>
    <row r="9" spans="1:12" ht="20.25" customHeight="1">
      <c r="A9" s="50">
        <f t="shared" ref="A9:A19" si="4">+A8+1</f>
        <v>3</v>
      </c>
      <c r="B9" s="49" t="s">
        <v>490</v>
      </c>
      <c r="C9" s="54">
        <f>'PL05.ThuHX'!C8</f>
        <v>254990</v>
      </c>
      <c r="D9" s="54">
        <f t="shared" si="2"/>
        <v>171820</v>
      </c>
      <c r="E9" s="54">
        <v>130502</v>
      </c>
      <c r="F9" s="54">
        <v>41318</v>
      </c>
      <c r="G9" s="54">
        <f t="shared" si="3"/>
        <v>631934</v>
      </c>
      <c r="H9" s="54">
        <v>519583</v>
      </c>
      <c r="I9" s="54">
        <v>112351</v>
      </c>
      <c r="J9" s="54">
        <f t="shared" ref="J9:J19" si="5">+K9+L9</f>
        <v>803754</v>
      </c>
      <c r="K9" s="54">
        <f t="shared" ref="K9:L19" si="6">+E9+H9</f>
        <v>650085</v>
      </c>
      <c r="L9" s="54">
        <f t="shared" si="6"/>
        <v>153669</v>
      </c>
    </row>
    <row r="10" spans="1:12" ht="20.25" customHeight="1">
      <c r="A10" s="50">
        <f t="shared" si="4"/>
        <v>4</v>
      </c>
      <c r="B10" s="49" t="s">
        <v>491</v>
      </c>
      <c r="C10" s="54">
        <f>'PL05.ThuHX'!C9</f>
        <v>772400</v>
      </c>
      <c r="D10" s="54">
        <f t="shared" si="2"/>
        <v>604619</v>
      </c>
      <c r="E10" s="54">
        <v>548580</v>
      </c>
      <c r="F10" s="54">
        <v>56039</v>
      </c>
      <c r="G10" s="54">
        <f t="shared" si="3"/>
        <v>336878</v>
      </c>
      <c r="H10" s="54">
        <v>291287</v>
      </c>
      <c r="I10" s="54">
        <v>45591</v>
      </c>
      <c r="J10" s="54">
        <f t="shared" si="5"/>
        <v>941497</v>
      </c>
      <c r="K10" s="54">
        <f t="shared" si="6"/>
        <v>839867</v>
      </c>
      <c r="L10" s="54">
        <f t="shared" si="6"/>
        <v>101630</v>
      </c>
    </row>
    <row r="11" spans="1:12" ht="20.25" customHeight="1">
      <c r="A11" s="50">
        <f t="shared" si="4"/>
        <v>5</v>
      </c>
      <c r="B11" s="49" t="s">
        <v>492</v>
      </c>
      <c r="C11" s="54">
        <f>'PL05.ThuHX'!C10</f>
        <v>406900</v>
      </c>
      <c r="D11" s="54">
        <f t="shared" si="2"/>
        <v>247910</v>
      </c>
      <c r="E11" s="54">
        <v>196690</v>
      </c>
      <c r="F11" s="54">
        <v>51220</v>
      </c>
      <c r="G11" s="54">
        <f t="shared" si="3"/>
        <v>624045</v>
      </c>
      <c r="H11" s="54">
        <v>516167</v>
      </c>
      <c r="I11" s="54">
        <v>107878</v>
      </c>
      <c r="J11" s="54">
        <f t="shared" si="5"/>
        <v>871955</v>
      </c>
      <c r="K11" s="54">
        <f t="shared" si="6"/>
        <v>712857</v>
      </c>
      <c r="L11" s="54">
        <f t="shared" si="6"/>
        <v>159098</v>
      </c>
    </row>
    <row r="12" spans="1:12" ht="20.25" customHeight="1">
      <c r="A12" s="50">
        <f t="shared" si="4"/>
        <v>6</v>
      </c>
      <c r="B12" s="49" t="s">
        <v>493</v>
      </c>
      <c r="C12" s="54">
        <f>'PL05.ThuHX'!C11</f>
        <v>194000</v>
      </c>
      <c r="D12" s="54">
        <f t="shared" si="2"/>
        <v>110415</v>
      </c>
      <c r="E12" s="54">
        <v>88069</v>
      </c>
      <c r="F12" s="54">
        <v>22346</v>
      </c>
      <c r="G12" s="54">
        <f t="shared" si="3"/>
        <v>634747</v>
      </c>
      <c r="H12" s="54">
        <v>545178</v>
      </c>
      <c r="I12" s="54">
        <v>89569</v>
      </c>
      <c r="J12" s="54">
        <f t="shared" si="5"/>
        <v>745162</v>
      </c>
      <c r="K12" s="54">
        <f t="shared" si="6"/>
        <v>633247</v>
      </c>
      <c r="L12" s="54">
        <f t="shared" si="6"/>
        <v>111915</v>
      </c>
    </row>
    <row r="13" spans="1:12" ht="20.25" customHeight="1">
      <c r="A13" s="50">
        <f t="shared" si="4"/>
        <v>7</v>
      </c>
      <c r="B13" s="49" t="s">
        <v>494</v>
      </c>
      <c r="C13" s="54">
        <f>'PL05.ThuHX'!C12</f>
        <v>180000</v>
      </c>
      <c r="D13" s="54">
        <f t="shared" si="2"/>
        <v>133184</v>
      </c>
      <c r="E13" s="54">
        <v>88804</v>
      </c>
      <c r="F13" s="54">
        <v>44380</v>
      </c>
      <c r="G13" s="54">
        <f t="shared" si="3"/>
        <v>536267</v>
      </c>
      <c r="H13" s="54">
        <v>451751</v>
      </c>
      <c r="I13" s="54">
        <v>84516</v>
      </c>
      <c r="J13" s="54">
        <f t="shared" si="5"/>
        <v>669451</v>
      </c>
      <c r="K13" s="54">
        <f t="shared" si="6"/>
        <v>540555</v>
      </c>
      <c r="L13" s="54">
        <f t="shared" si="6"/>
        <v>128896</v>
      </c>
    </row>
    <row r="14" spans="1:12" ht="20.25" customHeight="1">
      <c r="A14" s="50">
        <f t="shared" si="4"/>
        <v>8</v>
      </c>
      <c r="B14" s="49" t="s">
        <v>495</v>
      </c>
      <c r="C14" s="54">
        <f>'PL05.ThuHX'!C13</f>
        <v>207000</v>
      </c>
      <c r="D14" s="54">
        <f t="shared" si="2"/>
        <v>142396</v>
      </c>
      <c r="E14" s="54">
        <v>116640</v>
      </c>
      <c r="F14" s="54">
        <v>25756</v>
      </c>
      <c r="G14" s="54">
        <f t="shared" si="3"/>
        <v>459690</v>
      </c>
      <c r="H14" s="54">
        <v>384516</v>
      </c>
      <c r="I14" s="54">
        <v>75174</v>
      </c>
      <c r="J14" s="54">
        <f t="shared" si="5"/>
        <v>602086</v>
      </c>
      <c r="K14" s="54">
        <f t="shared" si="6"/>
        <v>501156</v>
      </c>
      <c r="L14" s="54">
        <f t="shared" si="6"/>
        <v>100930</v>
      </c>
    </row>
    <row r="15" spans="1:12" ht="20.25" customHeight="1">
      <c r="A15" s="50">
        <f t="shared" si="4"/>
        <v>9</v>
      </c>
      <c r="B15" s="49" t="s">
        <v>496</v>
      </c>
      <c r="C15" s="54">
        <f>'PL05.ThuHX'!C14</f>
        <v>130000</v>
      </c>
      <c r="D15" s="54">
        <f t="shared" si="2"/>
        <v>117174</v>
      </c>
      <c r="E15" s="54">
        <v>71135</v>
      </c>
      <c r="F15" s="54">
        <v>46039</v>
      </c>
      <c r="G15" s="54">
        <f t="shared" si="3"/>
        <v>658894</v>
      </c>
      <c r="H15" s="54">
        <v>527123</v>
      </c>
      <c r="I15" s="54">
        <v>131771</v>
      </c>
      <c r="J15" s="54">
        <f t="shared" si="5"/>
        <v>776068</v>
      </c>
      <c r="K15" s="54">
        <f t="shared" si="6"/>
        <v>598258</v>
      </c>
      <c r="L15" s="54">
        <f t="shared" si="6"/>
        <v>177810</v>
      </c>
    </row>
    <row r="16" spans="1:12" ht="20.25" customHeight="1">
      <c r="A16" s="50">
        <f t="shared" si="4"/>
        <v>10</v>
      </c>
      <c r="B16" s="49" t="s">
        <v>497</v>
      </c>
      <c r="C16" s="54">
        <f>'PL05.ThuHX'!C15</f>
        <v>59700</v>
      </c>
      <c r="D16" s="54">
        <f t="shared" si="2"/>
        <v>51855</v>
      </c>
      <c r="E16" s="54">
        <v>39386</v>
      </c>
      <c r="F16" s="54">
        <v>12469</v>
      </c>
      <c r="G16" s="54">
        <f t="shared" si="3"/>
        <v>620217</v>
      </c>
      <c r="H16" s="54">
        <v>507624</v>
      </c>
      <c r="I16" s="54">
        <v>112593</v>
      </c>
      <c r="J16" s="54">
        <f t="shared" si="5"/>
        <v>672072</v>
      </c>
      <c r="K16" s="54">
        <f t="shared" si="6"/>
        <v>547010</v>
      </c>
      <c r="L16" s="54">
        <f t="shared" si="6"/>
        <v>125062</v>
      </c>
    </row>
    <row r="17" spans="1:12" ht="20.25" customHeight="1">
      <c r="A17" s="50">
        <f t="shared" si="4"/>
        <v>11</v>
      </c>
      <c r="B17" s="49" t="s">
        <v>498</v>
      </c>
      <c r="C17" s="54">
        <f>'PL05.ThuHX'!C16</f>
        <v>172560</v>
      </c>
      <c r="D17" s="54">
        <f t="shared" si="2"/>
        <v>106500</v>
      </c>
      <c r="E17" s="54">
        <v>96218</v>
      </c>
      <c r="F17" s="54">
        <v>10282</v>
      </c>
      <c r="G17" s="54">
        <f t="shared" si="3"/>
        <v>282184</v>
      </c>
      <c r="H17" s="54">
        <v>254316</v>
      </c>
      <c r="I17" s="54">
        <v>27868</v>
      </c>
      <c r="J17" s="54">
        <f t="shared" si="5"/>
        <v>388684</v>
      </c>
      <c r="K17" s="54">
        <f t="shared" si="6"/>
        <v>350534</v>
      </c>
      <c r="L17" s="54">
        <f t="shared" si="6"/>
        <v>38150</v>
      </c>
    </row>
    <row r="18" spans="1:12" ht="20.25" customHeight="1">
      <c r="A18" s="50">
        <f>+A17+1</f>
        <v>12</v>
      </c>
      <c r="B18" s="49" t="s">
        <v>499</v>
      </c>
      <c r="C18" s="54">
        <f>'PL05.ThuHX'!C17</f>
        <v>30000</v>
      </c>
      <c r="D18" s="54">
        <f t="shared" si="2"/>
        <v>21942</v>
      </c>
      <c r="E18" s="54">
        <v>17351</v>
      </c>
      <c r="F18" s="54">
        <v>4591</v>
      </c>
      <c r="G18" s="54">
        <f t="shared" si="3"/>
        <v>296768</v>
      </c>
      <c r="H18" s="54">
        <v>247050</v>
      </c>
      <c r="I18" s="54">
        <v>49718</v>
      </c>
      <c r="J18" s="54">
        <f t="shared" si="5"/>
        <v>318710</v>
      </c>
      <c r="K18" s="54">
        <f t="shared" si="6"/>
        <v>264401</v>
      </c>
      <c r="L18" s="54">
        <f t="shared" si="6"/>
        <v>54309</v>
      </c>
    </row>
    <row r="19" spans="1:12" ht="20.25" customHeight="1">
      <c r="A19" s="51">
        <f t="shared" si="4"/>
        <v>13</v>
      </c>
      <c r="B19" s="52" t="s">
        <v>500</v>
      </c>
      <c r="C19" s="54">
        <f>'PL05.ThuHX'!C18</f>
        <v>124400</v>
      </c>
      <c r="D19" s="54">
        <f t="shared" si="2"/>
        <v>76195</v>
      </c>
      <c r="E19" s="54">
        <v>65765</v>
      </c>
      <c r="F19" s="54">
        <v>10430</v>
      </c>
      <c r="G19" s="54">
        <f t="shared" si="3"/>
        <v>419554</v>
      </c>
      <c r="H19" s="54">
        <v>364371</v>
      </c>
      <c r="I19" s="54">
        <v>55183</v>
      </c>
      <c r="J19" s="54">
        <f t="shared" si="5"/>
        <v>495749</v>
      </c>
      <c r="K19" s="54">
        <f t="shared" si="6"/>
        <v>430136</v>
      </c>
      <c r="L19" s="54">
        <f t="shared" si="6"/>
        <v>65613</v>
      </c>
    </row>
    <row r="20" spans="1:12" ht="20.25" customHeight="1">
      <c r="A20" s="370" t="s">
        <v>476</v>
      </c>
      <c r="B20" s="370"/>
      <c r="C20" s="53">
        <f>SUM(C7:C19)</f>
        <v>2984950</v>
      </c>
      <c r="D20" s="53">
        <f t="shared" ref="D20:L20" si="7">SUM(D7:D19)</f>
        <v>2058902</v>
      </c>
      <c r="E20" s="53">
        <f t="shared" si="7"/>
        <v>1680729</v>
      </c>
      <c r="F20" s="53">
        <f t="shared" si="7"/>
        <v>378173</v>
      </c>
      <c r="G20" s="53">
        <f t="shared" si="7"/>
        <v>6443152</v>
      </c>
      <c r="H20" s="53">
        <f t="shared" si="7"/>
        <v>5406820</v>
      </c>
      <c r="I20" s="53">
        <f t="shared" si="7"/>
        <v>1036332</v>
      </c>
      <c r="J20" s="53">
        <f t="shared" si="7"/>
        <v>8502054</v>
      </c>
      <c r="K20" s="53">
        <f t="shared" si="7"/>
        <v>7087549</v>
      </c>
      <c r="L20" s="53">
        <f t="shared" si="7"/>
        <v>1414505</v>
      </c>
    </row>
    <row r="21" spans="1:12" ht="20.25" customHeight="1"/>
    <row r="22" spans="1:12" ht="20.25" customHeight="1">
      <c r="I22" s="369" t="s">
        <v>824</v>
      </c>
      <c r="J22" s="369"/>
      <c r="K22" s="369"/>
      <c r="L22" s="369"/>
    </row>
    <row r="23" spans="1:12" ht="20.25" customHeight="1"/>
    <row r="24" spans="1:12" ht="20.25" customHeight="1"/>
    <row r="25" spans="1:12" ht="20.25" customHeight="1"/>
    <row r="26" spans="1:12" ht="20.25" customHeight="1"/>
    <row r="27" spans="1:12" ht="20.25" customHeight="1"/>
    <row r="28" spans="1:12" ht="20.25" customHeight="1"/>
    <row r="29" spans="1:12" ht="20.25" customHeight="1"/>
    <row r="30" spans="1:12" ht="20.25" customHeight="1"/>
    <row r="31" spans="1:12" ht="20.25" customHeight="1"/>
    <row r="32" spans="1:1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row r="1065" ht="20.25" customHeight="1"/>
  </sheetData>
  <mergeCells count="12">
    <mergeCell ref="I22:L22"/>
    <mergeCell ref="A20:B20"/>
    <mergeCell ref="A1:L1"/>
    <mergeCell ref="A2:L2"/>
    <mergeCell ref="A3:L3"/>
    <mergeCell ref="A5:A6"/>
    <mergeCell ref="B5:B6"/>
    <mergeCell ref="C5:C6"/>
    <mergeCell ref="D5:F5"/>
    <mergeCell ref="G5:I5"/>
    <mergeCell ref="J5:L5"/>
    <mergeCell ref="J4:L4"/>
  </mergeCells>
  <pageMargins left="0.31496062992125984" right="0.11811023622047245" top="0.94488188976377963" bottom="0.55118110236220474" header="0.31496062992125984" footer="0.1181102362204724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1065"/>
  <sheetViews>
    <sheetView workbookViewId="0">
      <selection activeCell="H24" sqref="H24"/>
    </sheetView>
  </sheetViews>
  <sheetFormatPr defaultRowHeight="15.75"/>
  <cols>
    <col min="1" max="1" width="6.28515625" style="44" customWidth="1"/>
    <col min="2" max="2" width="23.7109375" style="44" customWidth="1"/>
    <col min="3" max="11" width="12" style="44" customWidth="1"/>
    <col min="12" max="16384" width="9.140625" style="44"/>
  </cols>
  <sheetData>
    <row r="1" spans="1:11" ht="20.25" customHeight="1">
      <c r="A1" s="376" t="s">
        <v>608</v>
      </c>
      <c r="B1" s="376"/>
      <c r="C1" s="376"/>
      <c r="D1" s="376"/>
      <c r="E1" s="376"/>
      <c r="F1" s="376"/>
      <c r="G1" s="376"/>
      <c r="H1" s="376"/>
      <c r="I1" s="376"/>
      <c r="J1" s="376"/>
      <c r="K1" s="376"/>
    </row>
    <row r="2" spans="1:11" ht="20.25" customHeight="1">
      <c r="A2" s="371" t="s">
        <v>509</v>
      </c>
      <c r="B2" s="371"/>
      <c r="C2" s="371"/>
      <c r="D2" s="371"/>
      <c r="E2" s="371"/>
      <c r="F2" s="371"/>
      <c r="G2" s="371"/>
      <c r="H2" s="371"/>
      <c r="I2" s="371"/>
      <c r="J2" s="371"/>
      <c r="K2" s="371"/>
    </row>
    <row r="3" spans="1:11" ht="20.25" customHeight="1">
      <c r="A3" s="372" t="e">
        <f>'PL06.Thu.HX huong'!A3:L3</f>
        <v>#REF!</v>
      </c>
      <c r="B3" s="372"/>
      <c r="C3" s="372"/>
      <c r="D3" s="372"/>
      <c r="E3" s="372"/>
      <c r="F3" s="372"/>
      <c r="G3" s="372"/>
      <c r="H3" s="372"/>
      <c r="I3" s="372"/>
      <c r="J3" s="372"/>
      <c r="K3" s="372"/>
    </row>
    <row r="4" spans="1:11" ht="20.25" customHeight="1">
      <c r="I4" s="375" t="s">
        <v>1</v>
      </c>
      <c r="J4" s="375"/>
      <c r="K4" s="375"/>
    </row>
    <row r="5" spans="1:11" ht="20.25" customHeight="1">
      <c r="A5" s="377" t="s">
        <v>14</v>
      </c>
      <c r="B5" s="377" t="s">
        <v>393</v>
      </c>
      <c r="C5" s="374" t="s">
        <v>510</v>
      </c>
      <c r="D5" s="374" t="s">
        <v>511</v>
      </c>
      <c r="E5" s="374"/>
      <c r="F5" s="374"/>
      <c r="G5" s="374"/>
      <c r="H5" s="374" t="s">
        <v>512</v>
      </c>
      <c r="I5" s="374"/>
      <c r="J5" s="374"/>
      <c r="K5" s="374"/>
    </row>
    <row r="6" spans="1:11" ht="20.25" customHeight="1">
      <c r="A6" s="378"/>
      <c r="B6" s="378"/>
      <c r="C6" s="374"/>
      <c r="D6" s="374" t="s">
        <v>506</v>
      </c>
      <c r="E6" s="374" t="s">
        <v>4</v>
      </c>
      <c r="F6" s="374"/>
      <c r="G6" s="374"/>
      <c r="H6" s="374" t="s">
        <v>506</v>
      </c>
      <c r="I6" s="374" t="s">
        <v>4</v>
      </c>
      <c r="J6" s="374"/>
      <c r="K6" s="374"/>
    </row>
    <row r="7" spans="1:11" ht="33.75" customHeight="1">
      <c r="A7" s="379"/>
      <c r="B7" s="379"/>
      <c r="C7" s="374"/>
      <c r="D7" s="374"/>
      <c r="E7" s="45" t="s">
        <v>513</v>
      </c>
      <c r="F7" s="45" t="s">
        <v>337</v>
      </c>
      <c r="G7" s="45" t="s">
        <v>514</v>
      </c>
      <c r="H7" s="374"/>
      <c r="I7" s="45" t="s">
        <v>513</v>
      </c>
      <c r="J7" s="45" t="s">
        <v>337</v>
      </c>
      <c r="K7" s="45" t="s">
        <v>514</v>
      </c>
    </row>
    <row r="8" spans="1:11" ht="20.25" customHeight="1">
      <c r="A8" s="55">
        <v>1</v>
      </c>
      <c r="B8" s="56" t="s">
        <v>488</v>
      </c>
      <c r="C8" s="57">
        <f t="shared" ref="C8" si="0">D8+H8</f>
        <v>708904</v>
      </c>
      <c r="D8" s="57">
        <f t="shared" ref="D8" si="1">SUM(E8:G8)</f>
        <v>582580</v>
      </c>
      <c r="E8" s="57">
        <v>61600</v>
      </c>
      <c r="F8" s="57">
        <v>512137</v>
      </c>
      <c r="G8" s="57">
        <v>8843</v>
      </c>
      <c r="H8" s="57">
        <f t="shared" ref="H8" si="2">SUM(I8:K8)</f>
        <v>126324</v>
      </c>
      <c r="I8" s="57">
        <v>21000</v>
      </c>
      <c r="J8" s="57">
        <v>102577</v>
      </c>
      <c r="K8" s="57">
        <v>2747</v>
      </c>
    </row>
    <row r="9" spans="1:11" ht="20.25" customHeight="1">
      <c r="A9" s="58">
        <f>+A8+1</f>
        <v>2</v>
      </c>
      <c r="B9" s="54" t="s">
        <v>489</v>
      </c>
      <c r="C9" s="57">
        <f>D9+H9</f>
        <v>507962</v>
      </c>
      <c r="D9" s="57">
        <f>SUM(E9:G9)</f>
        <v>436863</v>
      </c>
      <c r="E9" s="57">
        <v>47000</v>
      </c>
      <c r="F9" s="57">
        <v>383552</v>
      </c>
      <c r="G9" s="57">
        <v>6311</v>
      </c>
      <c r="H9" s="57">
        <f>SUM(I9:K9)</f>
        <v>71099</v>
      </c>
      <c r="I9" s="57">
        <v>10500</v>
      </c>
      <c r="J9" s="57">
        <v>58882</v>
      </c>
      <c r="K9" s="57">
        <v>1717</v>
      </c>
    </row>
    <row r="10" spans="1:11" ht="20.25" customHeight="1">
      <c r="A10" s="58">
        <f t="shared" ref="A10:A20" si="3">+A9+1</f>
        <v>3</v>
      </c>
      <c r="B10" s="54" t="s">
        <v>490</v>
      </c>
      <c r="C10" s="57">
        <f t="shared" ref="C10:C20" si="4">D10+H10</f>
        <v>803754</v>
      </c>
      <c r="D10" s="57">
        <f t="shared" ref="D10:D20" si="5">SUM(E10:G10)</f>
        <v>650085</v>
      </c>
      <c r="E10" s="57">
        <v>70000</v>
      </c>
      <c r="F10" s="57">
        <v>569985</v>
      </c>
      <c r="G10" s="57">
        <v>10100</v>
      </c>
      <c r="H10" s="57">
        <f t="shared" ref="H10:H20" si="6">SUM(I10:K10)</f>
        <v>153669</v>
      </c>
      <c r="I10" s="57">
        <v>26000</v>
      </c>
      <c r="J10" s="57">
        <v>124306</v>
      </c>
      <c r="K10" s="57">
        <v>3363</v>
      </c>
    </row>
    <row r="11" spans="1:11" ht="20.25" customHeight="1">
      <c r="A11" s="58">
        <f t="shared" si="3"/>
        <v>4</v>
      </c>
      <c r="B11" s="54" t="s">
        <v>491</v>
      </c>
      <c r="C11" s="57">
        <f t="shared" si="4"/>
        <v>941497</v>
      </c>
      <c r="D11" s="57">
        <f t="shared" si="5"/>
        <v>839867</v>
      </c>
      <c r="E11" s="57">
        <v>367500</v>
      </c>
      <c r="F11" s="57">
        <v>464379</v>
      </c>
      <c r="G11" s="57">
        <v>7988</v>
      </c>
      <c r="H11" s="57">
        <f t="shared" si="6"/>
        <v>101630</v>
      </c>
      <c r="I11" s="57">
        <v>22500</v>
      </c>
      <c r="J11" s="57">
        <v>76772</v>
      </c>
      <c r="K11" s="57">
        <v>2358</v>
      </c>
    </row>
    <row r="12" spans="1:11" ht="20.25" customHeight="1">
      <c r="A12" s="58">
        <f t="shared" si="3"/>
        <v>5</v>
      </c>
      <c r="B12" s="54" t="s">
        <v>492</v>
      </c>
      <c r="C12" s="57">
        <f t="shared" si="4"/>
        <v>871955</v>
      </c>
      <c r="D12" s="57">
        <f t="shared" si="5"/>
        <v>712857</v>
      </c>
      <c r="E12" s="57">
        <v>132500</v>
      </c>
      <c r="F12" s="57">
        <v>570419</v>
      </c>
      <c r="G12" s="57">
        <v>9938</v>
      </c>
      <c r="H12" s="57">
        <f t="shared" si="6"/>
        <v>159098</v>
      </c>
      <c r="I12" s="57">
        <v>32000</v>
      </c>
      <c r="J12" s="57">
        <v>123770</v>
      </c>
      <c r="K12" s="57">
        <v>3328</v>
      </c>
    </row>
    <row r="13" spans="1:11" ht="20.25" customHeight="1">
      <c r="A13" s="58">
        <f t="shared" si="3"/>
        <v>6</v>
      </c>
      <c r="B13" s="54" t="s">
        <v>493</v>
      </c>
      <c r="C13" s="57">
        <f t="shared" si="4"/>
        <v>745162</v>
      </c>
      <c r="D13" s="57">
        <f t="shared" si="5"/>
        <v>633247</v>
      </c>
      <c r="E13" s="57">
        <v>53500</v>
      </c>
      <c r="F13" s="57">
        <v>569948</v>
      </c>
      <c r="G13" s="57">
        <v>9799</v>
      </c>
      <c r="H13" s="57">
        <f t="shared" si="6"/>
        <v>111915</v>
      </c>
      <c r="I13" s="57">
        <v>9000</v>
      </c>
      <c r="J13" s="57">
        <v>100165</v>
      </c>
      <c r="K13" s="57">
        <v>2750</v>
      </c>
    </row>
    <row r="14" spans="1:11" ht="20.25" customHeight="1">
      <c r="A14" s="58">
        <f t="shared" si="3"/>
        <v>7</v>
      </c>
      <c r="B14" s="54" t="s">
        <v>494</v>
      </c>
      <c r="C14" s="57">
        <f t="shared" si="4"/>
        <v>669451</v>
      </c>
      <c r="D14" s="57">
        <f t="shared" si="5"/>
        <v>540555</v>
      </c>
      <c r="E14" s="57">
        <v>56150</v>
      </c>
      <c r="F14" s="57">
        <v>476475</v>
      </c>
      <c r="G14" s="57">
        <v>7930</v>
      </c>
      <c r="H14" s="57">
        <f t="shared" si="6"/>
        <v>128896</v>
      </c>
      <c r="I14" s="57">
        <v>29500</v>
      </c>
      <c r="J14" s="57">
        <v>96739</v>
      </c>
      <c r="K14" s="57">
        <v>2657</v>
      </c>
    </row>
    <row r="15" spans="1:11" ht="20.25" customHeight="1">
      <c r="A15" s="58">
        <f t="shared" si="3"/>
        <v>8</v>
      </c>
      <c r="B15" s="54" t="s">
        <v>495</v>
      </c>
      <c r="C15" s="57">
        <f t="shared" si="4"/>
        <v>602086</v>
      </c>
      <c r="D15" s="57">
        <f t="shared" si="5"/>
        <v>501156</v>
      </c>
      <c r="E15" s="57">
        <v>65000</v>
      </c>
      <c r="F15" s="57">
        <v>428937</v>
      </c>
      <c r="G15" s="57">
        <v>7219</v>
      </c>
      <c r="H15" s="57">
        <f t="shared" si="6"/>
        <v>100930</v>
      </c>
      <c r="I15" s="57">
        <v>11000</v>
      </c>
      <c r="J15" s="57">
        <v>87526</v>
      </c>
      <c r="K15" s="57">
        <v>2404</v>
      </c>
    </row>
    <row r="16" spans="1:11" ht="20.25" customHeight="1">
      <c r="A16" s="58">
        <f t="shared" si="3"/>
        <v>9</v>
      </c>
      <c r="B16" s="54" t="s">
        <v>496</v>
      </c>
      <c r="C16" s="57">
        <f t="shared" si="4"/>
        <v>776068</v>
      </c>
      <c r="D16" s="57">
        <f t="shared" si="5"/>
        <v>598258</v>
      </c>
      <c r="E16" s="57">
        <v>35350</v>
      </c>
      <c r="F16" s="57">
        <v>553439</v>
      </c>
      <c r="G16" s="57">
        <v>9469</v>
      </c>
      <c r="H16" s="57">
        <f t="shared" si="6"/>
        <v>177810</v>
      </c>
      <c r="I16" s="57">
        <v>35150</v>
      </c>
      <c r="J16" s="57">
        <v>138993</v>
      </c>
      <c r="K16" s="57">
        <v>3667</v>
      </c>
    </row>
    <row r="17" spans="1:11" ht="20.25" customHeight="1">
      <c r="A17" s="58">
        <f t="shared" si="3"/>
        <v>10</v>
      </c>
      <c r="B17" s="54" t="s">
        <v>497</v>
      </c>
      <c r="C17" s="57">
        <f t="shared" si="4"/>
        <v>672072</v>
      </c>
      <c r="D17" s="57">
        <f t="shared" si="5"/>
        <v>547010</v>
      </c>
      <c r="E17" s="57">
        <v>13100</v>
      </c>
      <c r="F17" s="57">
        <v>525010</v>
      </c>
      <c r="G17" s="57">
        <v>8900</v>
      </c>
      <c r="H17" s="57">
        <f t="shared" si="6"/>
        <v>125062</v>
      </c>
      <c r="I17" s="57">
        <v>4900</v>
      </c>
      <c r="J17" s="57">
        <v>116961</v>
      </c>
      <c r="K17" s="57">
        <v>3201</v>
      </c>
    </row>
    <row r="18" spans="1:11" ht="20.25" customHeight="1">
      <c r="A18" s="58">
        <f t="shared" si="3"/>
        <v>11</v>
      </c>
      <c r="B18" s="54" t="s">
        <v>498</v>
      </c>
      <c r="C18" s="57">
        <f t="shared" si="4"/>
        <v>388684</v>
      </c>
      <c r="D18" s="57">
        <f t="shared" si="5"/>
        <v>350534</v>
      </c>
      <c r="E18" s="57">
        <v>58900</v>
      </c>
      <c r="F18" s="57">
        <v>287484</v>
      </c>
      <c r="G18" s="57">
        <v>4150</v>
      </c>
      <c r="H18" s="57">
        <f t="shared" si="6"/>
        <v>38150</v>
      </c>
      <c r="I18" s="57">
        <v>6100</v>
      </c>
      <c r="J18" s="57">
        <v>31259</v>
      </c>
      <c r="K18" s="57">
        <v>791</v>
      </c>
    </row>
    <row r="19" spans="1:11" ht="20.25" customHeight="1">
      <c r="A19" s="58">
        <f>+A18+1</f>
        <v>12</v>
      </c>
      <c r="B19" s="54" t="s">
        <v>499</v>
      </c>
      <c r="C19" s="57">
        <f t="shared" si="4"/>
        <v>318710</v>
      </c>
      <c r="D19" s="57">
        <f t="shared" si="5"/>
        <v>264401</v>
      </c>
      <c r="E19" s="57">
        <v>5500</v>
      </c>
      <c r="F19" s="57">
        <v>254883</v>
      </c>
      <c r="G19" s="57">
        <v>4018</v>
      </c>
      <c r="H19" s="57">
        <f t="shared" si="6"/>
        <v>54309</v>
      </c>
      <c r="I19" s="57">
        <v>1700</v>
      </c>
      <c r="J19" s="57">
        <v>51203</v>
      </c>
      <c r="K19" s="57">
        <v>1406</v>
      </c>
    </row>
    <row r="20" spans="1:11" ht="20.25" customHeight="1">
      <c r="A20" s="59">
        <f t="shared" si="3"/>
        <v>13</v>
      </c>
      <c r="B20" s="60" t="s">
        <v>500</v>
      </c>
      <c r="C20" s="57">
        <f t="shared" si="4"/>
        <v>495749</v>
      </c>
      <c r="D20" s="57">
        <f t="shared" si="5"/>
        <v>430136</v>
      </c>
      <c r="E20" s="57">
        <v>38525</v>
      </c>
      <c r="F20" s="57">
        <v>385334</v>
      </c>
      <c r="G20" s="57">
        <v>6277</v>
      </c>
      <c r="H20" s="57">
        <f t="shared" si="6"/>
        <v>65613</v>
      </c>
      <c r="I20" s="57">
        <v>3400</v>
      </c>
      <c r="J20" s="57">
        <v>60550</v>
      </c>
      <c r="K20" s="57">
        <v>1663</v>
      </c>
    </row>
    <row r="21" spans="1:11" ht="20.25" customHeight="1">
      <c r="A21" s="370" t="s">
        <v>534</v>
      </c>
      <c r="B21" s="370"/>
      <c r="C21" s="53">
        <f t="shared" ref="C21:K21" si="7">SUM(C8:C20)</f>
        <v>8502054</v>
      </c>
      <c r="D21" s="53">
        <f t="shared" si="7"/>
        <v>7087549</v>
      </c>
      <c r="E21" s="53">
        <f t="shared" si="7"/>
        <v>1004625</v>
      </c>
      <c r="F21" s="53">
        <f t="shared" si="7"/>
        <v>5981982</v>
      </c>
      <c r="G21" s="53">
        <f t="shared" si="7"/>
        <v>100942</v>
      </c>
      <c r="H21" s="53">
        <f t="shared" si="7"/>
        <v>1414505</v>
      </c>
      <c r="I21" s="53">
        <f t="shared" si="7"/>
        <v>212750</v>
      </c>
      <c r="J21" s="53">
        <f t="shared" si="7"/>
        <v>1169703</v>
      </c>
      <c r="K21" s="53">
        <f t="shared" si="7"/>
        <v>32052</v>
      </c>
    </row>
    <row r="22" spans="1:11" ht="20.25" customHeight="1"/>
    <row r="23" spans="1:11" ht="20.25" customHeight="1">
      <c r="H23" s="369" t="s">
        <v>824</v>
      </c>
      <c r="I23" s="369"/>
      <c r="J23" s="369"/>
      <c r="K23" s="369"/>
    </row>
    <row r="24" spans="1:11" ht="20.25" customHeight="1"/>
    <row r="25" spans="1:11" ht="20.25" customHeight="1"/>
    <row r="26" spans="1:11" ht="20.25" customHeight="1"/>
    <row r="27" spans="1:11" ht="20.25" customHeight="1"/>
    <row r="28" spans="1:11" ht="20.25" customHeight="1"/>
    <row r="29" spans="1:11" ht="20.25" customHeight="1"/>
    <row r="30" spans="1:11" ht="20.25" customHeight="1"/>
    <row r="31" spans="1:11" ht="20.25" customHeight="1"/>
    <row r="32" spans="1:11"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row r="1065" ht="20.25" customHeight="1"/>
  </sheetData>
  <mergeCells count="15">
    <mergeCell ref="H23:K23"/>
    <mergeCell ref="E6:G6"/>
    <mergeCell ref="H6:H7"/>
    <mergeCell ref="I6:K6"/>
    <mergeCell ref="A21:B21"/>
    <mergeCell ref="A1:K1"/>
    <mergeCell ref="A2:K2"/>
    <mergeCell ref="A3:K3"/>
    <mergeCell ref="A5:A7"/>
    <mergeCell ref="B5:B7"/>
    <mergeCell ref="C5:C7"/>
    <mergeCell ref="D5:G5"/>
    <mergeCell ref="H5:K5"/>
    <mergeCell ref="D6:D7"/>
    <mergeCell ref="I4:K4"/>
  </mergeCells>
  <pageMargins left="0.31496062992125984" right="0.31496062992125984" top="0.94488188976377963" bottom="0.55118110236220474" header="0.31496062992125984" footer="0.11811023622047245"/>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F83"/>
  <sheetViews>
    <sheetView workbookViewId="0">
      <pane xSplit="2" ySplit="5" topLeftCell="C6" activePane="bottomRight" state="frozen"/>
      <selection activeCell="CZ1" sqref="CZ1:DJ1048576"/>
      <selection pane="topRight" activeCell="CZ1" sqref="CZ1:DJ1048576"/>
      <selection pane="bottomLeft" activeCell="CZ1" sqref="CZ1:DJ1048576"/>
      <selection pane="bottomRight" activeCell="C21" sqref="C21"/>
    </sheetView>
  </sheetViews>
  <sheetFormatPr defaultRowHeight="15"/>
  <cols>
    <col min="1" max="1" width="6" style="62" customWidth="1"/>
    <col min="2" max="2" width="63.140625" style="61" customWidth="1"/>
    <col min="3" max="6" width="14.28515625" style="61" customWidth="1"/>
    <col min="7" max="16384" width="9.140625" style="61"/>
  </cols>
  <sheetData>
    <row r="1" spans="1:6" ht="18.75" customHeight="1">
      <c r="A1" s="380" t="s">
        <v>609</v>
      </c>
      <c r="B1" s="380"/>
      <c r="C1" s="380"/>
      <c r="D1" s="380"/>
      <c r="E1" s="380"/>
      <c r="F1" s="380"/>
    </row>
    <row r="2" spans="1:6" ht="18.75" customHeight="1">
      <c r="A2" s="380" t="s">
        <v>590</v>
      </c>
      <c r="B2" s="380"/>
      <c r="C2" s="380"/>
      <c r="D2" s="380"/>
      <c r="E2" s="380"/>
      <c r="F2" s="380"/>
    </row>
    <row r="3" spans="1:6" ht="18.75" customHeight="1">
      <c r="A3" s="382" t="e">
        <f>'PL07.ChiNS.HX'!A3</f>
        <v>#REF!</v>
      </c>
      <c r="B3" s="382"/>
      <c r="C3" s="382"/>
      <c r="D3" s="382"/>
      <c r="E3" s="382"/>
      <c r="F3" s="382"/>
    </row>
    <row r="4" spans="1:6" ht="18.75" customHeight="1">
      <c r="E4" s="381" t="s">
        <v>1</v>
      </c>
      <c r="F4" s="381"/>
    </row>
    <row r="5" spans="1:6" ht="39.75" customHeight="1">
      <c r="A5" s="63" t="s">
        <v>14</v>
      </c>
      <c r="B5" s="63" t="s">
        <v>515</v>
      </c>
      <c r="C5" s="63" t="s">
        <v>16</v>
      </c>
      <c r="D5" s="63" t="s">
        <v>19</v>
      </c>
      <c r="E5" s="63" t="s">
        <v>20</v>
      </c>
      <c r="F5" s="63" t="s">
        <v>21</v>
      </c>
    </row>
    <row r="6" spans="1:6" s="65" customFormat="1" ht="23.1" customHeight="1">
      <c r="A6" s="63"/>
      <c r="B6" s="63" t="s">
        <v>476</v>
      </c>
      <c r="C6" s="64">
        <f>C7+C12+C15+C16+C17+C18</f>
        <v>1800000</v>
      </c>
      <c r="D6" s="64">
        <f>D7+D12+D15+D16+D17+D18</f>
        <v>578062</v>
      </c>
      <c r="E6" s="64">
        <f t="shared" ref="E6:F6" si="0">E7+E12+E15+E16+E17+E18</f>
        <v>1009338</v>
      </c>
      <c r="F6" s="64">
        <f t="shared" si="0"/>
        <v>212600</v>
      </c>
    </row>
    <row r="7" spans="1:6" ht="23.1" customHeight="1">
      <c r="A7" s="63">
        <v>1</v>
      </c>
      <c r="B7" s="64" t="s">
        <v>516</v>
      </c>
      <c r="C7" s="64">
        <f>SUM(D7:F7)</f>
        <v>110000</v>
      </c>
      <c r="D7" s="64">
        <f>+D8+D11</f>
        <v>64825</v>
      </c>
      <c r="E7" s="64">
        <f t="shared" ref="E7:F7" si="1">+E8+E11</f>
        <v>45175</v>
      </c>
      <c r="F7" s="64">
        <f t="shared" si="1"/>
        <v>0</v>
      </c>
    </row>
    <row r="8" spans="1:6" ht="36.75" customHeight="1">
      <c r="A8" s="80" t="s">
        <v>26</v>
      </c>
      <c r="B8" s="81" t="s">
        <v>517</v>
      </c>
      <c r="C8" s="81">
        <f t="shared" ref="C8:C18" si="2">SUM(D8:F8)</f>
        <v>70000</v>
      </c>
      <c r="D8" s="81">
        <f>+D9+D10</f>
        <v>57400</v>
      </c>
      <c r="E8" s="81">
        <f t="shared" ref="E8:F8" si="3">+E9+E10</f>
        <v>12600</v>
      </c>
      <c r="F8" s="81">
        <f t="shared" si="3"/>
        <v>0</v>
      </c>
    </row>
    <row r="9" spans="1:6" ht="23.1" customHeight="1">
      <c r="A9" s="80" t="s">
        <v>339</v>
      </c>
      <c r="B9" s="81" t="s">
        <v>518</v>
      </c>
      <c r="C9" s="81">
        <f t="shared" si="2"/>
        <v>38500</v>
      </c>
      <c r="D9" s="81">
        <v>38500</v>
      </c>
      <c r="E9" s="81">
        <v>0</v>
      </c>
      <c r="F9" s="81">
        <f>+'[23]PCDT 2022'!K71+'[23]PCDT 2022'!K161+'[23]PCDT 2022'!K253+'[23]PCDT 2022'!K346+'[23]PCDT 2022'!K440+'[23]PCDT 2022'!K531+'[23]PCDT 2022'!K622+'[23]PCDT 2022'!K716+'[23]PCDT 2022'!K807+'[23]PCDT 2022'!K898+'[23]PCDT 2022'!K988+'[23]PCDT 2022'!K1079+'[23]PCDT 2022'!K1170</f>
        <v>0</v>
      </c>
    </row>
    <row r="10" spans="1:6" ht="23.1" customHeight="1">
      <c r="A10" s="80" t="s">
        <v>339</v>
      </c>
      <c r="B10" s="81" t="s">
        <v>519</v>
      </c>
      <c r="C10" s="81">
        <f t="shared" si="2"/>
        <v>31500</v>
      </c>
      <c r="D10" s="81">
        <v>18900</v>
      </c>
      <c r="E10" s="81">
        <v>12600</v>
      </c>
      <c r="F10" s="81">
        <f>+'[23]PCDT 2022'!K72+'[23]PCDT 2022'!K162+'[23]PCDT 2022'!K347+'[23]PCDT 2022'!K441+'[23]PCDT 2022'!K532+'[23]PCDT 2022'!K623+'[23]PCDT 2022'!K717+'[23]PCDT 2022'!K808+'[23]PCDT 2022'!K899+'[23]PCDT 2022'!K989+'[23]PCDT 2022'!K1080+'[23]PCDT 2022'!K1171</f>
        <v>0</v>
      </c>
    </row>
    <row r="11" spans="1:6" s="65" customFormat="1" ht="23.1" customHeight="1">
      <c r="A11" s="63" t="s">
        <v>28</v>
      </c>
      <c r="B11" s="64" t="s">
        <v>520</v>
      </c>
      <c r="C11" s="64">
        <f t="shared" si="2"/>
        <v>40000</v>
      </c>
      <c r="D11" s="64">
        <v>7425</v>
      </c>
      <c r="E11" s="64">
        <v>32575</v>
      </c>
      <c r="F11" s="64">
        <f>+'[23]PCDT 2022'!K73+'[23]PCDT 2022'!K163+'[23]PCDT 2022'!K254+'[23]PCDT 2022'!K348+'[23]PCDT 2022'!K442+'[23]PCDT 2022'!K533+'[23]PCDT 2022'!K624+'[23]PCDT 2022'!K718+'[23]PCDT 2022'!K809+'[23]PCDT 2022'!K900+'[23]PCDT 2022'!K990+'[23]PCDT 2022'!K1081+'[23]PCDT 2022'!K1172</f>
        <v>0</v>
      </c>
    </row>
    <row r="12" spans="1:6" ht="23.1" customHeight="1">
      <c r="A12" s="63">
        <v>2</v>
      </c>
      <c r="B12" s="64" t="s">
        <v>521</v>
      </c>
      <c r="C12" s="64">
        <f t="shared" si="2"/>
        <v>72500</v>
      </c>
      <c r="D12" s="64">
        <f>+D13+D14</f>
        <v>21937</v>
      </c>
      <c r="E12" s="64">
        <f>+E13+E14</f>
        <v>50563</v>
      </c>
      <c r="F12" s="64">
        <f>+F13+F14</f>
        <v>0</v>
      </c>
    </row>
    <row r="13" spans="1:6" ht="23.1" customHeight="1">
      <c r="A13" s="80" t="s">
        <v>339</v>
      </c>
      <c r="B13" s="81" t="s">
        <v>522</v>
      </c>
      <c r="C13" s="81">
        <f t="shared" si="2"/>
        <v>22500</v>
      </c>
      <c r="D13" s="81">
        <v>17437</v>
      </c>
      <c r="E13" s="81">
        <v>5063</v>
      </c>
      <c r="F13" s="81">
        <f>'[23]PCDT 2022'!K75+'[23]PCDT 2022'!K169+'[23]PCDT 2022'!K260+'[23]PCDT 2022'!K354+'[23]PCDT 2022'!K448+'[23]PCDT 2022'!K539+'[23]PCDT 2022'!K630+'[23]PCDT 2022'!K724+'[23]PCDT 2022'!K815+'[23]PCDT 2022'!K902+'[23]PCDT 2022'!K996+'[23]PCDT 2022'!K1087+'[23]PCDT 2022'!K1178</f>
        <v>0</v>
      </c>
    </row>
    <row r="14" spans="1:6" ht="37.5" customHeight="1">
      <c r="A14" s="80" t="s">
        <v>339</v>
      </c>
      <c r="B14" s="81" t="s">
        <v>523</v>
      </c>
      <c r="C14" s="81">
        <f t="shared" si="2"/>
        <v>50000</v>
      </c>
      <c r="D14" s="81">
        <v>4500</v>
      </c>
      <c r="E14" s="81">
        <v>45500</v>
      </c>
      <c r="F14" s="81">
        <f>+'[23]PCDT 2022'!K80+'[23]PCDT 2022'!K174+'[23]PCDT 2022'!K265+'[23]PCDT 2022'!K359+'[23]PCDT 2022'!K453+'[23]PCDT 2022'!K544+'[23]PCDT 2022'!K635+'[23]PCDT 2022'!K729+'[23]PCDT 2022'!K820+'[23]PCDT 2022'!K907+'[23]PCDT 2022'!K1001+'[23]PCDT 2022'!K1092+'[23]PCDT 2022'!K1183</f>
        <v>0</v>
      </c>
    </row>
    <row r="15" spans="1:6" s="88" customFormat="1" ht="23.1" customHeight="1">
      <c r="A15" s="132">
        <v>3</v>
      </c>
      <c r="B15" s="87" t="s">
        <v>588</v>
      </c>
      <c r="C15" s="87">
        <f t="shared" si="2"/>
        <v>485000</v>
      </c>
      <c r="D15" s="87">
        <v>281000</v>
      </c>
      <c r="E15" s="87">
        <v>201500</v>
      </c>
      <c r="F15" s="87">
        <v>2500</v>
      </c>
    </row>
    <row r="16" spans="1:6" s="65" customFormat="1" ht="23.1" customHeight="1">
      <c r="A16" s="63">
        <v>4</v>
      </c>
      <c r="B16" s="64" t="s">
        <v>524</v>
      </c>
      <c r="C16" s="64">
        <f t="shared" si="2"/>
        <v>60000</v>
      </c>
      <c r="D16" s="64">
        <v>0</v>
      </c>
      <c r="E16" s="64">
        <v>60000</v>
      </c>
      <c r="F16" s="64">
        <f>+'[23]PCDT 2022'!K97+'[23]PCDT 2022'!K191+'[23]PCDT 2022'!K282+'[23]PCDT 2022'!K376+'[23]PCDT 2022'!K470+'[23]PCDT 2022'!K561+'[23]PCDT 2022'!K652+'[23]PCDT 2022'!K746+'[23]PCDT 2022'!K837+'[23]PCDT 2022'!K924+'[23]PCDT 2022'!K1018+'[23]PCDT 2022'!K1109+'[23]PCDT 2022'!K1200</f>
        <v>0</v>
      </c>
    </row>
    <row r="17" spans="1:6" s="65" customFormat="1" ht="51.75" customHeight="1">
      <c r="A17" s="63">
        <v>5</v>
      </c>
      <c r="B17" s="64" t="s">
        <v>589</v>
      </c>
      <c r="C17" s="64">
        <f t="shared" si="2"/>
        <v>100000</v>
      </c>
      <c r="D17" s="64">
        <v>0</v>
      </c>
      <c r="E17" s="64">
        <v>100000</v>
      </c>
      <c r="F17" s="64">
        <f>+'[23]PCDT 2022'!K377</f>
        <v>0</v>
      </c>
    </row>
    <row r="18" spans="1:6" s="65" customFormat="1" ht="23.1" customHeight="1">
      <c r="A18" s="63">
        <v>6</v>
      </c>
      <c r="B18" s="64" t="s">
        <v>525</v>
      </c>
      <c r="C18" s="64">
        <f t="shared" si="2"/>
        <v>972500</v>
      </c>
      <c r="D18" s="64">
        <v>210300</v>
      </c>
      <c r="E18" s="64">
        <v>552100</v>
      </c>
      <c r="F18" s="64">
        <v>210100</v>
      </c>
    </row>
    <row r="19" spans="1:6" ht="18.75" customHeight="1"/>
    <row r="20" spans="1:6" ht="18.75" customHeight="1">
      <c r="C20" s="383" t="s">
        <v>824</v>
      </c>
      <c r="D20" s="383"/>
      <c r="E20" s="383"/>
      <c r="F20" s="383"/>
    </row>
    <row r="21" spans="1:6" ht="18.75" customHeight="1"/>
    <row r="22" spans="1:6" ht="18.75" customHeight="1"/>
    <row r="23" spans="1:6" ht="18.75" customHeight="1"/>
    <row r="24" spans="1:6" ht="18.75" customHeight="1"/>
    <row r="25" spans="1:6" ht="18.75" customHeight="1"/>
    <row r="26" spans="1:6" ht="18.75" customHeight="1"/>
    <row r="27" spans="1:6" ht="18.75" customHeight="1"/>
    <row r="28" spans="1:6" ht="18.75" customHeight="1"/>
    <row r="29" spans="1:6" ht="18.75" customHeight="1"/>
    <row r="30" spans="1:6" ht="18.75" customHeight="1"/>
    <row r="31" spans="1:6" ht="18.75" customHeight="1"/>
    <row r="32" spans="1: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5">
    <mergeCell ref="A1:F1"/>
    <mergeCell ref="E4:F4"/>
    <mergeCell ref="A2:F2"/>
    <mergeCell ref="A3:F3"/>
    <mergeCell ref="C20:F20"/>
  </mergeCells>
  <pageMargins left="0.9055118110236221" right="0.11811023622047245" top="0.9448818897637796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V72"/>
  <sheetViews>
    <sheetView topLeftCell="A61" zoomScale="74" zoomScaleNormal="74" workbookViewId="0">
      <selection activeCell="J73" sqref="J73"/>
    </sheetView>
  </sheetViews>
  <sheetFormatPr defaultRowHeight="12.75"/>
  <cols>
    <col min="1" max="1" width="9.140625" style="161"/>
    <col min="2" max="2" width="60.42578125" style="162" customWidth="1"/>
    <col min="3" max="3" width="21.7109375" style="161" customWidth="1"/>
    <col min="4" max="5" width="15.28515625" style="159" customWidth="1"/>
    <col min="6" max="7" width="14.5703125" style="159" customWidth="1"/>
    <col min="8" max="8" width="16.140625" style="159" customWidth="1"/>
    <col min="9" max="10" width="14.5703125" style="159" customWidth="1"/>
    <col min="11" max="15" width="14.5703125" style="159" hidden="1" customWidth="1"/>
    <col min="16" max="18" width="14.5703125" style="159" customWidth="1"/>
    <col min="19" max="19" width="14.5703125" style="159" hidden="1" customWidth="1"/>
    <col min="20" max="20" width="18.5703125" style="160" customWidth="1"/>
    <col min="21" max="21" width="20.28515625" style="159" customWidth="1"/>
    <col min="22" max="22" width="9.140625" style="159" customWidth="1"/>
    <col min="23" max="16384" width="9.140625" style="159"/>
  </cols>
  <sheetData>
    <row r="1" spans="1:22" ht="35.25" customHeight="1">
      <c r="A1" s="393" t="s">
        <v>814</v>
      </c>
      <c r="B1" s="393"/>
      <c r="C1" s="393"/>
      <c r="D1" s="393"/>
      <c r="E1" s="393"/>
      <c r="F1" s="393"/>
      <c r="G1" s="393"/>
      <c r="H1" s="393"/>
      <c r="I1" s="393"/>
      <c r="J1" s="393"/>
      <c r="K1" s="393"/>
      <c r="L1" s="393"/>
      <c r="M1" s="393"/>
      <c r="N1" s="393"/>
      <c r="O1" s="393"/>
      <c r="P1" s="393"/>
      <c r="Q1" s="393"/>
      <c r="R1" s="393"/>
      <c r="S1" s="393"/>
      <c r="T1" s="393"/>
    </row>
    <row r="2" spans="1:22" s="212" customFormat="1" ht="34.5" customHeight="1">
      <c r="A2" s="384" t="s">
        <v>815</v>
      </c>
      <c r="B2" s="384"/>
      <c r="C2" s="384"/>
      <c r="D2" s="384"/>
      <c r="E2" s="384"/>
      <c r="F2" s="384"/>
      <c r="G2" s="384"/>
      <c r="H2" s="384"/>
      <c r="I2" s="384"/>
      <c r="J2" s="384"/>
      <c r="K2" s="384"/>
      <c r="L2" s="384"/>
      <c r="M2" s="384"/>
      <c r="N2" s="384"/>
      <c r="O2" s="384"/>
      <c r="P2" s="384"/>
      <c r="Q2" s="384"/>
      <c r="R2" s="384"/>
      <c r="S2" s="384"/>
      <c r="T2" s="384"/>
      <c r="U2" s="213"/>
      <c r="V2" s="213"/>
    </row>
    <row r="3" spans="1:22" s="212" customFormat="1" ht="31.5" customHeight="1">
      <c r="A3" s="391" t="e">
        <f>'PL08.Tiendat'!A3</f>
        <v>#REF!</v>
      </c>
      <c r="B3" s="391"/>
      <c r="C3" s="391"/>
      <c r="D3" s="391"/>
      <c r="E3" s="391"/>
      <c r="F3" s="391"/>
      <c r="G3" s="391"/>
      <c r="H3" s="391"/>
      <c r="I3" s="391"/>
      <c r="J3" s="391"/>
      <c r="K3" s="391"/>
      <c r="L3" s="391"/>
      <c r="M3" s="391"/>
      <c r="N3" s="391"/>
      <c r="O3" s="391"/>
      <c r="P3" s="391"/>
      <c r="Q3" s="391"/>
      <c r="R3" s="391"/>
      <c r="S3" s="391"/>
      <c r="T3" s="391"/>
      <c r="U3" s="213"/>
      <c r="V3" s="213"/>
    </row>
    <row r="4" spans="1:22" s="212" customFormat="1" ht="25.5" customHeight="1">
      <c r="A4" s="214"/>
      <c r="B4" s="214"/>
      <c r="C4" s="214"/>
      <c r="D4" s="214"/>
      <c r="E4" s="214"/>
      <c r="F4" s="214"/>
      <c r="G4" s="214"/>
      <c r="H4" s="214"/>
      <c r="I4" s="214"/>
      <c r="J4" s="214"/>
      <c r="K4" s="214"/>
      <c r="L4" s="214"/>
      <c r="M4" s="214"/>
      <c r="N4" s="214"/>
      <c r="O4" s="214"/>
      <c r="P4" s="214"/>
      <c r="Q4" s="396" t="s">
        <v>687</v>
      </c>
      <c r="R4" s="396"/>
      <c r="S4" s="396"/>
      <c r="T4" s="396"/>
      <c r="U4" s="213"/>
      <c r="V4" s="213"/>
    </row>
    <row r="5" spans="1:22" s="210" customFormat="1" ht="27.75" customHeight="1">
      <c r="A5" s="385" t="s">
        <v>14</v>
      </c>
      <c r="B5" s="386" t="s">
        <v>686</v>
      </c>
      <c r="C5" s="389" t="s">
        <v>685</v>
      </c>
      <c r="D5" s="389"/>
      <c r="E5" s="389"/>
      <c r="F5" s="389" t="s">
        <v>684</v>
      </c>
      <c r="G5" s="389"/>
      <c r="H5" s="389" t="s">
        <v>683</v>
      </c>
      <c r="I5" s="395"/>
      <c r="J5" s="395"/>
      <c r="K5" s="395"/>
      <c r="L5" s="389" t="s">
        <v>682</v>
      </c>
      <c r="M5" s="395"/>
      <c r="N5" s="395"/>
      <c r="O5" s="395"/>
      <c r="P5" s="389" t="s">
        <v>681</v>
      </c>
      <c r="Q5" s="395"/>
      <c r="R5" s="395"/>
      <c r="S5" s="395"/>
      <c r="T5" s="389" t="s">
        <v>392</v>
      </c>
    </row>
    <row r="6" spans="1:22" s="210" customFormat="1" ht="27.75" customHeight="1">
      <c r="A6" s="385"/>
      <c r="B6" s="387"/>
      <c r="C6" s="389" t="s">
        <v>680</v>
      </c>
      <c r="D6" s="389" t="s">
        <v>679</v>
      </c>
      <c r="E6" s="389"/>
      <c r="F6" s="389"/>
      <c r="G6" s="389"/>
      <c r="H6" s="395"/>
      <c r="I6" s="395"/>
      <c r="J6" s="395"/>
      <c r="K6" s="395"/>
      <c r="L6" s="395"/>
      <c r="M6" s="395"/>
      <c r="N6" s="395"/>
      <c r="O6" s="395"/>
      <c r="P6" s="395"/>
      <c r="Q6" s="395"/>
      <c r="R6" s="395"/>
      <c r="S6" s="395"/>
      <c r="T6" s="389"/>
    </row>
    <row r="7" spans="1:22" s="210" customFormat="1" ht="27.75" customHeight="1">
      <c r="A7" s="385"/>
      <c r="B7" s="387"/>
      <c r="C7" s="389"/>
      <c r="D7" s="389" t="s">
        <v>678</v>
      </c>
      <c r="E7" s="389" t="s">
        <v>677</v>
      </c>
      <c r="F7" s="389" t="s">
        <v>678</v>
      </c>
      <c r="G7" s="389" t="s">
        <v>677</v>
      </c>
      <c r="H7" s="389" t="s">
        <v>678</v>
      </c>
      <c r="I7" s="389" t="s">
        <v>677</v>
      </c>
      <c r="J7" s="389"/>
      <c r="K7" s="389"/>
      <c r="L7" s="389" t="s">
        <v>678</v>
      </c>
      <c r="M7" s="389" t="s">
        <v>677</v>
      </c>
      <c r="N7" s="389"/>
      <c r="O7" s="389"/>
      <c r="P7" s="389" t="s">
        <v>678</v>
      </c>
      <c r="Q7" s="389" t="s">
        <v>677</v>
      </c>
      <c r="R7" s="389"/>
      <c r="S7" s="389"/>
      <c r="T7" s="389"/>
    </row>
    <row r="8" spans="1:22" s="210" customFormat="1" ht="27.75" customHeight="1">
      <c r="A8" s="385"/>
      <c r="B8" s="387"/>
      <c r="C8" s="389"/>
      <c r="D8" s="389"/>
      <c r="E8" s="389"/>
      <c r="F8" s="389"/>
      <c r="G8" s="389"/>
      <c r="H8" s="389"/>
      <c r="I8" s="389" t="s">
        <v>16</v>
      </c>
      <c r="J8" s="392" t="s">
        <v>17</v>
      </c>
      <c r="K8" s="392"/>
      <c r="L8" s="389"/>
      <c r="M8" s="389" t="s">
        <v>16</v>
      </c>
      <c r="N8" s="392" t="s">
        <v>17</v>
      </c>
      <c r="O8" s="392"/>
      <c r="P8" s="389"/>
      <c r="Q8" s="389" t="s">
        <v>16</v>
      </c>
      <c r="R8" s="392" t="s">
        <v>17</v>
      </c>
      <c r="S8" s="392"/>
      <c r="T8" s="389"/>
    </row>
    <row r="9" spans="1:22" s="210" customFormat="1" ht="57" customHeight="1">
      <c r="A9" s="385"/>
      <c r="B9" s="388"/>
      <c r="C9" s="389"/>
      <c r="D9" s="390"/>
      <c r="E9" s="389"/>
      <c r="F9" s="390"/>
      <c r="G9" s="389"/>
      <c r="H9" s="390"/>
      <c r="I9" s="389"/>
      <c r="J9" s="211" t="s">
        <v>676</v>
      </c>
      <c r="K9" s="211" t="s">
        <v>675</v>
      </c>
      <c r="L9" s="390"/>
      <c r="M9" s="389"/>
      <c r="N9" s="211" t="s">
        <v>676</v>
      </c>
      <c r="O9" s="211" t="s">
        <v>675</v>
      </c>
      <c r="P9" s="390"/>
      <c r="Q9" s="389"/>
      <c r="R9" s="211" t="s">
        <v>676</v>
      </c>
      <c r="S9" s="211" t="s">
        <v>675</v>
      </c>
      <c r="T9" s="389"/>
    </row>
    <row r="10" spans="1:22" s="163" customFormat="1" ht="35.25" customHeight="1">
      <c r="A10" s="208"/>
      <c r="B10" s="209" t="s">
        <v>674</v>
      </c>
      <c r="C10" s="208"/>
      <c r="D10" s="207">
        <v>14511793</v>
      </c>
      <c r="E10" s="207">
        <v>12556792</v>
      </c>
      <c r="F10" s="207">
        <v>1939315</v>
      </c>
      <c r="G10" s="207">
        <v>1814322</v>
      </c>
      <c r="H10" s="207">
        <v>10692329</v>
      </c>
      <c r="I10" s="207">
        <v>8916407</v>
      </c>
      <c r="J10" s="207">
        <v>4210707</v>
      </c>
      <c r="K10" s="207">
        <v>0</v>
      </c>
      <c r="L10" s="207">
        <v>4876208.4068870004</v>
      </c>
      <c r="M10" s="207">
        <v>4798027.4068870004</v>
      </c>
      <c r="N10" s="207">
        <v>2896114.406887</v>
      </c>
      <c r="O10" s="207">
        <v>0</v>
      </c>
      <c r="P10" s="207">
        <v>3618824</v>
      </c>
      <c r="Q10" s="207">
        <v>3545643</v>
      </c>
      <c r="R10" s="207">
        <v>1448057</v>
      </c>
      <c r="S10" s="207">
        <v>0</v>
      </c>
      <c r="T10" s="207">
        <v>0</v>
      </c>
      <c r="U10" s="193"/>
    </row>
    <row r="11" spans="1:22" s="163" customFormat="1" ht="35.25" customHeight="1">
      <c r="A11" s="206" t="s">
        <v>23</v>
      </c>
      <c r="B11" s="205" t="s">
        <v>673</v>
      </c>
      <c r="C11" s="204"/>
      <c r="D11" s="203">
        <v>143376</v>
      </c>
      <c r="E11" s="203">
        <v>143376</v>
      </c>
      <c r="F11" s="203">
        <v>51000</v>
      </c>
      <c r="G11" s="203">
        <v>42000</v>
      </c>
      <c r="H11" s="203">
        <v>92272</v>
      </c>
      <c r="I11" s="203">
        <v>78000</v>
      </c>
      <c r="J11" s="203">
        <v>0</v>
      </c>
      <c r="K11" s="203">
        <v>0</v>
      </c>
      <c r="L11" s="203">
        <v>67272</v>
      </c>
      <c r="M11" s="203">
        <v>53000</v>
      </c>
      <c r="N11" s="203">
        <v>0</v>
      </c>
      <c r="O11" s="203">
        <v>0</v>
      </c>
      <c r="P11" s="203">
        <v>67272</v>
      </c>
      <c r="Q11" s="203">
        <v>53000</v>
      </c>
      <c r="R11" s="203">
        <v>0</v>
      </c>
      <c r="S11" s="203">
        <v>0</v>
      </c>
      <c r="T11" s="202"/>
    </row>
    <row r="12" spans="1:22" s="195" customFormat="1" ht="44.25" customHeight="1">
      <c r="A12" s="199" t="s">
        <v>26</v>
      </c>
      <c r="B12" s="200" t="s">
        <v>642</v>
      </c>
      <c r="C12" s="199"/>
      <c r="D12" s="198"/>
      <c r="E12" s="198"/>
      <c r="F12" s="197"/>
      <c r="G12" s="197"/>
      <c r="H12" s="198"/>
      <c r="I12" s="198"/>
      <c r="J12" s="197"/>
      <c r="K12" s="197"/>
      <c r="L12" s="197"/>
      <c r="M12" s="197"/>
      <c r="N12" s="197"/>
      <c r="O12" s="197"/>
      <c r="P12" s="197"/>
      <c r="Q12" s="197"/>
      <c r="R12" s="197"/>
      <c r="S12" s="197"/>
      <c r="T12" s="196"/>
    </row>
    <row r="13" spans="1:22" s="163" customFormat="1" ht="78" customHeight="1">
      <c r="A13" s="183">
        <v>1</v>
      </c>
      <c r="B13" s="182" t="s">
        <v>672</v>
      </c>
      <c r="C13" s="179" t="s">
        <v>640</v>
      </c>
      <c r="D13" s="181">
        <v>143376</v>
      </c>
      <c r="E13" s="181">
        <v>95000</v>
      </c>
      <c r="F13" s="180">
        <v>51000</v>
      </c>
      <c r="G13" s="180">
        <v>42000</v>
      </c>
      <c r="H13" s="181">
        <v>92272</v>
      </c>
      <c r="I13" s="181">
        <v>78000</v>
      </c>
      <c r="J13" s="180"/>
      <c r="K13" s="180"/>
      <c r="L13" s="180">
        <v>67272</v>
      </c>
      <c r="M13" s="180">
        <v>53000</v>
      </c>
      <c r="N13" s="180"/>
      <c r="O13" s="180"/>
      <c r="P13" s="180">
        <v>67272</v>
      </c>
      <c r="Q13" s="180">
        <v>53000</v>
      </c>
      <c r="R13" s="180"/>
      <c r="S13" s="180"/>
      <c r="T13" s="179"/>
      <c r="V13" s="163">
        <v>8248</v>
      </c>
    </row>
    <row r="14" spans="1:22" s="163" customFormat="1" ht="45.75" customHeight="1">
      <c r="A14" s="190" t="s">
        <v>36</v>
      </c>
      <c r="B14" s="201" t="s">
        <v>671</v>
      </c>
      <c r="C14" s="183"/>
      <c r="D14" s="188">
        <v>170000</v>
      </c>
      <c r="E14" s="188">
        <v>137700</v>
      </c>
      <c r="F14" s="188">
        <v>0</v>
      </c>
      <c r="G14" s="188">
        <v>0</v>
      </c>
      <c r="H14" s="188">
        <v>170000</v>
      </c>
      <c r="I14" s="188">
        <v>137700</v>
      </c>
      <c r="J14" s="188">
        <v>0</v>
      </c>
      <c r="K14" s="188">
        <v>0</v>
      </c>
      <c r="L14" s="188">
        <v>65000</v>
      </c>
      <c r="M14" s="188">
        <v>65000</v>
      </c>
      <c r="N14" s="188">
        <v>0</v>
      </c>
      <c r="O14" s="188">
        <v>0</v>
      </c>
      <c r="P14" s="188">
        <v>60000</v>
      </c>
      <c r="Q14" s="188">
        <v>60000</v>
      </c>
      <c r="R14" s="188">
        <v>0</v>
      </c>
      <c r="S14" s="188">
        <v>0</v>
      </c>
      <c r="T14" s="179"/>
      <c r="V14" s="163">
        <v>10459</v>
      </c>
    </row>
    <row r="15" spans="1:22" s="195" customFormat="1" ht="30" customHeight="1">
      <c r="A15" s="199" t="s">
        <v>26</v>
      </c>
      <c r="B15" s="200" t="s">
        <v>624</v>
      </c>
      <c r="C15" s="199"/>
      <c r="D15" s="198"/>
      <c r="E15" s="198"/>
      <c r="F15" s="197"/>
      <c r="G15" s="197"/>
      <c r="H15" s="198"/>
      <c r="I15" s="198"/>
      <c r="J15" s="197"/>
      <c r="K15" s="197"/>
      <c r="L15" s="197"/>
      <c r="M15" s="197"/>
      <c r="N15" s="197"/>
      <c r="O15" s="197"/>
      <c r="P15" s="197"/>
      <c r="Q15" s="197"/>
      <c r="R15" s="197"/>
      <c r="S15" s="197"/>
      <c r="T15" s="196"/>
      <c r="V15" s="195">
        <v>1277</v>
      </c>
    </row>
    <row r="16" spans="1:22" s="163" customFormat="1" ht="75" customHeight="1">
      <c r="A16" s="183">
        <v>1</v>
      </c>
      <c r="B16" s="185" t="s">
        <v>670</v>
      </c>
      <c r="C16" s="179" t="s">
        <v>622</v>
      </c>
      <c r="D16" s="181">
        <v>90000</v>
      </c>
      <c r="E16" s="181">
        <v>72700</v>
      </c>
      <c r="F16" s="180"/>
      <c r="G16" s="180"/>
      <c r="H16" s="181">
        <v>90000</v>
      </c>
      <c r="I16" s="181">
        <v>72700</v>
      </c>
      <c r="J16" s="180"/>
      <c r="K16" s="180"/>
      <c r="L16" s="180">
        <v>35000</v>
      </c>
      <c r="M16" s="180">
        <v>35000</v>
      </c>
      <c r="N16" s="180"/>
      <c r="O16" s="180"/>
      <c r="P16" s="180">
        <v>30000</v>
      </c>
      <c r="Q16" s="180">
        <v>30000</v>
      </c>
      <c r="R16" s="180"/>
      <c r="S16" s="180"/>
      <c r="T16" s="179"/>
    </row>
    <row r="17" spans="1:21" s="163" customFormat="1" ht="75" customHeight="1">
      <c r="A17" s="183">
        <v>2</v>
      </c>
      <c r="B17" s="185" t="s">
        <v>669</v>
      </c>
      <c r="C17" s="179" t="s">
        <v>622</v>
      </c>
      <c r="D17" s="181">
        <v>80000</v>
      </c>
      <c r="E17" s="181">
        <v>65000</v>
      </c>
      <c r="F17" s="180"/>
      <c r="G17" s="180"/>
      <c r="H17" s="181">
        <v>80000</v>
      </c>
      <c r="I17" s="181">
        <v>65000</v>
      </c>
      <c r="J17" s="180"/>
      <c r="K17" s="180"/>
      <c r="L17" s="180">
        <v>30000</v>
      </c>
      <c r="M17" s="180">
        <v>30000</v>
      </c>
      <c r="N17" s="180"/>
      <c r="O17" s="180"/>
      <c r="P17" s="180">
        <v>30000</v>
      </c>
      <c r="Q17" s="180">
        <v>30000</v>
      </c>
      <c r="R17" s="180"/>
      <c r="S17" s="180"/>
      <c r="T17" s="179"/>
    </row>
    <row r="18" spans="1:21" s="163" customFormat="1" ht="35.25" customHeight="1">
      <c r="A18" s="190" t="s">
        <v>70</v>
      </c>
      <c r="B18" s="201" t="s">
        <v>668</v>
      </c>
      <c r="C18" s="183"/>
      <c r="D18" s="188">
        <v>230000</v>
      </c>
      <c r="E18" s="188">
        <v>175000</v>
      </c>
      <c r="F18" s="188">
        <v>0</v>
      </c>
      <c r="G18" s="188">
        <v>0</v>
      </c>
      <c r="H18" s="188">
        <v>230000</v>
      </c>
      <c r="I18" s="188">
        <v>175000</v>
      </c>
      <c r="J18" s="188">
        <v>0</v>
      </c>
      <c r="K18" s="188">
        <v>0</v>
      </c>
      <c r="L18" s="188">
        <v>90000</v>
      </c>
      <c r="M18" s="188">
        <v>85000</v>
      </c>
      <c r="N18" s="188">
        <v>0</v>
      </c>
      <c r="O18" s="188">
        <v>0</v>
      </c>
      <c r="P18" s="188">
        <v>90000</v>
      </c>
      <c r="Q18" s="188">
        <v>90000</v>
      </c>
      <c r="R18" s="188">
        <v>0</v>
      </c>
      <c r="S18" s="188">
        <v>0</v>
      </c>
      <c r="T18" s="179"/>
    </row>
    <row r="19" spans="1:21" s="195" customFormat="1" ht="29.25" customHeight="1">
      <c r="A19" s="199" t="s">
        <v>26</v>
      </c>
      <c r="B19" s="200" t="s">
        <v>624</v>
      </c>
      <c r="C19" s="199"/>
      <c r="D19" s="198"/>
      <c r="E19" s="198"/>
      <c r="F19" s="197"/>
      <c r="G19" s="197"/>
      <c r="H19" s="198"/>
      <c r="I19" s="198"/>
      <c r="J19" s="197"/>
      <c r="K19" s="197"/>
      <c r="L19" s="197"/>
      <c r="M19" s="197"/>
      <c r="N19" s="197"/>
      <c r="O19" s="197"/>
      <c r="P19" s="197"/>
      <c r="Q19" s="197"/>
      <c r="R19" s="197"/>
      <c r="S19" s="197"/>
      <c r="T19" s="196"/>
    </row>
    <row r="20" spans="1:21" s="163" customFormat="1" ht="75" customHeight="1">
      <c r="A20" s="183">
        <v>1</v>
      </c>
      <c r="B20" s="185" t="s">
        <v>667</v>
      </c>
      <c r="C20" s="179" t="s">
        <v>622</v>
      </c>
      <c r="D20" s="181">
        <v>170000</v>
      </c>
      <c r="E20" s="181">
        <v>120000</v>
      </c>
      <c r="F20" s="180"/>
      <c r="G20" s="180"/>
      <c r="H20" s="181">
        <v>170000</v>
      </c>
      <c r="I20" s="181">
        <v>120000</v>
      </c>
      <c r="J20" s="180"/>
      <c r="K20" s="180"/>
      <c r="L20" s="180">
        <v>60000</v>
      </c>
      <c r="M20" s="180">
        <v>60000</v>
      </c>
      <c r="N20" s="180"/>
      <c r="O20" s="180"/>
      <c r="P20" s="180">
        <v>60000</v>
      </c>
      <c r="Q20" s="180">
        <v>60000</v>
      </c>
      <c r="R20" s="180"/>
      <c r="S20" s="180"/>
      <c r="T20" s="179"/>
    </row>
    <row r="21" spans="1:21" s="163" customFormat="1" ht="75" customHeight="1">
      <c r="A21" s="183">
        <v>2</v>
      </c>
      <c r="B21" s="185" t="s">
        <v>666</v>
      </c>
      <c r="C21" s="179" t="s">
        <v>622</v>
      </c>
      <c r="D21" s="181">
        <v>60000</v>
      </c>
      <c r="E21" s="181">
        <v>55000</v>
      </c>
      <c r="F21" s="180"/>
      <c r="G21" s="180"/>
      <c r="H21" s="181">
        <v>60000</v>
      </c>
      <c r="I21" s="181">
        <v>55000</v>
      </c>
      <c r="J21" s="180"/>
      <c r="K21" s="180"/>
      <c r="L21" s="180">
        <v>30000</v>
      </c>
      <c r="M21" s="180">
        <v>25000</v>
      </c>
      <c r="N21" s="180"/>
      <c r="O21" s="180"/>
      <c r="P21" s="180">
        <v>30000</v>
      </c>
      <c r="Q21" s="180">
        <v>30000</v>
      </c>
      <c r="R21" s="180"/>
      <c r="S21" s="180"/>
      <c r="T21" s="179"/>
    </row>
    <row r="22" spans="1:21" s="163" customFormat="1" ht="35.25" customHeight="1">
      <c r="A22" s="190" t="s">
        <v>71</v>
      </c>
      <c r="B22" s="201" t="s">
        <v>665</v>
      </c>
      <c r="C22" s="183"/>
      <c r="D22" s="188">
        <v>170951</v>
      </c>
      <c r="E22" s="188">
        <v>170951</v>
      </c>
      <c r="F22" s="188">
        <v>63855</v>
      </c>
      <c r="G22" s="188">
        <v>46996</v>
      </c>
      <c r="H22" s="188">
        <v>33223</v>
      </c>
      <c r="I22" s="188">
        <v>30000</v>
      </c>
      <c r="J22" s="188">
        <v>0</v>
      </c>
      <c r="K22" s="188">
        <v>0</v>
      </c>
      <c r="L22" s="188">
        <v>23223</v>
      </c>
      <c r="M22" s="188">
        <v>15000</v>
      </c>
      <c r="N22" s="188">
        <v>0</v>
      </c>
      <c r="O22" s="188">
        <v>0</v>
      </c>
      <c r="P22" s="188">
        <v>23223</v>
      </c>
      <c r="Q22" s="188">
        <v>15000</v>
      </c>
      <c r="R22" s="188">
        <v>0</v>
      </c>
      <c r="S22" s="188">
        <v>0</v>
      </c>
      <c r="T22" s="179"/>
    </row>
    <row r="23" spans="1:21" s="195" customFormat="1" ht="39" customHeight="1">
      <c r="A23" s="199" t="s">
        <v>26</v>
      </c>
      <c r="B23" s="200" t="s">
        <v>642</v>
      </c>
      <c r="C23" s="199"/>
      <c r="D23" s="198"/>
      <c r="E23" s="198"/>
      <c r="F23" s="197"/>
      <c r="G23" s="197"/>
      <c r="H23" s="198"/>
      <c r="I23" s="198"/>
      <c r="J23" s="197"/>
      <c r="K23" s="197"/>
      <c r="L23" s="197"/>
      <c r="M23" s="197"/>
      <c r="N23" s="197"/>
      <c r="O23" s="197"/>
      <c r="P23" s="197"/>
      <c r="Q23" s="197"/>
      <c r="R23" s="197"/>
      <c r="S23" s="197"/>
      <c r="T23" s="196"/>
    </row>
    <row r="24" spans="1:21" s="163" customFormat="1" ht="60" customHeight="1">
      <c r="A24" s="183">
        <v>1</v>
      </c>
      <c r="B24" s="182" t="s">
        <v>664</v>
      </c>
      <c r="C24" s="179" t="s">
        <v>640</v>
      </c>
      <c r="D24" s="181">
        <v>170959</v>
      </c>
      <c r="E24" s="181">
        <v>66996</v>
      </c>
      <c r="F24" s="180">
        <v>63855</v>
      </c>
      <c r="G24" s="180">
        <v>46996</v>
      </c>
      <c r="H24" s="181">
        <v>33223</v>
      </c>
      <c r="I24" s="181">
        <v>30000</v>
      </c>
      <c r="J24" s="180"/>
      <c r="K24" s="180"/>
      <c r="L24" s="180">
        <v>23223</v>
      </c>
      <c r="M24" s="180">
        <v>15000</v>
      </c>
      <c r="N24" s="180"/>
      <c r="O24" s="180"/>
      <c r="P24" s="180">
        <v>23223</v>
      </c>
      <c r="Q24" s="180">
        <v>15000</v>
      </c>
      <c r="R24" s="180"/>
      <c r="S24" s="180"/>
      <c r="T24" s="179"/>
    </row>
    <row r="25" spans="1:21" s="163" customFormat="1" ht="47.25" customHeight="1">
      <c r="A25" s="190" t="s">
        <v>73</v>
      </c>
      <c r="B25" s="191" t="s">
        <v>663</v>
      </c>
      <c r="C25" s="183"/>
      <c r="D25" s="188">
        <v>1368470</v>
      </c>
      <c r="E25" s="188">
        <v>1121180</v>
      </c>
      <c r="F25" s="188">
        <v>302170</v>
      </c>
      <c r="G25" s="188">
        <v>212023</v>
      </c>
      <c r="H25" s="188">
        <v>1095976</v>
      </c>
      <c r="I25" s="188">
        <v>825000</v>
      </c>
      <c r="J25" s="188">
        <v>0</v>
      </c>
      <c r="K25" s="188">
        <v>0</v>
      </c>
      <c r="L25" s="188">
        <v>305686</v>
      </c>
      <c r="M25" s="188">
        <v>280000</v>
      </c>
      <c r="N25" s="188">
        <v>0</v>
      </c>
      <c r="O25" s="188">
        <v>0</v>
      </c>
      <c r="P25" s="188">
        <v>260686</v>
      </c>
      <c r="Q25" s="188">
        <v>235000</v>
      </c>
      <c r="R25" s="188">
        <v>0</v>
      </c>
      <c r="S25" s="188">
        <v>0</v>
      </c>
      <c r="T25" s="179"/>
    </row>
    <row r="26" spans="1:21" s="163" customFormat="1" ht="31.5" customHeight="1">
      <c r="A26" s="190" t="s">
        <v>26</v>
      </c>
      <c r="B26" s="192" t="s">
        <v>627</v>
      </c>
      <c r="C26" s="183"/>
      <c r="D26" s="188"/>
      <c r="E26" s="188"/>
      <c r="F26" s="180"/>
      <c r="G26" s="180"/>
      <c r="H26" s="188"/>
      <c r="I26" s="188"/>
      <c r="J26" s="180"/>
      <c r="K26" s="180"/>
      <c r="L26" s="180"/>
      <c r="M26" s="180"/>
      <c r="N26" s="180"/>
      <c r="O26" s="180"/>
      <c r="P26" s="180"/>
      <c r="Q26" s="180"/>
      <c r="R26" s="180"/>
      <c r="S26" s="180"/>
      <c r="T26" s="179"/>
    </row>
    <row r="27" spans="1:21" s="163" customFormat="1" ht="37.5">
      <c r="A27" s="183">
        <v>1</v>
      </c>
      <c r="B27" s="182" t="s">
        <v>662</v>
      </c>
      <c r="C27" s="179" t="s">
        <v>640</v>
      </c>
      <c r="D27" s="181">
        <v>61315</v>
      </c>
      <c r="E27" s="181">
        <v>35000</v>
      </c>
      <c r="F27" s="180">
        <v>33500</v>
      </c>
      <c r="G27" s="180">
        <v>20000</v>
      </c>
      <c r="H27" s="181">
        <v>29464</v>
      </c>
      <c r="I27" s="181">
        <v>25000</v>
      </c>
      <c r="J27" s="180"/>
      <c r="K27" s="180"/>
      <c r="L27" s="180">
        <v>19464</v>
      </c>
      <c r="M27" s="180">
        <v>15000</v>
      </c>
      <c r="N27" s="180"/>
      <c r="O27" s="180"/>
      <c r="P27" s="180">
        <v>19464</v>
      </c>
      <c r="Q27" s="180">
        <v>15000</v>
      </c>
      <c r="R27" s="180"/>
      <c r="S27" s="180"/>
      <c r="T27" s="179"/>
    </row>
    <row r="28" spans="1:21" s="163" customFormat="1" ht="56.25">
      <c r="A28" s="183">
        <v>2</v>
      </c>
      <c r="B28" s="182" t="s">
        <v>661</v>
      </c>
      <c r="C28" s="179" t="s">
        <v>640</v>
      </c>
      <c r="D28" s="181">
        <v>229465</v>
      </c>
      <c r="E28" s="181">
        <v>135523</v>
      </c>
      <c r="F28" s="180">
        <v>167970</v>
      </c>
      <c r="G28" s="180">
        <v>95523</v>
      </c>
      <c r="H28" s="180">
        <v>82111</v>
      </c>
      <c r="I28" s="181">
        <v>70000</v>
      </c>
      <c r="J28" s="180"/>
      <c r="K28" s="180"/>
      <c r="L28" s="180">
        <v>67111</v>
      </c>
      <c r="M28" s="180">
        <v>55000</v>
      </c>
      <c r="N28" s="180"/>
      <c r="O28" s="180"/>
      <c r="P28" s="180">
        <v>52111</v>
      </c>
      <c r="Q28" s="180">
        <v>40000</v>
      </c>
      <c r="R28" s="180"/>
      <c r="S28" s="180"/>
      <c r="T28" s="179"/>
      <c r="U28" s="193"/>
    </row>
    <row r="29" spans="1:21" s="163" customFormat="1" ht="39" customHeight="1">
      <c r="A29" s="190" t="s">
        <v>28</v>
      </c>
      <c r="B29" s="192" t="s">
        <v>642</v>
      </c>
      <c r="C29" s="183"/>
      <c r="D29" s="188"/>
      <c r="E29" s="188"/>
      <c r="F29" s="180"/>
      <c r="G29" s="180"/>
      <c r="H29" s="188"/>
      <c r="I29" s="188"/>
      <c r="J29" s="180"/>
      <c r="K29" s="180"/>
      <c r="L29" s="180"/>
      <c r="M29" s="180"/>
      <c r="N29" s="180"/>
      <c r="O29" s="180"/>
      <c r="P29" s="180"/>
      <c r="Q29" s="180"/>
      <c r="R29" s="180"/>
      <c r="S29" s="180"/>
      <c r="T29" s="179"/>
    </row>
    <row r="30" spans="1:21" s="163" customFormat="1" ht="37.5">
      <c r="A30" s="183">
        <v>1</v>
      </c>
      <c r="B30" s="182" t="s">
        <v>660</v>
      </c>
      <c r="C30" s="179" t="s">
        <v>659</v>
      </c>
      <c r="D30" s="181">
        <v>182290</v>
      </c>
      <c r="E30" s="181">
        <v>120000</v>
      </c>
      <c r="F30" s="180">
        <v>60000</v>
      </c>
      <c r="G30" s="180">
        <v>60000</v>
      </c>
      <c r="H30" s="181">
        <v>122290</v>
      </c>
      <c r="I30" s="181">
        <v>60000</v>
      </c>
      <c r="J30" s="180"/>
      <c r="K30" s="180"/>
      <c r="L30" s="180">
        <v>60000</v>
      </c>
      <c r="M30" s="180">
        <v>60000</v>
      </c>
      <c r="N30" s="180"/>
      <c r="O30" s="180"/>
      <c r="P30" s="180">
        <v>30000</v>
      </c>
      <c r="Q30" s="180">
        <v>30000</v>
      </c>
      <c r="R30" s="180"/>
      <c r="S30" s="180"/>
      <c r="T30" s="179"/>
      <c r="U30" s="193"/>
    </row>
    <row r="31" spans="1:21" s="163" customFormat="1" ht="56.25" customHeight="1">
      <c r="A31" s="183">
        <v>2</v>
      </c>
      <c r="B31" s="182" t="s">
        <v>658</v>
      </c>
      <c r="C31" s="179" t="s">
        <v>644</v>
      </c>
      <c r="D31" s="181">
        <v>120000</v>
      </c>
      <c r="E31" s="181">
        <v>70000</v>
      </c>
      <c r="F31" s="180">
        <v>2000</v>
      </c>
      <c r="G31" s="180">
        <v>0</v>
      </c>
      <c r="H31" s="181">
        <v>78000</v>
      </c>
      <c r="I31" s="181">
        <v>70000</v>
      </c>
      <c r="J31" s="180"/>
      <c r="K31" s="180"/>
      <c r="L31" s="180">
        <v>30000</v>
      </c>
      <c r="M31" s="180">
        <v>30000</v>
      </c>
      <c r="N31" s="180"/>
      <c r="O31" s="180"/>
      <c r="P31" s="180">
        <v>30000</v>
      </c>
      <c r="Q31" s="180">
        <v>30000</v>
      </c>
      <c r="R31" s="180"/>
      <c r="S31" s="180"/>
      <c r="T31" s="179"/>
    </row>
    <row r="32" spans="1:21" s="163" customFormat="1" ht="56.25" customHeight="1">
      <c r="A32" s="183">
        <v>4</v>
      </c>
      <c r="B32" s="182" t="s">
        <v>657</v>
      </c>
      <c r="C32" s="179" t="s">
        <v>640</v>
      </c>
      <c r="D32" s="181">
        <v>80400</v>
      </c>
      <c r="E32" s="184">
        <v>56500</v>
      </c>
      <c r="F32" s="180">
        <v>38700</v>
      </c>
      <c r="G32" s="180">
        <v>36500</v>
      </c>
      <c r="H32" s="181">
        <v>49111</v>
      </c>
      <c r="I32" s="181">
        <v>40000</v>
      </c>
      <c r="J32" s="180"/>
      <c r="K32" s="180"/>
      <c r="L32" s="180">
        <v>29111</v>
      </c>
      <c r="M32" s="180">
        <v>20000</v>
      </c>
      <c r="N32" s="180"/>
      <c r="O32" s="180"/>
      <c r="P32" s="180">
        <v>29111</v>
      </c>
      <c r="Q32" s="180">
        <v>20000</v>
      </c>
      <c r="R32" s="180"/>
      <c r="S32" s="180"/>
      <c r="T32" s="179"/>
    </row>
    <row r="33" spans="1:21" s="173" customFormat="1" ht="27" customHeight="1">
      <c r="A33" s="190" t="s">
        <v>30</v>
      </c>
      <c r="B33" s="192" t="s">
        <v>624</v>
      </c>
      <c r="C33" s="190"/>
      <c r="D33" s="188"/>
      <c r="E33" s="188"/>
      <c r="F33" s="187"/>
      <c r="G33" s="187"/>
      <c r="H33" s="188"/>
      <c r="I33" s="188"/>
      <c r="J33" s="187"/>
      <c r="K33" s="187"/>
      <c r="L33" s="187"/>
      <c r="M33" s="187"/>
      <c r="N33" s="187"/>
      <c r="O33" s="187"/>
      <c r="P33" s="187"/>
      <c r="Q33" s="187"/>
      <c r="R33" s="187"/>
      <c r="S33" s="187"/>
      <c r="T33" s="186"/>
    </row>
    <row r="34" spans="1:21" s="163" customFormat="1" ht="56.25" customHeight="1">
      <c r="A34" s="183">
        <v>1</v>
      </c>
      <c r="B34" s="182" t="s">
        <v>656</v>
      </c>
      <c r="C34" s="179" t="s">
        <v>644</v>
      </c>
      <c r="D34" s="181">
        <v>485000</v>
      </c>
      <c r="E34" s="181">
        <v>360000</v>
      </c>
      <c r="F34" s="180"/>
      <c r="G34" s="180"/>
      <c r="H34" s="181">
        <v>485000</v>
      </c>
      <c r="I34" s="181">
        <v>360000</v>
      </c>
      <c r="J34" s="180"/>
      <c r="K34" s="180"/>
      <c r="L34" s="180">
        <v>50000</v>
      </c>
      <c r="M34" s="180">
        <v>50000</v>
      </c>
      <c r="N34" s="180"/>
      <c r="O34" s="180"/>
      <c r="P34" s="180">
        <v>50000</v>
      </c>
      <c r="Q34" s="180">
        <v>50000</v>
      </c>
      <c r="R34" s="180"/>
      <c r="S34" s="180"/>
      <c r="T34" s="179"/>
    </row>
    <row r="35" spans="1:21" s="163" customFormat="1" ht="56.25" customHeight="1">
      <c r="A35" s="183">
        <v>2</v>
      </c>
      <c r="B35" s="182" t="s">
        <v>655</v>
      </c>
      <c r="C35" s="179" t="s">
        <v>644</v>
      </c>
      <c r="D35" s="181">
        <v>250000</v>
      </c>
      <c r="E35" s="181">
        <v>200000</v>
      </c>
      <c r="F35" s="180"/>
      <c r="G35" s="180"/>
      <c r="H35" s="181">
        <v>250000</v>
      </c>
      <c r="I35" s="181">
        <v>200000</v>
      </c>
      <c r="J35" s="180"/>
      <c r="K35" s="180"/>
      <c r="L35" s="180">
        <v>50000</v>
      </c>
      <c r="M35" s="180">
        <v>50000</v>
      </c>
      <c r="N35" s="180"/>
      <c r="O35" s="180"/>
      <c r="P35" s="180">
        <v>50000</v>
      </c>
      <c r="Q35" s="180">
        <v>50000</v>
      </c>
      <c r="R35" s="180"/>
      <c r="S35" s="180"/>
      <c r="T35" s="179"/>
    </row>
    <row r="36" spans="1:21" s="163" customFormat="1" ht="35.25" customHeight="1">
      <c r="A36" s="190" t="s">
        <v>75</v>
      </c>
      <c r="B36" s="192" t="s">
        <v>654</v>
      </c>
      <c r="C36" s="183"/>
      <c r="D36" s="194">
        <v>8030263</v>
      </c>
      <c r="E36" s="194">
        <v>7825543</v>
      </c>
      <c r="F36" s="194">
        <v>1426303</v>
      </c>
      <c r="G36" s="194">
        <v>1426303</v>
      </c>
      <c r="H36" s="194">
        <v>5037552</v>
      </c>
      <c r="I36" s="194">
        <v>4820707</v>
      </c>
      <c r="J36" s="194">
        <v>4210707</v>
      </c>
      <c r="K36" s="194">
        <v>0</v>
      </c>
      <c r="L36" s="194">
        <v>3246064.406887</v>
      </c>
      <c r="M36" s="194">
        <v>3239404.406887</v>
      </c>
      <c r="N36" s="194">
        <v>2896114.406887</v>
      </c>
      <c r="O36" s="194">
        <v>0</v>
      </c>
      <c r="P36" s="194">
        <v>1778680</v>
      </c>
      <c r="Q36" s="194">
        <v>1772020</v>
      </c>
      <c r="R36" s="194">
        <v>1448057</v>
      </c>
      <c r="S36" s="194">
        <v>0</v>
      </c>
      <c r="T36" s="179"/>
    </row>
    <row r="37" spans="1:21" s="173" customFormat="1" ht="43.5" customHeight="1">
      <c r="A37" s="190" t="s">
        <v>26</v>
      </c>
      <c r="B37" s="192" t="s">
        <v>653</v>
      </c>
      <c r="C37" s="190"/>
      <c r="D37" s="188"/>
      <c r="E37" s="188"/>
      <c r="F37" s="187"/>
      <c r="G37" s="187"/>
      <c r="H37" s="188"/>
      <c r="I37" s="188"/>
      <c r="J37" s="188"/>
      <c r="K37" s="187"/>
      <c r="L37" s="187"/>
      <c r="M37" s="187"/>
      <c r="N37" s="187"/>
      <c r="O37" s="187"/>
      <c r="P37" s="187"/>
      <c r="Q37" s="187"/>
      <c r="R37" s="187"/>
      <c r="S37" s="187"/>
      <c r="T37" s="186"/>
    </row>
    <row r="38" spans="1:21" s="163" customFormat="1" ht="75" customHeight="1">
      <c r="A38" s="183">
        <v>1</v>
      </c>
      <c r="B38" s="185" t="s">
        <v>652</v>
      </c>
      <c r="C38" s="179" t="s">
        <v>651</v>
      </c>
      <c r="D38" s="181">
        <v>7096543</v>
      </c>
      <c r="E38" s="181">
        <v>7096543</v>
      </c>
      <c r="F38" s="180">
        <v>1314593</v>
      </c>
      <c r="G38" s="180">
        <v>1314593</v>
      </c>
      <c r="H38" s="181">
        <v>4210707</v>
      </c>
      <c r="I38" s="181">
        <v>4210707</v>
      </c>
      <c r="J38" s="181">
        <v>4210707</v>
      </c>
      <c r="K38" s="180"/>
      <c r="L38" s="180">
        <v>2896114.406887</v>
      </c>
      <c r="M38" s="180">
        <v>2896114.406887</v>
      </c>
      <c r="N38" s="180">
        <v>2896114.406887</v>
      </c>
      <c r="O38" s="180"/>
      <c r="P38" s="180">
        <v>1448057</v>
      </c>
      <c r="Q38" s="180">
        <v>1448057</v>
      </c>
      <c r="R38" s="180">
        <v>1448057</v>
      </c>
      <c r="S38" s="180"/>
      <c r="T38" s="179"/>
    </row>
    <row r="39" spans="1:21" s="173" customFormat="1" ht="37.5" customHeight="1">
      <c r="A39" s="190" t="s">
        <v>28</v>
      </c>
      <c r="B39" s="192" t="s">
        <v>642</v>
      </c>
      <c r="C39" s="190"/>
      <c r="D39" s="188"/>
      <c r="E39" s="188"/>
      <c r="F39" s="187"/>
      <c r="G39" s="187"/>
      <c r="H39" s="188"/>
      <c r="I39" s="188"/>
      <c r="J39" s="188"/>
      <c r="K39" s="187"/>
      <c r="L39" s="187"/>
      <c r="M39" s="187"/>
      <c r="N39" s="187"/>
      <c r="O39" s="187"/>
      <c r="P39" s="187"/>
      <c r="Q39" s="187"/>
      <c r="R39" s="187"/>
      <c r="S39" s="187"/>
      <c r="T39" s="186"/>
    </row>
    <row r="40" spans="1:21" s="163" customFormat="1" ht="75" customHeight="1">
      <c r="A40" s="183">
        <v>1</v>
      </c>
      <c r="B40" s="182" t="s">
        <v>650</v>
      </c>
      <c r="C40" s="179" t="s">
        <v>640</v>
      </c>
      <c r="D40" s="184">
        <v>70000</v>
      </c>
      <c r="E40" s="184">
        <v>50000</v>
      </c>
      <c r="F40" s="180">
        <v>28400</v>
      </c>
      <c r="G40" s="180">
        <v>28400</v>
      </c>
      <c r="H40" s="181">
        <v>38660</v>
      </c>
      <c r="I40" s="181">
        <v>35000</v>
      </c>
      <c r="J40" s="180"/>
      <c r="K40" s="180"/>
      <c r="L40" s="180">
        <v>13660</v>
      </c>
      <c r="M40" s="180">
        <v>10000</v>
      </c>
      <c r="N40" s="180"/>
      <c r="O40" s="180"/>
      <c r="P40" s="180">
        <v>5933</v>
      </c>
      <c r="Q40" s="180">
        <v>2273</v>
      </c>
      <c r="R40" s="180"/>
      <c r="S40" s="180"/>
      <c r="T40" s="179"/>
    </row>
    <row r="41" spans="1:21" s="163" customFormat="1" ht="56.25" customHeight="1">
      <c r="A41" s="183">
        <v>2</v>
      </c>
      <c r="B41" s="182" t="s">
        <v>649</v>
      </c>
      <c r="C41" s="179" t="s">
        <v>640</v>
      </c>
      <c r="D41" s="184">
        <v>164000</v>
      </c>
      <c r="E41" s="184">
        <v>95000</v>
      </c>
      <c r="F41" s="180">
        <v>83310</v>
      </c>
      <c r="G41" s="180">
        <v>83310</v>
      </c>
      <c r="H41" s="181">
        <v>88465</v>
      </c>
      <c r="I41" s="181">
        <v>80000</v>
      </c>
      <c r="J41" s="180"/>
      <c r="K41" s="180"/>
      <c r="L41" s="180">
        <v>26290</v>
      </c>
      <c r="M41" s="180">
        <v>23290</v>
      </c>
      <c r="N41" s="180"/>
      <c r="O41" s="180"/>
      <c r="P41" s="180">
        <v>14690</v>
      </c>
      <c r="Q41" s="180">
        <v>11690</v>
      </c>
      <c r="R41" s="180"/>
      <c r="S41" s="180"/>
      <c r="T41" s="179"/>
    </row>
    <row r="42" spans="1:21" s="173" customFormat="1" ht="29.25" customHeight="1">
      <c r="A42" s="190" t="s">
        <v>30</v>
      </c>
      <c r="B42" s="192" t="s">
        <v>624</v>
      </c>
      <c r="C42" s="190"/>
      <c r="D42" s="188"/>
      <c r="E42" s="188"/>
      <c r="F42" s="187"/>
      <c r="G42" s="187"/>
      <c r="H42" s="188"/>
      <c r="I42" s="188"/>
      <c r="J42" s="187"/>
      <c r="K42" s="187"/>
      <c r="L42" s="187"/>
      <c r="M42" s="187"/>
      <c r="N42" s="187"/>
      <c r="O42" s="187"/>
      <c r="P42" s="187"/>
      <c r="Q42" s="187"/>
      <c r="R42" s="187"/>
      <c r="S42" s="187"/>
      <c r="T42" s="186"/>
    </row>
    <row r="43" spans="1:21" s="163" customFormat="1" ht="85.5" customHeight="1">
      <c r="A43" s="183">
        <v>1</v>
      </c>
      <c r="B43" s="182" t="s">
        <v>648</v>
      </c>
      <c r="C43" s="179" t="s">
        <v>622</v>
      </c>
      <c r="D43" s="184">
        <v>450520</v>
      </c>
      <c r="E43" s="184">
        <v>295000</v>
      </c>
      <c r="F43" s="180"/>
      <c r="G43" s="180"/>
      <c r="H43" s="181">
        <v>450520</v>
      </c>
      <c r="I43" s="181">
        <v>295000</v>
      </c>
      <c r="J43" s="180"/>
      <c r="K43" s="180"/>
      <c r="L43" s="180">
        <v>150000</v>
      </c>
      <c r="M43" s="180">
        <v>150000</v>
      </c>
      <c r="N43" s="180"/>
      <c r="O43" s="180"/>
      <c r="P43" s="180">
        <v>150000</v>
      </c>
      <c r="Q43" s="180">
        <v>150000</v>
      </c>
      <c r="R43" s="180"/>
      <c r="S43" s="180"/>
      <c r="T43" s="179"/>
      <c r="U43" s="193"/>
    </row>
    <row r="44" spans="1:21" s="163" customFormat="1" ht="81.75" customHeight="1">
      <c r="A44" s="183">
        <v>2</v>
      </c>
      <c r="B44" s="182" t="s">
        <v>647</v>
      </c>
      <c r="C44" s="179" t="s">
        <v>622</v>
      </c>
      <c r="D44" s="181">
        <v>80000</v>
      </c>
      <c r="E44" s="181">
        <v>65000</v>
      </c>
      <c r="F44" s="180"/>
      <c r="G44" s="180"/>
      <c r="H44" s="181">
        <v>80000</v>
      </c>
      <c r="I44" s="181">
        <v>65000</v>
      </c>
      <c r="J44" s="180"/>
      <c r="K44" s="180"/>
      <c r="L44" s="180">
        <v>60000</v>
      </c>
      <c r="M44" s="180">
        <v>60000</v>
      </c>
      <c r="N44" s="180"/>
      <c r="O44" s="180"/>
      <c r="P44" s="180">
        <v>60000</v>
      </c>
      <c r="Q44" s="180">
        <v>60000</v>
      </c>
      <c r="R44" s="180"/>
      <c r="S44" s="180"/>
      <c r="T44" s="179"/>
    </row>
    <row r="45" spans="1:21" s="163" customFormat="1" ht="81.75" customHeight="1">
      <c r="A45" s="183">
        <v>3</v>
      </c>
      <c r="B45" s="182" t="s">
        <v>646</v>
      </c>
      <c r="C45" s="179" t="s">
        <v>622</v>
      </c>
      <c r="D45" s="181">
        <v>84200</v>
      </c>
      <c r="E45" s="181">
        <v>65000</v>
      </c>
      <c r="F45" s="180"/>
      <c r="G45" s="180"/>
      <c r="H45" s="181">
        <v>84200</v>
      </c>
      <c r="I45" s="181">
        <v>65000</v>
      </c>
      <c r="J45" s="180"/>
      <c r="K45" s="180"/>
      <c r="L45" s="180">
        <v>65000</v>
      </c>
      <c r="M45" s="180">
        <v>65000</v>
      </c>
      <c r="N45" s="180"/>
      <c r="O45" s="180"/>
      <c r="P45" s="180">
        <v>65000</v>
      </c>
      <c r="Q45" s="180">
        <v>65000</v>
      </c>
      <c r="R45" s="180"/>
      <c r="S45" s="180"/>
      <c r="T45" s="179"/>
    </row>
    <row r="46" spans="1:21" s="163" customFormat="1" ht="48" customHeight="1">
      <c r="A46" s="183">
        <v>4</v>
      </c>
      <c r="B46" s="182" t="s">
        <v>645</v>
      </c>
      <c r="C46" s="179" t="s">
        <v>644</v>
      </c>
      <c r="D46" s="181">
        <v>85000</v>
      </c>
      <c r="E46" s="181">
        <v>70000</v>
      </c>
      <c r="F46" s="180"/>
      <c r="G46" s="180"/>
      <c r="H46" s="181">
        <v>85000</v>
      </c>
      <c r="I46" s="181">
        <v>70000</v>
      </c>
      <c r="J46" s="180"/>
      <c r="K46" s="180"/>
      <c r="L46" s="180">
        <v>35000</v>
      </c>
      <c r="M46" s="180">
        <v>35000</v>
      </c>
      <c r="N46" s="180"/>
      <c r="O46" s="180"/>
      <c r="P46" s="180">
        <v>35000</v>
      </c>
      <c r="Q46" s="180">
        <v>35000</v>
      </c>
      <c r="R46" s="180"/>
      <c r="S46" s="180"/>
      <c r="T46" s="179"/>
    </row>
    <row r="47" spans="1:21" s="163" customFormat="1" ht="35.25" customHeight="1">
      <c r="A47" s="190" t="s">
        <v>76</v>
      </c>
      <c r="B47" s="191" t="s">
        <v>643</v>
      </c>
      <c r="C47" s="183"/>
      <c r="D47" s="189">
        <v>2584725</v>
      </c>
      <c r="E47" s="189">
        <v>1655000</v>
      </c>
      <c r="F47" s="189">
        <v>55000</v>
      </c>
      <c r="G47" s="189">
        <v>55000</v>
      </c>
      <c r="H47" s="189">
        <v>2268446</v>
      </c>
      <c r="I47" s="189">
        <v>1630000</v>
      </c>
      <c r="J47" s="189">
        <v>0</v>
      </c>
      <c r="K47" s="189">
        <v>0</v>
      </c>
      <c r="L47" s="189">
        <v>930069</v>
      </c>
      <c r="M47" s="189">
        <v>920623</v>
      </c>
      <c r="N47" s="189">
        <v>0</v>
      </c>
      <c r="O47" s="189">
        <v>0</v>
      </c>
      <c r="P47" s="189">
        <v>905069</v>
      </c>
      <c r="Q47" s="189">
        <v>895623</v>
      </c>
      <c r="R47" s="189">
        <v>0</v>
      </c>
      <c r="S47" s="189">
        <v>0</v>
      </c>
      <c r="T47" s="179"/>
    </row>
    <row r="48" spans="1:21" s="173" customFormat="1" ht="37.5" customHeight="1">
      <c r="A48" s="190" t="s">
        <v>26</v>
      </c>
      <c r="B48" s="192" t="s">
        <v>642</v>
      </c>
      <c r="C48" s="190"/>
      <c r="D48" s="188"/>
      <c r="E48" s="188"/>
      <c r="F48" s="187"/>
      <c r="G48" s="187"/>
      <c r="H48" s="188"/>
      <c r="I48" s="188"/>
      <c r="J48" s="188"/>
      <c r="K48" s="187"/>
      <c r="L48" s="187"/>
      <c r="M48" s="187"/>
      <c r="N48" s="187"/>
      <c r="O48" s="187"/>
      <c r="P48" s="187"/>
      <c r="Q48" s="187"/>
      <c r="R48" s="187"/>
      <c r="S48" s="187"/>
      <c r="T48" s="186"/>
    </row>
    <row r="49" spans="1:21" s="163" customFormat="1" ht="56.25">
      <c r="A49" s="183">
        <v>1</v>
      </c>
      <c r="B49" s="182" t="s">
        <v>641</v>
      </c>
      <c r="C49" s="179" t="s">
        <v>640</v>
      </c>
      <c r="D49" s="181">
        <v>90725</v>
      </c>
      <c r="E49" s="181">
        <v>80000</v>
      </c>
      <c r="F49" s="180">
        <v>55000</v>
      </c>
      <c r="G49" s="180">
        <v>55000</v>
      </c>
      <c r="H49" s="181">
        <v>74446</v>
      </c>
      <c r="I49" s="181">
        <v>65000</v>
      </c>
      <c r="J49" s="180"/>
      <c r="K49" s="180"/>
      <c r="L49" s="180">
        <v>49446</v>
      </c>
      <c r="M49" s="180">
        <v>40000</v>
      </c>
      <c r="N49" s="180"/>
      <c r="O49" s="180"/>
      <c r="P49" s="180">
        <v>34446</v>
      </c>
      <c r="Q49" s="180">
        <v>25000</v>
      </c>
      <c r="R49" s="180"/>
      <c r="S49" s="180"/>
      <c r="T49" s="179"/>
      <c r="U49" s="193"/>
    </row>
    <row r="50" spans="1:21" s="173" customFormat="1" ht="26.25" customHeight="1">
      <c r="A50" s="190" t="s">
        <v>28</v>
      </c>
      <c r="B50" s="192" t="s">
        <v>624</v>
      </c>
      <c r="C50" s="190"/>
      <c r="D50" s="188"/>
      <c r="E50" s="188"/>
      <c r="F50" s="187"/>
      <c r="G50" s="187"/>
      <c r="H50" s="188"/>
      <c r="I50" s="188"/>
      <c r="J50" s="188"/>
      <c r="K50" s="187"/>
      <c r="L50" s="187"/>
      <c r="M50" s="187"/>
      <c r="N50" s="187"/>
      <c r="O50" s="187"/>
      <c r="P50" s="187"/>
      <c r="Q50" s="187"/>
      <c r="R50" s="187"/>
      <c r="S50" s="187"/>
      <c r="T50" s="186"/>
    </row>
    <row r="51" spans="1:21" s="163" customFormat="1" ht="75" customHeight="1">
      <c r="A51" s="183">
        <v>1</v>
      </c>
      <c r="B51" s="182" t="s">
        <v>639</v>
      </c>
      <c r="C51" s="179" t="s">
        <v>622</v>
      </c>
      <c r="D51" s="184">
        <v>266000</v>
      </c>
      <c r="E51" s="181">
        <v>200000</v>
      </c>
      <c r="F51" s="180"/>
      <c r="G51" s="180"/>
      <c r="H51" s="181">
        <v>266000</v>
      </c>
      <c r="I51" s="181">
        <v>200000</v>
      </c>
      <c r="J51" s="180"/>
      <c r="K51" s="180"/>
      <c r="L51" s="180">
        <v>100000</v>
      </c>
      <c r="M51" s="180">
        <v>100000</v>
      </c>
      <c r="N51" s="180"/>
      <c r="O51" s="180"/>
      <c r="P51" s="180">
        <v>100000</v>
      </c>
      <c r="Q51" s="180">
        <v>100000</v>
      </c>
      <c r="R51" s="180"/>
      <c r="S51" s="180"/>
      <c r="T51" s="179"/>
    </row>
    <row r="52" spans="1:21" s="163" customFormat="1" ht="75" customHeight="1">
      <c r="A52" s="183">
        <v>3</v>
      </c>
      <c r="B52" s="182" t="s">
        <v>638</v>
      </c>
      <c r="C52" s="179" t="s">
        <v>622</v>
      </c>
      <c r="D52" s="184">
        <v>90000</v>
      </c>
      <c r="E52" s="184">
        <v>75000</v>
      </c>
      <c r="F52" s="180"/>
      <c r="G52" s="180"/>
      <c r="H52" s="181">
        <v>90000</v>
      </c>
      <c r="I52" s="181">
        <v>75000</v>
      </c>
      <c r="J52" s="180"/>
      <c r="K52" s="180"/>
      <c r="L52" s="180">
        <v>45000</v>
      </c>
      <c r="M52" s="180">
        <v>45000</v>
      </c>
      <c r="N52" s="180"/>
      <c r="O52" s="180"/>
      <c r="P52" s="180">
        <v>45000</v>
      </c>
      <c r="Q52" s="180">
        <v>45000</v>
      </c>
      <c r="R52" s="180"/>
      <c r="S52" s="180"/>
      <c r="T52" s="179"/>
    </row>
    <row r="53" spans="1:21" s="163" customFormat="1" ht="75" customHeight="1">
      <c r="A53" s="183">
        <v>3</v>
      </c>
      <c r="B53" s="182" t="s">
        <v>637</v>
      </c>
      <c r="C53" s="179" t="s">
        <v>622</v>
      </c>
      <c r="D53" s="184">
        <v>157000</v>
      </c>
      <c r="E53" s="181">
        <v>110000</v>
      </c>
      <c r="F53" s="180"/>
      <c r="G53" s="180"/>
      <c r="H53" s="181">
        <v>157000</v>
      </c>
      <c r="I53" s="181">
        <v>110000</v>
      </c>
      <c r="J53" s="180"/>
      <c r="K53" s="180"/>
      <c r="L53" s="180">
        <v>105623</v>
      </c>
      <c r="M53" s="180">
        <v>105623</v>
      </c>
      <c r="N53" s="180"/>
      <c r="O53" s="180"/>
      <c r="P53" s="180">
        <v>105623</v>
      </c>
      <c r="Q53" s="180">
        <v>105623</v>
      </c>
      <c r="R53" s="180"/>
      <c r="S53" s="180"/>
      <c r="T53" s="179"/>
    </row>
    <row r="54" spans="1:21" s="163" customFormat="1" ht="75">
      <c r="A54" s="183">
        <v>4</v>
      </c>
      <c r="B54" s="182" t="s">
        <v>636</v>
      </c>
      <c r="C54" s="179" t="s">
        <v>622</v>
      </c>
      <c r="D54" s="184">
        <v>185000</v>
      </c>
      <c r="E54" s="181">
        <v>120000</v>
      </c>
      <c r="F54" s="180"/>
      <c r="G54" s="180"/>
      <c r="H54" s="181">
        <v>185000</v>
      </c>
      <c r="I54" s="181">
        <v>120000</v>
      </c>
      <c r="J54" s="180"/>
      <c r="K54" s="180"/>
      <c r="L54" s="180">
        <v>100000</v>
      </c>
      <c r="M54" s="180">
        <v>100000</v>
      </c>
      <c r="N54" s="180"/>
      <c r="O54" s="180"/>
      <c r="P54" s="180">
        <v>90000</v>
      </c>
      <c r="Q54" s="180">
        <v>90000</v>
      </c>
      <c r="R54" s="180"/>
      <c r="S54" s="180"/>
      <c r="T54" s="179"/>
      <c r="U54" s="193"/>
    </row>
    <row r="55" spans="1:21" s="163" customFormat="1" ht="37.5" customHeight="1">
      <c r="A55" s="183">
        <v>5</v>
      </c>
      <c r="B55" s="182" t="s">
        <v>635</v>
      </c>
      <c r="C55" s="179" t="s">
        <v>618</v>
      </c>
      <c r="D55" s="184">
        <v>140000</v>
      </c>
      <c r="E55" s="184">
        <v>80000</v>
      </c>
      <c r="F55" s="180"/>
      <c r="G55" s="180"/>
      <c r="H55" s="181">
        <v>140000</v>
      </c>
      <c r="I55" s="181">
        <v>80000</v>
      </c>
      <c r="J55" s="180"/>
      <c r="K55" s="180"/>
      <c r="L55" s="180">
        <v>30000</v>
      </c>
      <c r="M55" s="180">
        <v>30000</v>
      </c>
      <c r="N55" s="180"/>
      <c r="O55" s="180"/>
      <c r="P55" s="180">
        <v>30000</v>
      </c>
      <c r="Q55" s="180">
        <v>30000</v>
      </c>
      <c r="R55" s="180"/>
      <c r="S55" s="180"/>
      <c r="T55" s="179"/>
    </row>
    <row r="56" spans="1:21" s="163" customFormat="1" ht="75" customHeight="1">
      <c r="A56" s="183">
        <v>6</v>
      </c>
      <c r="B56" s="182" t="s">
        <v>634</v>
      </c>
      <c r="C56" s="179" t="s">
        <v>622</v>
      </c>
      <c r="D56" s="184">
        <v>150000</v>
      </c>
      <c r="E56" s="181">
        <v>100000</v>
      </c>
      <c r="F56" s="180"/>
      <c r="G56" s="180"/>
      <c r="H56" s="181">
        <v>150000</v>
      </c>
      <c r="I56" s="181">
        <v>100000</v>
      </c>
      <c r="J56" s="180"/>
      <c r="K56" s="180"/>
      <c r="L56" s="180">
        <v>50000</v>
      </c>
      <c r="M56" s="180">
        <v>50000</v>
      </c>
      <c r="N56" s="180"/>
      <c r="O56" s="180"/>
      <c r="P56" s="180">
        <v>50000</v>
      </c>
      <c r="Q56" s="180">
        <v>50000</v>
      </c>
      <c r="R56" s="180"/>
      <c r="S56" s="180"/>
      <c r="T56" s="179"/>
    </row>
    <row r="57" spans="1:21" s="163" customFormat="1" ht="75" customHeight="1">
      <c r="A57" s="183">
        <v>7</v>
      </c>
      <c r="B57" s="182" t="s">
        <v>633</v>
      </c>
      <c r="C57" s="179" t="s">
        <v>622</v>
      </c>
      <c r="D57" s="184">
        <v>950000</v>
      </c>
      <c r="E57" s="181">
        <v>450000</v>
      </c>
      <c r="F57" s="180"/>
      <c r="G57" s="180"/>
      <c r="H57" s="181">
        <v>650000</v>
      </c>
      <c r="I57" s="181">
        <v>450000</v>
      </c>
      <c r="J57" s="180"/>
      <c r="K57" s="180"/>
      <c r="L57" s="180">
        <v>200000</v>
      </c>
      <c r="M57" s="180">
        <v>200000</v>
      </c>
      <c r="N57" s="180"/>
      <c r="O57" s="180"/>
      <c r="P57" s="180">
        <v>200000</v>
      </c>
      <c r="Q57" s="180">
        <v>200000</v>
      </c>
      <c r="R57" s="180"/>
      <c r="S57" s="180"/>
      <c r="T57" s="179"/>
    </row>
    <row r="58" spans="1:21" s="163" customFormat="1" ht="37.5" customHeight="1">
      <c r="A58" s="183">
        <v>8</v>
      </c>
      <c r="B58" s="182" t="s">
        <v>632</v>
      </c>
      <c r="C58" s="179" t="s">
        <v>618</v>
      </c>
      <c r="D58" s="184">
        <v>125000</v>
      </c>
      <c r="E58" s="181">
        <v>100000</v>
      </c>
      <c r="F58" s="180"/>
      <c r="G58" s="180"/>
      <c r="H58" s="181">
        <v>125000</v>
      </c>
      <c r="I58" s="181">
        <v>100000</v>
      </c>
      <c r="J58" s="180"/>
      <c r="K58" s="180"/>
      <c r="L58" s="180">
        <v>80000</v>
      </c>
      <c r="M58" s="180">
        <v>80000</v>
      </c>
      <c r="N58" s="180"/>
      <c r="O58" s="180"/>
      <c r="P58" s="180">
        <v>80000</v>
      </c>
      <c r="Q58" s="180">
        <v>80000</v>
      </c>
      <c r="R58" s="180"/>
      <c r="S58" s="180"/>
      <c r="T58" s="179"/>
    </row>
    <row r="59" spans="1:21" s="163" customFormat="1" ht="37.5" customHeight="1">
      <c r="A59" s="183">
        <v>9</v>
      </c>
      <c r="B59" s="182" t="s">
        <v>631</v>
      </c>
      <c r="C59" s="179" t="s">
        <v>618</v>
      </c>
      <c r="D59" s="184">
        <v>185000</v>
      </c>
      <c r="E59" s="181">
        <v>140000</v>
      </c>
      <c r="F59" s="180"/>
      <c r="G59" s="180"/>
      <c r="H59" s="181">
        <v>185000</v>
      </c>
      <c r="I59" s="181">
        <v>140000</v>
      </c>
      <c r="J59" s="180"/>
      <c r="K59" s="180"/>
      <c r="L59" s="180">
        <v>50000</v>
      </c>
      <c r="M59" s="180">
        <v>50000</v>
      </c>
      <c r="N59" s="180"/>
      <c r="O59" s="180"/>
      <c r="P59" s="180">
        <v>50000</v>
      </c>
      <c r="Q59" s="180">
        <v>50000</v>
      </c>
      <c r="R59" s="180"/>
      <c r="S59" s="180"/>
      <c r="T59" s="179"/>
    </row>
    <row r="60" spans="1:21" s="163" customFormat="1" ht="37.5" customHeight="1">
      <c r="A60" s="183">
        <v>10</v>
      </c>
      <c r="B60" s="182" t="s">
        <v>630</v>
      </c>
      <c r="C60" s="179" t="s">
        <v>618</v>
      </c>
      <c r="D60" s="184">
        <v>164000</v>
      </c>
      <c r="E60" s="181">
        <v>120000</v>
      </c>
      <c r="F60" s="180"/>
      <c r="G60" s="180"/>
      <c r="H60" s="181">
        <v>164000</v>
      </c>
      <c r="I60" s="181">
        <v>120000</v>
      </c>
      <c r="J60" s="180"/>
      <c r="K60" s="180"/>
      <c r="L60" s="180">
        <v>80000</v>
      </c>
      <c r="M60" s="180">
        <v>80000</v>
      </c>
      <c r="N60" s="180"/>
      <c r="O60" s="180"/>
      <c r="P60" s="180">
        <v>80000</v>
      </c>
      <c r="Q60" s="180">
        <v>80000</v>
      </c>
      <c r="R60" s="180"/>
      <c r="S60" s="180"/>
      <c r="T60" s="179"/>
    </row>
    <row r="61" spans="1:21" s="163" customFormat="1" ht="37.5" customHeight="1">
      <c r="A61" s="183">
        <v>11</v>
      </c>
      <c r="B61" s="182" t="s">
        <v>629</v>
      </c>
      <c r="C61" s="179" t="s">
        <v>618</v>
      </c>
      <c r="D61" s="181">
        <v>82000</v>
      </c>
      <c r="E61" s="184">
        <v>70000</v>
      </c>
      <c r="F61" s="180"/>
      <c r="G61" s="180"/>
      <c r="H61" s="181">
        <v>82000</v>
      </c>
      <c r="I61" s="181">
        <v>70000</v>
      </c>
      <c r="J61" s="180"/>
      <c r="K61" s="180"/>
      <c r="L61" s="180">
        <v>40000</v>
      </c>
      <c r="M61" s="180">
        <v>40000</v>
      </c>
      <c r="N61" s="180"/>
      <c r="O61" s="180"/>
      <c r="P61" s="180">
        <v>40000</v>
      </c>
      <c r="Q61" s="180">
        <v>40000</v>
      </c>
      <c r="R61" s="180"/>
      <c r="S61" s="180"/>
      <c r="T61" s="179"/>
    </row>
    <row r="62" spans="1:21" s="163" customFormat="1" ht="35.25" customHeight="1">
      <c r="A62" s="190" t="s">
        <v>78</v>
      </c>
      <c r="B62" s="192" t="s">
        <v>628</v>
      </c>
      <c r="C62" s="183"/>
      <c r="D62" s="188">
        <v>376592</v>
      </c>
      <c r="E62" s="188">
        <v>328042</v>
      </c>
      <c r="F62" s="188">
        <v>40987</v>
      </c>
      <c r="G62" s="188">
        <v>32000</v>
      </c>
      <c r="H62" s="188">
        <v>327444</v>
      </c>
      <c r="I62" s="188">
        <v>220000</v>
      </c>
      <c r="J62" s="188">
        <v>0</v>
      </c>
      <c r="K62" s="188">
        <v>0</v>
      </c>
      <c r="L62" s="188">
        <v>148894</v>
      </c>
      <c r="M62" s="188">
        <v>140000</v>
      </c>
      <c r="N62" s="188">
        <v>0</v>
      </c>
      <c r="O62" s="188">
        <v>0</v>
      </c>
      <c r="P62" s="188">
        <v>148894</v>
      </c>
      <c r="Q62" s="188">
        <v>140000</v>
      </c>
      <c r="R62" s="188">
        <v>0</v>
      </c>
      <c r="S62" s="188">
        <v>0</v>
      </c>
      <c r="T62" s="179"/>
    </row>
    <row r="63" spans="1:21" s="173" customFormat="1" ht="18.75" customHeight="1">
      <c r="A63" s="190" t="s">
        <v>26</v>
      </c>
      <c r="B63" s="192" t="s">
        <v>627</v>
      </c>
      <c r="C63" s="190"/>
      <c r="D63" s="188"/>
      <c r="E63" s="188"/>
      <c r="F63" s="187"/>
      <c r="G63" s="187"/>
      <c r="H63" s="188"/>
      <c r="I63" s="188"/>
      <c r="J63" s="187"/>
      <c r="K63" s="187"/>
      <c r="L63" s="187"/>
      <c r="M63" s="187"/>
      <c r="N63" s="187"/>
      <c r="O63" s="187"/>
      <c r="P63" s="187"/>
      <c r="Q63" s="187"/>
      <c r="R63" s="187"/>
      <c r="S63" s="187"/>
      <c r="T63" s="186"/>
    </row>
    <row r="64" spans="1:21" s="163" customFormat="1" ht="56.25" customHeight="1">
      <c r="A64" s="183">
        <v>1</v>
      </c>
      <c r="B64" s="185" t="s">
        <v>626</v>
      </c>
      <c r="C64" s="179" t="s">
        <v>625</v>
      </c>
      <c r="D64" s="184">
        <v>62000</v>
      </c>
      <c r="E64" s="184">
        <v>42000</v>
      </c>
      <c r="F64" s="180">
        <v>40987</v>
      </c>
      <c r="G64" s="180">
        <v>32000</v>
      </c>
      <c r="H64" s="181">
        <v>48894</v>
      </c>
      <c r="I64" s="181">
        <v>40000</v>
      </c>
      <c r="J64" s="180"/>
      <c r="K64" s="180"/>
      <c r="L64" s="180">
        <v>18894</v>
      </c>
      <c r="M64" s="180">
        <v>10000</v>
      </c>
      <c r="N64" s="180"/>
      <c r="O64" s="180"/>
      <c r="P64" s="180">
        <v>18894</v>
      </c>
      <c r="Q64" s="180">
        <v>10000</v>
      </c>
      <c r="R64" s="180"/>
      <c r="S64" s="180"/>
      <c r="T64" s="179"/>
    </row>
    <row r="65" spans="1:20" s="173" customFormat="1" ht="23.25" customHeight="1">
      <c r="A65" s="190" t="s">
        <v>28</v>
      </c>
      <c r="B65" s="191" t="s">
        <v>624</v>
      </c>
      <c r="C65" s="190"/>
      <c r="D65" s="189"/>
      <c r="E65" s="188"/>
      <c r="F65" s="187"/>
      <c r="G65" s="187"/>
      <c r="H65" s="188"/>
      <c r="I65" s="188"/>
      <c r="J65" s="187"/>
      <c r="K65" s="187"/>
      <c r="L65" s="187"/>
      <c r="M65" s="187"/>
      <c r="N65" s="187"/>
      <c r="O65" s="187"/>
      <c r="P65" s="187"/>
      <c r="Q65" s="187"/>
      <c r="R65" s="187"/>
      <c r="S65" s="187"/>
      <c r="T65" s="186"/>
    </row>
    <row r="66" spans="1:20" s="163" customFormat="1" ht="75" customHeight="1">
      <c r="A66" s="183">
        <v>1</v>
      </c>
      <c r="B66" s="185" t="s">
        <v>623</v>
      </c>
      <c r="C66" s="179" t="s">
        <v>622</v>
      </c>
      <c r="D66" s="184">
        <v>176042</v>
      </c>
      <c r="E66" s="181">
        <v>176042</v>
      </c>
      <c r="F66" s="180"/>
      <c r="G66" s="180"/>
      <c r="H66" s="181">
        <v>140000</v>
      </c>
      <c r="I66" s="181">
        <v>90000</v>
      </c>
      <c r="J66" s="180"/>
      <c r="K66" s="180"/>
      <c r="L66" s="180">
        <v>90000</v>
      </c>
      <c r="M66" s="180">
        <v>90000</v>
      </c>
      <c r="N66" s="180"/>
      <c r="O66" s="180"/>
      <c r="P66" s="180">
        <v>90000</v>
      </c>
      <c r="Q66" s="180">
        <v>90000</v>
      </c>
      <c r="R66" s="180"/>
      <c r="S66" s="180"/>
      <c r="T66" s="179"/>
    </row>
    <row r="67" spans="1:20" s="163" customFormat="1" ht="37.5" customHeight="1">
      <c r="A67" s="183">
        <v>2</v>
      </c>
      <c r="B67" s="182" t="s">
        <v>621</v>
      </c>
      <c r="C67" s="179" t="s">
        <v>618</v>
      </c>
      <c r="D67" s="181">
        <v>138550</v>
      </c>
      <c r="E67" s="181">
        <v>90000</v>
      </c>
      <c r="F67" s="180"/>
      <c r="G67" s="180"/>
      <c r="H67" s="181">
        <v>138550</v>
      </c>
      <c r="I67" s="181">
        <v>90000</v>
      </c>
      <c r="J67" s="180"/>
      <c r="K67" s="180"/>
      <c r="L67" s="180">
        <v>40000</v>
      </c>
      <c r="M67" s="180">
        <v>40000</v>
      </c>
      <c r="N67" s="180"/>
      <c r="O67" s="180"/>
      <c r="P67" s="180">
        <v>40000</v>
      </c>
      <c r="Q67" s="180">
        <v>40000</v>
      </c>
      <c r="R67" s="180"/>
      <c r="S67" s="180"/>
      <c r="T67" s="179"/>
    </row>
    <row r="68" spans="1:20" s="173" customFormat="1" ht="48.75" customHeight="1">
      <c r="A68" s="178" t="s">
        <v>80</v>
      </c>
      <c r="B68" s="177" t="s">
        <v>620</v>
      </c>
      <c r="C68" s="174"/>
      <c r="D68" s="176">
        <v>1437416</v>
      </c>
      <c r="E68" s="176">
        <v>1000000</v>
      </c>
      <c r="F68" s="176">
        <v>0</v>
      </c>
      <c r="G68" s="176">
        <v>0</v>
      </c>
      <c r="H68" s="176">
        <v>1437416</v>
      </c>
      <c r="I68" s="176">
        <v>1000000</v>
      </c>
      <c r="J68" s="176">
        <v>0</v>
      </c>
      <c r="K68" s="176">
        <v>0</v>
      </c>
      <c r="L68" s="176">
        <v>0</v>
      </c>
      <c r="M68" s="176">
        <v>0</v>
      </c>
      <c r="N68" s="176">
        <v>0</v>
      </c>
      <c r="O68" s="176">
        <v>0</v>
      </c>
      <c r="P68" s="176">
        <v>285000</v>
      </c>
      <c r="Q68" s="176">
        <v>285000</v>
      </c>
      <c r="R68" s="176">
        <v>0</v>
      </c>
      <c r="S68" s="175"/>
      <c r="T68" s="174"/>
    </row>
    <row r="69" spans="1:20" s="163" customFormat="1" ht="56.25" customHeight="1">
      <c r="A69" s="172">
        <v>1</v>
      </c>
      <c r="B69" s="171" t="s">
        <v>619</v>
      </c>
      <c r="C69" s="168" t="s">
        <v>618</v>
      </c>
      <c r="D69" s="170">
        <v>1437416</v>
      </c>
      <c r="E69" s="170">
        <v>1000000</v>
      </c>
      <c r="F69" s="169">
        <v>0</v>
      </c>
      <c r="G69" s="169">
        <v>0</v>
      </c>
      <c r="H69" s="170">
        <v>1437416</v>
      </c>
      <c r="I69" s="170">
        <v>1000000</v>
      </c>
      <c r="J69" s="169"/>
      <c r="K69" s="169"/>
      <c r="L69" s="169"/>
      <c r="M69" s="169"/>
      <c r="N69" s="169"/>
      <c r="O69" s="169"/>
      <c r="P69" s="169">
        <v>285000</v>
      </c>
      <c r="Q69" s="169">
        <v>285000</v>
      </c>
      <c r="R69" s="169"/>
      <c r="S69" s="169"/>
      <c r="T69" s="168"/>
    </row>
    <row r="70" spans="1:20" s="163" customFormat="1" ht="6.75" customHeight="1">
      <c r="A70" s="166"/>
      <c r="B70" s="167"/>
      <c r="C70" s="166"/>
      <c r="D70" s="165"/>
      <c r="E70" s="165"/>
      <c r="F70" s="165"/>
      <c r="G70" s="165"/>
      <c r="H70" s="165"/>
      <c r="I70" s="165"/>
      <c r="J70" s="165"/>
      <c r="K70" s="165"/>
      <c r="L70" s="165"/>
      <c r="M70" s="165"/>
      <c r="N70" s="165"/>
      <c r="O70" s="165"/>
      <c r="P70" s="165"/>
      <c r="Q70" s="165"/>
      <c r="R70" s="165"/>
      <c r="S70" s="165"/>
      <c r="T70" s="164"/>
    </row>
    <row r="72" spans="1:20" ht="38.25" customHeight="1">
      <c r="J72" s="394" t="s">
        <v>824</v>
      </c>
      <c r="K72" s="394"/>
      <c r="L72" s="394"/>
      <c r="M72" s="394"/>
      <c r="N72" s="394"/>
      <c r="O72" s="394"/>
      <c r="P72" s="394"/>
      <c r="Q72" s="394"/>
      <c r="R72" s="394"/>
      <c r="S72" s="394"/>
      <c r="T72" s="394"/>
    </row>
  </sheetData>
  <mergeCells count="31">
    <mergeCell ref="A1:T1"/>
    <mergeCell ref="J72:T72"/>
    <mergeCell ref="H7:H9"/>
    <mergeCell ref="I7:K7"/>
    <mergeCell ref="L7:L9"/>
    <mergeCell ref="M7:O7"/>
    <mergeCell ref="P7:P9"/>
    <mergeCell ref="Q7:S7"/>
    <mergeCell ref="I8:I9"/>
    <mergeCell ref="J8:K8"/>
    <mergeCell ref="M8:M9"/>
    <mergeCell ref="L5:O6"/>
    <mergeCell ref="P5:S6"/>
    <mergeCell ref="F7:F9"/>
    <mergeCell ref="Q4:T4"/>
    <mergeCell ref="H5:K6"/>
    <mergeCell ref="A2:T2"/>
    <mergeCell ref="A5:A9"/>
    <mergeCell ref="B5:B9"/>
    <mergeCell ref="C5:E5"/>
    <mergeCell ref="F5:G6"/>
    <mergeCell ref="C6:C9"/>
    <mergeCell ref="D6:E6"/>
    <mergeCell ref="D7:D9"/>
    <mergeCell ref="E7:E9"/>
    <mergeCell ref="G7:G9"/>
    <mergeCell ref="A3:T3"/>
    <mergeCell ref="N8:O8"/>
    <mergeCell ref="Q8:Q9"/>
    <mergeCell ref="R8:S8"/>
    <mergeCell ref="T5:T9"/>
  </mergeCells>
  <printOptions horizontalCentered="1"/>
  <pageMargins left="0.5" right="0.5" top="0.5" bottom="0.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PL01.ThuNS2022</vt:lpstr>
      <vt:lpstr>PL02.ChiNS2022</vt:lpstr>
      <vt:lpstr>PL03.QLHC</vt:lpstr>
      <vt:lpstr>PL04.DT</vt:lpstr>
      <vt:lpstr>PL05.ThuHX</vt:lpstr>
      <vt:lpstr>PL06.Thu.HX huong</vt:lpstr>
      <vt:lpstr>PL07.ChiNS.HX</vt:lpstr>
      <vt:lpstr>PL08.Tiendat</vt:lpstr>
      <vt:lpstr>PL09.NSTW</vt:lpstr>
      <vt:lpstr>PL10.Phanbo.Tiendat </vt:lpstr>
      <vt:lpstr>PL11.Doi ung ODA</vt:lpstr>
      <vt:lpstr>PL12.NSTT</vt:lpstr>
      <vt:lpstr>PL13.XSKT</vt:lpstr>
      <vt:lpstr>PL01.ThuNS2022!Print_Area</vt:lpstr>
      <vt:lpstr>PL02.ChiNS2022!Print_Area</vt:lpstr>
      <vt:lpstr>PL03.QLHC!Print_Area</vt:lpstr>
      <vt:lpstr>PL04.DT!Print_Area</vt:lpstr>
      <vt:lpstr>PL05.ThuHX!Print_Area</vt:lpstr>
      <vt:lpstr>'PL06.Thu.HX huong'!Print_Area</vt:lpstr>
      <vt:lpstr>PL07.ChiNS.HX!Print_Area</vt:lpstr>
      <vt:lpstr>PL09.NSTW!Print_Area</vt:lpstr>
      <vt:lpstr>'PL10.Phanbo.Tiendat '!Print_Area</vt:lpstr>
      <vt:lpstr>'PL11.Doi ung ODA'!Print_Area</vt:lpstr>
      <vt:lpstr>PL12.NSTT!Print_Area</vt:lpstr>
      <vt:lpstr>PL13.XSKT!Print_Area</vt:lpstr>
      <vt:lpstr>PL01.ThuNS2022!Print_Titles</vt:lpstr>
      <vt:lpstr>PL02.ChiNS2022!Print_Titles</vt:lpstr>
      <vt:lpstr>PL03.QLHC!Print_Titles</vt:lpstr>
      <vt:lpstr>PL04.DT!Print_Titles</vt:lpstr>
      <vt:lpstr>PL09.NSTW!Print_Titles</vt:lpstr>
      <vt:lpstr>'PL10.Phanbo.Tiendat '!Print_Titles</vt:lpstr>
      <vt:lpstr>'PL11.Doi ung ODA'!Print_Titles</vt:lpstr>
      <vt:lpstr>PL12.NSTT!Print_Titles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thanhsen</cp:lastModifiedBy>
  <cp:lastPrinted>2021-12-14T07:03:21Z</cp:lastPrinted>
  <dcterms:created xsi:type="dcterms:W3CDTF">2021-11-03T08:24:53Z</dcterms:created>
  <dcterms:modified xsi:type="dcterms:W3CDTF">2021-12-14T08:19:48Z</dcterms:modified>
</cp:coreProperties>
</file>