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810" windowHeight="4575" tabRatio="990" firstSheet="1" activeTab="13"/>
  </bookViews>
  <sheets>
    <sheet name="CMĐ" sheetId="2" r:id="rId1"/>
    <sheet name="2.1.TP" sheetId="3" r:id="rId2"/>
    <sheet name="2.2.TX KA" sheetId="4" r:id="rId3"/>
    <sheet name="2.3.TX HL" sheetId="5" r:id="rId4"/>
    <sheet name="2.4.Kỳ Anh" sheetId="6" r:id="rId5"/>
    <sheet name="2.5.CX" sheetId="7" r:id="rId6"/>
    <sheet name="2.6.Th Hà" sheetId="8" r:id="rId7"/>
    <sheet name="2.7.Can Lộc" sheetId="15" r:id="rId8"/>
    <sheet name="2.8.Lộc Hà" sheetId="14" r:id="rId9"/>
    <sheet name="2.9.Nghi X" sheetId="13" r:id="rId10"/>
    <sheet name="2.10.Đức Thọ" sheetId="9" r:id="rId11"/>
    <sheet name="2.11.H Sơn" sheetId="10" r:id="rId12"/>
    <sheet name="2.12.Vũ Q" sheetId="12" r:id="rId13"/>
    <sheet name="2.13.H Khê" sheetId="11" r:id="rId14"/>
  </sheets>
  <definedNames>
    <definedName name="_xlnm.Print_Titles" localSheetId="0">CMĐ!$9:$9</definedName>
    <definedName name="_xlnm.Print_Titles">#N/A</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3" l="1"/>
  <c r="C17" i="13"/>
  <c r="A2" i="11" l="1"/>
  <c r="A1" i="11"/>
  <c r="A2" i="12"/>
  <c r="A1" i="12"/>
  <c r="A2" i="10"/>
  <c r="A1" i="10"/>
  <c r="A2" i="9"/>
  <c r="A1" i="9"/>
  <c r="A2" i="13"/>
  <c r="A1" i="13"/>
  <c r="A2" i="14"/>
  <c r="A1" i="14"/>
  <c r="A2" i="15"/>
  <c r="A1" i="15"/>
  <c r="A2" i="8"/>
  <c r="A1" i="8"/>
  <c r="A2" i="7"/>
  <c r="A1" i="7"/>
  <c r="A2" i="6"/>
  <c r="A1" i="6"/>
  <c r="A2" i="5"/>
  <c r="A1" i="5"/>
  <c r="A2" i="4"/>
  <c r="A1" i="4"/>
  <c r="A2" i="3"/>
  <c r="A1" i="3"/>
  <c r="G53" i="8" l="1"/>
  <c r="F53" i="8"/>
  <c r="D53" i="8"/>
  <c r="C53" i="8"/>
  <c r="A53" i="8"/>
  <c r="D26" i="8"/>
  <c r="C26" i="8"/>
  <c r="D28" i="8"/>
  <c r="C28" i="8"/>
  <c r="A21" i="13" l="1"/>
  <c r="D18" i="13" l="1"/>
  <c r="C18" i="13"/>
  <c r="D14" i="13"/>
  <c r="C14" i="13"/>
  <c r="G11" i="13"/>
  <c r="G21" i="13" s="1"/>
  <c r="F11" i="13"/>
  <c r="F21" i="13" s="1"/>
  <c r="D11" i="13"/>
  <c r="C11" i="13"/>
  <c r="D9" i="13"/>
  <c r="C9" i="13"/>
  <c r="C21" i="13" l="1"/>
  <c r="D21" i="13"/>
  <c r="A35" i="4"/>
  <c r="C34" i="4"/>
  <c r="C33" i="4" s="1"/>
  <c r="D33" i="4"/>
  <c r="C32" i="4"/>
  <c r="C31" i="4" s="1"/>
  <c r="D31" i="4"/>
  <c r="C30" i="4"/>
  <c r="C29" i="4"/>
  <c r="C28" i="4"/>
  <c r="C27" i="4"/>
  <c r="G26" i="4"/>
  <c r="G35" i="4" s="1"/>
  <c r="D26" i="4"/>
  <c r="D25" i="4"/>
  <c r="C25" i="4" s="1"/>
  <c r="C24" i="4" s="1"/>
  <c r="C23" i="4"/>
  <c r="C22" i="4" s="1"/>
  <c r="D22" i="4"/>
  <c r="C21" i="4"/>
  <c r="C20" i="4" s="1"/>
  <c r="G20" i="4"/>
  <c r="C19" i="4"/>
  <c r="C18" i="4" s="1"/>
  <c r="D18" i="4"/>
  <c r="C17" i="4"/>
  <c r="C16" i="4" s="1"/>
  <c r="D16" i="4"/>
  <c r="C15" i="4"/>
  <c r="C14" i="4" s="1"/>
  <c r="D14" i="4"/>
  <c r="C13" i="4"/>
  <c r="C12" i="4"/>
  <c r="C11" i="4" s="1"/>
  <c r="G11" i="4"/>
  <c r="D9" i="4"/>
  <c r="C9" i="4"/>
  <c r="C26" i="4" l="1"/>
  <c r="C35" i="4" s="1"/>
  <c r="D24" i="4"/>
  <c r="D35" i="4" s="1"/>
  <c r="G18" i="6"/>
  <c r="E18" i="6"/>
  <c r="D18" i="6"/>
  <c r="A18" i="6"/>
  <c r="C17" i="6"/>
  <c r="G16" i="6"/>
  <c r="C16" i="6"/>
  <c r="C18" i="6" s="1"/>
  <c r="A31" i="7" l="1"/>
  <c r="E31" i="7"/>
  <c r="D31" i="7"/>
  <c r="C31" i="7"/>
  <c r="E29" i="7"/>
  <c r="C29" i="7"/>
  <c r="G25" i="15" l="1"/>
  <c r="G28" i="15" s="1"/>
  <c r="C25" i="15"/>
  <c r="A27" i="15"/>
  <c r="D25" i="15"/>
  <c r="G27" i="10" l="1"/>
  <c r="G29" i="10" s="1"/>
  <c r="D29" i="10"/>
  <c r="C29" i="10"/>
  <c r="A29" i="10"/>
  <c r="C25" i="10"/>
  <c r="C24" i="10"/>
  <c r="C28" i="10" l="1"/>
  <c r="D27" i="10"/>
  <c r="C27" i="10"/>
  <c r="A12" i="11" l="1"/>
  <c r="C11" i="11"/>
  <c r="C10" i="11" s="1"/>
  <c r="C12" i="11" s="1"/>
  <c r="G10" i="11"/>
  <c r="G12" i="11" s="1"/>
  <c r="G48" i="8"/>
  <c r="F48" i="8"/>
  <c r="D48" i="8"/>
  <c r="C48" i="8"/>
  <c r="D46" i="8"/>
  <c r="C46" i="8"/>
  <c r="G40" i="8"/>
  <c r="F40" i="8"/>
  <c r="D40" i="8"/>
  <c r="C40" i="8"/>
  <c r="G37" i="8"/>
  <c r="C37" i="8"/>
  <c r="D35" i="8"/>
  <c r="C35" i="8"/>
  <c r="D33" i="8"/>
  <c r="C33" i="8"/>
  <c r="D30" i="8"/>
  <c r="C30" i="8"/>
  <c r="G12" i="8"/>
  <c r="D12" i="8"/>
  <c r="C12" i="8"/>
  <c r="G9" i="8"/>
  <c r="C9" i="8"/>
  <c r="A19" i="15" l="1"/>
  <c r="A20" i="15" s="1"/>
  <c r="A21" i="15" s="1"/>
  <c r="A22" i="15" s="1"/>
  <c r="A23" i="15" s="1"/>
  <c r="A24" i="15" s="1"/>
  <c r="A28" i="15" s="1"/>
  <c r="D15" i="15"/>
  <c r="D28" i="15" s="1"/>
  <c r="C15" i="15"/>
  <c r="D12" i="15"/>
  <c r="C12" i="15"/>
  <c r="D10" i="15"/>
  <c r="C10" i="15"/>
  <c r="C28" i="15" l="1"/>
  <c r="A24" i="14"/>
  <c r="C22" i="14"/>
  <c r="C21" i="14"/>
  <c r="D20" i="14"/>
  <c r="D24" i="14" s="1"/>
  <c r="C20" i="14"/>
  <c r="C19" i="14"/>
  <c r="C18" i="14"/>
  <c r="C17" i="14" s="1"/>
  <c r="D17" i="14"/>
  <c r="C16" i="14"/>
  <c r="C15" i="14" s="1"/>
  <c r="G15" i="14"/>
  <c r="G24" i="14" s="1"/>
  <c r="C14" i="14"/>
  <c r="C13" i="14" s="1"/>
  <c r="D13" i="14"/>
  <c r="C12" i="14"/>
  <c r="C11" i="14"/>
  <c r="C10" i="14"/>
  <c r="D9" i="14"/>
  <c r="D11" i="12"/>
  <c r="D16" i="12" s="1"/>
  <c r="G9" i="12"/>
  <c r="G16" i="12" s="1"/>
  <c r="A16" i="12"/>
  <c r="C15" i="12"/>
  <c r="C14" i="12"/>
  <c r="C13" i="12"/>
  <c r="C12" i="12"/>
  <c r="C10" i="12"/>
  <c r="C9" i="12" s="1"/>
  <c r="C11" i="12" l="1"/>
  <c r="C16" i="12" s="1"/>
  <c r="C24" i="14"/>
  <c r="C9" i="14"/>
  <c r="D12" i="7"/>
  <c r="D27" i="7"/>
  <c r="C27" i="7"/>
  <c r="C12" i="7"/>
  <c r="D9" i="7"/>
  <c r="C9" i="7"/>
  <c r="C15" i="6" l="1"/>
  <c r="D14" i="6"/>
  <c r="C14" i="6"/>
  <c r="C13" i="6"/>
  <c r="C12" i="6"/>
  <c r="G11" i="6"/>
  <c r="E11" i="6"/>
  <c r="D11" i="6"/>
  <c r="C11" i="6"/>
  <c r="C10" i="6"/>
  <c r="C9" i="6" s="1"/>
  <c r="D9" i="6"/>
  <c r="A13" i="3" l="1"/>
  <c r="C12" i="3"/>
  <c r="C10" i="3" s="1"/>
  <c r="C13" i="3" s="1"/>
  <c r="C11" i="3"/>
  <c r="D10" i="3"/>
  <c r="D13" i="3" s="1"/>
  <c r="A16" i="5" l="1"/>
  <c r="C15" i="5"/>
  <c r="C14" i="5"/>
  <c r="C13" i="5" s="1"/>
  <c r="C16" i="5" s="1"/>
  <c r="G13" i="5"/>
  <c r="G16" i="5" s="1"/>
  <c r="F13" i="5"/>
  <c r="F16" i="5" s="1"/>
  <c r="D13" i="5"/>
  <c r="D16" i="5" s="1"/>
  <c r="C12" i="5"/>
  <c r="D11" i="5"/>
  <c r="C11" i="5"/>
  <c r="C10" i="5"/>
  <c r="C9" i="5" s="1"/>
  <c r="D9" i="5"/>
  <c r="A20" i="9"/>
  <c r="C19" i="9"/>
  <c r="C18" i="9"/>
  <c r="C17" i="9"/>
  <c r="C16" i="9"/>
  <c r="C15" i="9"/>
  <c r="C14" i="9"/>
  <c r="D13" i="9"/>
  <c r="D20" i="9" s="1"/>
  <c r="C12" i="9"/>
  <c r="C11" i="9"/>
  <c r="D10" i="9"/>
  <c r="C10" i="9" s="1"/>
  <c r="C13" i="9" l="1"/>
  <c r="C20" i="9" s="1"/>
  <c r="C26" i="10"/>
  <c r="C23" i="10"/>
  <c r="C22" i="10"/>
  <c r="C21" i="10"/>
  <c r="C20" i="10"/>
  <c r="C19" i="10"/>
  <c r="D18" i="10"/>
  <c r="C17" i="10"/>
  <c r="C16" i="10"/>
  <c r="C15" i="10"/>
  <c r="D14" i="10"/>
  <c r="C14" i="10"/>
  <c r="C13" i="10"/>
  <c r="C12" i="10"/>
  <c r="C11" i="10"/>
  <c r="G10" i="10"/>
  <c r="F10" i="10"/>
  <c r="E10" i="10"/>
  <c r="D10" i="10"/>
  <c r="C18" i="10" l="1"/>
  <c r="C10" i="10"/>
  <c r="H23" i="2"/>
  <c r="G23" i="2"/>
  <c r="F23" i="2"/>
  <c r="E23" i="2"/>
  <c r="C23" i="2"/>
  <c r="H22" i="2"/>
  <c r="G22" i="2"/>
  <c r="F22" i="2"/>
  <c r="E22" i="2"/>
  <c r="C22" i="2"/>
  <c r="H21" i="2"/>
  <c r="G21" i="2"/>
  <c r="F21" i="2"/>
  <c r="E21" i="2"/>
  <c r="C21" i="2"/>
  <c r="H20" i="2"/>
  <c r="G20" i="2"/>
  <c r="F20" i="2"/>
  <c r="E20" i="2"/>
  <c r="C20" i="2"/>
  <c r="H19" i="2"/>
  <c r="G19" i="2"/>
  <c r="F19" i="2"/>
  <c r="E19" i="2"/>
  <c r="C19" i="2"/>
  <c r="H18" i="2"/>
  <c r="G18" i="2"/>
  <c r="F18" i="2"/>
  <c r="E18" i="2"/>
  <c r="C18" i="2"/>
  <c r="H17" i="2"/>
  <c r="G17" i="2"/>
  <c r="F17" i="2"/>
  <c r="E17" i="2"/>
  <c r="C17" i="2"/>
  <c r="H16" i="2"/>
  <c r="G16" i="2"/>
  <c r="F16" i="2"/>
  <c r="E16" i="2"/>
  <c r="C16" i="2"/>
  <c r="H15" i="2"/>
  <c r="G15" i="2"/>
  <c r="F15" i="2"/>
  <c r="E15" i="2"/>
  <c r="C15" i="2"/>
  <c r="H14" i="2"/>
  <c r="G14" i="2"/>
  <c r="F14" i="2"/>
  <c r="E14" i="2"/>
  <c r="C14" i="2"/>
  <c r="H13" i="2"/>
  <c r="G13" i="2"/>
  <c r="F13" i="2"/>
  <c r="E13" i="2"/>
  <c r="C13" i="2"/>
  <c r="H12" i="2"/>
  <c r="G12" i="2"/>
  <c r="F12" i="2"/>
  <c r="E12" i="2"/>
  <c r="C12" i="2"/>
  <c r="I30" i="15"/>
  <c r="A6" i="15"/>
  <c r="I26" i="14"/>
  <c r="A5" i="14"/>
  <c r="I23" i="13"/>
  <c r="A5" i="13"/>
  <c r="I18" i="12"/>
  <c r="A5" i="12"/>
  <c r="I14" i="11"/>
  <c r="A6" i="11"/>
  <c r="I31" i="10"/>
  <c r="A6" i="10"/>
  <c r="I22" i="9"/>
  <c r="A6" i="9"/>
  <c r="I55" i="8"/>
  <c r="A5" i="8"/>
  <c r="I33" i="7" l="1"/>
  <c r="A5" i="7"/>
  <c r="I20" i="6"/>
  <c r="A5" i="6"/>
  <c r="I18" i="5"/>
  <c r="A5" i="5"/>
  <c r="I37" i="4"/>
  <c r="A5" i="4"/>
  <c r="H11" i="2"/>
  <c r="G11" i="2"/>
  <c r="F11" i="2"/>
  <c r="E11" i="2"/>
  <c r="C11" i="2"/>
  <c r="I15" i="3"/>
  <c r="A6" i="3"/>
  <c r="D23" i="2" l="1"/>
  <c r="D21" i="2"/>
  <c r="D20" i="2"/>
  <c r="D18" i="2"/>
  <c r="D17" i="2"/>
  <c r="D15" i="2"/>
  <c r="D12" i="2"/>
  <c r="D11" i="2"/>
  <c r="F10" i="2"/>
  <c r="C10" i="2"/>
  <c r="H10" i="2" l="1"/>
  <c r="D16" i="2"/>
  <c r="D14" i="2"/>
  <c r="G10" i="2"/>
  <c r="D19" i="2"/>
  <c r="D22" i="2"/>
  <c r="E10" i="2"/>
  <c r="D13" i="2"/>
  <c r="D10" i="2" l="1"/>
</calcChain>
</file>

<file path=xl/sharedStrings.xml><?xml version="1.0" encoding="utf-8"?>
<sst xmlns="http://schemas.openxmlformats.org/spreadsheetml/2006/main" count="788" uniqueCount="493">
  <si>
    <t>CỘNG HÒA XÃ HỘI CHỦ NGHĨA VIỆT NAM</t>
  </si>
  <si>
    <t>Độc lập - Tự do - Hạnh phúc</t>
  </si>
  <si>
    <t>STT</t>
  </si>
  <si>
    <t>Tên huyện, thị xã, thành phố</t>
  </si>
  <si>
    <t>Sử dụng từ các loại đất (ha)</t>
  </si>
  <si>
    <t>Phụ lục chi tiết</t>
  </si>
  <si>
    <t>LUA</t>
  </si>
  <si>
    <t>RĐD</t>
  </si>
  <si>
    <t>RPH</t>
  </si>
  <si>
    <t>RSX</t>
  </si>
  <si>
    <t>(4)=(5)+....+(8)</t>
  </si>
  <si>
    <t>Tổng cộng</t>
  </si>
  <si>
    <t>Thành phố Hà Tĩnh</t>
  </si>
  <si>
    <t>Phụ lục 1.1.</t>
  </si>
  <si>
    <t>Thị xã Kỳ Anh</t>
  </si>
  <si>
    <t>Phụ lục 1.2.</t>
  </si>
  <si>
    <t>Thị xã Hồng Lĩnh</t>
  </si>
  <si>
    <t>Phụ lục 1.3.</t>
  </si>
  <si>
    <t>Huyện Kỳ Anh</t>
  </si>
  <si>
    <t>Phụ lục 1.4.</t>
  </si>
  <si>
    <t>Huyện Cẩm Xuyên</t>
  </si>
  <si>
    <t>Phụ lục 1.5.</t>
  </si>
  <si>
    <t>Huyện Thạch Hà</t>
  </si>
  <si>
    <t>Phụ lục 1.6.</t>
  </si>
  <si>
    <t>Huyện Can Lộc</t>
  </si>
  <si>
    <t>Phụ lục 1.7.</t>
  </si>
  <si>
    <t>Huyện Lộc Hà</t>
  </si>
  <si>
    <t>Phụ lục 1.8.</t>
  </si>
  <si>
    <t>Huyện Nghi Xuân</t>
  </si>
  <si>
    <t>Phụ lục 1.9.</t>
  </si>
  <si>
    <t>Huyện Đức Thọ</t>
  </si>
  <si>
    <t>Phụ lục 1.10.</t>
  </si>
  <si>
    <t>Huyện Hương Sơn</t>
  </si>
  <si>
    <t>Phụ lục 1.11.</t>
  </si>
  <si>
    <t>Huyện Vũ Quang</t>
  </si>
  <si>
    <t>Phụ lục 1.12.</t>
  </si>
  <si>
    <t>Huyện Hương Khê</t>
  </si>
  <si>
    <t>Phụ lục 1.13.</t>
  </si>
  <si>
    <t>PHỤ LỤC 2. TỔNG HỢP DANH MỤC CÁC CÔNG TRÌNH, DỰ ÁN CHUYỂN MỤC ĐÍCH SỬ DỤNG ĐẤT TRỒNG LÚA, ĐẤT RỪNG ĐẶC DỤNG, ĐẤT RỪNG PHÒNG HỘ, ĐẤT RỪNG SẢN XUẤT TỪ NĂM 2025 TỈNH HÀ TĨNH</t>
  </si>
  <si>
    <t>Tổng diện tích xin chuyển mục đích sử dụng đất (ha)</t>
  </si>
  <si>
    <t>Tổng công trình, dự án xin chuyển mục đích sử dụng đất</t>
  </si>
  <si>
    <t xml:space="preserve">Tên công trình, dự án  </t>
  </si>
  <si>
    <t>Sử dụng từ các loại đất</t>
  </si>
  <si>
    <t xml:space="preserve">Địa điểm             </t>
  </si>
  <si>
    <t>Căn cứ pháp lý</t>
  </si>
  <si>
    <t>Ghi chú</t>
  </si>
  <si>
    <t>RDD</t>
  </si>
  <si>
    <t>Tổng:  danh mục</t>
  </si>
  <si>
    <t>Tổng diện tích xin CMĐ SD đất (ha)</t>
  </si>
  <si>
    <t>PHỤ LỤC 2.3. DANH MỤC CÁC CÔNG TRÌNH, DỰ ÁN CHUYỂN MỤC ĐÍCH SỬ DỤNG ĐẤT TRỒNG LÚA, ĐẤT RỪNG PHÒNG HỘ, ĐẤT RỪNG SẢN XUẤT TỪ NĂM 2025 THỊ XÃ HỒNG LĨNH</t>
  </si>
  <si>
    <t>PHỤ LỤC 2.6. DANH MỤC CÁC CÔNG TRÌNH, DỰ ÁN CHUYỂN MỤC ĐÍCH SỬ DỤNG ĐẤT TRỒNG LÚA, ĐẤT RỪNG PHÒNG HỘ, ĐẤT RỪNG SẢN XUẤT TỪ NĂM 2025 HUYỆN THẠCH HÀ</t>
  </si>
  <si>
    <t>PHỤ LỤC 2.9. DANH MỤC CÁC CÔNG TRÌNH, DỰ ÁN CHUYỂN MỤC ĐÍCH SỬ DỤNG ĐẤT TRỒNG LÚA, ĐẤT RỪNG PHÒNG HỘ, ĐẤT RỪNG SẢN XUẤT TỪ NĂM 2025 HUYỆN NGHI XUÂN</t>
  </si>
  <si>
    <t>I</t>
  </si>
  <si>
    <t xml:space="preserve"> Đường giao thông từ Phố Châu đi trung tâm xã Sơn Phú (đường Nguyễn Khắc Viện kéo dài)</t>
  </si>
  <si>
    <t>TT. Phố Châu</t>
  </si>
  <si>
    <t>Nghị quyết số 60/NQ-HĐND ngày 04/01/2021 của HĐND thị trấn Phố Châu thông qua kế hoạch đầu tư trung hạn sử dụng nguồn ngân sách thị trấn giai đoạn 2021-2025</t>
  </si>
  <si>
    <t>Mở rộng đường nối QL8A đi QL8B (Nâng cấp đường GT liên thôn xã Sơn Bằng)</t>
  </si>
  <si>
    <t>Xã Sơn Bằng</t>
  </si>
  <si>
    <t>Nghị quyết số 88/NQ-HĐND ngày 25/9/2024 của HĐND huyện Hương Sơn về việc phê duyệt chủ trương đầu tư công trung hạn giai đoạn 2021-2025 và điều chỉnh phân bổ vốn đầu tư công 2024</t>
  </si>
  <si>
    <t>Đường trục chính xã Sơn Tiến (giai đoạn 2)</t>
  </si>
  <si>
    <t xml:space="preserve">  Xã Sơn Tiến</t>
  </si>
  <si>
    <t>Nghị quyết số 78/NQ-HĐND ngày 12/4/2024 của HĐND huyện Hương Sơn Quyết định phê duyệt chủ trương đầu tư xây dựng một số dự án đầu tư công trên địa bàn huyện Hương Sơn</t>
  </si>
  <si>
    <t>II</t>
  </si>
  <si>
    <t>Nhà văn hóa và sân thể thao TDP 6, TDP 9 (Mở rộng Nhà văn hóa TDP 6, Xây dựng mới nhà văn hóa TDP 9)</t>
  </si>
  <si>
    <t>Nghị quyết số 40/NQ-HĐND ngày 04/01/2023 của HĐND thị trấn Phố Châu Thông qua kế hoạch bổ sung danh mục dự án đầu tư công trung hạn sử dụng nguồn ngân sách thị trấn giai đoạn 2021-2025</t>
  </si>
  <si>
    <t>Xây dựng mới Nhà văn hóa thôn Dương Đình, xã Sơn Ninh</t>
  </si>
  <si>
    <t>Xã Sơn Ninh</t>
  </si>
  <si>
    <t>Xây dựng vị trí mới do bị ảnh hưởng Dự án cải tạo QL 8C</t>
  </si>
  <si>
    <t>Mở rộng Nhà văn hóa thôn Nam Đoài, xã Sơn Châu</t>
  </si>
  <si>
    <t>Xã Sơn Châu</t>
  </si>
  <si>
    <t>Ọuyết định số 13/QĐ-UBND ngày 16/4/2022 của UBND xã Sơn Châu về việc phê duyệt chủ trương đầu tư xây dựng Nhà văn hóa thôn Nam Đoài xã Sơn Châu</t>
  </si>
  <si>
    <t>III</t>
  </si>
  <si>
    <t>Xây dựng khu dân cư nông thôn tại thôn 4, xã Sơn Giang</t>
  </si>
  <si>
    <t>Xã Sơn Giang</t>
  </si>
  <si>
    <t>Ọuyết định số 4299/QĐ-UBND ngày 09/9/2024 của UBND huyện Hương Sơn về việc phê duyệt tổng thể mặt bằng điểm dân cư tại vùng đồng Bãi, thôn 4 xã Sơn Giang</t>
  </si>
  <si>
    <t>Xây dựng khu dân cư nông thôn tại đồng Trang, xã Tân Mỹ Hà</t>
  </si>
  <si>
    <t>Xã Tân Mỹ Hà</t>
  </si>
  <si>
    <t>Ọuyết định số 64/QĐ-UBND ngày 15/10/2024 của UBND xã Tân Mỹ Hà về việc phê duyệt chủ trương đầu tư xây dựng khu dân cư nông thôn tại Đồng Trang, xã Tân Mỹ Hà</t>
  </si>
  <si>
    <t>Xây dựng khu dân cư nông thôn  đồng Trạm Hèo 1, xã Sơn Lễ</t>
  </si>
  <si>
    <t>Xã Sơn Lễ</t>
  </si>
  <si>
    <t>Xây dựng khu dân cư nông thôn tại thôn Ngọc Tĩnh, Trà Sơn, xã Sơn Ninh</t>
  </si>
  <si>
    <t>Quyết định số 4533/QĐ-UBND ngày 30/9/2024 của UBND huyện Hương Sơn Về việc phê duyệt Quy hoạch tổng mặt bằng điểm dân cư nông thôn 
tại thôn Trà Sơn, thôn Ngọc Tĩnh, xã Sơn Ninh (tỷ lệ 1/500)</t>
  </si>
  <si>
    <t>Xây dựng khu dân cư nông thôn vùng Đá Chết, thôn Lâm Thọ, xã Sơn Lâm</t>
  </si>
  <si>
    <t xml:space="preserve">Xã Sơn Lâm </t>
  </si>
  <si>
    <t>Ọuyết định số 193/QĐ-UBND ngày 31/10/2024 của UBND xã Sơn Lâm về việc phê duyệt chủ trương đầu tư dự án Quy hoạch xây dựng đấu giao đất ở thôn Lâm Thọ, xã Sơn Lâm</t>
  </si>
  <si>
    <t>Xây dựng khu dân cư nông thôn tại thôn Lâm Khê, xã Sơn Lâm</t>
  </si>
  <si>
    <t>Xã Sơn Lâm</t>
  </si>
  <si>
    <t>Ọuyết định số 192/QĐ-UBND ngày 31/10/2024 của UBND xã Sơn Lâm về việc phê duyệt chủ trương đầu tư dự án Quy hoạch xây dựng đấu giao đất ở thôn Lâm Khê, xã Sơn Lâm</t>
  </si>
  <si>
    <t>Triển khai tự động hóa mạch vòng lưới điện trung áp tỉnh Hà Tĩnh năm 2025</t>
  </si>
  <si>
    <t>Xã Tùng Ảnh</t>
  </si>
  <si>
    <t>Quyết định số 2298/QĐ- EVNNPC ngày 22/10/2024 của Tổng Công ty Điện lực miền Bắc về việc duyệt danh mục và tạm giao KHV công trình ĐTXD năm 2025 cho Công ty Điện lực Hà Tĩnh</t>
  </si>
  <si>
    <t>Xây dựng, cải tạo lưới điện trung áp, hạ áp và TBA khu vực huyện Đức Thọ, huyện Vũ Quang, tỉnh Hà Tĩnh năm
2025</t>
  </si>
  <si>
    <t>Xã Tùng Ảnh, Đức Lạng, Tân
Dân</t>
  </si>
  <si>
    <t>Quyết định số 1235/QĐ- EVNNPC ngày 04/7/2024 của Tổng Công ty Điện lực miền Bắc về duyệt danh mục và tạm giao KHV công trình ĐTXD bổ sung năm 2025 cho Công ty Điện Lực Hà Tĩnh</t>
  </si>
  <si>
    <t>Dự án khu dân cư nông thôn</t>
  </si>
  <si>
    <t>Đất ở tuyến 2 QL8A</t>
  </si>
  <si>
    <t>Thôn Thượng Tứ, xã Bùi La Nhân</t>
  </si>
  <si>
    <t>Quyết định số 955/QĐ-UBND ngày 07/6/2024 của UBND huyện Đức Thọ về việc phê duyệt tổng mặt bằng sử dụng đất tỷ lệ 1/500, các điểm dân cư nông thôn tại xã Bùi La Nhân, huyện Đức Thọ</t>
  </si>
  <si>
    <t>Đất ở trong khu dân cư cũ thôn Triều Đông</t>
  </si>
  <si>
    <t>Thôn Triều Đông, xã Bùi La Nhân</t>
  </si>
  <si>
    <t>Đất ở vùng Mụ ngót, Nuôi tài (Danh mục QH: Đất ở Vùng Nuôi Tài)</t>
  </si>
  <si>
    <t>Thôn Trung Đại Lâm, xã Lâm Trung Thủy</t>
  </si>
  <si>
    <t xml:space="preserve">QĐ số 875/QĐ-UBND ngày 26/5/2023 của UBND huyện Đức Thọ về phê duyệt QH tổng thể mặt bằng sử dụng đất tỷ lệ 1/500, các điểm dân cư nông thôn năm 2023 tại xã Lâm Trung Thủy, huyện Đức Thọ </t>
  </si>
  <si>
    <t>Đất ở xen dắm nhà văn hóa thôn Tiền Phong (ONT)</t>
  </si>
  <si>
    <t>Thôn Tiền Phong, xã Quang Vĩnh</t>
  </si>
  <si>
    <t>QĐ số 11831/QĐ-UBND ngày 12/10/2021 của UBND huyện Đức Thọ về việc phê duyệt quy hoạch chi tiết xây dựng khu dân cư thôn Tiền Phong - xã Quang Vĩnh - huyện Đức Thọ - tỉnh Hà Tĩnh</t>
  </si>
  <si>
    <t>Đất ở đồng mậu bảy  (Thôn Sâm Văn Hội)</t>
  </si>
  <si>
    <t>Thôn Sâm Văn Hội, xã Trường Sơn</t>
  </si>
  <si>
    <t>QĐ số 1370/QĐ-UBND ngày 09/7/2024 của UBND huyện Đức Thọ về việc phê duyệt quy hoạch xen dắm đất ở dân cư vùng Đồng Mậu 7, thôn Sâm Văn Hội, xã Trường Sơn</t>
  </si>
  <si>
    <t>Đât ở ngã tư Trổ (Tiến Hòa)</t>
  </si>
  <si>
    <t>Xã Yên Hồ</t>
  </si>
  <si>
    <t>QĐ số 3069/QĐ-UBND ngày 11/6/2021 của UBND huyện Đức Thọ về việc phê duyệt quy hoạch chi tiết xây dựng khu dân cư tỷ lệ 1/500 xã Yên Hồ - huyện Đức Thọ - tỉnh Hà Tĩnh</t>
  </si>
  <si>
    <t>Tổng: 08 danh mục</t>
  </si>
  <si>
    <t>Bản vẽ Quy hoạch tổng mặt bằng Điểm xem dắm dân cư thôn Tây Nam đã đươc UBND huyện Hương Sơn phê duyệt năm 2022</t>
  </si>
  <si>
    <t xml:space="preserve">PHỤ LỤC 2.10. DANH MỤC CÁC CÔNG TRÌNH, DỰ ÁN CHUYỂN MỤC ĐÍCH SỬ DỤNG ĐẤT TRỒNG LÚA </t>
  </si>
  <si>
    <t>TỪ NĂM 2025 HUYỆN ĐỨC THỌ</t>
  </si>
  <si>
    <t xml:space="preserve"> TỪ NĂM 2025 HUYỆN HƯƠNG SƠN</t>
  </si>
  <si>
    <t>Dự án xây dựng công trình sinh hoạt cộng đồng</t>
  </si>
  <si>
    <t>Dự án xây dựng công trình giao thông</t>
  </si>
  <si>
    <t>Xây dựng tuyến đường nối từ đường Quốc lộ 1 đến nhà văn hóa tổ dân phố 1, phường Đậu Liêu</t>
  </si>
  <si>
    <t>Phường Đậu Liêu</t>
  </si>
  <si>
    <t xml:space="preserve">Quyết định số 1065/QĐ-UBND thị xã Hồng Lĩnh ngày 16/5/2023 về việc phê duyệt chủ trương đầu tư dự án Xây dựng tuyến đường nối từ đường Quốc lộ 1 đến nhà văn hóa tổ dân phố 1, phường Đậu Liêu </t>
  </si>
  <si>
    <t>Dự án xây dựng cơ sở giáo dục, đào tạo được Nhà nước thành lập hoặc cho phép hoạt động</t>
  </si>
  <si>
    <t>Mở rộng khuôn viên trường Mầm non, TH và THCS</t>
  </si>
  <si>
    <t>Phường Trung Lương</t>
  </si>
  <si>
    <t>Xây dựng, cải tạo lưới điện trung áp, hạ áp và TBA khu vực thị xã Hồng Lĩnh, huyện Nghi Xuân, tỉnh Hà Tĩnh năm 2025</t>
  </si>
  <si>
    <t>Phường Đức Thuận, Bắc Hồng, Trung Lương</t>
  </si>
  <si>
    <t>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t>
  </si>
  <si>
    <t>Dự án đường dây 110 kV  Hưng Đông - Can Lộc và Hưng Đông - Linh Cảm</t>
  </si>
  <si>
    <t>Dự án xây dựng công trình năng lượng, chiếu sáng công cộng</t>
  </si>
  <si>
    <t>Tổng: 04 danh mục</t>
  </si>
  <si>
    <t xml:space="preserve">- Quyết định số 3432/QĐ- BCT ngày 15/9/2020 của Bộ Công thương về việc phê duyệt Báo cáo nghiên cứu khả thi tiểu dự án: Cải tạo ĐZ 110kV Hưng Đông - Can Lộc và Hưng Đông - Linh Cảm
</t>
  </si>
  <si>
    <t>- QĐ số 2722/QĐ-UBND ngày 22/12/2023 của UBND thị xã Hồng Lĩnh về phê duyệt CTĐT xây dựng dự án: Mở rộng khuôn viên, san nền, xây dựng nhà đa năng và một số hạng mục phụ trợ Trường Tiểu Học Trung Lương
- QĐ số 847/QĐ-UBND ngày 16/4/2024 của UBND thị xã HL phê duyệt báo cáo KT - KT ĐTXD dự án: Mở rộng khuôn viên, san nền, xây dựng nhà đa năng và một số hạng mục phụ trợ Trường Tiểu Học Trung Lương
- QĐ số 2771/QĐ-UBND ngày 28/12/2023 của UBND thị xã HL về phê duyệt CT dự án: Mở rộng khuôn viên, xây dựng nhà đa năng, bể bơi có mái che sân thể thao và các hạng mục phụ trợ Trường THCS Trung Lương
- QĐ số 1585/QĐ-UBND ngày 28/6/2024 của UBND thị xã HL phê duyệt báo cáo KT - KT đầu tư xây dựng dự án:Mở rộng khuôn viên, xây dựng nhà đa năng, bể bơi có mái che sân thể thao và các hạng mục phụ trợ Trường THCS Trung Lương</t>
  </si>
  <si>
    <t>Dự án XD công trình năng lượng, chiếu sáng công cộng</t>
  </si>
  <si>
    <t>Xây dựng cải tạo lưới điện trung áp, hạ áp và TBA khu vực thị xã Hồng Lĩnh, huyện Nghi Xuân, tỉnh Hà Tĩnh năm 2025</t>
  </si>
  <si>
    <t>Xã Xuân Phổ, xã Đan Trường, xã Xuân Hải, TT Tiên Điền, xã Xuân Lĩnh</t>
  </si>
  <si>
    <t>Quyết định số 1235/QĐ-EVNNPC ngày 04/07/2024 của Tổng Công ty Điện lực miền Bắc</t>
  </si>
  <si>
    <t>Cải tạo DZ 100 KV Hưng Đông - Can Lộc</t>
  </si>
  <si>
    <t>Xã Xuân Lam</t>
  </si>
  <si>
    <t>Xã Xuân Giang</t>
  </si>
  <si>
    <t>Đấu giá vùng quy hoạch thôn Phú Quý, xã Xuân Hội</t>
  </si>
  <si>
    <t>Xã Xuân Hội</t>
  </si>
  <si>
    <t>Bản vẽ Quy hoạch chi tiết tổng mặt bằng sử dụng đất (1/500)</t>
  </si>
  <si>
    <t>Đường Trường Chinh đoạn từ Lê Văn Huân đến đường Lê Hồng Phong, thành phố Hà Tĩnh</t>
  </si>
  <si>
    <t>Phường Trần Phú, phường Thạch Linh</t>
  </si>
  <si>
    <t>Mở rộng, nâng cấp tuyến đường ngõ 84 Lê Hồng Phong, phường Thạch Linh</t>
  </si>
  <si>
    <t>Phường Thạch Linh</t>
  </si>
  <si>
    <t>Tổng: 02 danh mục</t>
  </si>
  <si>
    <t>- Nghị quyết số 70/NQ-HĐND ngày 20/12/2023 của HĐND thành phố về điều chỉnh, bổ sung KH đầu tư công trung hạn; thông qua danh mục dự án đầu tư công khởi công mới giai đoạn 2023 - 2025 và năm 2024; điều chỉnh QĐ CTĐT và bãi bỏ CTĐT một số dự án (mục 15, phụ lục 03)
- Quyết định số 2119/QĐ-UBND ngày 16/9/2024 về việc phê duyệt Báo cáo NCKT dự án Mở rộng, nâng cấp tuyến đường ngõ 84 Lê Hồng Phong, phường Thạch Linh</t>
  </si>
  <si>
    <t>Các phường: Trung Lương, Bắc Hồng, Nam Hồng, Đậu Liêu, Đức Thuận</t>
  </si>
  <si>
    <t>Xây dựng hệ thống đường giao thông nội đồng phục vụ tích tụ, tập trung đất đai trên địa bàn huyện</t>
  </si>
  <si>
    <t>Toàn bộ các xã</t>
  </si>
  <si>
    <t>- Nghị quyết số 06-NQ/TU ngày 18/11/2021 của Ban Chấp hành Đảng bộ tỉnh Hà Tĩnh về lãnh đạo, chỉ đạo thực hiện tập trung, tích tụ ruộng đất gắn với xây dựng nông thôn mới giai đoạn 2021 - 2025 và những năm tiếp theo
- Kế hoạch số 537/KH-UBND ngày 14/4/2022 của UBND huyện Kỳ Anh về việc Triển khai thực hiện tập trung, tích tụ  ruộng đất theo Nghị quyết số 06-NQ/TU ngày 18/11/2021 của Ban Chấp hành Đảng bộ tỉnh Hà Tĩnh</t>
  </si>
  <si>
    <t>Dự án xây dựng công trình thủy lợi</t>
  </si>
  <si>
    <t>Xây dựng hệ thống thủy lợi và kênh, mương dẫn nước nội đồng phục vụ tích tụ, tập trung đất đai trên địa bàn huyện Kỳ Anh</t>
  </si>
  <si>
    <t>Dự án Xây dựng Hệ thống cấp nước cho Khu kinh tế Vũng Áng, tỉnh Hà Tĩnh</t>
  </si>
  <si>
    <t>Xã Kỳ Tây, Kỳ Thượng, Lâm Hợp, Kỳ Sơn, Kỳ Lạc, Kỳ Tân</t>
  </si>
  <si>
    <t>- Quyết định số 1272/QĐ-UBND ngày 02/5/2012 của UBND tỉnh Hà Tĩnh về việc phê duyệt quy hoạch Tổng mặt bằng sử dụng đất dự án cấp nước Khu kinh tế Vũng Áng, huyện Kỳ Anh
- Nghị quyết số 128 ngày 22/9/2023 của HĐND tỉnh Hà Tĩnh về việc bồi thường, hỗ trợ, tái định cư, giải phóng mặt bằng Dự án Xây dựng Hệ thống cấp nước cho Khu kinh tế Vũng Áng, tỉnh Hà Tĩnh</t>
  </si>
  <si>
    <t>Xây dựng, cải tạo đường dây trung áp, hạ áp và TBA để chống quá tải, giảm tổn thất điện năng, giảm bán kính cấp điện khu vực thị xã Kỳ Anh, huyện Kỳ Anh, tỉnh Hà Tĩnh năm 2025</t>
  </si>
  <si>
    <t>Xã Kỳ Xuân, Kỳ Thư, Kỳ Hải</t>
  </si>
  <si>
    <t>- 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
- Quyết định số 1235/QĐ- EVNNPC ngày 04/7/2024 của Tổng Công ty Điện lực miền Bắc về duyệt danh mục và tạm giao KHV công trình ĐTXD bổ sung năm 2025 cho Công ty Điện Lực Hà Tĩnh</t>
  </si>
  <si>
    <t>Xây dựng công trình giao thông</t>
  </si>
  <si>
    <t>Đường trục xã TX11 - xã Cẩm Mỹ</t>
  </si>
  <si>
    <t>Xã Cẩm Mỹ</t>
  </si>
  <si>
    <t>Nghị quyết số 168/NQ-HĐND ngày 15/07/2024 của HĐND huyện về việc quyết định chủ trương đầu tư, điều chỉnh chủ trương, hủy bỏ chủ trương một số dự án đầu tư công</t>
  </si>
  <si>
    <t>Đường liên xã ĐLX 02, thị trấn Thiên Cầm đi xã Nam Phúc Thăng</t>
  </si>
  <si>
    <t>Thị trấn Thiên Cầm, Nam Phúc Thăng</t>
  </si>
  <si>
    <t>Đất ở thôn 2,3</t>
  </si>
  <si>
    <t>Xã Cẩm Quang</t>
  </si>
  <si>
    <t>Quyết định số 1808/QĐ-UBND ngày 28/5/2019 của UBND huyện V/v phê duyệt quy hoạch điều chỉnh phân lô đất ở thôn 2</t>
  </si>
  <si>
    <t>Đất ở gần vườn ông Hoạt, gần sân vận động thôn 9</t>
  </si>
  <si>
    <t>Quyết định số 6698/QĐ-UBND ngày 6/9/2023 của UBND huyện Cẩm Xuyên v/V phê duyệt quy hoạch phân lô đất ở dân cư tại các thôn 3, thôn 6, thôn 7, thôn 9 xã Cẩm Quang</t>
  </si>
  <si>
    <t>Đất ở gần nhà ông Việt thôn 10; vùng đồng Quan thôn 5</t>
  </si>
  <si>
    <t>Quyết định số 1388/QĐ-UBND ngày 21/3/2023 của UBND huyện V/v phê duyệt QH phân lô đất ở dân cư thôn 1, thôn 2, thôn 5, thôn  6, thôn 8, thôn 9, thôn 10</t>
  </si>
  <si>
    <t>Đất ở Tùng Giếng, đất ở gần nhà ông Tân thôn 8, đất ở Vĩnh Phúc</t>
  </si>
  <si>
    <t>Xã Nam Phúc Thăng</t>
  </si>
  <si>
    <t>Quyết định số 622/QĐ-UBND ngày 02/02/2021 của UBND huyện V/v phê duyệt quy hoạch phân lô đất ở dân cư tại thôn 2, thôn 5, thôn 6, thôn 7, thôn 8, thôn Hà Bắc</t>
  </si>
  <si>
    <t>Đất ở tại thôn Vĩnh Phúc, Phúc Thịnh, Phúc Trung, Tân Trường, Đồng Cao, Phong Hầu, Hà Phúc Đồng, Trung Đông, Đồng Phúc Tiến, Hưng Quang, Yên Thành, Tây Nguyên,Trường Yên, Hùng Lộc, Đông Đoài, Trung Tiến</t>
  </si>
  <si>
    <t xml:space="preserve">Quyết định số 7726/QĐ-UBND ngày 09/09/2023 của UBND huyện; Quyết định số 7390/QĐ-UBND ngày 10/08/2015 của UBND huyện; Quyết định số 7389/QĐ-UBND ngày 10/08/2015 của UBND huyện; </t>
  </si>
  <si>
    <t>Đất ở thôn Sơn Nam</t>
  </si>
  <si>
    <t>Xã Cẩm Thịnh</t>
  </si>
  <si>
    <t>Quyết định số 6421/QĐ-UBND ngày 17/02/2020 của UBND huyện Cẩm Xuyên V/v quyết định phê duyệt Quy hoạch phân lô đất ở thôn Hòa Sơn, thôn Lai Trung, thôn Tân Thuận, thôn Sơn Nam, thôn Tiến Thắng</t>
  </si>
  <si>
    <t>Đất ở gần chợ Đình thôn Đông Vinh</t>
  </si>
  <si>
    <t>Xã Cẩm Bình</t>
  </si>
  <si>
    <t>Quyết đinh số 8408/QĐ-UBND ngày 14/12/2016 của UBND huyện Cẩm Xuyên, về việc phê duyệt quy hoạch điều chỉnh tổng mặt bằng sử dụng đất vùng gần Chợ Đình, thôn Đông Vinh</t>
  </si>
  <si>
    <t>Đất ở tại nông thôn, thôn Na Trung</t>
  </si>
  <si>
    <t>Xã Cẩm Thạch</t>
  </si>
  <si>
    <t>Quyết định số 6322/QĐ/UBND, ngày 22/08/2023. Về việc phê duyệt quy hoạch tổng mặt bằng sử dụng đất khu dân cư nông thôn Na Trung, xã cẩm Thạch, tỉ lệ 1/500</t>
  </si>
  <si>
    <t>Đất ở gần giáo xứ Phúc Thành - thôn Hoa Thám, đất ở giáp NVH - thôn Phương Trứ</t>
  </si>
  <si>
    <t>Xã Cẩm Duệ</t>
  </si>
  <si>
    <t>Quyết định số 7148/QĐ-UBND ngày 27/9/2023 của UBND huyện v/v phê duyệt Quy hoạch phân lô đất ở dân cư tại vùng gần nhà thờ giáo xứ Phúc Thành, thôn Hoa Thám; Quyết định số 7401/QĐ-UBND ngày 10/10/2023 của UBND huyện V/v phê duyệt quy hoạch phân lô đất ở dân cư tại vùng giáp NVH thôn Phương Trứ</t>
  </si>
  <si>
    <t>Đất ở dân cư vùng Nguyễn Đối, Tiến Thắng</t>
  </si>
  <si>
    <t>Xã Cẩm Hà</t>
  </si>
  <si>
    <t>Quyết đinh số 6629/QĐ-UBND ngày 08/11/2022 của UBND huyện Cẩm Xuyên, về việc phê duyệt quy hoạch phân lô đất ở dân cư tại các thôn: Xuân Hạ, Hoa Xuân và Nguyễn Đối</t>
  </si>
  <si>
    <t>Đất ở gần hội quán cũ thôn Hoa Xuân, Đất ở vùng Cựa ông Thanh, Đất ở vùng NVH Đông Xuân cũ, gần nhà cô Huệ</t>
  </si>
  <si>
    <t>Đất ở thôn Trung Thịnh, Trung Thành, Trung Tiến, Nam Thành</t>
  </si>
  <si>
    <t>Xã Cẩm Trung</t>
  </si>
  <si>
    <t xml:space="preserve">Quyết định số 7285/QĐ-UBNDngày 04/10/2023 của UBND huyện Cẩm Xuyên v/V phê duyệt Quy hoạch xen ghép đất ở dân cư tại các thôn: Trung Tiến, Nam Thành; </t>
  </si>
  <si>
    <t>Khu tái định cư thôn 1</t>
  </si>
  <si>
    <t>Xã Cẩm Lĩnh</t>
  </si>
  <si>
    <t>Quyết định số 7285/QĐ-UBND ngày 4/10/2023 về việc phê duyệt Quy hoạch xen ghép đất ở dân cư tại các thôn Trung Tiến, Nam Thành</t>
  </si>
  <si>
    <t>Đất ở thôn Đông Hòa</t>
  </si>
  <si>
    <t>Xã Yên Hòa</t>
  </si>
  <si>
    <t>Quyết đinh số 5100/QĐ-UBND ngày 10/12/2018 của UBND huyện Cẩm Xuyên, về việc phê duyệt quy hoạch phân lô đất ở dân cư tại các thôn: Nhân Hòa, Bắc Hòa, Phú Hòa, Mỹ Hòa, Đông Hòa, Đại Hòa</t>
  </si>
  <si>
    <t>IV</t>
  </si>
  <si>
    <t xml:space="preserve">Xây dựng công trình năng lượng, chiếu sáng công cộng </t>
  </si>
  <si>
    <t>Xây dựng, cải tạo đường dây trung áp, hạ áp và TBA để chống quá tải, giảm tổn thất điện năng, giảm bán kính cấp điện khu vực huyện Cẩm Xuyên, tỉnh Hà Tĩnh năm 2025</t>
  </si>
  <si>
    <t>Xã Cẩm Thạch, Cẩm Minh, Cẩm Hà, Cẩm Lĩnh</t>
  </si>
  <si>
    <t xml:space="preserve"> Quyết định số 1235/QĐ-EVNNPC ngày 04/7/2024 của Tổng Công ty Điện lực miền Bắc về việc duyệt danh mục và tạm giao KHV công trình ĐTXD năm 2025 cho Công ty Điện lực Hà Tĩnh</t>
  </si>
  <si>
    <t>PHỤ LỤC 2.4. DANH MỤC CÁC CÔNG TRÌNH, DỰ ÁN CHUYỂN MỤC ĐÍCH SỬ DỤNG ĐẤT TRỒNG LÚA, ĐẤT RỪNG ĐẶC DỤNG, ĐẤT RỪNG SẢN XUẤT TỪ NĂM 2025 HUYỆN KỲ ANH</t>
  </si>
  <si>
    <t>Nâng cấp mở rộng Đường Đức Lĩnh - Thị trấn - Sơn Thọ</t>
  </si>
  <si>
    <t>Đức Lĩnh, Thị trấn, Thọ Điền</t>
  </si>
  <si>
    <t>VTBĐ 211</t>
  </si>
  <si>
    <t>Đất ở từ nhà Thờ đến ông Lan (Thôn 3)</t>
  </si>
  <si>
    <t>Xã Thọ Điền</t>
  </si>
  <si>
    <t>QĐ số 1917/QĐ-UBND ngày 22/8/2024 của UBND huyện về việc Quy hoạch tổng mặt bằng xen dắm dân cư khu vực thôn 3 xã Thọ Điền,  tỷ lệ 1/500</t>
  </si>
  <si>
    <t>VTBĐ 468</t>
  </si>
  <si>
    <t xml:space="preserve">Đất ở từ thôn 4 đến thôn 5 </t>
  </si>
  <si>
    <t xml:space="preserve">VB số 1851/UBND-KTHT ngày 26/7/2024 của UBND huyện xin chủ trương lập Quy hoạch chi tiết 1/500 các xã Đức Bồng, Đức Lĩnh, Đức Hương và Thọ Điền huyện Vũ Quang </t>
  </si>
  <si>
    <t>VTBĐ 470</t>
  </si>
  <si>
    <t>Đất ở thôn 2</t>
  </si>
  <si>
    <t>VTBĐ 469</t>
  </si>
  <si>
    <t>Đất ở khu vực Chọ Đọn</t>
  </si>
  <si>
    <t>Xã Đức Bồng</t>
  </si>
  <si>
    <t>QĐ số 5330/QĐ-UBND ngày 14/12/2021 về việc phê duyệt Quy hoạch chung xây dựng xã Đức Bồng</t>
  </si>
  <si>
    <t>VTBĐ 480</t>
  </si>
  <si>
    <t>Tổng: 05 danh mục</t>
  </si>
  <si>
    <t>PHỤ LỤC 2.12. DANH MỤC CÁC CÔNG TRÌNH, DỰ ÁN CHUYỂN MỤC ĐÍCH SỬ DỤNG ĐẤT TRỒNG LÚA, ĐẤT RỪNG SẢN XUẤT TỪ NĂM 2025 HUYỆNVŨ QUANG</t>
  </si>
  <si>
    <t>Nâng cấp mở rộng đường giao thông liên xã Thạch Châu - Thị trấn Lộc Hà, huyện Lộc Hà</t>
  </si>
  <si>
    <t>Xã Thạch Châu, thị trấn Lộc Hà</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</si>
  <si>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02)</t>
  </si>
  <si>
    <t>Đường giao thông liên xã Phù Lưu - Thạch Mỹ</t>
  </si>
  <si>
    <t>Xã Phù Lưu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</si>
  <si>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06)</t>
  </si>
  <si>
    <t>Kè kết hợp đường ven sông Én từ Cầu Trù đi cầu Bến Én</t>
  </si>
  <si>
    <t>Xã Ích Hậu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</si>
  <si>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07)</t>
  </si>
  <si>
    <t>Xây dựng kênh tưới, tiêu úng Khe Quả, Cồn Xóc, xã Thịnh Lộc</t>
  </si>
  <si>
    <t>Xã Thịnh Lộc</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</si>
  <si>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05)</t>
  </si>
  <si>
    <t>Dự án xây dựng công trình cấp nước, thoát nước</t>
  </si>
  <si>
    <t>Trạm xử lý nước sạch xã Thịnh Lộc</t>
  </si>
  <si>
    <t>Xã Thịnh Lộc, Tân Lộc</t>
  </si>
  <si>
    <t>- Quyết định số 357/QĐ-UBND ngày 31/01/2024 của UBND tỉnh về việc phân bổ vốn thực hiện nhiệm vụ chuẩn bị đầu tư công trình cấp nước sạch nông thôn tập trung từ nguồn vốn chương trình mục tiêu quốc gia xây dựng nông thôn mới năm 2024</t>
  </si>
  <si>
    <t>Xây dựng, cải tạo đường dây trung áp, hạ áp và TBA để chống quá tải, giảm tổn thất điện năng, giảm bán kính cấp điện khu vực huyện Lộc Hà, tỉnh Hà Tĩnh năm 2025</t>
  </si>
  <si>
    <t>Xã Bình An, xã Tân Lộc, xã Phù Lưu</t>
  </si>
  <si>
    <t>Nâng cao chất lượng của lưới điện trung hạ áp năm 2024-2025 cho các TBA công cộng khu vực các xã Thạch Kim, Thạch Bằng, Hộ Độ, Thạch Châu, Mai Phụ, Tân Lộc, Bình An, Hồng Lộc, Thịnh Lộc, huyện Lộc Hà, tỉnh Hà Tĩnh</t>
  </si>
  <si>
    <t>các xã Thạch Kim, Thạch Bằng, Hộ Độ, Thạch Châu, Mai Phụ, Tân Lộc, Bình An, Hồng Lộc, Thịnh Lộc</t>
  </si>
  <si>
    <t>Nghị quyết số 239/NQ-HĐTV ngày 06/8/2024 của Hội đồng thành viên Tổng công ty Điện lực miền Bắc về việc Thông qua danh mục ĐTXD nâng cao chất lượng điện năng và giảm TTĐN cho lưới điện hạ áp bổ sung năm 2024 cho các Công ty Điện lực</t>
  </si>
  <si>
    <t>V</t>
  </si>
  <si>
    <t>Đất ở vùng Làng Điếm, thôn Thanh Lương</t>
  </si>
  <si>
    <t>Quy hoạch chi tiết đất ở năm 2023 xã Phù Lưu, huyện Lộc Hà, tỷ lệ 1/500 - Bản đồ quy hoạch tổng mặt bằng sử dụng đất ở vùng dắm dân thôn Thanh Lương được UBND huyện Lộc Hà phê duyệt ngày 04/8/2023</t>
  </si>
  <si>
    <t>Đất ở vùng Sâm tại Yên Định (phía Nam đường Sẻ)</t>
  </si>
  <si>
    <t>- Quyết định số 4493/QĐ-UBND ngày 04/4/2016 của UBND huyện Lộc Hà về việc Quy hoạch phân lô chi tiết đất ở vùng Đồng Sâm, xã Thịnh Lộc, huyện Lộc Hà
- Quy hoạch phân lô chi tiết đất ở vùng Đồng Sâm, xã Thịnh Lộc, huyện Lộc Hà, tỉnh Hà Tĩnh tỷ lệ 1/500 được UBND huyện Lộc Hà phê duyệt ngày 04/4/2016</t>
  </si>
  <si>
    <t>Đất ở vùng Hạ Đoờng</t>
  </si>
  <si>
    <t>Xã Hồng Lộc</t>
  </si>
  <si>
    <t>- Quyết định số 3259 QĐ/UBND ngày 24/9/2015 của UBND huyện Lộc Hà
- Sơ đồ Quy hoạch phân lô chi tiết đấu giá đất ở Vùng Hạ Đoơng, thôn Đông Thịnh, xã Hồng Lộc, huyện Lộc Hà, tỉnh Hà Tĩnh</t>
  </si>
  <si>
    <t>Tổng: 10 danh mục</t>
  </si>
  <si>
    <t>PHỤ LỤC 2.8. DANH MỤC CÁC CÔNG TRÌNH, DỰ ÁN CHUYỂN MỤC ĐÍCH SỬ DỤNG ĐẤT TRỒNG LÚA, ĐẤT RỪNG SẢN XUẤT TỪ NĂM 2025 HUYỆN LỘC HÀ</t>
  </si>
  <si>
    <t>Xây dựng công trình an ninh</t>
  </si>
  <si>
    <t>Công trình an ninh</t>
  </si>
  <si>
    <t>Tổ dân phố 6, thị trấn Nghèn</t>
  </si>
  <si>
    <t>Văn bản số 942/CAH ngày 15/10/2024 V/v đăng ký danh mục công trình, dự án có sử dụng đất để lập Kế hoạch sử dụng đất, chuyển đổi mục đích sử dụng đất năm 2025 phục vụ xây dựng, cải tạo trụ sở Công an xã, TT</t>
  </si>
  <si>
    <t>Đường Xuân Diệu, Từ đường Nguyễn Thiếp đến giáp đường Phan Kính</t>
  </si>
  <si>
    <t>Thị trấn Nghèn</t>
  </si>
  <si>
    <t>QĐ số 06/QĐ-UBND ngày 18/1/2023 của UBND thị trấn Nghèn Về việc phê duyệt chủ trương lập dự án đầu tư xây dựng công trình: Nâng cấp, mở rộng đường Xuân Diệu, thị trấn Nghèn, huyện Can Lộc</t>
  </si>
  <si>
    <t>Đường vào nhà văn hóa tổ dân phố Vĩnh phong</t>
  </si>
  <si>
    <t>Nghị quyết số 45/NQ-HĐND huyện Can Lộc Về việc bổ sung danh mục các dự án thuộc kế hoạch đầu tư công trung hạn giai đoạn 2021 - 2025 trên địa bàn huyện Can Lộc</t>
  </si>
  <si>
    <t>Đất ở nông thôn</t>
  </si>
  <si>
    <t>Thôn Yên Tràng, Kim Thịnh, xã Kim Song Trường</t>
  </si>
  <si>
    <t>QĐ số 216/QĐ-UBND ngày 16/5/2024 Về việc phê duyệt chủ trương đầu tư xây dựng công trình: Quy hoạch chỉ tiết xây dựng khu dân cư thôn Yên Tràng, thôn Kim Thịnh, xã Kim Song Trường</t>
  </si>
  <si>
    <t>Thôn Hạ Triều xã Khánh Vĩnh Yên</t>
  </si>
  <si>
    <t>QĐ số 689/QĐ-UBND ngày 18/10/2024 của UBND xã Khánh Vĩnh Yên Về việc phê duyệt chủ trương đầu tư xây dựng công trình: Quy hoạch chi tiết xây dựng khu dân cư thôn Mới, xã Khánh Vĩnh Yên, huyện Can Lộc</t>
  </si>
  <si>
    <t>Thôn Mỹ Thủy, xã Thanh Lộc</t>
  </si>
  <si>
    <t>QĐ số 58/QĐ-UBND ngày 18/6/2024 của UBND xã Thanh Lộc Về việc phê duyệt chủ trương đầu tư xây dựng công trình: Quy hoạch chi tiết xây dựng khu dân cư thôn Mỹ Thủy, xã Thanh Lộc, huyện Can Lộc</t>
  </si>
  <si>
    <t>Thôn Đình Cương, xã Trung Lộc</t>
  </si>
  <si>
    <t>QĐ số 198/QĐ-UBND ngày 20/5/2024 của UBND xã Trung Lộc Về việc phê duyệt Chủ trương đầu tư dự án xây dựng công trình: Quy hoạch
TMB sử dụng đất phân lô đất ở thôn Đình Cương, xã Trung Lộc</t>
  </si>
  <si>
    <t>Liên Tài Năng, xã Tùng Lộc</t>
  </si>
  <si>
    <t>QĐ số 132/QĐ-UBND ngày 24/10/2024 của UBND xã Tùng Lộc Về việc phê duyệt Chủ trương đầu tư dự án xây dựng công trình: Quy hoạch TMB sử dụng đất phân lô đất ở thôn Liên Tài Năng, xã Tùng Lộc</t>
  </si>
  <si>
    <t>Đồng Huỳnh, xã Xuân Lộc</t>
  </si>
  <si>
    <t>QĐ số 153/QĐ-UBND ngày 2/11/2024 của UBND xã Xuân Lộc Về việc phê duyệt chủ trương đầu tư xây dựng công trình: Quy hoạch chi tiết xây dựng khu dân cư thôn Yên Xuân, xã Xuân Lộc, huyện Can Lộc</t>
  </si>
  <si>
    <t>Thôn Tiến Thịnh, xã Phú Lộc</t>
  </si>
  <si>
    <t>QĐ số 77/QĐ-UBND ngày 16/8/2024 của UBND xã Phú Lộc Về việc phê duyệt chủ trương đầu tư xây dựng công trình: Quy hoạch chi tiết xây dựng khu dân cư thôn thôn Tiến Thịnh, xã Phú Lộc</t>
  </si>
  <si>
    <t>Thôn Cự Lâm, xã Vượng Lộc</t>
  </si>
  <si>
    <t>QĐ số 78/QĐ-UBND ngày 24/5/2023 của UBND xã Vượng Lộc Về việc phê duyệt chủ trương đầu tư xây dựng công trình: Quy hoạch chi tiết xây dựng khu dân cư Cồn Đống, đồng Hói Trảng, thôn Làng Lau, thôn Hạ Vàng, thôn Thái Hoà, thôn Minh Vượng, thôn Cự Lâm, thôn Đoài Duyệt, xã Vượng Lộc, huyện Can Lộc</t>
  </si>
  <si>
    <t>Thôn Đoài Duyệt, Xã Vượng Lộc</t>
  </si>
  <si>
    <t>Dự án tái định cư</t>
  </si>
  <si>
    <t>Di dời tái định cư các hộ dân thôn Hải Phong 1 và thôn Hải Phong 2, xã Kỳ Lợi tại phường Kỳ Trinh</t>
  </si>
  <si>
    <t>Phường Kỳ Trinh</t>
  </si>
  <si>
    <t>NQ số 34/NQ-HĐND ngày 06/11/2021 của HĐND tỉnh V/v di dời tái định cư các hộ dân thôn Hải Phong 1 và thôn Hải Phong 2 xã Kỳ Lợi</t>
  </si>
  <si>
    <t>Tái định cư xã Kỳ Lợi (Hải Thanh) tại phường Hưng Trí</t>
  </si>
  <si>
    <t>Phường Hưng Trí, Phường Kỳ Lợi</t>
  </si>
  <si>
    <t>NQ số 55/NQ-HĐND ngày 16/12/2021 của HĐND tỉnh V/v đề án bồi thường, hỗ trự tái định cư giải phóng mặt bằng tạo quỹ đất phục vụ thu hút đầu tư tại khu kinh tế Vũng Áng</t>
  </si>
  <si>
    <t>Dự án xây dựng cơ sở y tế</t>
  </si>
  <si>
    <t>Xây dựng trạm y tế phường Hưng Trí</t>
  </si>
  <si>
    <t>Phường Hưng Trí</t>
  </si>
  <si>
    <t>QĐ số 3273/QĐ-UBND ngày 18/11/2016 của UBND tỉnh Hà Tĩnh V/v phê duyệt đồ án Quy hoạch chi tiết xây dựng Khu dân cư đô thị Cánh Buồm, phường Sông Trí, thị xã Kỳ Anh, tỷ lệ 1/500</t>
  </si>
  <si>
    <t>Trường mầm non TDP Tây Yên</t>
  </si>
  <si>
    <t>Phường Kỳ Thịnh</t>
  </si>
  <si>
    <t>QĐ số 6594/QĐ-UBND ngày 23/12/2022 của UBND thị xã Kỳ Anh V/v phê duyệt đồ án QH chi tiết chỉnh trang TDP Tây Yên, tỷ lệ 1/500</t>
  </si>
  <si>
    <t>Dự án sản xuất kinh doanh</t>
  </si>
  <si>
    <t>Dự án nhà máy sản xuất ô tô điện</t>
  </si>
  <si>
    <t>Kỳ Thịnh, Kỳ Lợi</t>
  </si>
  <si>
    <t>VB số 6153/UBND-KT1 ngày 14/10/2024 của UBND tỉnh V/v chủ trương nghiên cứu thực hiện dự án Nhà máy sản xuất ô tô điện tại KKT Vũng Áng</t>
  </si>
  <si>
    <t>Hoạt động khai thác khoáng sản</t>
  </si>
  <si>
    <t>Cơ sở chế biến đá xây dựng (Hưng Thịnh)</t>
  </si>
  <si>
    <t>Phường Kỳ Phương</t>
  </si>
  <si>
    <t>VB số 3548/GP-UBND ngày 27/11/2012 của UBND tỉnh V/v cấp giấy phép khai thác khoáng sản vật liệu xây dưng thông thường</t>
  </si>
  <si>
    <t>Đường trục dọc khu đô thị trung tâm thị xã Kỳ Anh (phần bổ sung)</t>
  </si>
  <si>
    <t>Phường Hưng Trí và Phường Kỳ Trinh</t>
  </si>
  <si>
    <t>QĐ số 6874/QĐ-UBND ngày 10/11/2023 của UBND thị xã Kỳ Anh V/v phê duyệt thiết kế bản vẽ thi công và dự toán xây dựng công trình</t>
  </si>
  <si>
    <t>VII</t>
  </si>
  <si>
    <t>Dự án hệ thống kênh tách nước phân lũ cho các xã phía Nam huyện Kỳ Anh (giai đoạn 2 và 3 từ cầu Tây Yên - Hoà Lộc)</t>
  </si>
  <si>
    <t>QĐ số 1141/QĐ-UBND ngày 23/4/2009 của UBND tỉnh V/v phê duyệt dự án đầu tư xây hệ thống tách nước, phân lũ cho khu kinh tế Vũng Áng</t>
  </si>
  <si>
    <t>VIII</t>
  </si>
  <si>
    <t>Dự án đường dây 500kV Vũng Áng - rẽ Hà Tĩnh - Đà Nẵng</t>
  </si>
  <si>
    <t>Xã Kỳ Hoa, Phường Hưng Trí, Phường Kỳ Trinh, Xã Kỳ Lợi</t>
  </si>
  <si>
    <t>VB số 9170/CPMB-PĐB ngày 02/10/2020 của BQLDA các công trình điện miền Trung; NQ số 103/NQ-HĐND ngày 20/11/2020 của HĐND thị xã Kỳ Anh</t>
  </si>
  <si>
    <t>Thu hồi đất, bồi thường đất trong hành lang đường dây 500kV Quảng Trạch - Vũng Áng đoạn qua tổ dân phố Tây Yên và Yên Thịnh</t>
  </si>
  <si>
    <t>QĐ số 255/QĐ- EVN ngày 02/3/2018 của Tập đoàn Điện lực Việt Nam V/v Ban hành Quy định về công tác khảo sát phục vụ thiết kế các công trình điện áp dụng trong Tập đoàn Điện lực Việt Nam</t>
  </si>
  <si>
    <t>Đường dây 500kV Vũng Áng-rẽ Hà Tĩnh-Đà Nẵng (mạch 3,4)</t>
  </si>
  <si>
    <t>Phường Kỳ Lợi, Kỳ Trinh, Kỳ Thịnh,Hưng Trì, Kỳ Hoa</t>
  </si>
  <si>
    <t>QĐ số 04/QĐ-UBND ngày 19/01/2024 của UBND tỉnh Hà Tĩnh V/v chấp thuận chủ trương đầu tư đồng thời chấp thuận nhà đầu tư Dự án đường dây 500kV Vũng Áng - rẽ Hà Tĩnh - Đà Nẵng  (mạch 3,4)</t>
  </si>
  <si>
    <t xml:space="preserve">Xây dựng, cải tạo đường dây trung áp, hạ áp và TBA để chống quá tải, giảm tổn thất điện năng, giảm bán kính cấp điện khu vực huyện Kỳ Anh và thị xã Kỳ Anh, tỉnh Hà Tĩnh </t>
  </si>
  <si>
    <t>Phường Kỳ Thịnh, Kỳ Liên,</t>
  </si>
  <si>
    <t>QĐ số 2151/QĐ-PCHT ngày 16/10/2023 V/v phê duyệt báo cáo kinh tế kỷ thuật đầu tư xây dựng cải tạo đường dây trung áp hạ áp TBA chống quá tải, giảm tổn thất điện năng, giảm bán kính cấp điện</t>
  </si>
  <si>
    <t>IX</t>
  </si>
  <si>
    <t>Xây dựng khu vui chơi giải trí công cộng</t>
  </si>
  <si>
    <t>Hồ điều hoà và đường quản lý vận hành khu vực đô thị trung tâm thuộc dự án đề xuất vay vốn AFD</t>
  </si>
  <si>
    <t>VB số 6381/UBND-XD2 ngày 10/11/2023 của UBND tỉnh V/v lập điều chỉnh một số quy hoạch trên địa bàn thị xã Kỳ Anh</t>
  </si>
  <si>
    <t>X</t>
  </si>
  <si>
    <t>Dự án xây dựng hồ điều hòa</t>
  </si>
  <si>
    <t>Hồ điều hòa</t>
  </si>
  <si>
    <t>Đất trồng cây lâu năm</t>
  </si>
  <si>
    <t>Thôn Trung Tâm, Trường Ngọc, xã Ngọc Sơn</t>
  </si>
  <si>
    <t>Thôn Thống Nhất, Việt Yên, Tùng Lâm, xã Nam Điền</t>
  </si>
  <si>
    <t>Dự án xây dựng khu dân cư nông thôn</t>
  </si>
  <si>
    <t>Đất ở nông thôn</t>
  </si>
  <si>
    <t>Thôn Đông Văn, xã Thạch Văn</t>
  </si>
  <si>
    <t>Quy hoạch tổng thể MBSDĐ khu dân cư phía Đông tuyến đường LX 07 (19/5/) thôn Đông Văn, xã Thạch Văn được UBND huyện Thạch Hà phê duyệt ngày 13/9/2023</t>
  </si>
  <si>
    <t>Thôn Liên Hải, Bắc Hải, Đại Hải, xã Thạch Hải</t>
  </si>
  <si>
    <t>Bản đồ quy hoạch tổng mặt băng sử dụng đất Vùng dọc đường tỉnh lộ 3 thôn Liên Hải, xã Thạch Hải, huyện, Thạch Hà, tỉnh Hà Tĩnh, phê duyệt ngày 10/12/2020; Điều chỉnh quy hoạch mặt bằng sử dụng đất thôn Bắc Hải và thôn Liên Hải, xã Thạch Hải, huyện Thạch Hà, phê duyệt ngày 9/9/2022, tỷ lệ 1/500</t>
  </si>
  <si>
    <t>Khu tái định cư dự án Hạ tầng khu công nghiệp Bắc Thạch Hà tại xã Việt Tiến</t>
  </si>
  <si>
    <t>Xã Việt Tiến</t>
  </si>
  <si>
    <t>Quyết định số 4547/QĐ-UBND ngày 03/7/2024 về việc Phê duyệt Quy hoạch Khu tái định cư phục vụ dự án Khu công nghiệp Bắc Thạch Hà (giai đoạn 1), tỷ lệ 1/500</t>
  </si>
  <si>
    <t>Thôn Hưng Hoà, Lâm Hưng, Yên Thượng, Hoà Bình, xã Nam Điền</t>
  </si>
  <si>
    <t>Bản đồ điều chỉnh quy hoạch tổng mặt bằng sử dụng đất thôn Thống Nhất, Lộc Hồ, Hưng Hòa, xã Nam Điền, huyện Thạch Hà, tỉnh Hà Tĩnh, phê duyệt năm; Quy hoạch tổng mặt bằng sử dụng đất thôn Yên Thượng, xã Nam Điền, huyện Thạch Hà, tỉnh Hà Tĩnh; phê duyệt năm 2014; Quy hoạch tổng mặt bằng sử dụng đất thôn Hòa Bình, xã Nam Điền, huyện Thạch Hà, tỉnh Hà Tĩnh, phê duyệt năm 2023</t>
  </si>
  <si>
    <t>Thôn Vạn Đò, Đình Hàn, Sơn Tiến, Tân Hợp, Tri Khê, xã Thạch Sơn</t>
  </si>
  <si>
    <t>Quy hoạch tổng mặt bằng sử dụng đất thôn Vạn đò, xã Thạch Sơn, huyện Thạch Hà, phê duyệt năm 2023; Quy hoạch tổng mặt bằng sử dụng đất ở dân cư thôn Sơn Tiến, xã Thạch Sơn, huyện Thạch Hà  2021, Điều chỉnh quy hoạch tổng mặt bằng sử dụng đất khu dân cư thôn Tân Hợp, xã Thạch Sơn, huyện Thạch Hà, phê duyệt năm 2019; tỷ lệ 1/500</t>
  </si>
  <si>
    <t>Xen dắm các thôn, xã Thạch Sơn</t>
  </si>
  <si>
    <t>Quy hoạch xen dắm xã Thạch Sơn, huyện Thạch Hà, tỉnh Hà Tĩnh, phê duyệt ngày 25/10/2017; tỷ lệ 1/500</t>
  </si>
  <si>
    <t xml:space="preserve">Đất ở nông thôn </t>
  </si>
  <si>
    <t>Thôn Đồng Khánh, Đại Tiến, Bắc Dinh, Bắc Trị, Trần Phú, Toàn Thắng, xã Thạch Trị</t>
  </si>
  <si>
    <t>Bản vẽ tổng mặt bằng sử dụng đất ở khu dân cư thôn Trần Phú, xã Thạch Trị, huyện Thạch Hà, phê duyệt ngày 5/11/2020; Quy hoạch xen dắm các thôn xã Thạch Trị, huyện Thạch Hà;</t>
  </si>
  <si>
    <t>Thôn Gia Ngải 1, Thôn Gia Ngãi 2, Thôn đan Trung, Dọc sông Vách Nam, thôn Nam Giang, Thôn Hội Cát, thôn Đông Hà 1 xã Thạch Long</t>
  </si>
  <si>
    <t>Bản vẽ chi tiết mặt bằng sử dụng đất xen dắm dân cư tỷ lệ 1/500 do UBND huyện Thạch Hà phê duyệt năm 2024; bản vẽ chi tiết mặt bằng sử dụng đất dân cư thôn Hội Cát tỷ lệ 1/500, do UBND huyện Thạch hà phê duyệt ngày 19/6/2024; bản vẽ chi tiết điều chỉnh Quy hoạch tổng mặt bằng sử dụng đất ở, tỷ lệ 1/500 do UBND huyện Thạch Hà phê duyệt ngày 17/9/2024  tại thôn Gia Ngãi 1, xã Thạch Long</t>
  </si>
  <si>
    <t>Ngõ Phượng thôn Trung Hòa, xã Tân Lâm Hương</t>
  </si>
  <si>
    <t>Điều chỉnh QH mặt bằng SDĐ khu dân cư vùng Ngõ Phượng thôn Trung Hoà- xã Tân Lâm Hương do UBND huyện Thạch Hà chấp thuận ngày 4/10/2024</t>
  </si>
  <si>
    <t>Nhà Chôi, thôn 18, vùng Trạm Điện, thôn Trung Hòa, xã Tân Lâm Hương</t>
  </si>
  <si>
    <t>Quyết định số 1966/QĐ-UBND về việc phê duyệt tổng mặt bằng SDĐ tại vùng Đồng Chôi thôn 18 và vùng Trạm Điện thôn Trung Hoà xã Tân Lâm Hương của UBND huyện Thạch Hà</t>
  </si>
  <si>
    <t>vùng cựa trước thôn Tiến Bộ;  đồng dưng thôn Hương Mỹ;  tái định cư thôn Phái Nam; thôn Yên Trung; đồng Hoang Chứa thôn Sơn Trình và đất ở xen dắm các thôn xã Tân Lâm Hương</t>
  </si>
  <si>
    <t>Điều chỉnh QH chi tiết mặt bằng sử dụng đất vùng cựa trước thôn Tiến Bộ; QH phân lô khu dân cư vùng Đồng Dưng thôn Hương Mỹ; QH chi tiết đất ở dân cư đồng Hoang Chứa,thôn Sơn Trình của UBND huyện Thạch Hà tháng 2 năm 2016.</t>
  </si>
  <si>
    <t>Vùng Thầu Đâu thôn Trí Nang; Đất ở vùng Sân bóng xóm 6; Xen dắm đất ở thôn Hòa Hợp, xã Thạch Kênh</t>
  </si>
  <si>
    <t>Quy hoạch phân lô đất khu dân cư nông thôn vùng Thầu Đâu, xóm 6 tháng 4 năm 2012</t>
  </si>
  <si>
    <t>Thôn Tân Thanh, Đồng Sơn, Quý Linh, Đông Sơn, Quyết Tiến, xã Thạch Xuân</t>
  </si>
  <si>
    <t>Quy hoạch chi tiết đất ở thôn Đồng Sơn, xã Thạch Xuân, huyện Thạch Hà, phê duyệt ngày 26/9/2018; Điều chỉnh quy hoạch tổng mặt bằng đất ở các thôn, xã Thạch Xuân, huyện Thạch Hà, phê duyệt 30/12/2022; tỷ lệ 1/500</t>
  </si>
  <si>
    <t>Dự án xây dựng khu tái định cư</t>
  </si>
  <si>
    <t>Đất ở đô thị (tái định cư AFD)</t>
  </si>
  <si>
    <t>Đồng Xối, TDP 10, thị trấn Thạch Hà</t>
  </si>
  <si>
    <t>Quy hoạch chi tiết xây dựng khu dân cư tại lô đất OB3.12 và OL3.4 Khu 3, Tổ dân phố 10, Thị trấn Thạch Hà do UBND huyện Thạch Hà phê duyệt năm 2019</t>
  </si>
  <si>
    <t>Khu đô thị mới TDP9, TDP10 (HDB)</t>
  </si>
  <si>
    <t>Thị trấn Thạch Hà</t>
  </si>
  <si>
    <t>Quyết định số 4180/QĐ-UBND ngày 4/12/2020 của UBND tỉnh Hà Tĩnh về việc Phê duyệt Quy hoạch chi tiết xây dựng Khu đô thị mới tại TDP 9, 10 thị trấn Thạch Hà; tỷ lệ 1/500</t>
  </si>
  <si>
    <t>Thôn Hồng Dinh, xã Thạch Trị</t>
  </si>
  <si>
    <t xml:space="preserve">Công văn số 2584/UBND-TCKH về việc rà soát lại, đề xuất danh sách xây dựng trụ sở Công an xã, thị trấn từ nguồn ngân sách tỉnh giai đoạn 2024-2025 của UBND huyện Thạch Hà. </t>
  </si>
  <si>
    <t>Xã Thạch Văn</t>
  </si>
  <si>
    <t>Xây dựng cơ sở văn hóa</t>
  </si>
  <si>
    <t>Mở rộng khuân viên nhà văn hoá thôn Bàu Láng</t>
  </si>
  <si>
    <t>Thôn Bàu Láng, xã Thạch Đài</t>
  </si>
  <si>
    <t>Công văn số 2919/UBND-KT&amp;HT ngày 01/12/2023 của UBND huyện Thạch Hà về việc đồng ý chủ trương quy hoạch mở rộng khuôn viên nhà văn hóa thôn Bàu Láng, xã Thạch Đài</t>
  </si>
  <si>
    <t>VI</t>
  </si>
  <si>
    <t>Xây dựng công trình thương mại, dịch vụ</t>
  </si>
  <si>
    <t>Mở rộng đất thương mại dịch vụ Tuấn Đạt</t>
  </si>
  <si>
    <t>Tổ dân phố 12, thị trấn Thạch Hà</t>
  </si>
  <si>
    <t>Quyết định số 29/QĐ-UBND ngày của UBND tỉnh Hà Tĩnh quyết định chấp thuận điều chỉnh chủ trương đầu tư đồng thời chấp thuận nhà đầu tư Dự án XD cửa hàng kinh doanh VLXD tại thị trấn Thạch Hà</t>
  </si>
  <si>
    <t>Dự án hoạt động khoáng sản</t>
  </si>
  <si>
    <t>Đất san lấp thôn Yên Thượng, xã Nam Điền</t>
  </si>
  <si>
    <t xml:space="preserve">Khoảnh 2B tiểu khu 298A thôn Yên Thượng, xã Nam Điền </t>
  </si>
  <si>
    <t>Văn bản 965/UBND - TNMT ngày 6/6/2022 của UBND huyện Thạch Hà về việc cho ý kiến về lập kế hoạch đấu giá quyền khai thác khoáng sản năm 2022</t>
  </si>
  <si>
    <t>ĐSL Thạch Xuân 1</t>
  </si>
  <si>
    <t>Xã Thạch Xuân</t>
  </si>
  <si>
    <t>Quyết định số 2184/QĐ-UBND ngày 13/9/2024 của UBND tỉnh Hà Tĩnh về việc phê duyệt Kế hoạch đấu giá quyền khai thác khoáng sản làm VLXD thông thường trên địa bàn tỉnh đợt 2 năm 2024</t>
  </si>
  <si>
    <t>Đường trục ngang ven biển huyện Thạch Hà</t>
  </si>
  <si>
    <t>Các xã: Thạch Hải, Thạch Trị, Thạch Văn, Thạch Hội, huyện Thạch Hà</t>
  </si>
  <si>
    <t>Quyết định số 731/QĐ-UBND ngày 07/4/2022 của UBND tỉnh Hà Tĩnh về việc phê duyệt Báo cáo nghiên cứu khả thi dự án Đường trục ngang ven biển huyện Thạch Hà</t>
  </si>
  <si>
    <t>Xã Thạch Lạc</t>
  </si>
  <si>
    <t>Xây dựng tuyến đường kết nối từ QL 8C với khu vực quy hoạch khu thương mại dịch vụ du lịch và thể thao Tây Nam huyện Thạch Hà</t>
  </si>
  <si>
    <t>Xã Thạch Xuân, Lưu Vĩnh Sơn</t>
  </si>
  <si>
    <t>Nghị quyết 04/NQ-HĐND ngày 02/02/2024 của Hộ đồng nhân dân huyện Thạch Hà về việc Quyết định chủ trương điều chỉnh đầu tư một số dự án công  trên địa bàn huyện</t>
  </si>
  <si>
    <t>Dự án đường Xô Viết Nghệ Tĩnh về phía Đông</t>
  </si>
  <si>
    <t xml:space="preserve">Quyết định số 572 /QĐ-UBND ngày 01/3/2024 của UBND tỉnh về việc phê duyệt dự án đường Xô Viết Nghệ Tĩnh kéo dài về phía Đông </t>
  </si>
  <si>
    <t>Nâng cấp tuyến đường trục xã TX01 đoạn QL 15B đến thôn Văn Sơn, xã Đỉnh Bàn</t>
  </si>
  <si>
    <t>Thôn Văn Sơn, xã Đỉnh Bàn</t>
  </si>
  <si>
    <t>Nghị quyết 170/NQ-HĐND ngày 18/7/2024 của HĐND tỉnh Hà Tĩnh về việc Quyết định chủ trương đầu tư, điều chỉnh chủ trương đầu tư, chấm dứt chủ trương đầu tư một số dự án đầu tư công</t>
  </si>
  <si>
    <t>Xây dựng công trình thủy lợi</t>
  </si>
  <si>
    <t>Hoàn trả công trình kênh mương phục vụ sản xuất xã Việt Tiến [Dự án Đầu tư xây dựng và kinh doanh hạ tầng khu công nghiệp Bắc Thạch Hà (Giai đoạn 1)]</t>
  </si>
  <si>
    <t>Quyết định số 5407/QĐ-UBND ngày 29/7/2024 của UBND huyện Thạch Hà</t>
  </si>
  <si>
    <t>Xây dựng công trình năng lượng, chiếu sáng công cộng</t>
  </si>
  <si>
    <t>Xây dựng cải tạo lưới điện trung áp, hạ áp và TBA khu vực huyện Thạch Hà, Cẩm Xuyên, tỉnh Hà Tĩnh năm 2025</t>
  </si>
  <si>
    <t>Quyết định về việc phê duyệt báo cáo KTKT đầu tư công trình xây dựng, cải tạo lưới điện trung áp, hạ áp và TBA huyện Thạch Hà, tỉnh Hà Tĩnh năm 2025</t>
  </si>
  <si>
    <t>Đường dây 500kV Quảng Trạch - Quỳnh Lưu đoạn tuyến qua địa bàn Thạch Hà, tỉnh Hà Tĩnh</t>
  </si>
  <si>
    <t>Xã Nam Điền, Thạch Xuân, Lưu Vĩnh Sơn, Ngọc Sơn</t>
  </si>
  <si>
    <t>Văn bản số 9841/CPMB-PĐB ngày 18/10/2024 của Tổng công ty Truyền tải điện Quốc gia - Ban QLDA các công trình điện miền trung về việc đăng ký chuyển tiếp kế hoạch sử dụng đất năm 2025 để thực hiện dự án ĐZ 500kV Quảng Trạch - Quỳnh Lưu, đoạn qua địa bàn huyện Thạch Hà, tỉnh Hà Tĩnh</t>
  </si>
  <si>
    <t>Khu sản xuất kinh doanh, gia công cơ khí, lắp ráp thiết bị điện Công ty Điện lực Hà Tĩnh</t>
  </si>
  <si>
    <t>BĐ quy hoạch tổng mặt bằng khu sản xuất kinh doanh gia công cơ khí, lắp ráp thiết bị Công ty Điện Lực Hà Tĩnh tại Lô đất CN 19 - xã Việt Tiến, huyện Thạch Hà tỷ lệ 1/500.</t>
  </si>
  <si>
    <t>Di dời hệ thống điện phục vụ GPMB thực hiện dự án đầu tư xây dựng và kinh doanh hạ tầng khu công nghiệp Bắc Thạch Hà GIAI ĐOẠN 1 (VISIP)</t>
  </si>
  <si>
    <r>
      <t>Văn bản 3906/UBND-KT</t>
    </r>
    <r>
      <rPr>
        <vertAlign val="subscript"/>
        <sz val="12"/>
        <rFont val="Times New Roman"/>
        <family val="1"/>
      </rPr>
      <t>1</t>
    </r>
    <r>
      <rPr>
        <sz val="12"/>
        <rFont val="Times New Roman"/>
        <family val="1"/>
      </rPr>
      <t xml:space="preserve"> của UBND tỉnh ngày 8/7/2024 về việc Phương án di dời đường điện thực hiện đầu tư xây dựng hạ tầng KCN Bắc Thạch Hà</t>
    </r>
  </si>
  <si>
    <t>Nhu cầu đăng ký của các hộ gia đình</t>
  </si>
  <si>
    <t>Tổng: 33 danh mục</t>
  </si>
  <si>
    <t>Các xã: Thạch Kênh, Thạch Liên, Thạch Long, Nam Điền, Thạch Trị, Tân Lâm Hương, huyện Thạch Hà</t>
  </si>
  <si>
    <t>Đường giao thông tránh lũ kết hợp vào khu xử lý chất thải rắn của huyện Hương Khê tại thôn 2, xã Hương Thủy</t>
  </si>
  <si>
    <t>Xã Hương Thủy</t>
  </si>
  <si>
    <t>Quyết định số 4408/QĐ-UND ngày 28/9/2022 của UBND huyện Hương Khê phê duyệt báo cáo KT - KT đầu tư XD đường giao thông tránh lũ kết hợp vào khu xử lý chất thải rắn huyện Hương Khê</t>
  </si>
  <si>
    <t>Tổng: 15 danh mục</t>
  </si>
  <si>
    <t>PHỤ LỤC 2.2. DANH MỤC CÁC CÔNG TRÌNH, DỰ ÁN CHUYỂN MỤC ĐÍCH SỬ DỤNG ĐẤT TRỒNG LÚA, ĐẤT RỪNG SẢN XUẤT     TỪ NĂM 2025 THỊ XÃ KỲ ANH</t>
  </si>
  <si>
    <t>Đá xây dựng núi Nắp Trình, xã Kim Hoa, huyện Hương Sơn (Điểm khai thác đá xây dựng Kim Hoa)</t>
  </si>
  <si>
    <t>Quyết định số 2184/QĐ-UBND ngày 13/9/2024 V/v phê duyệt Kế hoạch đấu giá quyền khai thác khoáng sản làm vật liệu xây dựng thông thường trên địa bàn tỉnh đợt 2 năm 2024</t>
  </si>
  <si>
    <t>Xã Kim Hoa</t>
  </si>
  <si>
    <t>VTBĐ 259</t>
  </si>
  <si>
    <t>VTBĐ 378</t>
  </si>
  <si>
    <t>VTBĐ 421</t>
  </si>
  <si>
    <t>VTBĐ 452</t>
  </si>
  <si>
    <t>VTBĐ 577</t>
  </si>
  <si>
    <t>VTBĐ 612</t>
  </si>
  <si>
    <t>VTBĐ 559</t>
  </si>
  <si>
    <t>VTBĐ 851</t>
  </si>
  <si>
    <t>VTBĐ 748a</t>
  </si>
  <si>
    <t>VTBĐ 715</t>
  </si>
  <si>
    <t>VTBĐ 879</t>
  </si>
  <si>
    <t>VTBĐ 834</t>
  </si>
  <si>
    <t>VTBĐ 835</t>
  </si>
  <si>
    <t>Ọuyết định số 46/QĐ-UBND ngày 15/10/2024 của UBND xã Sơn Châu về việc phê duyệt chủ trương đầu tư xây dựng điểm dân cư nông thôn xen dắm tại thôn Đình, thôn Sinh Cờ, xã Sơn Châu</t>
  </si>
  <si>
    <t>Ọuyết định số 197/QĐ-UBND ngày 07/11/2024 của UBND xã Sơn Lâm về việc phê duyệt chủ trương đầu tư dự án Quy hoạch giao đất xen dắm xã Sơn Lâm năm 2025</t>
  </si>
  <si>
    <t>Xây dựng khu dân cư xen dắm tại thôn Đình, thôn Sinh Cờ</t>
  </si>
  <si>
    <t>Xây dựng khu dân cư xen dắm tại xã Sơn Lâm</t>
  </si>
  <si>
    <t>Tổng:  15 danh mục</t>
  </si>
  <si>
    <t>Đất san lấp Phú Lộc 1</t>
  </si>
  <si>
    <t>Xã Phú Lộc</t>
  </si>
  <si>
    <t>QĐ số 2184/QĐ-UBND  ngày 13/9/2024 của UBND tỉnh Về việc phê duyệt Kế hoạch đấu giá quyền khai thác khoáng sản làm vật liệu xây dựng thông thường trên địa bàn tỉnh đợt 2 năm 2024</t>
  </si>
  <si>
    <t>Đất san lấp Phú Lộc 4</t>
  </si>
  <si>
    <t>Tổng: 14 danh mục</t>
  </si>
  <si>
    <t>Quyết định số 1272/QĐ_x0002_UBND ngày 02/05/2012 về việc phê duyệt quy hoạch tổng mặt bằng sử dụng đất dự án</t>
  </si>
  <si>
    <t>Tổng: 18 danh mục</t>
  </si>
  <si>
    <t>PHỤ LỤC 2.5. DANH MỤC CÁC CÔNG TRÌNH, DỰ ÁN CHUYỂN MỤC ĐÍCH SỬ DỤNG ĐẤT TRỒNG LÚA, ĐẤT RỪNG ĐẶC DỤNG     TỪ NĂM 2025 HUYỆN CẨM XUYÊN</t>
  </si>
  <si>
    <t xml:space="preserve">PHỤ LỤC 2.13. DANH MỤC CÁC CÔNG TRÌNH, DỰ ÁN CHUYỂN MỤC ĐÍCH SỬ DỤNG ĐẤT RỪNG SẢN XUẤT </t>
  </si>
  <si>
    <t xml:space="preserve"> TỪ NĂM 2025 HUYỆN HƯƠNG KHÊ</t>
  </si>
  <si>
    <t xml:space="preserve"> TỪ NĂM 2025 HUYỆN CAN LỘC</t>
  </si>
  <si>
    <t xml:space="preserve">Dự án hoạt động khai thác khoáng sản </t>
  </si>
  <si>
    <t>Đá xây dựng khu Khe Chợ, xã Kỳ Bắc</t>
  </si>
  <si>
    <t>Xã Kỳ Bắc</t>
  </si>
  <si>
    <t>Quyết định số 2184/QĐ-UBND ngày 13/9/2024 của UBND tỉnh Hà Tĩnh về việc phê duyệt Kế hoạch đấu giá quyền khai thác khoáng sản làm vật liệu xây dựng thông thường trên địa bàn tỉnh đợt 2 năm 2024</t>
  </si>
  <si>
    <t>Đất ở nông thôn tại thôn Hải Hà (giai đoạn 2)</t>
  </si>
  <si>
    <t>Thôn Hải Hà, Xã Kỳ Hà</t>
  </si>
  <si>
    <t>VB số 1826/UBND-QLĐT ngày 17/6/2024 của UBND thị xã Kỳ Anh v/v chủ trương thực hiện lập Quy hoạch tổng mặt bằng khu dân cư vùng Đồng Cong, thôn Hải Hà, xã Kỳ Hà</t>
  </si>
  <si>
    <t>XI</t>
  </si>
  <si>
    <t>Đất khu công nghiệp</t>
  </si>
  <si>
    <t>Các lô đất thuộc quy hoạch Khu công nghiệp Gia Lách</t>
  </si>
  <si>
    <t>Thị trấn Xuân An,  xã Xuân Viên</t>
  </si>
  <si>
    <t>QĐ số 3282/QĐ-UBND ngày 17/12/2007 phê duyệt quy hoạch và QĐ số 1164/QĐ-UBND ngày 23/4/2018 của UBND tỉnh phê duyệt điều chỉnh cục bộ quy hoạch</t>
  </si>
  <si>
    <t>Đất công trình năng lượng</t>
  </si>
  <si>
    <t>QĐ sô 3432/QĐ-BCT ngày 15/09/2020 của bộ công thương về việc phê duyệt báo cáo nghiên cứu khả thi tiểu dự án: Cải tạo ĐZ 110kv Hưng Đông - Can Lộc và Hưng Đông - Linh Cảm</t>
  </si>
  <si>
    <t>Quy hoạch khu tái định cư dự án Xây dựng 
tuyến đường An - Giang -Tiên - Yên (HL12), huyện Nghi Xuân, GĐ1</t>
  </si>
  <si>
    <t>Quyết định số 362/QĐ-UBND ngày 18/1/2024 của huyện Nghi Xuân về việc phê duyệt Báo cáo nghiên cứu khả thi dự án: Xây dựng tuyến đướng An - Giang - Tiên - Yên (HL12), huyện Nghi Xuân (giai đoạn 1)</t>
  </si>
  <si>
    <t>Xã Xuân Phổ, xã Đan Trường</t>
  </si>
  <si>
    <t>Quy hoạch chi tiết 1/500 được UBND tỉnh phê duyệt tại Quyết định số  1839/QĐ-UBND ngày 16/4/2021</t>
  </si>
  <si>
    <t>Đất ở đô thị</t>
  </si>
  <si>
    <t>Xây dựng đô thị Xuân An giai đoạn 2 
(Đất ở 20,0ha; Đất TMDV 33,40ha; Đất giao thông 20,0ha; Đất vui chơi giải trí 25,0ha)</t>
  </si>
  <si>
    <t>TT Xuân An</t>
  </si>
  <si>
    <t>Công văn số 5890/UBND -XD ngày 03/9/2020 của UBND tỉnh về việc lập quy hoạch chi tiết khu đô thị Xuân An (GĐ2)</t>
  </si>
  <si>
    <t>Khu đô thị sinh thái Park City Xuân An 
(Đất ở 8,18ha; Đất giao thông 13,53; Đất vui chơi giải trí 5,06ha)</t>
  </si>
  <si>
    <t>Công văn số 4046/UBND-XD ngày 21/6/2019 của UBND tỉnh</t>
  </si>
  <si>
    <t xml:space="preserve"> TỪ NĂM 2025 THÀNH PHỐ HÀ TĨNH</t>
  </si>
  <si>
    <t xml:space="preserve">PHỤ LỤC 2.1. DANH MỤC CÁC CÔNG TRÌNH, DỰ ÁN CHUYỂN MỤC ĐÍCH SỬ DỤNG ĐẤT TRỒNG LÚA </t>
  </si>
  <si>
    <t>PHỤ LỤC 2.7. DANH MỤC CÁC CÔNG TRÌNH, DỰ ÁN CHUYỂN MỤC ĐÍCH SỬ DỤNG ĐẤT TRỒNG LÚA, ĐẤT RỪNG SẢN XUẤT</t>
  </si>
  <si>
    <t xml:space="preserve">PHỤ LỤC 2.11. DANH MỤC CÁC CÔNG TRÌNH, DỰ ÁN CHUYỂN MỤC ĐÍCH SỬ DỤNG ĐẤT TRỒNG LÚA, ĐẤT RỪNG SẢN XUẤT </t>
  </si>
  <si>
    <t>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</si>
  <si>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 NQ số 70/NQ-HĐND ngày 20/12/2023 của HĐND TP về điều chỉnh, bổ sung KH ĐT công trung hạn; thông qua danh mục dự án đầu tư công khởi công mới giai đoạn 2023 - 2025 và năm 2024; điều chỉnh QĐ CTĐT và bãi bỏ CTĐT một số dự án
- QĐ số 2415/QĐ-UBND ngày 18/10/2024 về việc phê duyệt Báo cáo NCKT đầu tư dự án Đường Trường Chinh đoạn từ Lê Văn Huân đến đường Lê Hồng Phong</t>
  </si>
  <si>
    <t>NQ số 63/NQ-HĐND ngày 26/07/2023 về việc điều chỉnh, bổ sung NQ số 38/NQ-HĐND ngày 31/12/2021 của HĐND huyện về kế hoạch đầu tư công trung hạn giai đoạn 2021-2025</t>
  </si>
  <si>
    <t>HỘI ĐỒNG NHÂN DÂN</t>
  </si>
  <si>
    <t>TỈNH HÀ TĨNH</t>
  </si>
  <si>
    <t>(Kèm theo Nghị quyết số    .../NQ-HĐND ngày      tháng 12 năm 2024 của Hội đồng nhân dân tỉnh)</t>
  </si>
  <si>
    <t>HỘI ĐỒNG NHÂN DÂN TỈNH</t>
  </si>
  <si>
    <t xml:space="preserve">Khu dân cư nông thôn Làng sinh thái ven biển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</si>
</sst>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_);\(0\)"/>
    <numFmt numFmtId="165" formatCode="#,##0.00_ ;\-#,##0.00\ "/>
    <numFmt numFmtId="166" formatCode="0.00;\-0.00;;@"/>
    <numFmt numFmtId="167" formatCode="0.0_);\(0.0\)"/>
    <numFmt numFmtId="168" formatCode="_(* #,##0_);_(* \(#,##0\);_(* &quot;-&quot;??_);_(@_)"/>
    <numFmt numFmtId="169" formatCode="0.00_);\(0.00\)"/>
    <numFmt numFmtId="170" formatCode="0;\-0;;@"/>
  </numFmts>
  <fonts count="48" x14ac:knownFonts="1">
    <font>
      <sz val="11"/>
      <color theme="1"/>
      <name val="Calibri"/>
      <family val="2"/>
      <scheme val="minor"/>
    </font>
    <font>
      <sz val="12"/>
      <color theme="1"/>
      <name val="Times New Roman"/>
      <family val="2"/>
      <charset val="163"/>
    </font>
    <font>
      <sz val="12"/>
      <name val="Times New Roman"/>
      <family val="1"/>
    </font>
    <font>
      <sz val="10"/>
      <name val="Arial"/>
      <family val="2"/>
    </font>
    <font>
      <sz val="12"/>
      <color indexed="8"/>
      <name val="Times New Roman"/>
      <family val="2"/>
      <charset val="163"/>
    </font>
    <font>
      <b/>
      <sz val="12"/>
      <name val="Times New Roman"/>
      <family val="1"/>
    </font>
    <font>
      <i/>
      <sz val="12"/>
      <name val="Times New Roman"/>
      <family val="1"/>
    </font>
    <font>
      <sz val="11"/>
      <color theme="1"/>
      <name val="Calibri"/>
      <family val="2"/>
      <scheme val="minor"/>
    </font>
    <font>
      <sz val="12"/>
      <color theme="1"/>
      <name val="Times New Roman"/>
      <family val="1"/>
    </font>
    <font>
      <sz val="10"/>
      <name val="Arial"/>
      <family val="2"/>
      <charset val="163"/>
    </font>
    <font>
      <b/>
      <sz val="12"/>
      <color theme="1"/>
      <name val="Times New Roman"/>
      <family val="1"/>
    </font>
    <font>
      <sz val="10"/>
      <name val="Times New Roman"/>
      <family val="1"/>
    </font>
    <font>
      <b/>
      <sz val="12"/>
      <name val="Times New Roman"/>
      <family val="1"/>
      <charset val="163"/>
    </font>
    <font>
      <sz val="12"/>
      <name val="Times New Roman"/>
      <family val="1"/>
      <charset val="163"/>
    </font>
    <font>
      <sz val="12"/>
      <color rgb="FF000000"/>
      <name val="Times New Roman"/>
      <family val="1"/>
      <charset val="163"/>
    </font>
    <font>
      <sz val="12"/>
      <color rgb="FF000000"/>
      <name val="Times New Roman"/>
      <family val="1"/>
    </font>
    <font>
      <u/>
      <sz val="12"/>
      <color theme="10"/>
      <name val="Times New Roman"/>
      <family val="2"/>
      <charset val="163"/>
    </font>
    <font>
      <sz val="12"/>
      <color theme="10"/>
      <name val="Times New Roman"/>
      <family val="1"/>
      <charset val="163"/>
    </font>
    <font>
      <sz val="12"/>
      <color theme="1"/>
      <name val="Times New Roman"/>
      <family val="1"/>
      <charset val="163"/>
    </font>
    <font>
      <sz val="12"/>
      <color theme="1"/>
      <name val="Calibri"/>
      <family val="2"/>
      <scheme val="minor"/>
    </font>
    <font>
      <b/>
      <sz val="10"/>
      <name val="Times New Roman"/>
      <family val="1"/>
      <charset val="163"/>
    </font>
    <font>
      <b/>
      <sz val="9"/>
      <name val="Times New Roman"/>
      <family val="1"/>
      <charset val="163"/>
    </font>
    <font>
      <sz val="7"/>
      <color theme="10"/>
      <name val="Times New Roman"/>
      <family val="2"/>
      <charset val="163"/>
    </font>
    <font>
      <sz val="9"/>
      <color rgb="FF000000"/>
      <name val="Times New Roman"/>
      <family val="1"/>
    </font>
    <font>
      <b/>
      <sz val="9"/>
      <name val="Times New Roman"/>
      <family val="1"/>
    </font>
    <font>
      <sz val="13"/>
      <name val="Times New Roman"/>
      <family val="1"/>
    </font>
    <font>
      <sz val="9"/>
      <name val="Times New Roman"/>
      <family val="1"/>
    </font>
    <font>
      <sz val="9"/>
      <color indexed="10"/>
      <name val="Times New Roman"/>
      <family val="1"/>
    </font>
    <font>
      <sz val="12"/>
      <color rgb="FFFF0000"/>
      <name val="Times New Roman"/>
      <family val="1"/>
    </font>
    <font>
      <sz val="12"/>
      <name val=".VnArial"/>
      <family val="2"/>
    </font>
    <font>
      <b/>
      <sz val="12"/>
      <color rgb="FFFF0000"/>
      <name val="Arial"/>
      <family val="2"/>
      <charset val="163"/>
    </font>
    <font>
      <b/>
      <sz val="12"/>
      <name val="Arial"/>
      <family val="2"/>
      <charset val="163"/>
    </font>
    <font>
      <i/>
      <sz val="12"/>
      <name val="Times New Roman"/>
      <family val="1"/>
      <charset val="163"/>
    </font>
    <font>
      <i/>
      <sz val="12"/>
      <color rgb="FFFF0000"/>
      <name val="Arial"/>
      <family val="2"/>
      <charset val="163"/>
    </font>
    <font>
      <i/>
      <sz val="12"/>
      <name val="Arial"/>
      <family val="2"/>
      <charset val="163"/>
    </font>
    <font>
      <b/>
      <sz val="12"/>
      <color rgb="FFFF0000"/>
      <name val="Times New Roman"/>
      <family val="1"/>
      <charset val="163"/>
    </font>
    <font>
      <sz val="12"/>
      <color rgb="FFFF0000"/>
      <name val="Times New Roman"/>
      <family val="1"/>
      <charset val="163"/>
    </font>
    <font>
      <vertAlign val="subscript"/>
      <sz val="12"/>
      <name val="Times New Roman"/>
      <family val="1"/>
    </font>
    <font>
      <b/>
      <sz val="13"/>
      <name val="Times New Roman"/>
      <family val="1"/>
    </font>
    <font>
      <b/>
      <sz val="10"/>
      <color rgb="FFFF0000"/>
      <name val="Times New Roman"/>
      <family val="1"/>
    </font>
    <font>
      <b/>
      <i/>
      <sz val="12"/>
      <name val="Times New Roman"/>
      <family val="1"/>
    </font>
    <font>
      <b/>
      <i/>
      <sz val="12"/>
      <name val="Calibri"/>
      <family val="2"/>
      <scheme val="minor"/>
    </font>
    <font>
      <sz val="12"/>
      <name val="Calibri"/>
      <family val="2"/>
      <scheme val="minor"/>
    </font>
    <font>
      <b/>
      <sz val="12"/>
      <name val="Calibri"/>
      <family val="2"/>
      <scheme val="minor"/>
    </font>
    <font>
      <sz val="12"/>
      <name val="Arial"/>
      <family val="2"/>
    </font>
    <font>
      <sz val="12"/>
      <color theme="10"/>
      <name val="Times New Roman"/>
      <family val="2"/>
      <charset val="163"/>
    </font>
    <font>
      <b/>
      <sz val="12"/>
      <color theme="10"/>
      <name val="Times New Roman"/>
      <family val="1"/>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4">
    <xf numFmtId="0" fontId="0" fillId="0" borderId="0"/>
    <xf numFmtId="0" fontId="1"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9" fillId="0" borderId="0"/>
    <xf numFmtId="0" fontId="3" fillId="0" borderId="0"/>
    <xf numFmtId="0" fontId="7" fillId="0" borderId="0"/>
    <xf numFmtId="0" fontId="3" fillId="0" borderId="0"/>
    <xf numFmtId="0" fontId="3" fillId="0" borderId="0"/>
    <xf numFmtId="0" fontId="3" fillId="0" borderId="0"/>
    <xf numFmtId="0" fontId="1" fillId="0" borderId="0"/>
    <xf numFmtId="0" fontId="16" fillId="0" borderId="0" applyNumberFormat="0" applyFill="0" applyBorder="0" applyAlignment="0" applyProtection="0"/>
    <xf numFmtId="43" fontId="3" fillId="0" borderId="0" applyFont="0" applyFill="0" applyBorder="0" applyAlignment="0" applyProtection="0"/>
    <xf numFmtId="0" fontId="1" fillId="0" borderId="0"/>
    <xf numFmtId="43" fontId="7" fillId="0" borderId="0" applyFont="0" applyFill="0" applyBorder="0" applyAlignment="0" applyProtection="0"/>
    <xf numFmtId="0" fontId="3" fillId="0" borderId="0">
      <protection locked="0"/>
    </xf>
    <xf numFmtId="0" fontId="3" fillId="0" borderId="0">
      <protection locked="0"/>
    </xf>
    <xf numFmtId="0" fontId="3" fillId="0" borderId="0"/>
    <xf numFmtId="0" fontId="27" fillId="0" borderId="0"/>
    <xf numFmtId="0" fontId="7" fillId="0" borderId="0"/>
    <xf numFmtId="0" fontId="3" fillId="0" borderId="0"/>
    <xf numFmtId="0" fontId="9" fillId="0" borderId="0"/>
    <xf numFmtId="0" fontId="1" fillId="0" borderId="0"/>
    <xf numFmtId="0" fontId="9" fillId="0" borderId="0"/>
    <xf numFmtId="0" fontId="3" fillId="0" borderId="0"/>
    <xf numFmtId="0" fontId="9" fillId="0" borderId="0"/>
    <xf numFmtId="0" fontId="29" fillId="0" borderId="0"/>
    <xf numFmtId="0" fontId="3" fillId="0" borderId="0"/>
    <xf numFmtId="0" fontId="3" fillId="0" borderId="0"/>
    <xf numFmtId="0" fontId="9" fillId="0" borderId="0"/>
    <xf numFmtId="0" fontId="3" fillId="0" borderId="0"/>
    <xf numFmtId="0" fontId="3" fillId="0" borderId="0"/>
    <xf numFmtId="0" fontId="7" fillId="0" borderId="0"/>
  </cellStyleXfs>
  <cellXfs count="352">
    <xf numFmtId="0" fontId="0" fillId="0" borderId="0" xfId="0"/>
    <xf numFmtId="0" fontId="2" fillId="0" borderId="0" xfId="2" applyFont="1" applyFill="1" applyAlignment="1">
      <alignment horizontal="center" vertical="center"/>
    </xf>
    <xf numFmtId="0" fontId="6" fillId="0" borderId="0" xfId="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43" fontId="6" fillId="0" borderId="0" xfId="3" applyFont="1" applyFill="1" applyAlignment="1">
      <alignment horizontal="center" vertical="center"/>
    </xf>
    <xf numFmtId="164" fontId="6" fillId="0" borderId="0" xfId="2" applyNumberFormat="1" applyFont="1" applyFill="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left" vertical="center"/>
    </xf>
    <xf numFmtId="37" fontId="5" fillId="0" borderId="2" xfId="4" applyNumberFormat="1" applyFont="1" applyFill="1" applyBorder="1" applyAlignment="1">
      <alignment horizontal="center" vertical="center"/>
    </xf>
    <xf numFmtId="39" fontId="5" fillId="0" borderId="2" xfId="4" applyNumberFormat="1" applyFont="1" applyFill="1" applyBorder="1" applyAlignment="1">
      <alignment horizontal="right" vertical="center"/>
    </xf>
    <xf numFmtId="2" fontId="5" fillId="0" borderId="2"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37" fontId="2" fillId="0" borderId="2" xfId="4" applyNumberFormat="1" applyFont="1" applyFill="1" applyBorder="1" applyAlignment="1">
      <alignment horizontal="center" vertical="center" wrapText="1"/>
    </xf>
    <xf numFmtId="39" fontId="2" fillId="0" borderId="2" xfId="4" applyNumberFormat="1" applyFont="1" applyFill="1" applyBorder="1" applyAlignment="1">
      <alignment horizontal="right" vertical="center" wrapText="1"/>
    </xf>
    <xf numFmtId="2" fontId="2" fillId="0" borderId="2" xfId="2" applyNumberFormat="1" applyFont="1" applyFill="1" applyBorder="1" applyAlignment="1">
      <alignment horizontal="center" vertical="center" wrapText="1"/>
    </xf>
    <xf numFmtId="1" fontId="2" fillId="0" borderId="0" xfId="2" applyNumberFormat="1" applyFont="1" applyFill="1" applyAlignment="1">
      <alignment horizontal="center" vertical="center"/>
    </xf>
    <xf numFmtId="165" fontId="2" fillId="0" borderId="0" xfId="2" applyNumberFormat="1" applyFont="1" applyFill="1" applyAlignment="1">
      <alignment horizontal="center" vertical="center"/>
    </xf>
    <xf numFmtId="0" fontId="2" fillId="0" borderId="0" xfId="2" applyFont="1" applyFill="1" applyAlignment="1">
      <alignment horizontal="left" vertical="center"/>
    </xf>
    <xf numFmtId="2" fontId="2" fillId="0" borderId="0" xfId="2" applyNumberFormat="1" applyFont="1" applyFill="1" applyAlignment="1">
      <alignment horizontal="center" vertical="center"/>
    </xf>
    <xf numFmtId="0" fontId="8" fillId="0" borderId="0" xfId="0" applyFont="1"/>
    <xf numFmtId="2" fontId="5" fillId="0" borderId="4" xfId="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66" fontId="5" fillId="0" borderId="2" xfId="7" applyNumberFormat="1" applyFont="1" applyFill="1" applyBorder="1" applyAlignment="1">
      <alignment horizontal="right" vertical="center" wrapText="1"/>
    </xf>
    <xf numFmtId="4" fontId="2" fillId="0" borderId="2"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8" fillId="0" borderId="0" xfId="0" applyNumberFormat="1" applyFont="1" applyAlignment="1"/>
    <xf numFmtId="167" fontId="12" fillId="0" borderId="2" xfId="10" applyNumberFormat="1" applyFont="1" applyFill="1" applyBorder="1" applyAlignment="1">
      <alignment horizontal="center" vertical="center" wrapText="1"/>
    </xf>
    <xf numFmtId="0" fontId="12" fillId="0" borderId="4" xfId="0" applyFont="1" applyBorder="1" applyAlignment="1" applyProtection="1">
      <alignment horizontal="left" vertical="center" wrapText="1"/>
      <protection hidden="1"/>
    </xf>
    <xf numFmtId="2"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left" vertical="top" wrapText="1"/>
    </xf>
    <xf numFmtId="4" fontId="12" fillId="0" borderId="2" xfId="0" applyNumberFormat="1" applyFont="1" applyFill="1" applyBorder="1" applyAlignment="1">
      <alignment horizontal="left" vertical="center" wrapText="1"/>
    </xf>
    <xf numFmtId="0" fontId="12" fillId="0" borderId="0" xfId="0" applyFont="1" applyFill="1" applyBorder="1" applyAlignment="1">
      <alignment wrapText="1"/>
    </xf>
    <xf numFmtId="0" fontId="12" fillId="0" borderId="0" xfId="0" applyFont="1" applyFill="1" applyAlignment="1">
      <alignment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2" fontId="13" fillId="0" borderId="2" xfId="0" applyNumberFormat="1" applyFont="1" applyFill="1" applyBorder="1" applyAlignment="1">
      <alignment horizontal="right" vertical="center" wrapText="1"/>
    </xf>
    <xf numFmtId="2" fontId="13" fillId="0" borderId="4" xfId="0" applyNumberFormat="1"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2" fontId="12" fillId="0" borderId="4" xfId="0" applyNumberFormat="1" applyFont="1" applyFill="1" applyBorder="1" applyAlignment="1">
      <alignment horizontal="right" vertical="center" wrapText="1"/>
    </xf>
    <xf numFmtId="2" fontId="12" fillId="0" borderId="4" xfId="0" applyNumberFormat="1" applyFont="1" applyFill="1" applyBorder="1" applyAlignment="1">
      <alignment horizontal="center" vertical="center" wrapText="1"/>
    </xf>
    <xf numFmtId="164" fontId="13" fillId="0" borderId="2" xfId="0" applyNumberFormat="1" applyFont="1" applyFill="1" applyBorder="1" applyAlignment="1">
      <alignment horizontal="left" vertical="center" wrapText="1"/>
    </xf>
    <xf numFmtId="0" fontId="13" fillId="0" borderId="0" xfId="0" applyFont="1" applyFill="1"/>
    <xf numFmtId="0" fontId="13" fillId="0" borderId="4" xfId="10" applyFont="1" applyFill="1" applyBorder="1" applyAlignment="1">
      <alignment horizontal="center" vertical="center" wrapText="1"/>
    </xf>
    <xf numFmtId="0" fontId="13" fillId="0" borderId="2" xfId="0" applyFont="1" applyFill="1" applyBorder="1" applyAlignment="1">
      <alignment horizontal="left" vertical="center" wrapText="1"/>
    </xf>
    <xf numFmtId="2" fontId="13" fillId="0" borderId="2" xfId="0" applyNumberFormat="1" applyFont="1" applyBorder="1" applyAlignment="1">
      <alignment horizontal="right" vertical="center" wrapText="1"/>
    </xf>
    <xf numFmtId="4" fontId="13" fillId="0" borderId="2" xfId="0" applyNumberFormat="1" applyFont="1" applyBorder="1" applyAlignment="1">
      <alignment horizontal="center" vertical="center" wrapText="1"/>
    </xf>
    <xf numFmtId="4" fontId="13" fillId="0" borderId="2" xfId="0" applyNumberFormat="1" applyFont="1" applyFill="1" applyBorder="1" applyAlignment="1">
      <alignment horizontal="center" vertical="center" wrapText="1"/>
    </xf>
    <xf numFmtId="0" fontId="13" fillId="0" borderId="0" xfId="0" applyFont="1" applyFill="1" applyAlignment="1">
      <alignment vertical="center"/>
    </xf>
    <xf numFmtId="0" fontId="13" fillId="0" borderId="2" xfId="11" applyFont="1" applyBorder="1" applyAlignment="1">
      <alignment horizontal="center" vertical="center" wrapText="1"/>
    </xf>
    <xf numFmtId="0" fontId="13" fillId="0" borderId="0" xfId="0" applyFont="1" applyAlignment="1">
      <alignment vertical="center"/>
    </xf>
    <xf numFmtId="0" fontId="13" fillId="0" borderId="2" xfId="0" applyFont="1" applyBorder="1" applyAlignment="1">
      <alignment horizontal="left" vertical="center" wrapText="1"/>
    </xf>
    <xf numFmtId="0" fontId="13" fillId="0" borderId="0" xfId="0" applyFont="1" applyBorder="1" applyAlignment="1">
      <alignment horizontal="center" vertical="center" wrapText="1"/>
    </xf>
    <xf numFmtId="164"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0" xfId="0" applyFont="1" applyFill="1" applyBorder="1" applyAlignment="1">
      <alignment horizontal="left" wrapText="1"/>
    </xf>
    <xf numFmtId="0" fontId="1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7" applyFont="1" applyFill="1" applyBorder="1" applyAlignment="1">
      <alignment vertical="center" wrapText="1"/>
    </xf>
    <xf numFmtId="2" fontId="2" fillId="0" borderId="2" xfId="0" applyNumberFormat="1" applyFont="1" applyFill="1" applyBorder="1" applyAlignment="1">
      <alignment horizontal="right" vertical="center" wrapText="1"/>
    </xf>
    <xf numFmtId="2" fontId="2" fillId="0" borderId="2" xfId="7" applyNumberFormat="1" applyFont="1" applyFill="1" applyBorder="1" applyAlignment="1">
      <alignment horizontal="right" vertical="center" wrapText="1"/>
    </xf>
    <xf numFmtId="166" fontId="2" fillId="0" borderId="2" xfId="7" applyNumberFormat="1" applyFont="1" applyFill="1" applyBorder="1" applyAlignment="1">
      <alignment horizontal="right" vertical="center" wrapText="1"/>
    </xf>
    <xf numFmtId="3" fontId="2" fillId="0" borderId="2" xfId="7" applyNumberFormat="1" applyFont="1" applyFill="1" applyBorder="1" applyAlignment="1">
      <alignment horizontal="center" vertical="center" wrapText="1"/>
    </xf>
    <xf numFmtId="0" fontId="2" fillId="0" borderId="2" xfId="8" applyFont="1" applyFill="1" applyBorder="1" applyAlignment="1">
      <alignment horizontal="left" vertical="center" wrapText="1"/>
    </xf>
    <xf numFmtId="0" fontId="5" fillId="0" borderId="2" xfId="7" applyFont="1" applyFill="1" applyBorder="1" applyAlignment="1">
      <alignment horizontal="left" vertical="center" wrapText="1"/>
    </xf>
    <xf numFmtId="0" fontId="5" fillId="0" borderId="2" xfId="9" applyFont="1" applyFill="1" applyBorder="1" applyAlignment="1">
      <alignment horizontal="justify" vertical="center"/>
    </xf>
    <xf numFmtId="0" fontId="5" fillId="0" borderId="2" xfId="7" applyFont="1" applyFill="1" applyBorder="1" applyAlignment="1">
      <alignment vertical="center" wrapText="1"/>
    </xf>
    <xf numFmtId="0" fontId="12" fillId="0" borderId="2" xfId="0" applyFont="1" applyFill="1" applyBorder="1" applyAlignment="1">
      <alignment vertical="center" wrapText="1"/>
    </xf>
    <xf numFmtId="4" fontId="12" fillId="0" borderId="2" xfId="0" applyNumberFormat="1" applyFont="1" applyFill="1" applyBorder="1" applyAlignment="1">
      <alignment horizontal="right" vertical="center" wrapText="1"/>
    </xf>
    <xf numFmtId="4" fontId="17" fillId="0" borderId="5" xfId="12" applyNumberFormat="1" applyFont="1" applyFill="1" applyBorder="1" applyAlignment="1">
      <alignment horizontal="left" vertical="center" wrapText="1"/>
    </xf>
    <xf numFmtId="0" fontId="14" fillId="0" borderId="0" xfId="0" applyFont="1" applyBorder="1" applyAlignment="1">
      <alignment vertical="center" wrapText="1"/>
    </xf>
    <xf numFmtId="0" fontId="13" fillId="0" borderId="2" xfId="0" quotePrefix="1" applyFont="1" applyFill="1" applyBorder="1" applyAlignment="1">
      <alignment horizontal="center" vertical="center" wrapText="1"/>
    </xf>
    <xf numFmtId="0" fontId="12" fillId="0" borderId="4" xfId="0" applyFont="1" applyFill="1" applyBorder="1" applyAlignment="1" applyProtection="1">
      <alignment horizontal="left" vertical="center" wrapText="1"/>
      <protection hidden="1"/>
    </xf>
    <xf numFmtId="2" fontId="13" fillId="0" borderId="3" xfId="0" applyNumberFormat="1" applyFont="1" applyFill="1" applyBorder="1" applyAlignment="1">
      <alignment horizontal="right" vertical="center" wrapText="1"/>
    </xf>
    <xf numFmtId="168" fontId="13" fillId="0" borderId="3" xfId="13" quotePrefix="1" applyNumberFormat="1" applyFont="1" applyFill="1" applyBorder="1" applyAlignment="1">
      <alignment horizontal="center" vertical="center" wrapText="1"/>
    </xf>
    <xf numFmtId="168" fontId="13" fillId="0" borderId="2" xfId="13" quotePrefix="1" applyNumberFormat="1" applyFont="1" applyFill="1" applyBorder="1" applyAlignment="1">
      <alignment horizontal="center" vertical="center" wrapText="1"/>
    </xf>
    <xf numFmtId="0" fontId="18" fillId="0" borderId="0" xfId="0" applyFont="1"/>
    <xf numFmtId="0" fontId="11" fillId="0" borderId="2" xfId="0" quotePrefix="1" applyFont="1" applyFill="1" applyBorder="1" applyAlignment="1">
      <alignment horizontal="center" vertical="center" wrapText="1"/>
    </xf>
    <xf numFmtId="164" fontId="5" fillId="0" borderId="2" xfId="0" applyNumberFormat="1" applyFont="1" applyFill="1" applyBorder="1" applyAlignment="1">
      <alignment horizontal="center" vertical="center"/>
    </xf>
    <xf numFmtId="2" fontId="5" fillId="0" borderId="2" xfId="0" applyNumberFormat="1" applyFont="1" applyFill="1" applyBorder="1" applyAlignment="1">
      <alignment vertical="center" wrapText="1"/>
    </xf>
    <xf numFmtId="164" fontId="2" fillId="0" borderId="2" xfId="0" applyNumberFormat="1" applyFont="1" applyFill="1" applyBorder="1" applyAlignment="1">
      <alignment horizontal="center" vertical="center" wrapText="1"/>
    </xf>
    <xf numFmtId="0" fontId="15" fillId="0" borderId="0" xfId="0" applyFont="1" applyBorder="1" applyAlignment="1">
      <alignment vertical="center" wrapText="1"/>
    </xf>
    <xf numFmtId="164" fontId="2" fillId="0" borderId="2" xfId="0" applyNumberFormat="1" applyFont="1" applyFill="1" applyBorder="1" applyAlignment="1">
      <alignment horizontal="center" vertical="center"/>
    </xf>
    <xf numFmtId="0" fontId="2" fillId="0" borderId="2" xfId="0" applyFont="1" applyFill="1" applyBorder="1" applyAlignment="1">
      <alignment vertical="center" wrapText="1"/>
    </xf>
    <xf numFmtId="164" fontId="2" fillId="0" borderId="2" xfId="0" applyNumberFormat="1" applyFont="1" applyBorder="1" applyAlignment="1">
      <alignment horizontal="center" vertical="center" wrapText="1"/>
    </xf>
    <xf numFmtId="169" fontId="2" fillId="0" borderId="2" xfId="0" applyNumberFormat="1" applyFont="1" applyFill="1" applyBorder="1" applyAlignment="1">
      <alignment horizontal="right" vertical="center" wrapText="1"/>
    </xf>
    <xf numFmtId="169" fontId="2" fillId="0" borderId="2" xfId="0" applyNumberFormat="1" applyFont="1" applyFill="1" applyBorder="1" applyAlignment="1">
      <alignment horizontal="center" vertical="center" wrapText="1"/>
    </xf>
    <xf numFmtId="0" fontId="12" fillId="0" borderId="2" xfId="14" applyFont="1" applyFill="1" applyBorder="1" applyAlignment="1">
      <alignment vertical="center" wrapText="1"/>
    </xf>
    <xf numFmtId="2" fontId="12" fillId="0" borderId="2" xfId="14" applyNumberFormat="1" applyFont="1" applyFill="1" applyBorder="1" applyAlignment="1">
      <alignment horizontal="right" vertical="center" wrapText="1"/>
    </xf>
    <xf numFmtId="4" fontId="12" fillId="0" borderId="2" xfId="14" applyNumberFormat="1" applyFont="1" applyFill="1" applyBorder="1" applyAlignment="1">
      <alignment horizontal="center" vertical="center" wrapText="1"/>
    </xf>
    <xf numFmtId="164" fontId="12" fillId="0" borderId="2" xfId="14" applyNumberFormat="1" applyFont="1" applyFill="1" applyBorder="1" applyAlignment="1">
      <alignment horizontal="center" vertical="top" wrapText="1"/>
    </xf>
    <xf numFmtId="0" fontId="12" fillId="0" borderId="2" xfId="14" applyFont="1" applyFill="1" applyBorder="1" applyAlignment="1">
      <alignment wrapText="1"/>
    </xf>
    <xf numFmtId="0" fontId="19" fillId="0" borderId="0" xfId="0" applyFont="1"/>
    <xf numFmtId="0" fontId="13" fillId="0" borderId="2" xfId="14" applyFont="1" applyFill="1" applyBorder="1" applyAlignment="1">
      <alignment horizontal="center" vertical="center" wrapText="1"/>
    </xf>
    <xf numFmtId="0" fontId="2" fillId="0" borderId="2" xfId="14" applyFont="1" applyFill="1" applyBorder="1" applyAlignment="1">
      <alignment horizontal="left" vertical="center" wrapText="1"/>
    </xf>
    <xf numFmtId="2" fontId="13" fillId="0" borderId="2" xfId="14" applyNumberFormat="1" applyFont="1" applyFill="1" applyBorder="1" applyAlignment="1">
      <alignment horizontal="right" vertical="center" wrapText="1"/>
    </xf>
    <xf numFmtId="0" fontId="13" fillId="0" borderId="2" xfId="14" quotePrefix="1" applyFont="1" applyFill="1" applyBorder="1" applyAlignment="1">
      <alignment horizontal="center" vertical="center" wrapText="1"/>
    </xf>
    <xf numFmtId="0" fontId="2" fillId="0" borderId="2" xfId="14" applyFont="1" applyFill="1" applyBorder="1" applyAlignment="1">
      <alignment horizontal="center" vertical="center" wrapText="1"/>
    </xf>
    <xf numFmtId="4" fontId="22" fillId="0" borderId="5" xfId="12" applyNumberFormat="1" applyFont="1" applyFill="1" applyBorder="1" applyAlignment="1">
      <alignment horizontal="left" vertical="center" wrapText="1"/>
    </xf>
    <xf numFmtId="164" fontId="5" fillId="0" borderId="2" xfId="5" applyNumberFormat="1" applyFont="1" applyFill="1" applyBorder="1" applyAlignment="1" applyProtection="1">
      <alignment horizontal="center" vertical="center" wrapText="1"/>
    </xf>
    <xf numFmtId="164" fontId="5" fillId="0" borderId="2" xfId="16" applyNumberFormat="1" applyFont="1" applyFill="1" applyBorder="1" applyAlignment="1" applyProtection="1">
      <alignment horizontal="left" vertical="center" wrapText="1"/>
    </xf>
    <xf numFmtId="0" fontId="5" fillId="0" borderId="2" xfId="0" applyFont="1" applyFill="1" applyBorder="1" applyAlignment="1"/>
    <xf numFmtId="0" fontId="24" fillId="0" borderId="0" xfId="0" applyFont="1" applyFill="1" applyAlignment="1"/>
    <xf numFmtId="164" fontId="2" fillId="0" borderId="2" xfId="17" applyNumberFormat="1" applyFont="1" applyFill="1" applyBorder="1" applyAlignment="1" applyProtection="1">
      <alignment horizontal="center" vertical="center"/>
    </xf>
    <xf numFmtId="0" fontId="2" fillId="0" borderId="2" xfId="0" applyFont="1" applyFill="1" applyBorder="1" applyAlignment="1">
      <alignment horizontal="left" vertical="center" wrapText="1"/>
    </xf>
    <xf numFmtId="0" fontId="5" fillId="0" borderId="2" xfId="17" applyFont="1" applyFill="1" applyBorder="1" applyAlignment="1" applyProtection="1">
      <alignment vertical="center"/>
    </xf>
    <xf numFmtId="0" fontId="2" fillId="0" borderId="0" xfId="0" applyFont="1" applyFill="1" applyAlignment="1"/>
    <xf numFmtId="0" fontId="5" fillId="0" borderId="2" xfId="17" applyFont="1" applyFill="1" applyBorder="1" applyAlignment="1" applyProtection="1">
      <alignment horizontal="center" vertical="center" wrapText="1"/>
    </xf>
    <xf numFmtId="0" fontId="5" fillId="0" borderId="2" xfId="0" applyFont="1" applyFill="1" applyBorder="1" applyAlignment="1">
      <alignment horizontal="left" vertical="center"/>
    </xf>
    <xf numFmtId="0" fontId="5" fillId="0" borderId="0" xfId="0" applyFont="1" applyFill="1" applyAlignment="1"/>
    <xf numFmtId="164" fontId="2" fillId="0" borderId="2" xfId="17" applyNumberFormat="1" applyFont="1" applyFill="1" applyBorder="1" applyAlignment="1" applyProtection="1">
      <alignment horizontal="center" vertical="center" wrapText="1"/>
    </xf>
    <xf numFmtId="0" fontId="2" fillId="0" borderId="2" xfId="17" applyFont="1" applyFill="1" applyBorder="1" applyAlignment="1" applyProtection="1">
      <alignment wrapText="1"/>
    </xf>
    <xf numFmtId="164" fontId="2" fillId="0" borderId="2" xfId="16" applyNumberFormat="1" applyFont="1" applyFill="1" applyBorder="1" applyAlignment="1" applyProtection="1">
      <alignment horizontal="left" vertical="center" wrapText="1"/>
    </xf>
    <xf numFmtId="0" fontId="2" fillId="0" borderId="2" xfId="17" applyFont="1" applyFill="1" applyBorder="1" applyAlignment="1" applyProtection="1"/>
    <xf numFmtId="0" fontId="2" fillId="0" borderId="2" xfId="0" applyFont="1" applyFill="1" applyBorder="1" applyAlignment="1">
      <alignment wrapText="1"/>
    </xf>
    <xf numFmtId="0" fontId="2" fillId="0" borderId="2" xfId="0" applyFont="1" applyFill="1" applyBorder="1" applyAlignment="1">
      <alignment horizontal="left" vertical="center"/>
    </xf>
    <xf numFmtId="0" fontId="5" fillId="0" borderId="2" xfId="17" applyFont="1" applyFill="1" applyBorder="1" applyAlignment="1" applyProtection="1"/>
    <xf numFmtId="0" fontId="25" fillId="0" borderId="2" xfId="0" applyFont="1" applyFill="1" applyBorder="1" applyAlignment="1">
      <alignment horizontal="left" vertical="center" wrapText="1"/>
    </xf>
    <xf numFmtId="164" fontId="2" fillId="0" borderId="2" xfId="5" applyNumberFormat="1" applyFont="1" applyFill="1" applyBorder="1" applyAlignment="1" applyProtection="1">
      <alignment horizontal="center" vertical="center" wrapText="1"/>
    </xf>
    <xf numFmtId="0" fontId="26" fillId="0" borderId="0" xfId="0" applyFont="1" applyFill="1" applyAlignment="1"/>
    <xf numFmtId="4" fontId="2" fillId="0" borderId="2" xfId="20" applyNumberFormat="1" applyFont="1" applyFill="1" applyBorder="1" applyAlignment="1">
      <alignment horizontal="center" vertical="center" wrapText="1"/>
    </xf>
    <xf numFmtId="0" fontId="5" fillId="0" borderId="2" xfId="18" applyFont="1" applyFill="1" applyBorder="1" applyAlignment="1">
      <alignment horizontal="center" vertical="center" wrapText="1"/>
    </xf>
    <xf numFmtId="4" fontId="5" fillId="0" borderId="2" xfId="20" applyNumberFormat="1" applyFont="1" applyFill="1" applyBorder="1" applyAlignment="1">
      <alignment vertical="center" wrapText="1"/>
    </xf>
    <xf numFmtId="0" fontId="19" fillId="0" borderId="0" xfId="0" applyFont="1" applyFill="1"/>
    <xf numFmtId="0" fontId="2" fillId="0" borderId="2" xfId="20" applyFont="1" applyFill="1" applyBorder="1" applyAlignment="1">
      <alignment horizontal="center" vertical="center"/>
    </xf>
    <xf numFmtId="4" fontId="2" fillId="0" borderId="2" xfId="20" applyNumberFormat="1" applyFont="1" applyFill="1" applyBorder="1" applyAlignment="1">
      <alignment vertical="center" wrapText="1"/>
    </xf>
    <xf numFmtId="4" fontId="2" fillId="0" borderId="2" xfId="0" applyNumberFormat="1" applyFont="1" applyFill="1" applyBorder="1" applyAlignment="1">
      <alignment vertical="center" wrapText="1"/>
    </xf>
    <xf numFmtId="168" fontId="2" fillId="0" borderId="2" xfId="15" applyNumberFormat="1" applyFont="1" applyFill="1" applyBorder="1" applyAlignment="1">
      <alignment horizontal="left" vertical="center" wrapText="1"/>
    </xf>
    <xf numFmtId="1" fontId="2" fillId="0" borderId="2" xfId="0" applyNumberFormat="1" applyFont="1" applyFill="1" applyBorder="1" applyAlignment="1">
      <alignment horizontal="center" vertical="center" wrapText="1"/>
    </xf>
    <xf numFmtId="1" fontId="2" fillId="0" borderId="2" xfId="21" applyNumberFormat="1" applyFont="1" applyFill="1" applyBorder="1" applyAlignment="1">
      <alignment horizontal="left" vertical="center" wrapText="1"/>
    </xf>
    <xf numFmtId="0" fontId="2" fillId="0" borderId="2" xfId="7" applyFont="1" applyFill="1" applyBorder="1" applyAlignment="1">
      <alignment horizontal="left" vertical="center" wrapText="1"/>
    </xf>
    <xf numFmtId="0" fontId="2" fillId="0" borderId="2" xfId="20" applyFont="1" applyFill="1" applyBorder="1" applyAlignment="1">
      <alignment horizontal="left" vertical="center" wrapText="1"/>
    </xf>
    <xf numFmtId="167" fontId="12" fillId="0" borderId="2" xfId="10" applyNumberFormat="1" applyFont="1" applyBorder="1" applyAlignment="1">
      <alignment horizontal="center" vertical="center" wrapText="1"/>
    </xf>
    <xf numFmtId="0" fontId="12" fillId="0" borderId="2" xfId="0" applyFont="1" applyBorder="1" applyAlignment="1">
      <alignment vertical="center" wrapText="1"/>
    </xf>
    <xf numFmtId="2" fontId="12" fillId="0" borderId="2" xfId="0" applyNumberFormat="1" applyFont="1" applyBorder="1" applyAlignment="1">
      <alignment horizontal="right" vertical="center" wrapText="1"/>
    </xf>
    <xf numFmtId="4" fontId="12" fillId="0" borderId="2" xfId="0" applyNumberFormat="1" applyFont="1" applyBorder="1" applyAlignment="1">
      <alignment horizontal="center" vertical="center" wrapText="1"/>
    </xf>
    <xf numFmtId="164" fontId="12" fillId="0" borderId="2" xfId="0" applyNumberFormat="1" applyFont="1" applyBorder="1" applyAlignment="1">
      <alignment horizontal="left" vertical="top" wrapText="1"/>
    </xf>
    <xf numFmtId="0" fontId="12" fillId="0" borderId="0" xfId="0" applyFont="1" applyAlignment="1">
      <alignment horizontal="left" wrapText="1"/>
    </xf>
    <xf numFmtId="0" fontId="12" fillId="0" borderId="0" xfId="0" applyFont="1" applyAlignment="1">
      <alignment wrapText="1"/>
    </xf>
    <xf numFmtId="0" fontId="14" fillId="0" borderId="0" xfId="0" applyFont="1" applyAlignment="1">
      <alignment vertical="center" wrapText="1"/>
    </xf>
    <xf numFmtId="2" fontId="13" fillId="0" borderId="4" xfId="0" applyNumberFormat="1" applyFont="1" applyBorder="1" applyAlignment="1">
      <alignment horizontal="right" vertical="center" wrapText="1"/>
    </xf>
    <xf numFmtId="164" fontId="13" fillId="0" borderId="2" xfId="0" applyNumberFormat="1" applyFont="1" applyBorder="1" applyAlignment="1">
      <alignment horizontal="center" vertical="center" wrapText="1"/>
    </xf>
    <xf numFmtId="0" fontId="13" fillId="0" borderId="0" xfId="0" applyFont="1"/>
    <xf numFmtId="0" fontId="13" fillId="0" borderId="2" xfId="0" quotePrefix="1" applyFont="1" applyBorder="1" applyAlignment="1">
      <alignment horizontal="center" vertical="center" wrapText="1"/>
    </xf>
    <xf numFmtId="164" fontId="13" fillId="0" borderId="2" xfId="12" applyNumberFormat="1" applyFont="1" applyFill="1" applyBorder="1" applyAlignment="1">
      <alignment horizontal="center" vertical="center" wrapText="1"/>
    </xf>
    <xf numFmtId="0" fontId="13" fillId="0" borderId="2" xfId="10" applyFont="1" applyBorder="1" applyAlignment="1">
      <alignment horizontal="center" vertical="center" wrapText="1"/>
    </xf>
    <xf numFmtId="0" fontId="13" fillId="0" borderId="2" xfId="23" applyFont="1" applyBorder="1" applyAlignment="1">
      <alignment horizontal="left" vertical="center" wrapText="1"/>
    </xf>
    <xf numFmtId="0" fontId="13" fillId="0" borderId="2" xfId="24" applyFont="1" applyBorder="1" applyAlignment="1">
      <alignment horizontal="left" vertical="center" wrapText="1"/>
    </xf>
    <xf numFmtId="2" fontId="5" fillId="0"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wrapText="1"/>
    </xf>
    <xf numFmtId="0" fontId="5" fillId="0" borderId="2" xfId="17" applyFont="1" applyFill="1" applyBorder="1" applyAlignment="1" applyProtection="1">
      <alignment horizontal="right" vertical="center"/>
    </xf>
    <xf numFmtId="4" fontId="5" fillId="0"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xf>
    <xf numFmtId="4" fontId="2" fillId="0" borderId="2" xfId="17" applyNumberFormat="1" applyFont="1" applyFill="1" applyBorder="1" applyAlignment="1" applyProtection="1">
      <alignment horizontal="right" vertical="center" wrapText="1"/>
    </xf>
    <xf numFmtId="2" fontId="2" fillId="0" borderId="2" xfId="0" applyNumberFormat="1" applyFont="1" applyFill="1" applyBorder="1" applyAlignment="1">
      <alignment horizontal="right" vertical="center"/>
    </xf>
    <xf numFmtId="164" fontId="12" fillId="0" borderId="2" xfId="5"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2" xfId="28" applyNumberFormat="1" applyFont="1" applyFill="1" applyBorder="1" applyAlignment="1">
      <alignment horizontal="center" vertical="center" wrapText="1"/>
    </xf>
    <xf numFmtId="164" fontId="12" fillId="0" borderId="5" xfId="5"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1" fillId="0" borderId="0" xfId="0" applyFont="1" applyFill="1"/>
    <xf numFmtId="164" fontId="2" fillId="0" borderId="2" xfId="5" applyNumberFormat="1" applyFont="1" applyFill="1" applyBorder="1" applyAlignment="1">
      <alignment horizontal="center" vertical="center" wrapText="1"/>
    </xf>
    <xf numFmtId="0" fontId="2" fillId="2" borderId="2" xfId="29" applyFont="1" applyFill="1" applyBorder="1" applyAlignment="1">
      <alignment horizontal="left" vertical="center" wrapText="1"/>
    </xf>
    <xf numFmtId="0" fontId="2" fillId="2" borderId="2" xfId="29" applyFont="1" applyFill="1" applyBorder="1" applyAlignment="1">
      <alignment horizontal="center" vertical="center" wrapText="1"/>
    </xf>
    <xf numFmtId="164" fontId="32" fillId="0" borderId="5" xfId="5"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34" fillId="0" borderId="0" xfId="0" applyFont="1" applyFill="1"/>
    <xf numFmtId="0" fontId="2" fillId="2" borderId="2" xfId="26" applyFont="1" applyFill="1" applyBorder="1" applyAlignment="1">
      <alignment horizontal="left" vertical="center" wrapText="1"/>
    </xf>
    <xf numFmtId="0" fontId="2" fillId="2" borderId="2" xfId="26" applyFont="1" applyFill="1" applyBorder="1" applyAlignment="1">
      <alignment horizontal="center" vertical="center" wrapText="1"/>
    </xf>
    <xf numFmtId="1" fontId="5" fillId="0" borderId="2" xfId="30" applyNumberFormat="1" applyFont="1" applyFill="1" applyBorder="1" applyAlignment="1">
      <alignment horizontal="center" vertical="center" wrapText="1"/>
    </xf>
    <xf numFmtId="0" fontId="5" fillId="0" borderId="2" xfId="29" applyFont="1" applyFill="1" applyBorder="1" applyAlignment="1">
      <alignment horizontal="center" vertical="center" wrapText="1"/>
    </xf>
    <xf numFmtId="0" fontId="5" fillId="0" borderId="2" xfId="26"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35" fillId="0" borderId="0" xfId="0" applyFont="1" applyFill="1" applyBorder="1" applyAlignment="1">
      <alignment horizontal="center" vertical="center" wrapText="1"/>
    </xf>
    <xf numFmtId="1" fontId="2" fillId="0" borderId="2" xfId="30" applyNumberFormat="1" applyFont="1" applyFill="1" applyBorder="1" applyAlignment="1">
      <alignment horizontal="center" vertical="center" wrapText="1"/>
    </xf>
    <xf numFmtId="0" fontId="2" fillId="0" borderId="2" xfId="25" applyFont="1" applyFill="1" applyBorder="1" applyAlignment="1">
      <alignment horizontal="left" vertical="center" wrapText="1"/>
    </xf>
    <xf numFmtId="0" fontId="2" fillId="0" borderId="2" xfId="25" applyFont="1" applyFill="1" applyBorder="1" applyAlignment="1">
      <alignment horizontal="center" vertical="center" wrapText="1"/>
    </xf>
    <xf numFmtId="0" fontId="2" fillId="0" borderId="2" xfId="26"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36" fillId="0" borderId="0" xfId="0" applyFont="1" applyFill="1" applyBorder="1" applyAlignment="1">
      <alignment horizontal="center" vertical="center" wrapText="1"/>
    </xf>
    <xf numFmtId="0" fontId="2" fillId="0" borderId="0" xfId="0" applyFont="1" applyFill="1" applyBorder="1" applyAlignment="1">
      <alignment wrapText="1"/>
    </xf>
    <xf numFmtId="0" fontId="2" fillId="0" borderId="0" xfId="0" applyFont="1" applyFill="1" applyAlignment="1">
      <alignment wrapText="1"/>
    </xf>
    <xf numFmtId="0" fontId="2" fillId="0" borderId="2" xfId="26" applyFont="1" applyFill="1" applyBorder="1" applyAlignment="1">
      <alignment horizontal="left" vertical="center" wrapText="1"/>
    </xf>
    <xf numFmtId="0" fontId="2" fillId="0" borderId="2" xfId="22" applyFont="1" applyFill="1" applyBorder="1" applyAlignment="1">
      <alignment horizontal="left" vertical="center" wrapText="1"/>
    </xf>
    <xf numFmtId="0" fontId="2" fillId="0" borderId="2" xfId="31" applyFont="1" applyFill="1" applyBorder="1" applyAlignment="1">
      <alignment horizontal="left" vertical="center" wrapText="1"/>
    </xf>
    <xf numFmtId="43" fontId="2" fillId="0" borderId="2" xfId="29" applyNumberFormat="1" applyFont="1" applyFill="1" applyBorder="1" applyAlignment="1" applyProtection="1">
      <alignment horizontal="left" vertical="center" wrapText="1"/>
      <protection locked="0"/>
    </xf>
    <xf numFmtId="0" fontId="2" fillId="0" borderId="2" xfId="22" applyFont="1" applyFill="1" applyBorder="1" applyAlignment="1">
      <alignment horizontal="center" vertical="center" wrapText="1"/>
    </xf>
    <xf numFmtId="0" fontId="2" fillId="0" borderId="2" xfId="32" applyFont="1" applyFill="1" applyBorder="1" applyAlignment="1">
      <alignment horizontal="left" vertical="center" wrapText="1"/>
    </xf>
    <xf numFmtId="2" fontId="2" fillId="0" borderId="2" xfId="26" applyNumberFormat="1" applyFont="1" applyFill="1" applyBorder="1" applyAlignment="1">
      <alignment horizontal="center" vertical="center" wrapText="1"/>
    </xf>
    <xf numFmtId="0" fontId="2" fillId="0" borderId="2" xfId="29" applyFont="1" applyFill="1" applyBorder="1" applyAlignment="1">
      <alignment horizontal="left" vertical="center" wrapText="1"/>
    </xf>
    <xf numFmtId="0" fontId="2" fillId="0" borderId="2" xfId="29" applyFont="1" applyFill="1" applyBorder="1" applyAlignment="1">
      <alignment horizontal="center" vertical="center" wrapText="1"/>
    </xf>
    <xf numFmtId="2" fontId="5" fillId="0" borderId="2" xfId="26" applyNumberFormat="1" applyFont="1" applyFill="1" applyBorder="1" applyAlignment="1">
      <alignment horizontal="center" vertical="center" wrapText="1"/>
    </xf>
    <xf numFmtId="4" fontId="2" fillId="0" borderId="2" xfId="26" applyNumberFormat="1" applyFont="1" applyFill="1" applyBorder="1" applyAlignment="1">
      <alignment horizontal="left" vertical="center" wrapText="1"/>
    </xf>
    <xf numFmtId="4" fontId="2" fillId="0" borderId="2" xfId="33" applyNumberFormat="1" applyFont="1" applyFill="1" applyBorder="1" applyAlignment="1">
      <alignment horizontal="center" vertical="center" wrapText="1"/>
    </xf>
    <xf numFmtId="0" fontId="2" fillId="0" borderId="2" xfId="31" applyFont="1" applyFill="1" applyBorder="1" applyAlignment="1">
      <alignment horizontal="center" vertical="center" wrapText="1"/>
    </xf>
    <xf numFmtId="0" fontId="5" fillId="0" borderId="2" xfId="31" applyFont="1" applyFill="1" applyBorder="1" applyAlignment="1">
      <alignment horizontal="center" vertical="center" wrapText="1"/>
    </xf>
    <xf numFmtId="164" fontId="32" fillId="0" borderId="2" xfId="5" applyNumberFormat="1" applyFont="1" applyFill="1" applyBorder="1" applyAlignment="1">
      <alignment horizontal="right" vertical="center" wrapText="1"/>
    </xf>
    <xf numFmtId="1" fontId="10" fillId="0" borderId="2" xfId="30" applyNumberFormat="1" applyFont="1" applyFill="1" applyBorder="1" applyAlignment="1">
      <alignment horizontal="center" vertical="center" wrapText="1"/>
    </xf>
    <xf numFmtId="4" fontId="10" fillId="0" borderId="2" xfId="26" applyNumberFormat="1" applyFont="1" applyFill="1" applyBorder="1" applyAlignment="1">
      <alignment vertical="center" wrapText="1"/>
    </xf>
    <xf numFmtId="0" fontId="10" fillId="0" borderId="2" xfId="29" applyFont="1" applyFill="1" applyBorder="1" applyAlignment="1">
      <alignment horizontal="center" vertical="center" wrapText="1"/>
    </xf>
    <xf numFmtId="0" fontId="10" fillId="0" borderId="2" xfId="26" applyFont="1" applyFill="1" applyBorder="1" applyAlignment="1">
      <alignment horizontal="left" vertical="center"/>
    </xf>
    <xf numFmtId="4" fontId="21" fillId="0" borderId="2" xfId="0" applyNumberFormat="1" applyFont="1" applyFill="1" applyBorder="1" applyAlignment="1">
      <alignment horizontal="left" vertical="center" wrapText="1"/>
    </xf>
    <xf numFmtId="0" fontId="20" fillId="0" borderId="0" xfId="0" applyFont="1" applyFill="1" applyBorder="1" applyAlignment="1">
      <alignment horizontal="left" wrapText="1"/>
    </xf>
    <xf numFmtId="0" fontId="20" fillId="0" borderId="0" xfId="0" applyFont="1" applyFill="1" applyBorder="1" applyAlignment="1">
      <alignment wrapText="1"/>
    </xf>
    <xf numFmtId="0" fontId="20" fillId="0" borderId="0" xfId="0" applyFont="1" applyFill="1" applyAlignment="1">
      <alignment wrapText="1"/>
    </xf>
    <xf numFmtId="0" fontId="8" fillId="0" borderId="2" xfId="26" applyFont="1" applyFill="1" applyBorder="1" applyAlignment="1">
      <alignment horizontal="center" vertical="center"/>
    </xf>
    <xf numFmtId="0" fontId="8" fillId="0" borderId="6" xfId="0" applyFont="1" applyFill="1" applyBorder="1" applyAlignment="1">
      <alignment vertical="center" wrapText="1"/>
    </xf>
    <xf numFmtId="4" fontId="8" fillId="0" borderId="2" xfId="26" applyNumberFormat="1" applyFont="1" applyFill="1" applyBorder="1" applyAlignment="1">
      <alignment vertical="center" wrapText="1"/>
    </xf>
    <xf numFmtId="0" fontId="8" fillId="0" borderId="2" xfId="26" applyFont="1" applyFill="1" applyBorder="1" applyAlignment="1">
      <alignment horizontal="right" vertical="center"/>
    </xf>
    <xf numFmtId="4" fontId="8" fillId="0" borderId="2" xfId="0" applyNumberFormat="1" applyFont="1" applyFill="1" applyBorder="1" applyAlignment="1">
      <alignment horizontal="right" vertical="center"/>
    </xf>
    <xf numFmtId="0" fontId="8" fillId="0" borderId="2" xfId="8" applyFont="1" applyFill="1" applyBorder="1" applyAlignment="1">
      <alignment horizontal="center" vertical="center" wrapText="1"/>
    </xf>
    <xf numFmtId="0" fontId="8" fillId="0" borderId="2" xfId="29" applyFont="1" applyFill="1" applyBorder="1" applyAlignment="1">
      <alignment vertical="center" wrapText="1"/>
    </xf>
    <xf numFmtId="0" fontId="23" fillId="0" borderId="0" xfId="0" applyFont="1" applyBorder="1" applyAlignment="1">
      <alignment vertical="center" wrapText="1"/>
    </xf>
    <xf numFmtId="0" fontId="10" fillId="0" borderId="0" xfId="0" applyFont="1" applyFill="1" applyAlignment="1">
      <alignment vertical="center" wrapText="1"/>
    </xf>
    <xf numFmtId="0" fontId="13" fillId="0" borderId="2" xfId="7" applyFont="1" applyFill="1" applyBorder="1" applyAlignment="1">
      <alignment vertical="center" wrapText="1"/>
    </xf>
    <xf numFmtId="166" fontId="12" fillId="0" borderId="2" xfId="7" applyNumberFormat="1" applyFont="1" applyFill="1" applyBorder="1" applyAlignment="1">
      <alignment horizontal="right" vertical="center" wrapText="1"/>
    </xf>
    <xf numFmtId="166" fontId="13" fillId="0" borderId="2" xfId="7" applyNumberFormat="1" applyFont="1" applyFill="1" applyBorder="1" applyAlignment="1">
      <alignment horizontal="center" vertical="center" wrapText="1"/>
    </xf>
    <xf numFmtId="170" fontId="13" fillId="0" borderId="2" xfId="7" applyNumberFormat="1" applyFont="1" applyFill="1" applyBorder="1" applyAlignment="1">
      <alignment horizontal="center" vertical="center" wrapText="1"/>
    </xf>
    <xf numFmtId="166" fontId="13" fillId="0" borderId="2" xfId="7" applyNumberFormat="1" applyFont="1" applyFill="1" applyBorder="1" applyAlignment="1">
      <alignment vertical="center" wrapText="1"/>
    </xf>
    <xf numFmtId="0" fontId="13" fillId="0" borderId="2" xfId="7" applyFont="1" applyBorder="1" applyAlignment="1">
      <alignment horizontal="center" vertical="center" wrapText="1"/>
    </xf>
    <xf numFmtId="0" fontId="13" fillId="0" borderId="2" xfId="7" applyFont="1" applyFill="1" applyBorder="1" applyAlignment="1">
      <alignment horizontal="center" vertical="center" wrapText="1"/>
    </xf>
    <xf numFmtId="166" fontId="13" fillId="0" borderId="2" xfId="7" applyNumberFormat="1" applyFont="1" applyFill="1" applyBorder="1" applyAlignment="1">
      <alignment horizontal="right" vertical="center" wrapText="1"/>
    </xf>
    <xf numFmtId="2" fontId="13" fillId="0" borderId="2" xfId="7" applyNumberFormat="1" applyFont="1" applyFill="1" applyBorder="1" applyAlignment="1">
      <alignment horizontal="right" vertical="center"/>
    </xf>
    <xf numFmtId="49" fontId="5" fillId="0" borderId="2" xfId="25" applyNumberFormat="1" applyFont="1" applyBorder="1" applyAlignment="1">
      <alignment horizontal="center" vertical="center" wrapText="1"/>
    </xf>
    <xf numFmtId="0" fontId="5" fillId="0" borderId="2" xfId="25" applyFont="1" applyBorder="1" applyAlignment="1">
      <alignment horizontal="left" vertical="center" wrapText="1"/>
    </xf>
    <xf numFmtId="43" fontId="5" fillId="0" borderId="2" xfId="26" applyNumberFormat="1" applyFont="1" applyBorder="1" applyAlignment="1">
      <alignment horizontal="center" vertical="center" wrapText="1"/>
    </xf>
    <xf numFmtId="0" fontId="5" fillId="0" borderId="2" xfId="25" applyFont="1" applyBorder="1" applyAlignment="1">
      <alignment horizontal="center" vertical="center" wrapText="1"/>
    </xf>
    <xf numFmtId="0" fontId="2" fillId="0" borderId="2" xfId="27" applyFont="1" applyBorder="1" applyAlignment="1">
      <alignment horizontal="center" vertical="center" wrapText="1"/>
    </xf>
    <xf numFmtId="0" fontId="2" fillId="0" borderId="2" xfId="0" applyFont="1" applyBorder="1" applyAlignment="1">
      <alignment vertical="center" wrapText="1"/>
    </xf>
    <xf numFmtId="43"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0" borderId="2" xfId="25" applyNumberFormat="1" applyFont="1" applyFill="1" applyBorder="1" applyAlignment="1">
      <alignment horizontal="center" vertical="center" wrapText="1"/>
    </xf>
    <xf numFmtId="0" fontId="5" fillId="0" borderId="2" xfId="25" applyFont="1" applyFill="1" applyBorder="1" applyAlignment="1">
      <alignment horizontal="left" vertical="center" wrapText="1"/>
    </xf>
    <xf numFmtId="43" fontId="5" fillId="0" borderId="2" xfId="0" applyNumberFormat="1" applyFont="1" applyBorder="1" applyAlignment="1">
      <alignment horizontal="center" vertical="center" wrapText="1"/>
    </xf>
    <xf numFmtId="0" fontId="2" fillId="0" borderId="0" xfId="0" applyFont="1" applyAlignment="1">
      <alignment vertical="center"/>
    </xf>
    <xf numFmtId="43" fontId="2" fillId="0" borderId="2" xfId="0" applyNumberFormat="1" applyFont="1" applyBorder="1" applyAlignment="1">
      <alignment vertical="center"/>
    </xf>
    <xf numFmtId="43" fontId="2" fillId="0" borderId="2" xfId="27" applyNumberFormat="1" applyFont="1" applyBorder="1" applyAlignment="1">
      <alignment vertical="center" wrapText="1"/>
    </xf>
    <xf numFmtId="0" fontId="5" fillId="0" borderId="2" xfId="27"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0" fillId="0" borderId="0" xfId="0" applyFont="1"/>
    <xf numFmtId="164" fontId="2" fillId="0" borderId="2" xfId="16" applyNumberFormat="1" applyFont="1" applyBorder="1" applyAlignment="1" applyProtection="1">
      <alignment vertical="center" wrapText="1"/>
    </xf>
    <xf numFmtId="0" fontId="2" fillId="0" borderId="0" xfId="0" applyFont="1"/>
    <xf numFmtId="0" fontId="38"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xf>
    <xf numFmtId="0" fontId="39" fillId="0" borderId="0" xfId="0" applyFont="1" applyFill="1" applyAlignment="1"/>
    <xf numFmtId="0" fontId="2" fillId="0" borderId="2" xfId="17" applyFont="1" applyFill="1" applyBorder="1" applyAlignment="1" applyProtection="1">
      <alignment horizontal="center" vertical="center" wrapText="1"/>
    </xf>
    <xf numFmtId="0" fontId="2" fillId="0" borderId="2" xfId="0" applyFont="1" applyFill="1" applyBorder="1" applyAlignment="1"/>
    <xf numFmtId="0" fontId="28" fillId="0" borderId="0" xfId="0" applyFont="1" applyFill="1" applyAlignment="1"/>
    <xf numFmtId="0" fontId="6" fillId="0" borderId="0" xfId="1" applyFont="1" applyFill="1" applyBorder="1" applyAlignment="1">
      <alignment horizontal="center" vertical="center" wrapText="1"/>
    </xf>
    <xf numFmtId="0" fontId="12" fillId="0" borderId="2" xfId="14" applyFont="1" applyFill="1" applyBorder="1" applyAlignment="1" applyProtection="1">
      <alignment horizontal="left" vertical="center" wrapText="1"/>
      <protection hidden="1"/>
    </xf>
    <xf numFmtId="2" fontId="12" fillId="0" borderId="2" xfId="14" applyNumberFormat="1" applyFont="1" applyFill="1" applyBorder="1" applyAlignment="1">
      <alignment horizontal="center" vertical="center" wrapText="1"/>
    </xf>
    <xf numFmtId="4" fontId="12" fillId="0" borderId="2" xfId="14" applyNumberFormat="1" applyFont="1" applyFill="1" applyBorder="1" applyAlignment="1">
      <alignment horizontal="left" vertical="center" wrapText="1"/>
    </xf>
    <xf numFmtId="0" fontId="12" fillId="0" borderId="0" xfId="14" applyFont="1" applyFill="1" applyBorder="1" applyAlignment="1">
      <alignment wrapText="1"/>
    </xf>
    <xf numFmtId="0" fontId="12" fillId="0" borderId="0" xfId="14" applyFont="1" applyFill="1" applyAlignment="1">
      <alignment wrapText="1"/>
    </xf>
    <xf numFmtId="0" fontId="13" fillId="0" borderId="2" xfId="10" applyFont="1" applyFill="1" applyBorder="1" applyAlignment="1">
      <alignment horizontal="center" vertical="center" wrapText="1"/>
    </xf>
    <xf numFmtId="0" fontId="13" fillId="0" borderId="2" xfId="14" applyFont="1" applyFill="1" applyBorder="1" applyAlignment="1">
      <alignment horizontal="left" vertical="center" wrapText="1"/>
    </xf>
    <xf numFmtId="164" fontId="13" fillId="0" borderId="2" xfId="5" applyNumberFormat="1" applyFont="1" applyFill="1" applyBorder="1" applyAlignment="1">
      <alignment horizontal="center" vertical="center" wrapText="1"/>
    </xf>
    <xf numFmtId="164" fontId="13" fillId="0" borderId="2" xfId="5" quotePrefix="1" applyNumberFormat="1" applyFont="1" applyFill="1" applyBorder="1" applyAlignment="1">
      <alignment horizontal="center" vertical="center" wrapText="1"/>
    </xf>
    <xf numFmtId="4" fontId="17" fillId="0" borderId="2" xfId="12" applyNumberFormat="1" applyFont="1" applyFill="1" applyBorder="1" applyAlignment="1">
      <alignment horizontal="left" vertical="center" wrapText="1"/>
    </xf>
    <xf numFmtId="0" fontId="14" fillId="0" borderId="0" xfId="14" applyFont="1" applyBorder="1" applyAlignment="1">
      <alignment vertical="center" wrapText="1"/>
    </xf>
    <xf numFmtId="4" fontId="12" fillId="0" borderId="2" xfId="14" applyNumberFormat="1" applyFont="1" applyFill="1" applyBorder="1" applyAlignment="1">
      <alignment horizontal="right" vertical="center" wrapText="1"/>
    </xf>
    <xf numFmtId="4" fontId="13" fillId="0" borderId="2" xfId="14" applyNumberFormat="1" applyFont="1" applyFill="1" applyBorder="1" applyAlignment="1">
      <alignment horizontal="right" vertical="center" wrapText="1"/>
    </xf>
    <xf numFmtId="164" fontId="5" fillId="0" borderId="2" xfId="5" applyNumberFormat="1" applyFont="1" applyBorder="1" applyAlignment="1">
      <alignment horizontal="center" vertical="center" wrapText="1"/>
    </xf>
    <xf numFmtId="164" fontId="5" fillId="0" borderId="2" xfId="5" applyNumberFormat="1" applyFont="1" applyBorder="1" applyAlignment="1">
      <alignment horizontal="left" vertical="center" wrapText="1"/>
    </xf>
    <xf numFmtId="169" fontId="5" fillId="0" borderId="2" xfId="5" applyNumberFormat="1" applyFont="1" applyBorder="1" applyAlignment="1">
      <alignment horizontal="right" vertical="center" wrapText="1"/>
    </xf>
    <xf numFmtId="164" fontId="40" fillId="0" borderId="4" xfId="5" applyNumberFormat="1" applyFont="1" applyBorder="1" applyAlignment="1">
      <alignment horizontal="center" vertical="center" wrapText="1"/>
    </xf>
    <xf numFmtId="164" fontId="40" fillId="0" borderId="2" xfId="5" applyNumberFormat="1" applyFont="1" applyBorder="1" applyAlignment="1">
      <alignment horizontal="center" vertical="center" wrapText="1"/>
    </xf>
    <xf numFmtId="0" fontId="41" fillId="0" borderId="0" xfId="0" applyFont="1"/>
    <xf numFmtId="164" fontId="2" fillId="0" borderId="2" xfId="5" applyNumberFormat="1" applyFont="1" applyBorder="1" applyAlignment="1">
      <alignment horizontal="center" vertical="center" wrapText="1"/>
    </xf>
    <xf numFmtId="0" fontId="13" fillId="0" borderId="2" xfId="0" applyFont="1" applyBorder="1" applyAlignment="1">
      <alignment vertical="center" wrapText="1"/>
    </xf>
    <xf numFmtId="169" fontId="2" fillId="0" borderId="2" xfId="5" applyNumberFormat="1" applyFont="1" applyBorder="1" applyAlignment="1">
      <alignment horizontal="right" vertical="center" wrapText="1"/>
    </xf>
    <xf numFmtId="164" fontId="2" fillId="0" borderId="4" xfId="5" applyNumberFormat="1" applyFont="1" applyBorder="1" applyAlignment="1">
      <alignment horizontal="center" vertical="center" wrapText="1"/>
    </xf>
    <xf numFmtId="164" fontId="2" fillId="0" borderId="2" xfId="5" applyNumberFormat="1" applyFont="1" applyBorder="1" applyAlignment="1">
      <alignment horizontal="left" vertical="center" wrapText="1"/>
    </xf>
    <xf numFmtId="0" fontId="42" fillId="0" borderId="0" xfId="0" applyFont="1"/>
    <xf numFmtId="0" fontId="12" fillId="0" borderId="4" xfId="14" applyFont="1" applyBorder="1" applyAlignment="1" applyProtection="1">
      <alignment horizontal="left" vertical="center" wrapText="1"/>
      <protection hidden="1"/>
    </xf>
    <xf numFmtId="164" fontId="12" fillId="0" borderId="2" xfId="0" applyNumberFormat="1" applyFont="1" applyBorder="1" applyAlignment="1">
      <alignment horizontal="left" vertical="center" wrapText="1"/>
    </xf>
    <xf numFmtId="4" fontId="12" fillId="0" borderId="2" xfId="0" applyNumberFormat="1" applyFont="1" applyBorder="1" applyAlignment="1">
      <alignment horizontal="left" vertical="center" wrapText="1"/>
    </xf>
    <xf numFmtId="169" fontId="43" fillId="0" borderId="0" xfId="0" applyNumberFormat="1" applyFont="1"/>
    <xf numFmtId="0" fontId="43" fillId="0" borderId="0" xfId="0" applyFont="1" applyAlignment="1">
      <alignment vertical="center"/>
    </xf>
    <xf numFmtId="164" fontId="13" fillId="0" borderId="2" xfId="10" applyNumberFormat="1" applyFont="1" applyBorder="1" applyAlignment="1">
      <alignment horizontal="center" vertical="center" wrapText="1"/>
    </xf>
    <xf numFmtId="0" fontId="13" fillId="0" borderId="4" xfId="0" applyFont="1" applyBorder="1" applyAlignment="1">
      <alignment vertical="center" wrapText="1"/>
    </xf>
    <xf numFmtId="164" fontId="13" fillId="0" borderId="2" xfId="0" applyNumberFormat="1" applyFont="1" applyBorder="1" applyAlignment="1">
      <alignment horizontal="left" vertical="center" wrapText="1"/>
    </xf>
    <xf numFmtId="4" fontId="13" fillId="0" borderId="2" xfId="0" applyNumberFormat="1" applyFont="1" applyBorder="1" applyAlignment="1">
      <alignment horizontal="left" vertical="center" wrapText="1"/>
    </xf>
    <xf numFmtId="0" fontId="42" fillId="0" borderId="0" xfId="0" applyFont="1" applyAlignment="1">
      <alignment vertical="center"/>
    </xf>
    <xf numFmtId="0" fontId="12" fillId="0" borderId="4" xfId="0" applyFont="1" applyBorder="1" applyAlignment="1">
      <alignment vertical="center" wrapText="1"/>
    </xf>
    <xf numFmtId="0" fontId="2" fillId="0" borderId="2" xfId="19" applyFont="1" applyBorder="1" applyAlignment="1">
      <alignment horizontal="left" vertical="center" wrapText="1"/>
    </xf>
    <xf numFmtId="1"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4" fontId="12" fillId="0" borderId="4" xfId="0" applyNumberFormat="1" applyFont="1" applyBorder="1" applyAlignment="1">
      <alignment horizontal="center" vertical="center" wrapText="1"/>
    </xf>
    <xf numFmtId="4" fontId="13" fillId="0" borderId="4" xfId="0" applyNumberFormat="1" applyFont="1" applyBorder="1" applyAlignment="1">
      <alignment horizontal="center" vertical="center" wrapText="1"/>
    </xf>
    <xf numFmtId="0" fontId="8" fillId="0" borderId="0" xfId="0" applyFont="1" applyAlignment="1">
      <alignment horizontal="center"/>
    </xf>
    <xf numFmtId="0" fontId="8" fillId="0" borderId="0" xfId="0" applyNumberFormat="1" applyFont="1" applyAlignment="1">
      <alignment horizontal="center"/>
    </xf>
    <xf numFmtId="2" fontId="5" fillId="0" borderId="2" xfId="5"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44" fillId="0" borderId="0" xfId="0" applyFont="1" applyFill="1" applyBorder="1"/>
    <xf numFmtId="0" fontId="44" fillId="0" borderId="0" xfId="0" applyFont="1" applyFill="1"/>
    <xf numFmtId="164" fontId="13" fillId="0" borderId="2" xfId="29" applyNumberFormat="1" applyFont="1" applyFill="1" applyBorder="1" applyAlignment="1">
      <alignment horizontal="left" vertical="center" wrapText="1"/>
    </xf>
    <xf numFmtId="169" fontId="13" fillId="0" borderId="2" xfId="2" applyNumberFormat="1" applyFont="1" applyFill="1" applyBorder="1" applyAlignment="1">
      <alignment horizontal="center" vertical="center" wrapText="1"/>
    </xf>
    <xf numFmtId="169" fontId="13" fillId="0" borderId="2" xfId="0" applyNumberFormat="1" applyFont="1" applyFill="1" applyBorder="1" applyAlignment="1">
      <alignment horizontal="left" vertical="center" wrapText="1"/>
    </xf>
    <xf numFmtId="164" fontId="12" fillId="0" borderId="2" xfId="0" applyNumberFormat="1" applyFont="1" applyFill="1" applyBorder="1" applyAlignment="1">
      <alignment horizontal="left" vertical="center" wrapText="1"/>
    </xf>
    <xf numFmtId="0" fontId="12" fillId="0" borderId="0" xfId="0" applyFont="1" applyFill="1" applyBorder="1" applyAlignment="1">
      <alignment horizontal="left" wrapText="1"/>
    </xf>
    <xf numFmtId="164" fontId="5" fillId="0" borderId="2" xfId="0" applyNumberFormat="1" applyFont="1" applyBorder="1" applyAlignment="1">
      <alignment horizontal="left" vertical="center" wrapText="1"/>
    </xf>
    <xf numFmtId="0" fontId="47" fillId="0" borderId="0" xfId="0" applyFont="1" applyBorder="1" applyAlignment="1">
      <alignment vertical="center" wrapText="1"/>
    </xf>
    <xf numFmtId="164" fontId="13" fillId="0" borderId="2" xfId="0" applyNumberFormat="1" applyFont="1" applyFill="1" applyBorder="1" applyAlignment="1">
      <alignment horizontal="center" vertical="center" wrapText="1"/>
    </xf>
    <xf numFmtId="4" fontId="13" fillId="0" borderId="2" xfId="12" applyNumberFormat="1" applyFont="1" applyFill="1" applyBorder="1" applyAlignment="1">
      <alignment horizontal="center" vertical="center" wrapText="1"/>
    </xf>
    <xf numFmtId="0" fontId="12" fillId="0" borderId="2" xfId="0" applyFont="1" applyBorder="1" applyAlignment="1" applyProtection="1">
      <alignment horizontal="left" vertical="center" wrapText="1"/>
      <protection hidden="1"/>
    </xf>
    <xf numFmtId="2" fontId="12" fillId="0" borderId="2" xfId="0" applyNumberFormat="1" applyFont="1" applyBorder="1" applyAlignment="1">
      <alignment horizontal="center" vertical="center" wrapText="1"/>
    </xf>
    <xf numFmtId="164" fontId="10" fillId="0" borderId="2" xfId="5" applyNumberFormat="1" applyFont="1" applyFill="1" applyBorder="1" applyAlignment="1">
      <alignment horizontal="center" vertical="center" wrapText="1"/>
    </xf>
    <xf numFmtId="164" fontId="18" fillId="0" borderId="2" xfId="5" applyNumberFormat="1" applyFont="1" applyFill="1" applyBorder="1" applyAlignment="1">
      <alignment horizontal="center" vertical="center" wrapText="1"/>
    </xf>
    <xf numFmtId="4" fontId="45" fillId="0" borderId="2" xfId="12" applyNumberFormat="1" applyFont="1" applyFill="1" applyBorder="1" applyAlignment="1">
      <alignment horizontal="left" vertical="center" wrapText="1"/>
    </xf>
    <xf numFmtId="4" fontId="46" fillId="0" borderId="2" xfId="12" applyNumberFormat="1" applyFont="1" applyFill="1" applyBorder="1" applyAlignment="1">
      <alignment horizontal="left" vertical="center" wrapText="1"/>
    </xf>
    <xf numFmtId="0" fontId="5" fillId="0" borderId="0" xfId="2" applyFont="1" applyFill="1" applyBorder="1" applyAlignment="1">
      <alignment horizontal="center" vertical="center" wrapText="1"/>
    </xf>
    <xf numFmtId="0" fontId="2" fillId="0" borderId="0" xfId="2" applyFont="1" applyFill="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0" fontId="2" fillId="0" borderId="0" xfId="1" applyFont="1" applyFill="1" applyAlignment="1">
      <alignment horizontal="center" vertical="center"/>
    </xf>
    <xf numFmtId="1" fontId="5"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1" fontId="5" fillId="0" borderId="2" xfId="2" applyNumberFormat="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2" fontId="10" fillId="0" borderId="0" xfId="0" applyNumberFormat="1" applyFont="1" applyAlignment="1">
      <alignment horizontal="center"/>
    </xf>
    <xf numFmtId="0" fontId="10" fillId="0" borderId="0" xfId="0" applyNumberFormat="1" applyFont="1" applyAlignment="1">
      <alignment horizontal="center"/>
    </xf>
    <xf numFmtId="0" fontId="5" fillId="0" borderId="2" xfId="5" applyNumberFormat="1" applyFont="1" applyFill="1" applyBorder="1" applyAlignment="1">
      <alignment horizontal="center" vertical="center" wrapText="1"/>
    </xf>
    <xf numFmtId="2" fontId="5" fillId="0" borderId="2" xfId="6" applyNumberFormat="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2" fontId="5" fillId="0" borderId="3" xfId="6" applyNumberFormat="1" applyFont="1" applyFill="1" applyBorder="1" applyAlignment="1">
      <alignment horizontal="center" vertical="center" wrapText="1"/>
    </xf>
    <xf numFmtId="2" fontId="5" fillId="0" borderId="4" xfId="6" applyNumberFormat="1"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2" fillId="0" borderId="3" xfId="26" applyFont="1" applyFill="1" applyBorder="1" applyAlignment="1">
      <alignment horizontal="center" vertical="center" wrapText="1"/>
    </xf>
    <xf numFmtId="0" fontId="2" fillId="0" borderId="4" xfId="26" applyFont="1" applyFill="1" applyBorder="1" applyAlignment="1">
      <alignment horizontal="center" vertical="center" wrapText="1"/>
    </xf>
    <xf numFmtId="169" fontId="10" fillId="0" borderId="2" xfId="5" applyNumberFormat="1" applyFont="1" applyFill="1" applyBorder="1" applyAlignment="1">
      <alignment horizontal="right" vertical="center" wrapText="1"/>
    </xf>
    <xf numFmtId="4" fontId="13" fillId="0" borderId="2" xfId="29" applyNumberFormat="1" applyFont="1" applyFill="1" applyBorder="1" applyAlignment="1">
      <alignment horizontal="right" vertical="center" wrapText="1"/>
    </xf>
    <xf numFmtId="164" fontId="18" fillId="0" borderId="2" xfId="5" applyNumberFormat="1" applyFont="1" applyFill="1" applyBorder="1" applyAlignment="1">
      <alignment horizontal="right" vertical="center" wrapText="1"/>
    </xf>
  </cellXfs>
  <cellStyles count="34">
    <cellStyle name="Comma" xfId="15" builtinId="3"/>
    <cellStyle name="Comma 2" xfId="4"/>
    <cellStyle name="Comma 2 3" xfId="3"/>
    <cellStyle name="Comma 3" xfId="13"/>
    <cellStyle name="Hyperlink 2" xfId="12"/>
    <cellStyle name="Normal" xfId="0" builtinId="0"/>
    <cellStyle name="Normal 10" xfId="22"/>
    <cellStyle name="Normal 10 2" xfId="18"/>
    <cellStyle name="Normal 10 2 2" xfId="24"/>
    <cellStyle name="Normal 10 3" xfId="28"/>
    <cellStyle name="Normal 11 2" xfId="29"/>
    <cellStyle name="Normal 12" xfId="16"/>
    <cellStyle name="Normal 14 10" xfId="31"/>
    <cellStyle name="Normal 14 3 2" xfId="10"/>
    <cellStyle name="Normal 16 3" xfId="14"/>
    <cellStyle name="Normal 19" xfId="30"/>
    <cellStyle name="Normal 2" xfId="1"/>
    <cellStyle name="Normal 2 10" xfId="27"/>
    <cellStyle name="Normal 2 2" xfId="2"/>
    <cellStyle name="Normal 2 2 2" xfId="17"/>
    <cellStyle name="Normal 2 2 2 10 2" xfId="26"/>
    <cellStyle name="Normal 2 2 2 2" xfId="25"/>
    <cellStyle name="Normal 2 4 2" xfId="7"/>
    <cellStyle name="Normal 2 5" xfId="11"/>
    <cellStyle name="Normal 2 5 2" xfId="23"/>
    <cellStyle name="Normal 22" xfId="20"/>
    <cellStyle name="Normal 29" xfId="33"/>
    <cellStyle name="Normal 3 2 2 2" xfId="8"/>
    <cellStyle name="Normal 4 2 2" xfId="5"/>
    <cellStyle name="Normal 5" xfId="32"/>
    <cellStyle name="Normal 5 46" xfId="19"/>
    <cellStyle name="Normal 84" xfId="9"/>
    <cellStyle name="Normal_Bieu mau (CV )" xfId="21"/>
    <cellStyle name="Normal_Sheet1 3" xfId="6"/>
  </cellStyles>
  <dxfs count="2">
    <dxf>
      <font>
        <condense val="0"/>
        <extend val="0"/>
        <color indexed="9"/>
      </font>
    </dxf>
    <dxf>
      <font>
        <condense val="0"/>
        <extend val="0"/>
        <color indexed="9"/>
      </font>
      <fill>
        <patternFill>
          <fgColor indexed="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66675</xdr:colOff>
      <xdr:row>1</xdr:row>
      <xdr:rowOff>247650</xdr:rowOff>
    </xdr:from>
    <xdr:to>
      <xdr:col>7</xdr:col>
      <xdr:colOff>118110</xdr:colOff>
      <xdr:row>1</xdr:row>
      <xdr:rowOff>247650</xdr:rowOff>
    </xdr:to>
    <xdr:sp macro="" textlink="">
      <xdr:nvSpPr>
        <xdr:cNvPr id="2" name="Line 1"/>
        <xdr:cNvSpPr>
          <a:spLocks noChangeShapeType="1"/>
        </xdr:cNvSpPr>
      </xdr:nvSpPr>
      <xdr:spPr bwMode="auto">
        <a:xfrm flipV="1">
          <a:off x="5343525" y="4476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733425</xdr:colOff>
      <xdr:row>1</xdr:row>
      <xdr:rowOff>228600</xdr:rowOff>
    </xdr:from>
    <xdr:to>
      <xdr:col>1</xdr:col>
      <xdr:colOff>1647825</xdr:colOff>
      <xdr:row>1</xdr:row>
      <xdr:rowOff>228600</xdr:rowOff>
    </xdr:to>
    <xdr:sp macro="" textlink="">
      <xdr:nvSpPr>
        <xdr:cNvPr id="3" name="Line 1"/>
        <xdr:cNvSpPr>
          <a:spLocks noChangeShapeType="1"/>
        </xdr:cNvSpPr>
      </xdr:nvSpPr>
      <xdr:spPr bwMode="auto">
        <a:xfrm flipV="1">
          <a:off x="1171575" y="4286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5"/>
  <sheetViews>
    <sheetView showZeros="0" zoomScaleNormal="100" zoomScaleSheetLayoutView="100" workbookViewId="0">
      <selection activeCell="G26" sqref="G26"/>
    </sheetView>
  </sheetViews>
  <sheetFormatPr defaultRowHeight="27.95" customHeight="1" x14ac:dyDescent="0.25"/>
  <cols>
    <col min="1" max="1" width="6.5703125" style="1" customWidth="1"/>
    <col min="2" max="2" width="24.85546875" style="20" customWidth="1"/>
    <col min="3" max="3" width="17" style="18" customWidth="1"/>
    <col min="4" max="4" width="17.42578125" style="21" customWidth="1"/>
    <col min="5" max="5" width="13.28515625" style="21" customWidth="1"/>
    <col min="6" max="6" width="12.85546875" style="21" customWidth="1"/>
    <col min="7" max="7" width="12" style="21" customWidth="1"/>
    <col min="8" max="8" width="14.7109375" style="21" customWidth="1"/>
    <col min="9" max="9" width="18.5703125" style="1" customWidth="1"/>
    <col min="10" max="10" width="10.28515625" style="1" customWidth="1"/>
    <col min="11" max="256" width="9.140625" style="1"/>
    <col min="257" max="257" width="6.5703125" style="1" customWidth="1"/>
    <col min="258" max="258" width="24.85546875" style="1" customWidth="1"/>
    <col min="259" max="259" width="15.5703125" style="1" customWidth="1"/>
    <col min="260" max="260" width="16.7109375" style="1" customWidth="1"/>
    <col min="261" max="261" width="13.28515625" style="1" customWidth="1"/>
    <col min="262" max="262" width="14.28515625" style="1" customWidth="1"/>
    <col min="263" max="263" width="12" style="1" customWidth="1"/>
    <col min="264" max="264" width="14.7109375" style="1" customWidth="1"/>
    <col min="265" max="265" width="18.5703125" style="1" customWidth="1"/>
    <col min="266" max="266" width="10.28515625" style="1" customWidth="1"/>
    <col min="267" max="512" width="9.140625" style="1"/>
    <col min="513" max="513" width="6.5703125" style="1" customWidth="1"/>
    <col min="514" max="514" width="24.85546875" style="1" customWidth="1"/>
    <col min="515" max="515" width="15.5703125" style="1" customWidth="1"/>
    <col min="516" max="516" width="16.7109375" style="1" customWidth="1"/>
    <col min="517" max="517" width="13.28515625" style="1" customWidth="1"/>
    <col min="518" max="518" width="14.28515625" style="1" customWidth="1"/>
    <col min="519" max="519" width="12" style="1" customWidth="1"/>
    <col min="520" max="520" width="14.7109375" style="1" customWidth="1"/>
    <col min="521" max="521" width="18.5703125" style="1" customWidth="1"/>
    <col min="522" max="522" width="10.28515625" style="1" customWidth="1"/>
    <col min="523" max="768" width="9.140625" style="1"/>
    <col min="769" max="769" width="6.5703125" style="1" customWidth="1"/>
    <col min="770" max="770" width="24.85546875" style="1" customWidth="1"/>
    <col min="771" max="771" width="15.5703125" style="1" customWidth="1"/>
    <col min="772" max="772" width="16.7109375" style="1" customWidth="1"/>
    <col min="773" max="773" width="13.28515625" style="1" customWidth="1"/>
    <col min="774" max="774" width="14.28515625" style="1" customWidth="1"/>
    <col min="775" max="775" width="12" style="1" customWidth="1"/>
    <col min="776" max="776" width="14.7109375" style="1" customWidth="1"/>
    <col min="777" max="777" width="18.5703125" style="1" customWidth="1"/>
    <col min="778" max="778" width="10.28515625" style="1" customWidth="1"/>
    <col min="779" max="1024" width="9.140625" style="1"/>
    <col min="1025" max="1025" width="6.5703125" style="1" customWidth="1"/>
    <col min="1026" max="1026" width="24.85546875" style="1" customWidth="1"/>
    <col min="1027" max="1027" width="15.5703125" style="1" customWidth="1"/>
    <col min="1028" max="1028" width="16.7109375" style="1" customWidth="1"/>
    <col min="1029" max="1029" width="13.28515625" style="1" customWidth="1"/>
    <col min="1030" max="1030" width="14.28515625" style="1" customWidth="1"/>
    <col min="1031" max="1031" width="12" style="1" customWidth="1"/>
    <col min="1032" max="1032" width="14.7109375" style="1" customWidth="1"/>
    <col min="1033" max="1033" width="18.5703125" style="1" customWidth="1"/>
    <col min="1034" max="1034" width="10.28515625" style="1" customWidth="1"/>
    <col min="1035" max="1280" width="9.140625" style="1"/>
    <col min="1281" max="1281" width="6.5703125" style="1" customWidth="1"/>
    <col min="1282" max="1282" width="24.85546875" style="1" customWidth="1"/>
    <col min="1283" max="1283" width="15.5703125" style="1" customWidth="1"/>
    <col min="1284" max="1284" width="16.7109375" style="1" customWidth="1"/>
    <col min="1285" max="1285" width="13.28515625" style="1" customWidth="1"/>
    <col min="1286" max="1286" width="14.28515625" style="1" customWidth="1"/>
    <col min="1287" max="1287" width="12" style="1" customWidth="1"/>
    <col min="1288" max="1288" width="14.7109375" style="1" customWidth="1"/>
    <col min="1289" max="1289" width="18.5703125" style="1" customWidth="1"/>
    <col min="1290" max="1290" width="10.28515625" style="1" customWidth="1"/>
    <col min="1291" max="1536" width="9.140625" style="1"/>
    <col min="1537" max="1537" width="6.5703125" style="1" customWidth="1"/>
    <col min="1538" max="1538" width="24.85546875" style="1" customWidth="1"/>
    <col min="1539" max="1539" width="15.5703125" style="1" customWidth="1"/>
    <col min="1540" max="1540" width="16.7109375" style="1" customWidth="1"/>
    <col min="1541" max="1541" width="13.28515625" style="1" customWidth="1"/>
    <col min="1542" max="1542" width="14.28515625" style="1" customWidth="1"/>
    <col min="1543" max="1543" width="12" style="1" customWidth="1"/>
    <col min="1544" max="1544" width="14.7109375" style="1" customWidth="1"/>
    <col min="1545" max="1545" width="18.5703125" style="1" customWidth="1"/>
    <col min="1546" max="1546" width="10.28515625" style="1" customWidth="1"/>
    <col min="1547" max="1792" width="9.140625" style="1"/>
    <col min="1793" max="1793" width="6.5703125" style="1" customWidth="1"/>
    <col min="1794" max="1794" width="24.85546875" style="1" customWidth="1"/>
    <col min="1795" max="1795" width="15.5703125" style="1" customWidth="1"/>
    <col min="1796" max="1796" width="16.7109375" style="1" customWidth="1"/>
    <col min="1797" max="1797" width="13.28515625" style="1" customWidth="1"/>
    <col min="1798" max="1798" width="14.28515625" style="1" customWidth="1"/>
    <col min="1799" max="1799" width="12" style="1" customWidth="1"/>
    <col min="1800" max="1800" width="14.7109375" style="1" customWidth="1"/>
    <col min="1801" max="1801" width="18.5703125" style="1" customWidth="1"/>
    <col min="1802" max="1802" width="10.28515625" style="1" customWidth="1"/>
    <col min="1803" max="2048" width="9.140625" style="1"/>
    <col min="2049" max="2049" width="6.5703125" style="1" customWidth="1"/>
    <col min="2050" max="2050" width="24.85546875" style="1" customWidth="1"/>
    <col min="2051" max="2051" width="15.5703125" style="1" customWidth="1"/>
    <col min="2052" max="2052" width="16.7109375" style="1" customWidth="1"/>
    <col min="2053" max="2053" width="13.28515625" style="1" customWidth="1"/>
    <col min="2054" max="2054" width="14.28515625" style="1" customWidth="1"/>
    <col min="2055" max="2055" width="12" style="1" customWidth="1"/>
    <col min="2056" max="2056" width="14.7109375" style="1" customWidth="1"/>
    <col min="2057" max="2057" width="18.5703125" style="1" customWidth="1"/>
    <col min="2058" max="2058" width="10.28515625" style="1" customWidth="1"/>
    <col min="2059" max="2304" width="9.140625" style="1"/>
    <col min="2305" max="2305" width="6.5703125" style="1" customWidth="1"/>
    <col min="2306" max="2306" width="24.85546875" style="1" customWidth="1"/>
    <col min="2307" max="2307" width="15.5703125" style="1" customWidth="1"/>
    <col min="2308" max="2308" width="16.7109375" style="1" customWidth="1"/>
    <col min="2309" max="2309" width="13.28515625" style="1" customWidth="1"/>
    <col min="2310" max="2310" width="14.28515625" style="1" customWidth="1"/>
    <col min="2311" max="2311" width="12" style="1" customWidth="1"/>
    <col min="2312" max="2312" width="14.7109375" style="1" customWidth="1"/>
    <col min="2313" max="2313" width="18.5703125" style="1" customWidth="1"/>
    <col min="2314" max="2314" width="10.28515625" style="1" customWidth="1"/>
    <col min="2315" max="2560" width="9.140625" style="1"/>
    <col min="2561" max="2561" width="6.5703125" style="1" customWidth="1"/>
    <col min="2562" max="2562" width="24.85546875" style="1" customWidth="1"/>
    <col min="2563" max="2563" width="15.5703125" style="1" customWidth="1"/>
    <col min="2564" max="2564" width="16.7109375" style="1" customWidth="1"/>
    <col min="2565" max="2565" width="13.28515625" style="1" customWidth="1"/>
    <col min="2566" max="2566" width="14.28515625" style="1" customWidth="1"/>
    <col min="2567" max="2567" width="12" style="1" customWidth="1"/>
    <col min="2568" max="2568" width="14.7109375" style="1" customWidth="1"/>
    <col min="2569" max="2569" width="18.5703125" style="1" customWidth="1"/>
    <col min="2570" max="2570" width="10.28515625" style="1" customWidth="1"/>
    <col min="2571" max="2816" width="9.140625" style="1"/>
    <col min="2817" max="2817" width="6.5703125" style="1" customWidth="1"/>
    <col min="2818" max="2818" width="24.85546875" style="1" customWidth="1"/>
    <col min="2819" max="2819" width="15.5703125" style="1" customWidth="1"/>
    <col min="2820" max="2820" width="16.7109375" style="1" customWidth="1"/>
    <col min="2821" max="2821" width="13.28515625" style="1" customWidth="1"/>
    <col min="2822" max="2822" width="14.28515625" style="1" customWidth="1"/>
    <col min="2823" max="2823" width="12" style="1" customWidth="1"/>
    <col min="2824" max="2824" width="14.7109375" style="1" customWidth="1"/>
    <col min="2825" max="2825" width="18.5703125" style="1" customWidth="1"/>
    <col min="2826" max="2826" width="10.28515625" style="1" customWidth="1"/>
    <col min="2827" max="3072" width="9.140625" style="1"/>
    <col min="3073" max="3073" width="6.5703125" style="1" customWidth="1"/>
    <col min="3074" max="3074" width="24.85546875" style="1" customWidth="1"/>
    <col min="3075" max="3075" width="15.5703125" style="1" customWidth="1"/>
    <col min="3076" max="3076" width="16.7109375" style="1" customWidth="1"/>
    <col min="3077" max="3077" width="13.28515625" style="1" customWidth="1"/>
    <col min="3078" max="3078" width="14.28515625" style="1" customWidth="1"/>
    <col min="3079" max="3079" width="12" style="1" customWidth="1"/>
    <col min="3080" max="3080" width="14.7109375" style="1" customWidth="1"/>
    <col min="3081" max="3081" width="18.5703125" style="1" customWidth="1"/>
    <col min="3082" max="3082" width="10.28515625" style="1" customWidth="1"/>
    <col min="3083" max="3328" width="9.140625" style="1"/>
    <col min="3329" max="3329" width="6.5703125" style="1" customWidth="1"/>
    <col min="3330" max="3330" width="24.85546875" style="1" customWidth="1"/>
    <col min="3331" max="3331" width="15.5703125" style="1" customWidth="1"/>
    <col min="3332" max="3332" width="16.7109375" style="1" customWidth="1"/>
    <col min="3333" max="3333" width="13.28515625" style="1" customWidth="1"/>
    <col min="3334" max="3334" width="14.28515625" style="1" customWidth="1"/>
    <col min="3335" max="3335" width="12" style="1" customWidth="1"/>
    <col min="3336" max="3336" width="14.7109375" style="1" customWidth="1"/>
    <col min="3337" max="3337" width="18.5703125" style="1" customWidth="1"/>
    <col min="3338" max="3338" width="10.28515625" style="1" customWidth="1"/>
    <col min="3339" max="3584" width="9.140625" style="1"/>
    <col min="3585" max="3585" width="6.5703125" style="1" customWidth="1"/>
    <col min="3586" max="3586" width="24.85546875" style="1" customWidth="1"/>
    <col min="3587" max="3587" width="15.5703125" style="1" customWidth="1"/>
    <col min="3588" max="3588" width="16.7109375" style="1" customWidth="1"/>
    <col min="3589" max="3589" width="13.28515625" style="1" customWidth="1"/>
    <col min="3590" max="3590" width="14.28515625" style="1" customWidth="1"/>
    <col min="3591" max="3591" width="12" style="1" customWidth="1"/>
    <col min="3592" max="3592" width="14.7109375" style="1" customWidth="1"/>
    <col min="3593" max="3593" width="18.5703125" style="1" customWidth="1"/>
    <col min="3594" max="3594" width="10.28515625" style="1" customWidth="1"/>
    <col min="3595" max="3840" width="9.140625" style="1"/>
    <col min="3841" max="3841" width="6.5703125" style="1" customWidth="1"/>
    <col min="3842" max="3842" width="24.85546875" style="1" customWidth="1"/>
    <col min="3843" max="3843" width="15.5703125" style="1" customWidth="1"/>
    <col min="3844" max="3844" width="16.7109375" style="1" customWidth="1"/>
    <col min="3845" max="3845" width="13.28515625" style="1" customWidth="1"/>
    <col min="3846" max="3846" width="14.28515625" style="1" customWidth="1"/>
    <col min="3847" max="3847" width="12" style="1" customWidth="1"/>
    <col min="3848" max="3848" width="14.7109375" style="1" customWidth="1"/>
    <col min="3849" max="3849" width="18.5703125" style="1" customWidth="1"/>
    <col min="3850" max="3850" width="10.28515625" style="1" customWidth="1"/>
    <col min="3851" max="4096" width="9.140625" style="1"/>
    <col min="4097" max="4097" width="6.5703125" style="1" customWidth="1"/>
    <col min="4098" max="4098" width="24.85546875" style="1" customWidth="1"/>
    <col min="4099" max="4099" width="15.5703125" style="1" customWidth="1"/>
    <col min="4100" max="4100" width="16.7109375" style="1" customWidth="1"/>
    <col min="4101" max="4101" width="13.28515625" style="1" customWidth="1"/>
    <col min="4102" max="4102" width="14.28515625" style="1" customWidth="1"/>
    <col min="4103" max="4103" width="12" style="1" customWidth="1"/>
    <col min="4104" max="4104" width="14.7109375" style="1" customWidth="1"/>
    <col min="4105" max="4105" width="18.5703125" style="1" customWidth="1"/>
    <col min="4106" max="4106" width="10.28515625" style="1" customWidth="1"/>
    <col min="4107" max="4352" width="9.140625" style="1"/>
    <col min="4353" max="4353" width="6.5703125" style="1" customWidth="1"/>
    <col min="4354" max="4354" width="24.85546875" style="1" customWidth="1"/>
    <col min="4355" max="4355" width="15.5703125" style="1" customWidth="1"/>
    <col min="4356" max="4356" width="16.7109375" style="1" customWidth="1"/>
    <col min="4357" max="4357" width="13.28515625" style="1" customWidth="1"/>
    <col min="4358" max="4358" width="14.28515625" style="1" customWidth="1"/>
    <col min="4359" max="4359" width="12" style="1" customWidth="1"/>
    <col min="4360" max="4360" width="14.7109375" style="1" customWidth="1"/>
    <col min="4361" max="4361" width="18.5703125" style="1" customWidth="1"/>
    <col min="4362" max="4362" width="10.28515625" style="1" customWidth="1"/>
    <col min="4363" max="4608" width="9.140625" style="1"/>
    <col min="4609" max="4609" width="6.5703125" style="1" customWidth="1"/>
    <col min="4610" max="4610" width="24.85546875" style="1" customWidth="1"/>
    <col min="4611" max="4611" width="15.5703125" style="1" customWidth="1"/>
    <col min="4612" max="4612" width="16.7109375" style="1" customWidth="1"/>
    <col min="4613" max="4613" width="13.28515625" style="1" customWidth="1"/>
    <col min="4614" max="4614" width="14.28515625" style="1" customWidth="1"/>
    <col min="4615" max="4615" width="12" style="1" customWidth="1"/>
    <col min="4616" max="4616" width="14.7109375" style="1" customWidth="1"/>
    <col min="4617" max="4617" width="18.5703125" style="1" customWidth="1"/>
    <col min="4618" max="4618" width="10.28515625" style="1" customWidth="1"/>
    <col min="4619" max="4864" width="9.140625" style="1"/>
    <col min="4865" max="4865" width="6.5703125" style="1" customWidth="1"/>
    <col min="4866" max="4866" width="24.85546875" style="1" customWidth="1"/>
    <col min="4867" max="4867" width="15.5703125" style="1" customWidth="1"/>
    <col min="4868" max="4868" width="16.7109375" style="1" customWidth="1"/>
    <col min="4869" max="4869" width="13.28515625" style="1" customWidth="1"/>
    <col min="4870" max="4870" width="14.28515625" style="1" customWidth="1"/>
    <col min="4871" max="4871" width="12" style="1" customWidth="1"/>
    <col min="4872" max="4872" width="14.7109375" style="1" customWidth="1"/>
    <col min="4873" max="4873" width="18.5703125" style="1" customWidth="1"/>
    <col min="4874" max="4874" width="10.28515625" style="1" customWidth="1"/>
    <col min="4875" max="5120" width="9.140625" style="1"/>
    <col min="5121" max="5121" width="6.5703125" style="1" customWidth="1"/>
    <col min="5122" max="5122" width="24.85546875" style="1" customWidth="1"/>
    <col min="5123" max="5123" width="15.5703125" style="1" customWidth="1"/>
    <col min="5124" max="5124" width="16.7109375" style="1" customWidth="1"/>
    <col min="5125" max="5125" width="13.28515625" style="1" customWidth="1"/>
    <col min="5126" max="5126" width="14.28515625" style="1" customWidth="1"/>
    <col min="5127" max="5127" width="12" style="1" customWidth="1"/>
    <col min="5128" max="5128" width="14.7109375" style="1" customWidth="1"/>
    <col min="5129" max="5129" width="18.5703125" style="1" customWidth="1"/>
    <col min="5130" max="5130" width="10.28515625" style="1" customWidth="1"/>
    <col min="5131" max="5376" width="9.140625" style="1"/>
    <col min="5377" max="5377" width="6.5703125" style="1" customWidth="1"/>
    <col min="5378" max="5378" width="24.85546875" style="1" customWidth="1"/>
    <col min="5379" max="5379" width="15.5703125" style="1" customWidth="1"/>
    <col min="5380" max="5380" width="16.7109375" style="1" customWidth="1"/>
    <col min="5381" max="5381" width="13.28515625" style="1" customWidth="1"/>
    <col min="5382" max="5382" width="14.28515625" style="1" customWidth="1"/>
    <col min="5383" max="5383" width="12" style="1" customWidth="1"/>
    <col min="5384" max="5384" width="14.7109375" style="1" customWidth="1"/>
    <col min="5385" max="5385" width="18.5703125" style="1" customWidth="1"/>
    <col min="5386" max="5386" width="10.28515625" style="1" customWidth="1"/>
    <col min="5387" max="5632" width="9.140625" style="1"/>
    <col min="5633" max="5633" width="6.5703125" style="1" customWidth="1"/>
    <col min="5634" max="5634" width="24.85546875" style="1" customWidth="1"/>
    <col min="5635" max="5635" width="15.5703125" style="1" customWidth="1"/>
    <col min="5636" max="5636" width="16.7109375" style="1" customWidth="1"/>
    <col min="5637" max="5637" width="13.28515625" style="1" customWidth="1"/>
    <col min="5638" max="5638" width="14.28515625" style="1" customWidth="1"/>
    <col min="5639" max="5639" width="12" style="1" customWidth="1"/>
    <col min="5640" max="5640" width="14.7109375" style="1" customWidth="1"/>
    <col min="5641" max="5641" width="18.5703125" style="1" customWidth="1"/>
    <col min="5642" max="5642" width="10.28515625" style="1" customWidth="1"/>
    <col min="5643" max="5888" width="9.140625" style="1"/>
    <col min="5889" max="5889" width="6.5703125" style="1" customWidth="1"/>
    <col min="5890" max="5890" width="24.85546875" style="1" customWidth="1"/>
    <col min="5891" max="5891" width="15.5703125" style="1" customWidth="1"/>
    <col min="5892" max="5892" width="16.7109375" style="1" customWidth="1"/>
    <col min="5893" max="5893" width="13.28515625" style="1" customWidth="1"/>
    <col min="5894" max="5894" width="14.28515625" style="1" customWidth="1"/>
    <col min="5895" max="5895" width="12" style="1" customWidth="1"/>
    <col min="5896" max="5896" width="14.7109375" style="1" customWidth="1"/>
    <col min="5897" max="5897" width="18.5703125" style="1" customWidth="1"/>
    <col min="5898" max="5898" width="10.28515625" style="1" customWidth="1"/>
    <col min="5899" max="6144" width="9.140625" style="1"/>
    <col min="6145" max="6145" width="6.5703125" style="1" customWidth="1"/>
    <col min="6146" max="6146" width="24.85546875" style="1" customWidth="1"/>
    <col min="6147" max="6147" width="15.5703125" style="1" customWidth="1"/>
    <col min="6148" max="6148" width="16.7109375" style="1" customWidth="1"/>
    <col min="6149" max="6149" width="13.28515625" style="1" customWidth="1"/>
    <col min="6150" max="6150" width="14.28515625" style="1" customWidth="1"/>
    <col min="6151" max="6151" width="12" style="1" customWidth="1"/>
    <col min="6152" max="6152" width="14.7109375" style="1" customWidth="1"/>
    <col min="6153" max="6153" width="18.5703125" style="1" customWidth="1"/>
    <col min="6154" max="6154" width="10.28515625" style="1" customWidth="1"/>
    <col min="6155" max="6400" width="9.140625" style="1"/>
    <col min="6401" max="6401" width="6.5703125" style="1" customWidth="1"/>
    <col min="6402" max="6402" width="24.85546875" style="1" customWidth="1"/>
    <col min="6403" max="6403" width="15.5703125" style="1" customWidth="1"/>
    <col min="6404" max="6404" width="16.7109375" style="1" customWidth="1"/>
    <col min="6405" max="6405" width="13.28515625" style="1" customWidth="1"/>
    <col min="6406" max="6406" width="14.28515625" style="1" customWidth="1"/>
    <col min="6407" max="6407" width="12" style="1" customWidth="1"/>
    <col min="6408" max="6408" width="14.7109375" style="1" customWidth="1"/>
    <col min="6409" max="6409" width="18.5703125" style="1" customWidth="1"/>
    <col min="6410" max="6410" width="10.28515625" style="1" customWidth="1"/>
    <col min="6411" max="6656" width="9.140625" style="1"/>
    <col min="6657" max="6657" width="6.5703125" style="1" customWidth="1"/>
    <col min="6658" max="6658" width="24.85546875" style="1" customWidth="1"/>
    <col min="6659" max="6659" width="15.5703125" style="1" customWidth="1"/>
    <col min="6660" max="6660" width="16.7109375" style="1" customWidth="1"/>
    <col min="6661" max="6661" width="13.28515625" style="1" customWidth="1"/>
    <col min="6662" max="6662" width="14.28515625" style="1" customWidth="1"/>
    <col min="6663" max="6663" width="12" style="1" customWidth="1"/>
    <col min="6664" max="6664" width="14.7109375" style="1" customWidth="1"/>
    <col min="6665" max="6665" width="18.5703125" style="1" customWidth="1"/>
    <col min="6666" max="6666" width="10.28515625" style="1" customWidth="1"/>
    <col min="6667" max="6912" width="9.140625" style="1"/>
    <col min="6913" max="6913" width="6.5703125" style="1" customWidth="1"/>
    <col min="6914" max="6914" width="24.85546875" style="1" customWidth="1"/>
    <col min="6915" max="6915" width="15.5703125" style="1" customWidth="1"/>
    <col min="6916" max="6916" width="16.7109375" style="1" customWidth="1"/>
    <col min="6917" max="6917" width="13.28515625" style="1" customWidth="1"/>
    <col min="6918" max="6918" width="14.28515625" style="1" customWidth="1"/>
    <col min="6919" max="6919" width="12" style="1" customWidth="1"/>
    <col min="6920" max="6920" width="14.7109375" style="1" customWidth="1"/>
    <col min="6921" max="6921" width="18.5703125" style="1" customWidth="1"/>
    <col min="6922" max="6922" width="10.28515625" style="1" customWidth="1"/>
    <col min="6923" max="7168" width="9.140625" style="1"/>
    <col min="7169" max="7169" width="6.5703125" style="1" customWidth="1"/>
    <col min="7170" max="7170" width="24.85546875" style="1" customWidth="1"/>
    <col min="7171" max="7171" width="15.5703125" style="1" customWidth="1"/>
    <col min="7172" max="7172" width="16.7109375" style="1" customWidth="1"/>
    <col min="7173" max="7173" width="13.28515625" style="1" customWidth="1"/>
    <col min="7174" max="7174" width="14.28515625" style="1" customWidth="1"/>
    <col min="7175" max="7175" width="12" style="1" customWidth="1"/>
    <col min="7176" max="7176" width="14.7109375" style="1" customWidth="1"/>
    <col min="7177" max="7177" width="18.5703125" style="1" customWidth="1"/>
    <col min="7178" max="7178" width="10.28515625" style="1" customWidth="1"/>
    <col min="7179" max="7424" width="9.140625" style="1"/>
    <col min="7425" max="7425" width="6.5703125" style="1" customWidth="1"/>
    <col min="7426" max="7426" width="24.85546875" style="1" customWidth="1"/>
    <col min="7427" max="7427" width="15.5703125" style="1" customWidth="1"/>
    <col min="7428" max="7428" width="16.7109375" style="1" customWidth="1"/>
    <col min="7429" max="7429" width="13.28515625" style="1" customWidth="1"/>
    <col min="7430" max="7430" width="14.28515625" style="1" customWidth="1"/>
    <col min="7431" max="7431" width="12" style="1" customWidth="1"/>
    <col min="7432" max="7432" width="14.7109375" style="1" customWidth="1"/>
    <col min="7433" max="7433" width="18.5703125" style="1" customWidth="1"/>
    <col min="7434" max="7434" width="10.28515625" style="1" customWidth="1"/>
    <col min="7435" max="7680" width="9.140625" style="1"/>
    <col min="7681" max="7681" width="6.5703125" style="1" customWidth="1"/>
    <col min="7682" max="7682" width="24.85546875" style="1" customWidth="1"/>
    <col min="7683" max="7683" width="15.5703125" style="1" customWidth="1"/>
    <col min="7684" max="7684" width="16.7109375" style="1" customWidth="1"/>
    <col min="7685" max="7685" width="13.28515625" style="1" customWidth="1"/>
    <col min="7686" max="7686" width="14.28515625" style="1" customWidth="1"/>
    <col min="7687" max="7687" width="12" style="1" customWidth="1"/>
    <col min="7688" max="7688" width="14.7109375" style="1" customWidth="1"/>
    <col min="7689" max="7689" width="18.5703125" style="1" customWidth="1"/>
    <col min="7690" max="7690" width="10.28515625" style="1" customWidth="1"/>
    <col min="7691" max="7936" width="9.140625" style="1"/>
    <col min="7937" max="7937" width="6.5703125" style="1" customWidth="1"/>
    <col min="7938" max="7938" width="24.85546875" style="1" customWidth="1"/>
    <col min="7939" max="7939" width="15.5703125" style="1" customWidth="1"/>
    <col min="7940" max="7940" width="16.7109375" style="1" customWidth="1"/>
    <col min="7941" max="7941" width="13.28515625" style="1" customWidth="1"/>
    <col min="7942" max="7942" width="14.28515625" style="1" customWidth="1"/>
    <col min="7943" max="7943" width="12" style="1" customWidth="1"/>
    <col min="7944" max="7944" width="14.7109375" style="1" customWidth="1"/>
    <col min="7945" max="7945" width="18.5703125" style="1" customWidth="1"/>
    <col min="7946" max="7946" width="10.28515625" style="1" customWidth="1"/>
    <col min="7947" max="8192" width="9.140625" style="1"/>
    <col min="8193" max="8193" width="6.5703125" style="1" customWidth="1"/>
    <col min="8194" max="8194" width="24.85546875" style="1" customWidth="1"/>
    <col min="8195" max="8195" width="15.5703125" style="1" customWidth="1"/>
    <col min="8196" max="8196" width="16.7109375" style="1" customWidth="1"/>
    <col min="8197" max="8197" width="13.28515625" style="1" customWidth="1"/>
    <col min="8198" max="8198" width="14.28515625" style="1" customWidth="1"/>
    <col min="8199" max="8199" width="12" style="1" customWidth="1"/>
    <col min="8200" max="8200" width="14.7109375" style="1" customWidth="1"/>
    <col min="8201" max="8201" width="18.5703125" style="1" customWidth="1"/>
    <col min="8202" max="8202" width="10.28515625" style="1" customWidth="1"/>
    <col min="8203" max="8448" width="9.140625" style="1"/>
    <col min="8449" max="8449" width="6.5703125" style="1" customWidth="1"/>
    <col min="8450" max="8450" width="24.85546875" style="1" customWidth="1"/>
    <col min="8451" max="8451" width="15.5703125" style="1" customWidth="1"/>
    <col min="8452" max="8452" width="16.7109375" style="1" customWidth="1"/>
    <col min="8453" max="8453" width="13.28515625" style="1" customWidth="1"/>
    <col min="8454" max="8454" width="14.28515625" style="1" customWidth="1"/>
    <col min="8455" max="8455" width="12" style="1" customWidth="1"/>
    <col min="8456" max="8456" width="14.7109375" style="1" customWidth="1"/>
    <col min="8457" max="8457" width="18.5703125" style="1" customWidth="1"/>
    <col min="8458" max="8458" width="10.28515625" style="1" customWidth="1"/>
    <col min="8459" max="8704" width="9.140625" style="1"/>
    <col min="8705" max="8705" width="6.5703125" style="1" customWidth="1"/>
    <col min="8706" max="8706" width="24.85546875" style="1" customWidth="1"/>
    <col min="8707" max="8707" width="15.5703125" style="1" customWidth="1"/>
    <col min="8708" max="8708" width="16.7109375" style="1" customWidth="1"/>
    <col min="8709" max="8709" width="13.28515625" style="1" customWidth="1"/>
    <col min="8710" max="8710" width="14.28515625" style="1" customWidth="1"/>
    <col min="8711" max="8711" width="12" style="1" customWidth="1"/>
    <col min="8712" max="8712" width="14.7109375" style="1" customWidth="1"/>
    <col min="8713" max="8713" width="18.5703125" style="1" customWidth="1"/>
    <col min="8714" max="8714" width="10.28515625" style="1" customWidth="1"/>
    <col min="8715" max="8960" width="9.140625" style="1"/>
    <col min="8961" max="8961" width="6.5703125" style="1" customWidth="1"/>
    <col min="8962" max="8962" width="24.85546875" style="1" customWidth="1"/>
    <col min="8963" max="8963" width="15.5703125" style="1" customWidth="1"/>
    <col min="8964" max="8964" width="16.7109375" style="1" customWidth="1"/>
    <col min="8965" max="8965" width="13.28515625" style="1" customWidth="1"/>
    <col min="8966" max="8966" width="14.28515625" style="1" customWidth="1"/>
    <col min="8967" max="8967" width="12" style="1" customWidth="1"/>
    <col min="8968" max="8968" width="14.7109375" style="1" customWidth="1"/>
    <col min="8969" max="8969" width="18.5703125" style="1" customWidth="1"/>
    <col min="8970" max="8970" width="10.28515625" style="1" customWidth="1"/>
    <col min="8971" max="9216" width="9.140625" style="1"/>
    <col min="9217" max="9217" width="6.5703125" style="1" customWidth="1"/>
    <col min="9218" max="9218" width="24.85546875" style="1" customWidth="1"/>
    <col min="9219" max="9219" width="15.5703125" style="1" customWidth="1"/>
    <col min="9220" max="9220" width="16.7109375" style="1" customWidth="1"/>
    <col min="9221" max="9221" width="13.28515625" style="1" customWidth="1"/>
    <col min="9222" max="9222" width="14.28515625" style="1" customWidth="1"/>
    <col min="9223" max="9223" width="12" style="1" customWidth="1"/>
    <col min="9224" max="9224" width="14.7109375" style="1" customWidth="1"/>
    <col min="9225" max="9225" width="18.5703125" style="1" customWidth="1"/>
    <col min="9226" max="9226" width="10.28515625" style="1" customWidth="1"/>
    <col min="9227" max="9472" width="9.140625" style="1"/>
    <col min="9473" max="9473" width="6.5703125" style="1" customWidth="1"/>
    <col min="9474" max="9474" width="24.85546875" style="1" customWidth="1"/>
    <col min="9475" max="9475" width="15.5703125" style="1" customWidth="1"/>
    <col min="9476" max="9476" width="16.7109375" style="1" customWidth="1"/>
    <col min="9477" max="9477" width="13.28515625" style="1" customWidth="1"/>
    <col min="9478" max="9478" width="14.28515625" style="1" customWidth="1"/>
    <col min="9479" max="9479" width="12" style="1" customWidth="1"/>
    <col min="9480" max="9480" width="14.7109375" style="1" customWidth="1"/>
    <col min="9481" max="9481" width="18.5703125" style="1" customWidth="1"/>
    <col min="9482" max="9482" width="10.28515625" style="1" customWidth="1"/>
    <col min="9483" max="9728" width="9.140625" style="1"/>
    <col min="9729" max="9729" width="6.5703125" style="1" customWidth="1"/>
    <col min="9730" max="9730" width="24.85546875" style="1" customWidth="1"/>
    <col min="9731" max="9731" width="15.5703125" style="1" customWidth="1"/>
    <col min="9732" max="9732" width="16.7109375" style="1" customWidth="1"/>
    <col min="9733" max="9733" width="13.28515625" style="1" customWidth="1"/>
    <col min="9734" max="9734" width="14.28515625" style="1" customWidth="1"/>
    <col min="9735" max="9735" width="12" style="1" customWidth="1"/>
    <col min="9736" max="9736" width="14.7109375" style="1" customWidth="1"/>
    <col min="9737" max="9737" width="18.5703125" style="1" customWidth="1"/>
    <col min="9738" max="9738" width="10.28515625" style="1" customWidth="1"/>
    <col min="9739" max="9984" width="9.140625" style="1"/>
    <col min="9985" max="9985" width="6.5703125" style="1" customWidth="1"/>
    <col min="9986" max="9986" width="24.85546875" style="1" customWidth="1"/>
    <col min="9987" max="9987" width="15.5703125" style="1" customWidth="1"/>
    <col min="9988" max="9988" width="16.7109375" style="1" customWidth="1"/>
    <col min="9989" max="9989" width="13.28515625" style="1" customWidth="1"/>
    <col min="9990" max="9990" width="14.28515625" style="1" customWidth="1"/>
    <col min="9991" max="9991" width="12" style="1" customWidth="1"/>
    <col min="9992" max="9992" width="14.7109375" style="1" customWidth="1"/>
    <col min="9993" max="9993" width="18.5703125" style="1" customWidth="1"/>
    <col min="9994" max="9994" width="10.28515625" style="1" customWidth="1"/>
    <col min="9995" max="10240" width="9.140625" style="1"/>
    <col min="10241" max="10241" width="6.5703125" style="1" customWidth="1"/>
    <col min="10242" max="10242" width="24.85546875" style="1" customWidth="1"/>
    <col min="10243" max="10243" width="15.5703125" style="1" customWidth="1"/>
    <col min="10244" max="10244" width="16.7109375" style="1" customWidth="1"/>
    <col min="10245" max="10245" width="13.28515625" style="1" customWidth="1"/>
    <col min="10246" max="10246" width="14.28515625" style="1" customWidth="1"/>
    <col min="10247" max="10247" width="12" style="1" customWidth="1"/>
    <col min="10248" max="10248" width="14.7109375" style="1" customWidth="1"/>
    <col min="10249" max="10249" width="18.5703125" style="1" customWidth="1"/>
    <col min="10250" max="10250" width="10.28515625" style="1" customWidth="1"/>
    <col min="10251" max="10496" width="9.140625" style="1"/>
    <col min="10497" max="10497" width="6.5703125" style="1" customWidth="1"/>
    <col min="10498" max="10498" width="24.85546875" style="1" customWidth="1"/>
    <col min="10499" max="10499" width="15.5703125" style="1" customWidth="1"/>
    <col min="10500" max="10500" width="16.7109375" style="1" customWidth="1"/>
    <col min="10501" max="10501" width="13.28515625" style="1" customWidth="1"/>
    <col min="10502" max="10502" width="14.28515625" style="1" customWidth="1"/>
    <col min="10503" max="10503" width="12" style="1" customWidth="1"/>
    <col min="10504" max="10504" width="14.7109375" style="1" customWidth="1"/>
    <col min="10505" max="10505" width="18.5703125" style="1" customWidth="1"/>
    <col min="10506" max="10506" width="10.28515625" style="1" customWidth="1"/>
    <col min="10507" max="10752" width="9.140625" style="1"/>
    <col min="10753" max="10753" width="6.5703125" style="1" customWidth="1"/>
    <col min="10754" max="10754" width="24.85546875" style="1" customWidth="1"/>
    <col min="10755" max="10755" width="15.5703125" style="1" customWidth="1"/>
    <col min="10756" max="10756" width="16.7109375" style="1" customWidth="1"/>
    <col min="10757" max="10757" width="13.28515625" style="1" customWidth="1"/>
    <col min="10758" max="10758" width="14.28515625" style="1" customWidth="1"/>
    <col min="10759" max="10759" width="12" style="1" customWidth="1"/>
    <col min="10760" max="10760" width="14.7109375" style="1" customWidth="1"/>
    <col min="10761" max="10761" width="18.5703125" style="1" customWidth="1"/>
    <col min="10762" max="10762" width="10.28515625" style="1" customWidth="1"/>
    <col min="10763" max="11008" width="9.140625" style="1"/>
    <col min="11009" max="11009" width="6.5703125" style="1" customWidth="1"/>
    <col min="11010" max="11010" width="24.85546875" style="1" customWidth="1"/>
    <col min="11011" max="11011" width="15.5703125" style="1" customWidth="1"/>
    <col min="11012" max="11012" width="16.7109375" style="1" customWidth="1"/>
    <col min="11013" max="11013" width="13.28515625" style="1" customWidth="1"/>
    <col min="11014" max="11014" width="14.28515625" style="1" customWidth="1"/>
    <col min="11015" max="11015" width="12" style="1" customWidth="1"/>
    <col min="11016" max="11016" width="14.7109375" style="1" customWidth="1"/>
    <col min="11017" max="11017" width="18.5703125" style="1" customWidth="1"/>
    <col min="11018" max="11018" width="10.28515625" style="1" customWidth="1"/>
    <col min="11019" max="11264" width="9.140625" style="1"/>
    <col min="11265" max="11265" width="6.5703125" style="1" customWidth="1"/>
    <col min="11266" max="11266" width="24.85546875" style="1" customWidth="1"/>
    <col min="11267" max="11267" width="15.5703125" style="1" customWidth="1"/>
    <col min="11268" max="11268" width="16.7109375" style="1" customWidth="1"/>
    <col min="11269" max="11269" width="13.28515625" style="1" customWidth="1"/>
    <col min="11270" max="11270" width="14.28515625" style="1" customWidth="1"/>
    <col min="11271" max="11271" width="12" style="1" customWidth="1"/>
    <col min="11272" max="11272" width="14.7109375" style="1" customWidth="1"/>
    <col min="11273" max="11273" width="18.5703125" style="1" customWidth="1"/>
    <col min="11274" max="11274" width="10.28515625" style="1" customWidth="1"/>
    <col min="11275" max="11520" width="9.140625" style="1"/>
    <col min="11521" max="11521" width="6.5703125" style="1" customWidth="1"/>
    <col min="11522" max="11522" width="24.85546875" style="1" customWidth="1"/>
    <col min="11523" max="11523" width="15.5703125" style="1" customWidth="1"/>
    <col min="11524" max="11524" width="16.7109375" style="1" customWidth="1"/>
    <col min="11525" max="11525" width="13.28515625" style="1" customWidth="1"/>
    <col min="11526" max="11526" width="14.28515625" style="1" customWidth="1"/>
    <col min="11527" max="11527" width="12" style="1" customWidth="1"/>
    <col min="11528" max="11528" width="14.7109375" style="1" customWidth="1"/>
    <col min="11529" max="11529" width="18.5703125" style="1" customWidth="1"/>
    <col min="11530" max="11530" width="10.28515625" style="1" customWidth="1"/>
    <col min="11531" max="11776" width="9.140625" style="1"/>
    <col min="11777" max="11777" width="6.5703125" style="1" customWidth="1"/>
    <col min="11778" max="11778" width="24.85546875" style="1" customWidth="1"/>
    <col min="11779" max="11779" width="15.5703125" style="1" customWidth="1"/>
    <col min="11780" max="11780" width="16.7109375" style="1" customWidth="1"/>
    <col min="11781" max="11781" width="13.28515625" style="1" customWidth="1"/>
    <col min="11782" max="11782" width="14.28515625" style="1" customWidth="1"/>
    <col min="11783" max="11783" width="12" style="1" customWidth="1"/>
    <col min="11784" max="11784" width="14.7109375" style="1" customWidth="1"/>
    <col min="11785" max="11785" width="18.5703125" style="1" customWidth="1"/>
    <col min="11786" max="11786" width="10.28515625" style="1" customWidth="1"/>
    <col min="11787" max="12032" width="9.140625" style="1"/>
    <col min="12033" max="12033" width="6.5703125" style="1" customWidth="1"/>
    <col min="12034" max="12034" width="24.85546875" style="1" customWidth="1"/>
    <col min="12035" max="12035" width="15.5703125" style="1" customWidth="1"/>
    <col min="12036" max="12036" width="16.7109375" style="1" customWidth="1"/>
    <col min="12037" max="12037" width="13.28515625" style="1" customWidth="1"/>
    <col min="12038" max="12038" width="14.28515625" style="1" customWidth="1"/>
    <col min="12039" max="12039" width="12" style="1" customWidth="1"/>
    <col min="12040" max="12040" width="14.7109375" style="1" customWidth="1"/>
    <col min="12041" max="12041" width="18.5703125" style="1" customWidth="1"/>
    <col min="12042" max="12042" width="10.28515625" style="1" customWidth="1"/>
    <col min="12043" max="12288" width="9.140625" style="1"/>
    <col min="12289" max="12289" width="6.5703125" style="1" customWidth="1"/>
    <col min="12290" max="12290" width="24.85546875" style="1" customWidth="1"/>
    <col min="12291" max="12291" width="15.5703125" style="1" customWidth="1"/>
    <col min="12292" max="12292" width="16.7109375" style="1" customWidth="1"/>
    <col min="12293" max="12293" width="13.28515625" style="1" customWidth="1"/>
    <col min="12294" max="12294" width="14.28515625" style="1" customWidth="1"/>
    <col min="12295" max="12295" width="12" style="1" customWidth="1"/>
    <col min="12296" max="12296" width="14.7109375" style="1" customWidth="1"/>
    <col min="12297" max="12297" width="18.5703125" style="1" customWidth="1"/>
    <col min="12298" max="12298" width="10.28515625" style="1" customWidth="1"/>
    <col min="12299" max="12544" width="9.140625" style="1"/>
    <col min="12545" max="12545" width="6.5703125" style="1" customWidth="1"/>
    <col min="12546" max="12546" width="24.85546875" style="1" customWidth="1"/>
    <col min="12547" max="12547" width="15.5703125" style="1" customWidth="1"/>
    <col min="12548" max="12548" width="16.7109375" style="1" customWidth="1"/>
    <col min="12549" max="12549" width="13.28515625" style="1" customWidth="1"/>
    <col min="12550" max="12550" width="14.28515625" style="1" customWidth="1"/>
    <col min="12551" max="12551" width="12" style="1" customWidth="1"/>
    <col min="12552" max="12552" width="14.7109375" style="1" customWidth="1"/>
    <col min="12553" max="12553" width="18.5703125" style="1" customWidth="1"/>
    <col min="12554" max="12554" width="10.28515625" style="1" customWidth="1"/>
    <col min="12555" max="12800" width="9.140625" style="1"/>
    <col min="12801" max="12801" width="6.5703125" style="1" customWidth="1"/>
    <col min="12802" max="12802" width="24.85546875" style="1" customWidth="1"/>
    <col min="12803" max="12803" width="15.5703125" style="1" customWidth="1"/>
    <col min="12804" max="12804" width="16.7109375" style="1" customWidth="1"/>
    <col min="12805" max="12805" width="13.28515625" style="1" customWidth="1"/>
    <col min="12806" max="12806" width="14.28515625" style="1" customWidth="1"/>
    <col min="12807" max="12807" width="12" style="1" customWidth="1"/>
    <col min="12808" max="12808" width="14.7109375" style="1" customWidth="1"/>
    <col min="12809" max="12809" width="18.5703125" style="1" customWidth="1"/>
    <col min="12810" max="12810" width="10.28515625" style="1" customWidth="1"/>
    <col min="12811" max="13056" width="9.140625" style="1"/>
    <col min="13057" max="13057" width="6.5703125" style="1" customWidth="1"/>
    <col min="13058" max="13058" width="24.85546875" style="1" customWidth="1"/>
    <col min="13059" max="13059" width="15.5703125" style="1" customWidth="1"/>
    <col min="13060" max="13060" width="16.7109375" style="1" customWidth="1"/>
    <col min="13061" max="13061" width="13.28515625" style="1" customWidth="1"/>
    <col min="13062" max="13062" width="14.28515625" style="1" customWidth="1"/>
    <col min="13063" max="13063" width="12" style="1" customWidth="1"/>
    <col min="13064" max="13064" width="14.7109375" style="1" customWidth="1"/>
    <col min="13065" max="13065" width="18.5703125" style="1" customWidth="1"/>
    <col min="13066" max="13066" width="10.28515625" style="1" customWidth="1"/>
    <col min="13067" max="13312" width="9.140625" style="1"/>
    <col min="13313" max="13313" width="6.5703125" style="1" customWidth="1"/>
    <col min="13314" max="13314" width="24.85546875" style="1" customWidth="1"/>
    <col min="13315" max="13315" width="15.5703125" style="1" customWidth="1"/>
    <col min="13316" max="13316" width="16.7109375" style="1" customWidth="1"/>
    <col min="13317" max="13317" width="13.28515625" style="1" customWidth="1"/>
    <col min="13318" max="13318" width="14.28515625" style="1" customWidth="1"/>
    <col min="13319" max="13319" width="12" style="1" customWidth="1"/>
    <col min="13320" max="13320" width="14.7109375" style="1" customWidth="1"/>
    <col min="13321" max="13321" width="18.5703125" style="1" customWidth="1"/>
    <col min="13322" max="13322" width="10.28515625" style="1" customWidth="1"/>
    <col min="13323" max="13568" width="9.140625" style="1"/>
    <col min="13569" max="13569" width="6.5703125" style="1" customWidth="1"/>
    <col min="13570" max="13570" width="24.85546875" style="1" customWidth="1"/>
    <col min="13571" max="13571" width="15.5703125" style="1" customWidth="1"/>
    <col min="13572" max="13572" width="16.7109375" style="1" customWidth="1"/>
    <col min="13573" max="13573" width="13.28515625" style="1" customWidth="1"/>
    <col min="13574" max="13574" width="14.28515625" style="1" customWidth="1"/>
    <col min="13575" max="13575" width="12" style="1" customWidth="1"/>
    <col min="13576" max="13576" width="14.7109375" style="1" customWidth="1"/>
    <col min="13577" max="13577" width="18.5703125" style="1" customWidth="1"/>
    <col min="13578" max="13578" width="10.28515625" style="1" customWidth="1"/>
    <col min="13579" max="13824" width="9.140625" style="1"/>
    <col min="13825" max="13825" width="6.5703125" style="1" customWidth="1"/>
    <col min="13826" max="13826" width="24.85546875" style="1" customWidth="1"/>
    <col min="13827" max="13827" width="15.5703125" style="1" customWidth="1"/>
    <col min="13828" max="13828" width="16.7109375" style="1" customWidth="1"/>
    <col min="13829" max="13829" width="13.28515625" style="1" customWidth="1"/>
    <col min="13830" max="13830" width="14.28515625" style="1" customWidth="1"/>
    <col min="13831" max="13831" width="12" style="1" customWidth="1"/>
    <col min="13832" max="13832" width="14.7109375" style="1" customWidth="1"/>
    <col min="13833" max="13833" width="18.5703125" style="1" customWidth="1"/>
    <col min="13834" max="13834" width="10.28515625" style="1" customWidth="1"/>
    <col min="13835" max="14080" width="9.140625" style="1"/>
    <col min="14081" max="14081" width="6.5703125" style="1" customWidth="1"/>
    <col min="14082" max="14082" width="24.85546875" style="1" customWidth="1"/>
    <col min="14083" max="14083" width="15.5703125" style="1" customWidth="1"/>
    <col min="14084" max="14084" width="16.7109375" style="1" customWidth="1"/>
    <col min="14085" max="14085" width="13.28515625" style="1" customWidth="1"/>
    <col min="14086" max="14086" width="14.28515625" style="1" customWidth="1"/>
    <col min="14087" max="14087" width="12" style="1" customWidth="1"/>
    <col min="14088" max="14088" width="14.7109375" style="1" customWidth="1"/>
    <col min="14089" max="14089" width="18.5703125" style="1" customWidth="1"/>
    <col min="14090" max="14090" width="10.28515625" style="1" customWidth="1"/>
    <col min="14091" max="14336" width="9.140625" style="1"/>
    <col min="14337" max="14337" width="6.5703125" style="1" customWidth="1"/>
    <col min="14338" max="14338" width="24.85546875" style="1" customWidth="1"/>
    <col min="14339" max="14339" width="15.5703125" style="1" customWidth="1"/>
    <col min="14340" max="14340" width="16.7109375" style="1" customWidth="1"/>
    <col min="14341" max="14341" width="13.28515625" style="1" customWidth="1"/>
    <col min="14342" max="14342" width="14.28515625" style="1" customWidth="1"/>
    <col min="14343" max="14343" width="12" style="1" customWidth="1"/>
    <col min="14344" max="14344" width="14.7109375" style="1" customWidth="1"/>
    <col min="14345" max="14345" width="18.5703125" style="1" customWidth="1"/>
    <col min="14346" max="14346" width="10.28515625" style="1" customWidth="1"/>
    <col min="14347" max="14592" width="9.140625" style="1"/>
    <col min="14593" max="14593" width="6.5703125" style="1" customWidth="1"/>
    <col min="14594" max="14594" width="24.85546875" style="1" customWidth="1"/>
    <col min="14595" max="14595" width="15.5703125" style="1" customWidth="1"/>
    <col min="14596" max="14596" width="16.7109375" style="1" customWidth="1"/>
    <col min="14597" max="14597" width="13.28515625" style="1" customWidth="1"/>
    <col min="14598" max="14598" width="14.28515625" style="1" customWidth="1"/>
    <col min="14599" max="14599" width="12" style="1" customWidth="1"/>
    <col min="14600" max="14600" width="14.7109375" style="1" customWidth="1"/>
    <col min="14601" max="14601" width="18.5703125" style="1" customWidth="1"/>
    <col min="14602" max="14602" width="10.28515625" style="1" customWidth="1"/>
    <col min="14603" max="14848" width="9.140625" style="1"/>
    <col min="14849" max="14849" width="6.5703125" style="1" customWidth="1"/>
    <col min="14850" max="14850" width="24.85546875" style="1" customWidth="1"/>
    <col min="14851" max="14851" width="15.5703125" style="1" customWidth="1"/>
    <col min="14852" max="14852" width="16.7109375" style="1" customWidth="1"/>
    <col min="14853" max="14853" width="13.28515625" style="1" customWidth="1"/>
    <col min="14854" max="14854" width="14.28515625" style="1" customWidth="1"/>
    <col min="14855" max="14855" width="12" style="1" customWidth="1"/>
    <col min="14856" max="14856" width="14.7109375" style="1" customWidth="1"/>
    <col min="14857" max="14857" width="18.5703125" style="1" customWidth="1"/>
    <col min="14858" max="14858" width="10.28515625" style="1" customWidth="1"/>
    <col min="14859" max="15104" width="9.140625" style="1"/>
    <col min="15105" max="15105" width="6.5703125" style="1" customWidth="1"/>
    <col min="15106" max="15106" width="24.85546875" style="1" customWidth="1"/>
    <col min="15107" max="15107" width="15.5703125" style="1" customWidth="1"/>
    <col min="15108" max="15108" width="16.7109375" style="1" customWidth="1"/>
    <col min="15109" max="15109" width="13.28515625" style="1" customWidth="1"/>
    <col min="15110" max="15110" width="14.28515625" style="1" customWidth="1"/>
    <col min="15111" max="15111" width="12" style="1" customWidth="1"/>
    <col min="15112" max="15112" width="14.7109375" style="1" customWidth="1"/>
    <col min="15113" max="15113" width="18.5703125" style="1" customWidth="1"/>
    <col min="15114" max="15114" width="10.28515625" style="1" customWidth="1"/>
    <col min="15115" max="15360" width="9.140625" style="1"/>
    <col min="15361" max="15361" width="6.5703125" style="1" customWidth="1"/>
    <col min="15362" max="15362" width="24.85546875" style="1" customWidth="1"/>
    <col min="15363" max="15363" width="15.5703125" style="1" customWidth="1"/>
    <col min="15364" max="15364" width="16.7109375" style="1" customWidth="1"/>
    <col min="15365" max="15365" width="13.28515625" style="1" customWidth="1"/>
    <col min="15366" max="15366" width="14.28515625" style="1" customWidth="1"/>
    <col min="15367" max="15367" width="12" style="1" customWidth="1"/>
    <col min="15368" max="15368" width="14.7109375" style="1" customWidth="1"/>
    <col min="15369" max="15369" width="18.5703125" style="1" customWidth="1"/>
    <col min="15370" max="15370" width="10.28515625" style="1" customWidth="1"/>
    <col min="15371" max="15616" width="9.140625" style="1"/>
    <col min="15617" max="15617" width="6.5703125" style="1" customWidth="1"/>
    <col min="15618" max="15618" width="24.85546875" style="1" customWidth="1"/>
    <col min="15619" max="15619" width="15.5703125" style="1" customWidth="1"/>
    <col min="15620" max="15620" width="16.7109375" style="1" customWidth="1"/>
    <col min="15621" max="15621" width="13.28515625" style="1" customWidth="1"/>
    <col min="15622" max="15622" width="14.28515625" style="1" customWidth="1"/>
    <col min="15623" max="15623" width="12" style="1" customWidth="1"/>
    <col min="15624" max="15624" width="14.7109375" style="1" customWidth="1"/>
    <col min="15625" max="15625" width="18.5703125" style="1" customWidth="1"/>
    <col min="15626" max="15626" width="10.28515625" style="1" customWidth="1"/>
    <col min="15627" max="15872" width="9.140625" style="1"/>
    <col min="15873" max="15873" width="6.5703125" style="1" customWidth="1"/>
    <col min="15874" max="15874" width="24.85546875" style="1" customWidth="1"/>
    <col min="15875" max="15875" width="15.5703125" style="1" customWidth="1"/>
    <col min="15876" max="15876" width="16.7109375" style="1" customWidth="1"/>
    <col min="15877" max="15877" width="13.28515625" style="1" customWidth="1"/>
    <col min="15878" max="15878" width="14.28515625" style="1" customWidth="1"/>
    <col min="15879" max="15879" width="12" style="1" customWidth="1"/>
    <col min="15880" max="15880" width="14.7109375" style="1" customWidth="1"/>
    <col min="15881" max="15881" width="18.5703125" style="1" customWidth="1"/>
    <col min="15882" max="15882" width="10.28515625" style="1" customWidth="1"/>
    <col min="15883" max="16128" width="9.140625" style="1"/>
    <col min="16129" max="16129" width="6.5703125" style="1" customWidth="1"/>
    <col min="16130" max="16130" width="24.85546875" style="1" customWidth="1"/>
    <col min="16131" max="16131" width="15.5703125" style="1" customWidth="1"/>
    <col min="16132" max="16132" width="16.7109375" style="1" customWidth="1"/>
    <col min="16133" max="16133" width="13.28515625" style="1" customWidth="1"/>
    <col min="16134" max="16134" width="14.28515625" style="1" customWidth="1"/>
    <col min="16135" max="16135" width="12" style="1" customWidth="1"/>
    <col min="16136" max="16136" width="14.7109375" style="1" customWidth="1"/>
    <col min="16137" max="16137" width="18.5703125" style="1" customWidth="1"/>
    <col min="16138" max="16138" width="10.28515625" style="1" customWidth="1"/>
    <col min="16139" max="16384" width="9.140625" style="1"/>
  </cols>
  <sheetData>
    <row r="1" spans="1:11" ht="15.75" customHeight="1" x14ac:dyDescent="0.25">
      <c r="A1" s="327" t="s">
        <v>488</v>
      </c>
      <c r="B1" s="327"/>
      <c r="C1" s="327"/>
      <c r="D1" s="328" t="s">
        <v>0</v>
      </c>
      <c r="E1" s="328"/>
      <c r="F1" s="328"/>
      <c r="G1" s="328"/>
      <c r="H1" s="328"/>
      <c r="I1" s="328"/>
    </row>
    <row r="2" spans="1:11" ht="21.75" customHeight="1" x14ac:dyDescent="0.25">
      <c r="A2" s="328" t="s">
        <v>489</v>
      </c>
      <c r="B2" s="328"/>
      <c r="C2" s="328"/>
      <c r="D2" s="328" t="s">
        <v>1</v>
      </c>
      <c r="E2" s="328"/>
      <c r="F2" s="328"/>
      <c r="G2" s="328"/>
      <c r="H2" s="328"/>
      <c r="I2" s="328"/>
    </row>
    <row r="3" spans="1:11" ht="15.75" customHeight="1" x14ac:dyDescent="0.25">
      <c r="A3" s="329"/>
      <c r="B3" s="329"/>
      <c r="C3" s="329"/>
      <c r="D3" s="329"/>
      <c r="E3" s="329"/>
      <c r="F3" s="329"/>
      <c r="G3" s="329"/>
      <c r="H3" s="329"/>
      <c r="I3" s="329"/>
    </row>
    <row r="4" spans="1:11" ht="30.75" customHeight="1" x14ac:dyDescent="0.25">
      <c r="A4" s="325" t="s">
        <v>38</v>
      </c>
      <c r="B4" s="326"/>
      <c r="C4" s="326"/>
      <c r="D4" s="326"/>
      <c r="E4" s="326"/>
      <c r="F4" s="326"/>
      <c r="G4" s="326"/>
      <c r="H4" s="326"/>
      <c r="I4" s="326"/>
    </row>
    <row r="5" spans="1:11" ht="17.25" customHeight="1" x14ac:dyDescent="0.25">
      <c r="A5" s="331" t="s">
        <v>490</v>
      </c>
      <c r="B5" s="331"/>
      <c r="C5" s="331"/>
      <c r="D5" s="331"/>
      <c r="E5" s="331"/>
      <c r="F5" s="331"/>
      <c r="G5" s="331"/>
      <c r="H5" s="331"/>
      <c r="I5" s="331"/>
    </row>
    <row r="6" spans="1:11" ht="9.75" customHeight="1" x14ac:dyDescent="0.25">
      <c r="A6" s="332"/>
      <c r="B6" s="332"/>
      <c r="C6" s="332"/>
      <c r="D6" s="332"/>
      <c r="E6" s="332"/>
      <c r="F6" s="332"/>
      <c r="G6" s="332"/>
      <c r="H6" s="332"/>
      <c r="I6" s="332"/>
    </row>
    <row r="7" spans="1:11" ht="30" customHeight="1" x14ac:dyDescent="0.25">
      <c r="A7" s="333" t="s">
        <v>2</v>
      </c>
      <c r="B7" s="334" t="s">
        <v>3</v>
      </c>
      <c r="C7" s="335" t="s">
        <v>40</v>
      </c>
      <c r="D7" s="336" t="s">
        <v>39</v>
      </c>
      <c r="E7" s="336" t="s">
        <v>4</v>
      </c>
      <c r="F7" s="336"/>
      <c r="G7" s="336"/>
      <c r="H7" s="336"/>
      <c r="I7" s="334" t="s">
        <v>5</v>
      </c>
    </row>
    <row r="8" spans="1:11" ht="34.5" customHeight="1" x14ac:dyDescent="0.25">
      <c r="A8" s="333"/>
      <c r="B8" s="334"/>
      <c r="C8" s="335"/>
      <c r="D8" s="336"/>
      <c r="E8" s="3" t="s">
        <v>6</v>
      </c>
      <c r="F8" s="3" t="s">
        <v>7</v>
      </c>
      <c r="G8" s="3" t="s">
        <v>8</v>
      </c>
      <c r="H8" s="3" t="s">
        <v>9</v>
      </c>
      <c r="I8" s="334"/>
    </row>
    <row r="9" spans="1:11" s="6" customFormat="1" ht="15.75" x14ac:dyDescent="0.25">
      <c r="A9" s="4">
        <v>-1</v>
      </c>
      <c r="B9" s="4">
        <v>-2</v>
      </c>
      <c r="C9" s="4">
        <v>-3</v>
      </c>
      <c r="D9" s="4" t="s">
        <v>10</v>
      </c>
      <c r="E9" s="4">
        <v>-5</v>
      </c>
      <c r="F9" s="4">
        <v>-6</v>
      </c>
      <c r="G9" s="4">
        <v>-7</v>
      </c>
      <c r="H9" s="4">
        <v>-8</v>
      </c>
      <c r="I9" s="4">
        <v>-9</v>
      </c>
      <c r="J9" s="5"/>
    </row>
    <row r="10" spans="1:11" s="12" customFormat="1" ht="20.25" customHeight="1" x14ac:dyDescent="0.25">
      <c r="A10" s="7"/>
      <c r="B10" s="8" t="s">
        <v>11</v>
      </c>
      <c r="C10" s="9">
        <f t="shared" ref="C10:H10" si="0">SUM(C11:C23)</f>
        <v>138</v>
      </c>
      <c r="D10" s="10">
        <f t="shared" si="0"/>
        <v>1886.9800000000002</v>
      </c>
      <c r="E10" s="10">
        <f t="shared" si="0"/>
        <v>395.89999999999992</v>
      </c>
      <c r="F10" s="10">
        <f t="shared" si="0"/>
        <v>60.6</v>
      </c>
      <c r="G10" s="10">
        <f t="shared" si="0"/>
        <v>22.85</v>
      </c>
      <c r="H10" s="10">
        <f t="shared" si="0"/>
        <v>1407.6299999999997</v>
      </c>
      <c r="I10" s="11"/>
    </row>
    <row r="11" spans="1:11" ht="20.25" customHeight="1" x14ac:dyDescent="0.25">
      <c r="A11" s="13">
        <v>1</v>
      </c>
      <c r="B11" s="14" t="s">
        <v>12</v>
      </c>
      <c r="C11" s="15">
        <f>+'2.1.TP'!A13</f>
        <v>2</v>
      </c>
      <c r="D11" s="10">
        <f>+E11+F11+G11+H11</f>
        <v>1.1599999999999999</v>
      </c>
      <c r="E11" s="16">
        <f>+'2.1.TP'!D13</f>
        <v>1.1599999999999999</v>
      </c>
      <c r="F11" s="16">
        <f>+'2.1.TP'!E13</f>
        <v>0</v>
      </c>
      <c r="G11" s="16">
        <f>+'2.1.TP'!F13</f>
        <v>0</v>
      </c>
      <c r="H11" s="16">
        <f>+'2.1.TP'!G13</f>
        <v>0</v>
      </c>
      <c r="I11" s="17" t="s">
        <v>13</v>
      </c>
      <c r="J11" s="18"/>
      <c r="K11" s="19"/>
    </row>
    <row r="12" spans="1:11" ht="20.25" customHeight="1" x14ac:dyDescent="0.25">
      <c r="A12" s="13">
        <v>2</v>
      </c>
      <c r="B12" s="14" t="s">
        <v>14</v>
      </c>
      <c r="C12" s="15">
        <f>+'2.2.TX KA'!A35</f>
        <v>15</v>
      </c>
      <c r="D12" s="10">
        <f t="shared" ref="D12:D23" si="1">+E12+F12+G12+H12</f>
        <v>186.88000000000002</v>
      </c>
      <c r="E12" s="16">
        <f>+'2.2.TX KA'!D35</f>
        <v>98.610000000000014</v>
      </c>
      <c r="F12" s="16">
        <f>+'2.2.TX KA'!E35</f>
        <v>0</v>
      </c>
      <c r="G12" s="16">
        <f>+'2.2.TX KA'!F35</f>
        <v>0</v>
      </c>
      <c r="H12" s="16">
        <f>+'2.2.TX KA'!G35</f>
        <v>88.27000000000001</v>
      </c>
      <c r="I12" s="17" t="s">
        <v>15</v>
      </c>
      <c r="J12" s="18"/>
      <c r="K12" s="19"/>
    </row>
    <row r="13" spans="1:11" ht="20.25" customHeight="1" x14ac:dyDescent="0.25">
      <c r="A13" s="13">
        <v>3</v>
      </c>
      <c r="B13" s="14" t="s">
        <v>16</v>
      </c>
      <c r="C13" s="15">
        <f>+'2.3.TX HL'!A16</f>
        <v>4</v>
      </c>
      <c r="D13" s="10">
        <f t="shared" si="1"/>
        <v>1.9000000000000001</v>
      </c>
      <c r="E13" s="16">
        <f>+'2.3.TX HL'!D16</f>
        <v>1.52</v>
      </c>
      <c r="F13" s="16">
        <f>+'2.3.TX HL'!E16</f>
        <v>0</v>
      </c>
      <c r="G13" s="16">
        <f>+'2.3.TX HL'!F16</f>
        <v>0.09</v>
      </c>
      <c r="H13" s="16">
        <f>+'2.3.TX HL'!G16</f>
        <v>0.28999999999999998</v>
      </c>
      <c r="I13" s="17" t="s">
        <v>17</v>
      </c>
      <c r="J13" s="18"/>
      <c r="K13" s="19"/>
    </row>
    <row r="14" spans="1:11" ht="20.25" customHeight="1" x14ac:dyDescent="0.25">
      <c r="A14" s="13">
        <v>4</v>
      </c>
      <c r="B14" s="14" t="s">
        <v>18</v>
      </c>
      <c r="C14" s="15">
        <f>+'2.4.Kỳ Anh'!A18</f>
        <v>5</v>
      </c>
      <c r="D14" s="10">
        <f t="shared" si="1"/>
        <v>1375.1200000000001</v>
      </c>
      <c r="E14" s="16">
        <f>+'2.4.Kỳ Anh'!D18</f>
        <v>120.47</v>
      </c>
      <c r="F14" s="16">
        <f>+'2.4.Kỳ Anh'!E18</f>
        <v>38.700000000000003</v>
      </c>
      <c r="G14" s="16">
        <f>+'2.4.Kỳ Anh'!F18</f>
        <v>0</v>
      </c>
      <c r="H14" s="16">
        <f>+'2.4.Kỳ Anh'!G18</f>
        <v>1215.95</v>
      </c>
      <c r="I14" s="17" t="s">
        <v>19</v>
      </c>
      <c r="J14" s="18"/>
      <c r="K14" s="19"/>
    </row>
    <row r="15" spans="1:11" ht="20.25" customHeight="1" x14ac:dyDescent="0.25">
      <c r="A15" s="13">
        <v>5</v>
      </c>
      <c r="B15" s="14" t="s">
        <v>20</v>
      </c>
      <c r="C15" s="15">
        <f>+'2.5.CX'!A31</f>
        <v>18</v>
      </c>
      <c r="D15" s="10">
        <f t="shared" si="1"/>
        <v>29.849999999999998</v>
      </c>
      <c r="E15" s="16">
        <f>+'2.5.CX'!D31</f>
        <v>7.95</v>
      </c>
      <c r="F15" s="16">
        <f>+'2.5.CX'!E31</f>
        <v>21.9</v>
      </c>
      <c r="G15" s="16">
        <f>+'2.5.CX'!F31</f>
        <v>0</v>
      </c>
      <c r="H15" s="16">
        <f>+'2.5.CX'!G31</f>
        <v>0</v>
      </c>
      <c r="I15" s="17" t="s">
        <v>21</v>
      </c>
      <c r="J15" s="18"/>
      <c r="K15" s="19"/>
    </row>
    <row r="16" spans="1:11" ht="20.25" customHeight="1" x14ac:dyDescent="0.25">
      <c r="A16" s="13">
        <v>6</v>
      </c>
      <c r="B16" s="14" t="s">
        <v>22</v>
      </c>
      <c r="C16" s="15">
        <f>+'2.6.Th Hà'!A53</f>
        <v>33</v>
      </c>
      <c r="D16" s="10">
        <f t="shared" si="1"/>
        <v>136.66999999999999</v>
      </c>
      <c r="E16" s="16">
        <f>+'2.6.Th Hà'!D53</f>
        <v>62.069999999999993</v>
      </c>
      <c r="F16" s="16">
        <f>+'2.6.Th Hà'!E53</f>
        <v>0</v>
      </c>
      <c r="G16" s="16">
        <f>+'2.6.Th Hà'!F53</f>
        <v>14.75</v>
      </c>
      <c r="H16" s="16">
        <f>+'2.6.Th Hà'!G53</f>
        <v>59.85</v>
      </c>
      <c r="I16" s="17" t="s">
        <v>23</v>
      </c>
      <c r="J16" s="18"/>
      <c r="K16" s="19"/>
    </row>
    <row r="17" spans="1:11" ht="20.25" customHeight="1" x14ac:dyDescent="0.25">
      <c r="A17" s="13">
        <v>7</v>
      </c>
      <c r="B17" s="14" t="s">
        <v>24</v>
      </c>
      <c r="C17" s="15">
        <f>+'2.7.Can Lộc'!A28</f>
        <v>14</v>
      </c>
      <c r="D17" s="10">
        <f t="shared" si="1"/>
        <v>24.020000000000003</v>
      </c>
      <c r="E17" s="16">
        <f>+'2.7.Can Lộc'!D28</f>
        <v>10.540000000000001</v>
      </c>
      <c r="F17" s="16">
        <f>+'2.7.Can Lộc'!E28</f>
        <v>0</v>
      </c>
      <c r="G17" s="16">
        <f>+'2.7.Can Lộc'!F28</f>
        <v>0</v>
      </c>
      <c r="H17" s="16">
        <f>+'2.7.Can Lộc'!G28</f>
        <v>13.48</v>
      </c>
      <c r="I17" s="17" t="s">
        <v>25</v>
      </c>
      <c r="J17" s="18"/>
      <c r="K17" s="19"/>
    </row>
    <row r="18" spans="1:11" ht="20.25" customHeight="1" x14ac:dyDescent="0.25">
      <c r="A18" s="13">
        <v>8</v>
      </c>
      <c r="B18" s="14" t="s">
        <v>26</v>
      </c>
      <c r="C18" s="15">
        <f>+'2.8.Lộc Hà'!A24</f>
        <v>10</v>
      </c>
      <c r="D18" s="10">
        <f t="shared" si="1"/>
        <v>5.4399999999999995</v>
      </c>
      <c r="E18" s="16">
        <f>+'2.8.Lộc Hà'!D24</f>
        <v>5.09</v>
      </c>
      <c r="F18" s="16">
        <f>+'2.8.Lộc Hà'!E24</f>
        <v>0</v>
      </c>
      <c r="G18" s="16">
        <f>+'2.8.Lộc Hà'!F24</f>
        <v>0</v>
      </c>
      <c r="H18" s="16">
        <f>+'2.8.Lộc Hà'!G24</f>
        <v>0.35</v>
      </c>
      <c r="I18" s="17" t="s">
        <v>27</v>
      </c>
      <c r="J18" s="18"/>
      <c r="K18" s="19"/>
    </row>
    <row r="19" spans="1:11" ht="20.25" customHeight="1" x14ac:dyDescent="0.25">
      <c r="A19" s="13">
        <v>9</v>
      </c>
      <c r="B19" s="14" t="s">
        <v>28</v>
      </c>
      <c r="C19" s="15">
        <f>+'2.9.Nghi X'!A21</f>
        <v>8</v>
      </c>
      <c r="D19" s="10">
        <f t="shared" si="1"/>
        <v>86.160000000000011</v>
      </c>
      <c r="E19" s="16">
        <f>+'2.9.Nghi X'!D21</f>
        <v>78.14</v>
      </c>
      <c r="F19" s="16">
        <f>+'2.9.Nghi X'!E21</f>
        <v>0</v>
      </c>
      <c r="G19" s="16">
        <f>+'2.9.Nghi X'!F21</f>
        <v>8.01</v>
      </c>
      <c r="H19" s="16">
        <f>+'2.9.Nghi X'!G21</f>
        <v>0.01</v>
      </c>
      <c r="I19" s="17" t="s">
        <v>29</v>
      </c>
      <c r="J19" s="18"/>
      <c r="K19" s="19"/>
    </row>
    <row r="20" spans="1:11" ht="20.25" customHeight="1" x14ac:dyDescent="0.25">
      <c r="A20" s="13">
        <v>10</v>
      </c>
      <c r="B20" s="14" t="s">
        <v>30</v>
      </c>
      <c r="C20" s="15">
        <f>+'2.10.Đức Thọ'!A20</f>
        <v>8</v>
      </c>
      <c r="D20" s="10">
        <f t="shared" si="1"/>
        <v>3.9299999999999997</v>
      </c>
      <c r="E20" s="16">
        <f>+'2.10.Đức Thọ'!D20</f>
        <v>3.9299999999999997</v>
      </c>
      <c r="F20" s="16">
        <f>+'2.10.Đức Thọ'!E20</f>
        <v>0</v>
      </c>
      <c r="G20" s="16">
        <f>+'2.10.Đức Thọ'!F20</f>
        <v>0</v>
      </c>
      <c r="H20" s="16">
        <f>+'2.10.Đức Thọ'!G20</f>
        <v>0</v>
      </c>
      <c r="I20" s="17" t="s">
        <v>31</v>
      </c>
      <c r="J20" s="18"/>
      <c r="K20" s="19"/>
    </row>
    <row r="21" spans="1:11" ht="20.25" customHeight="1" x14ac:dyDescent="0.25">
      <c r="A21" s="13">
        <v>11</v>
      </c>
      <c r="B21" s="14" t="s">
        <v>32</v>
      </c>
      <c r="C21" s="15">
        <f>+'2.11.H Sơn'!A29</f>
        <v>15</v>
      </c>
      <c r="D21" s="10">
        <f t="shared" si="1"/>
        <v>23.349999999999998</v>
      </c>
      <c r="E21" s="16">
        <f>+'2.11.H Sơn'!D29</f>
        <v>5.0200000000000005</v>
      </c>
      <c r="F21" s="16">
        <f>+'2.11.H Sơn'!E29</f>
        <v>0</v>
      </c>
      <c r="G21" s="16">
        <f>+'2.11.H Sơn'!F29</f>
        <v>0</v>
      </c>
      <c r="H21" s="16">
        <f>+'2.11.H Sơn'!G29</f>
        <v>18.329999999999998</v>
      </c>
      <c r="I21" s="17" t="s">
        <v>33</v>
      </c>
      <c r="J21" s="18"/>
      <c r="K21" s="19"/>
    </row>
    <row r="22" spans="1:11" ht="20.25" customHeight="1" x14ac:dyDescent="0.25">
      <c r="A22" s="13">
        <v>12</v>
      </c>
      <c r="B22" s="14" t="s">
        <v>34</v>
      </c>
      <c r="C22" s="15">
        <f>+'2.12.Vũ Q'!A16</f>
        <v>5</v>
      </c>
      <c r="D22" s="10">
        <f t="shared" si="1"/>
        <v>10</v>
      </c>
      <c r="E22" s="16">
        <f>+'2.12.Vũ Q'!D16</f>
        <v>1.4</v>
      </c>
      <c r="F22" s="16">
        <f>+'2.12.Vũ Q'!E16</f>
        <v>0</v>
      </c>
      <c r="G22" s="16">
        <f>+'2.12.Vũ Q'!F16</f>
        <v>0</v>
      </c>
      <c r="H22" s="16">
        <f>+'2.12.Vũ Q'!G16</f>
        <v>8.6</v>
      </c>
      <c r="I22" s="17" t="s">
        <v>35</v>
      </c>
      <c r="J22" s="18"/>
      <c r="K22" s="19"/>
    </row>
    <row r="23" spans="1:11" ht="20.25" customHeight="1" x14ac:dyDescent="0.25">
      <c r="A23" s="13">
        <v>13</v>
      </c>
      <c r="B23" s="14" t="s">
        <v>36</v>
      </c>
      <c r="C23" s="15">
        <f>+'2.13.H Khê'!A12</f>
        <v>1</v>
      </c>
      <c r="D23" s="10">
        <f t="shared" si="1"/>
        <v>2.5</v>
      </c>
      <c r="E23" s="16">
        <f>+'2.13.H Khê'!D12</f>
        <v>0</v>
      </c>
      <c r="F23" s="16">
        <f>+'2.13.H Khê'!E12</f>
        <v>0</v>
      </c>
      <c r="G23" s="16">
        <f>+'2.13.H Khê'!F12</f>
        <v>0</v>
      </c>
      <c r="H23" s="16">
        <f>+'2.13.H Khê'!G12</f>
        <v>2.5</v>
      </c>
      <c r="I23" s="17" t="s">
        <v>37</v>
      </c>
      <c r="J23" s="18"/>
      <c r="K23" s="19"/>
    </row>
    <row r="24" spans="1:11" ht="14.25" customHeight="1" x14ac:dyDescent="0.25"/>
    <row r="25" spans="1:11" ht="24.75" customHeight="1" x14ac:dyDescent="0.25">
      <c r="E25" s="18"/>
      <c r="F25" s="18"/>
      <c r="G25" s="330" t="s">
        <v>491</v>
      </c>
      <c r="H25" s="330"/>
      <c r="I25" s="330"/>
    </row>
  </sheetData>
  <mergeCells count="15">
    <mergeCell ref="G25:I25"/>
    <mergeCell ref="A5:I5"/>
    <mergeCell ref="A6:I6"/>
    <mergeCell ref="A7:A8"/>
    <mergeCell ref="B7:B8"/>
    <mergeCell ref="C7:C8"/>
    <mergeCell ref="D7:D8"/>
    <mergeCell ref="E7:H7"/>
    <mergeCell ref="I7:I8"/>
    <mergeCell ref="A4:I4"/>
    <mergeCell ref="A1:C1"/>
    <mergeCell ref="A2:C2"/>
    <mergeCell ref="D1:I1"/>
    <mergeCell ref="D2:I2"/>
    <mergeCell ref="A3:I3"/>
  </mergeCells>
  <printOptions horizontalCentered="1"/>
  <pageMargins left="0.39370078740157499" right="0.32" top="0.69" bottom="0.39370078740157499" header="0.118110236220472" footer="0.27559055118110198"/>
  <pageSetup paperSize="9" fitToHeight="100" orientation="landscape" r:id="rId1"/>
  <headerFooter>
    <oddFooter>&amp;L&amp;"Times New Roman,nghiêng"&amp;9Phụ lục &amp;A&amp;R&amp;10&amp;P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3"/>
  <sheetViews>
    <sheetView topLeftCell="A15" workbookViewId="0">
      <selection activeCell="C9" sqref="C9:G2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27" t="str">
        <f>+CMĐ!A1</f>
        <v>HỘI ĐỒNG NHÂN DÂN</v>
      </c>
      <c r="B1" s="327"/>
      <c r="C1" s="327"/>
      <c r="D1" s="327"/>
      <c r="E1" s="328" t="s">
        <v>0</v>
      </c>
      <c r="F1" s="328"/>
      <c r="G1" s="328"/>
      <c r="H1" s="328"/>
      <c r="I1" s="328"/>
      <c r="J1" s="328"/>
    </row>
    <row r="2" spans="1:50" ht="15.75" customHeight="1" x14ac:dyDescent="0.25">
      <c r="A2" s="328" t="str">
        <f>+CMĐ!A2</f>
        <v>TỈNH HÀ TĨNH</v>
      </c>
      <c r="B2" s="328"/>
      <c r="C2" s="328"/>
      <c r="D2" s="328"/>
      <c r="E2" s="328" t="s">
        <v>1</v>
      </c>
      <c r="F2" s="328"/>
      <c r="G2" s="328"/>
      <c r="H2" s="328"/>
      <c r="I2" s="328"/>
      <c r="J2" s="328"/>
    </row>
    <row r="3" spans="1:50" x14ac:dyDescent="0.25">
      <c r="A3" s="329"/>
      <c r="B3" s="329"/>
      <c r="C3" s="329"/>
      <c r="D3" s="329"/>
      <c r="E3" s="329"/>
      <c r="F3" s="329"/>
      <c r="G3" s="329"/>
      <c r="H3" s="329"/>
      <c r="I3" s="329"/>
      <c r="J3" s="329"/>
    </row>
    <row r="4" spans="1:50" ht="39" customHeight="1" x14ac:dyDescent="0.25">
      <c r="A4" s="325" t="s">
        <v>51</v>
      </c>
      <c r="B4" s="325"/>
      <c r="C4" s="325"/>
      <c r="D4" s="325"/>
      <c r="E4" s="325"/>
      <c r="F4" s="325"/>
      <c r="G4" s="325"/>
      <c r="H4" s="325"/>
      <c r="I4" s="325"/>
      <c r="J4" s="325"/>
    </row>
    <row r="5" spans="1:50"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50" x14ac:dyDescent="0.25">
      <c r="A6" s="2"/>
      <c r="B6" s="2"/>
      <c r="C6" s="2"/>
      <c r="D6" s="2"/>
      <c r="E6" s="2"/>
      <c r="F6" s="2"/>
      <c r="G6" s="2"/>
      <c r="H6" s="2"/>
      <c r="I6" s="2"/>
    </row>
    <row r="7" spans="1:50" ht="20.25" customHeight="1" x14ac:dyDescent="0.25">
      <c r="A7" s="339" t="s">
        <v>2</v>
      </c>
      <c r="B7" s="340" t="s">
        <v>41</v>
      </c>
      <c r="C7" s="341" t="s">
        <v>48</v>
      </c>
      <c r="D7" s="341" t="s">
        <v>42</v>
      </c>
      <c r="E7" s="341"/>
      <c r="F7" s="341"/>
      <c r="G7" s="341"/>
      <c r="H7" s="340" t="s">
        <v>43</v>
      </c>
      <c r="I7" s="346" t="s">
        <v>44</v>
      </c>
      <c r="J7" s="346" t="s">
        <v>45</v>
      </c>
    </row>
    <row r="8" spans="1:50" ht="43.5" customHeight="1" x14ac:dyDescent="0.25">
      <c r="A8" s="339"/>
      <c r="B8" s="340"/>
      <c r="C8" s="341"/>
      <c r="D8" s="306" t="s">
        <v>6</v>
      </c>
      <c r="E8" s="306" t="s">
        <v>46</v>
      </c>
      <c r="F8" s="306" t="s">
        <v>8</v>
      </c>
      <c r="G8" s="306" t="s">
        <v>9</v>
      </c>
      <c r="H8" s="340"/>
      <c r="I8" s="346"/>
      <c r="J8" s="346"/>
    </row>
    <row r="9" spans="1:50" s="309" customFormat="1" ht="25.9" customHeight="1" x14ac:dyDescent="0.2">
      <c r="A9" s="321" t="s">
        <v>52</v>
      </c>
      <c r="B9" s="307" t="s">
        <v>465</v>
      </c>
      <c r="C9" s="349">
        <f>SUM(C10:C10)</f>
        <v>24.8</v>
      </c>
      <c r="D9" s="349">
        <f>SUM(D10:D10)</f>
        <v>24.8</v>
      </c>
      <c r="E9" s="349"/>
      <c r="F9" s="349"/>
      <c r="G9" s="349"/>
      <c r="H9" s="322"/>
      <c r="I9" s="172"/>
      <c r="J9" s="172"/>
      <c r="K9" s="308"/>
    </row>
    <row r="10" spans="1:50" s="309" customFormat="1" ht="63" customHeight="1" x14ac:dyDescent="0.2">
      <c r="A10" s="322">
        <v>1</v>
      </c>
      <c r="B10" s="310" t="s">
        <v>466</v>
      </c>
      <c r="C10" s="350">
        <v>24.8</v>
      </c>
      <c r="D10" s="350">
        <v>24.8</v>
      </c>
      <c r="E10" s="351"/>
      <c r="F10" s="351"/>
      <c r="G10" s="351"/>
      <c r="H10" s="311" t="s">
        <v>467</v>
      </c>
      <c r="I10" s="152" t="s">
        <v>468</v>
      </c>
      <c r="J10" s="312"/>
      <c r="K10" s="308"/>
    </row>
    <row r="11" spans="1:50" s="40" customFormat="1" ht="22.15" customHeight="1" x14ac:dyDescent="0.25">
      <c r="A11" s="89" t="s">
        <v>62</v>
      </c>
      <c r="B11" s="313" t="s">
        <v>469</v>
      </c>
      <c r="C11" s="30">
        <f>SUM(C12:C13)</f>
        <v>0.09</v>
      </c>
      <c r="D11" s="30">
        <f>SUM(D12:D13)</f>
        <v>7.0000000000000007E-2</v>
      </c>
      <c r="E11" s="30"/>
      <c r="F11" s="30">
        <f>SUM(F12:F13)</f>
        <v>0.01</v>
      </c>
      <c r="G11" s="30">
        <f>SUM(G12:G13)</f>
        <v>0.01</v>
      </c>
      <c r="H11" s="91"/>
      <c r="I11" s="95"/>
      <c r="J11" s="323"/>
      <c r="K11" s="314"/>
      <c r="L11" s="92"/>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row>
    <row r="12" spans="1:50" s="40" customFormat="1" ht="110.25" x14ac:dyDescent="0.25">
      <c r="A12" s="93">
        <v>1</v>
      </c>
      <c r="B12" s="94" t="s">
        <v>134</v>
      </c>
      <c r="C12" s="43">
        <v>0.05</v>
      </c>
      <c r="D12" s="96">
        <v>0.05</v>
      </c>
      <c r="E12" s="43"/>
      <c r="F12" s="43"/>
      <c r="G12" s="43"/>
      <c r="H12" s="91" t="s">
        <v>135</v>
      </c>
      <c r="I12" s="91" t="s">
        <v>136</v>
      </c>
      <c r="J12" s="323"/>
      <c r="K12" s="314"/>
      <c r="L12" s="92"/>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row>
    <row r="13" spans="1:50" s="40" customFormat="1" ht="78.75" x14ac:dyDescent="0.25">
      <c r="A13" s="93">
        <v>2</v>
      </c>
      <c r="B13" s="94" t="s">
        <v>137</v>
      </c>
      <c r="C13" s="43">
        <v>0.04</v>
      </c>
      <c r="D13" s="96">
        <v>0.02</v>
      </c>
      <c r="E13" s="43"/>
      <c r="F13" s="43">
        <v>0.01</v>
      </c>
      <c r="G13" s="43">
        <v>0.01</v>
      </c>
      <c r="H13" s="91" t="s">
        <v>138</v>
      </c>
      <c r="I13" s="91" t="s">
        <v>470</v>
      </c>
      <c r="J13" s="323"/>
      <c r="K13" s="314"/>
      <c r="L13" s="92"/>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row>
    <row r="14" spans="1:50" s="40" customFormat="1" ht="31.15" customHeight="1" x14ac:dyDescent="0.25">
      <c r="A14" s="29" t="s">
        <v>71</v>
      </c>
      <c r="B14" s="315" t="s">
        <v>268</v>
      </c>
      <c r="C14" s="30">
        <f>C15+C16+C17</f>
        <v>18.399999999999999</v>
      </c>
      <c r="D14" s="30">
        <f>D15+D16+D17</f>
        <v>10.4</v>
      </c>
      <c r="E14" s="30"/>
      <c r="F14" s="30">
        <f>F15+F16+F17</f>
        <v>8</v>
      </c>
      <c r="G14" s="30"/>
      <c r="H14" s="91"/>
      <c r="I14" s="95"/>
      <c r="J14" s="38"/>
      <c r="K14" s="314"/>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row>
    <row r="15" spans="1:50" s="40" customFormat="1" ht="78.75" x14ac:dyDescent="0.25">
      <c r="A15" s="91">
        <v>1</v>
      </c>
      <c r="B15" s="94" t="s">
        <v>471</v>
      </c>
      <c r="C15" s="43">
        <v>0.5</v>
      </c>
      <c r="D15" s="96">
        <v>0.5</v>
      </c>
      <c r="E15" s="43"/>
      <c r="F15" s="43"/>
      <c r="G15" s="43"/>
      <c r="H15" s="68" t="s">
        <v>139</v>
      </c>
      <c r="I15" s="68" t="s">
        <v>472</v>
      </c>
      <c r="J15" s="323"/>
      <c r="K15" s="314"/>
      <c r="L15" s="92"/>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row>
    <row r="16" spans="1:50" s="40" customFormat="1" ht="38.450000000000003" customHeight="1" x14ac:dyDescent="0.25">
      <c r="A16" s="91">
        <v>2</v>
      </c>
      <c r="B16" s="94" t="s">
        <v>140</v>
      </c>
      <c r="C16" s="96">
        <v>0.4</v>
      </c>
      <c r="D16" s="96">
        <v>0.4</v>
      </c>
      <c r="E16" s="43"/>
      <c r="F16" s="96"/>
      <c r="G16" s="96"/>
      <c r="H16" s="97" t="s">
        <v>141</v>
      </c>
      <c r="I16" s="91" t="s">
        <v>142</v>
      </c>
      <c r="J16" s="323"/>
      <c r="K16" s="314"/>
      <c r="L16" s="92"/>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row>
    <row r="17" spans="1:50" s="40" customFormat="1" ht="51" customHeight="1" x14ac:dyDescent="0.25">
      <c r="A17" s="91">
        <v>3</v>
      </c>
      <c r="B17" s="94" t="s">
        <v>492</v>
      </c>
      <c r="C17" s="96">
        <f>+D17+F17</f>
        <v>17.5</v>
      </c>
      <c r="D17" s="96">
        <v>9.5</v>
      </c>
      <c r="E17" s="43"/>
      <c r="F17" s="96">
        <v>8</v>
      </c>
      <c r="G17" s="96"/>
      <c r="H17" s="97" t="s">
        <v>473</v>
      </c>
      <c r="I17" s="91" t="s">
        <v>474</v>
      </c>
      <c r="J17" s="323"/>
      <c r="K17" s="314"/>
      <c r="L17" s="92"/>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row>
    <row r="18" spans="1:50" s="67" customFormat="1" ht="27.6" customHeight="1" x14ac:dyDescent="0.25">
      <c r="A18" s="29" t="s">
        <v>204</v>
      </c>
      <c r="B18" s="31" t="s">
        <v>475</v>
      </c>
      <c r="C18" s="30">
        <f>SUM(C19:C20)</f>
        <v>42.87</v>
      </c>
      <c r="D18" s="30">
        <f>SUM(D19:D20)</f>
        <v>42.87</v>
      </c>
      <c r="E18" s="30"/>
      <c r="F18" s="30"/>
      <c r="G18" s="30"/>
      <c r="H18" s="24"/>
      <c r="I18" s="24"/>
      <c r="J18" s="324"/>
      <c r="K18" s="64"/>
      <c r="L18" s="31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1:50" s="40" customFormat="1" ht="94.5" x14ac:dyDescent="0.25">
      <c r="A19" s="91">
        <v>1</v>
      </c>
      <c r="B19" s="94" t="s">
        <v>476</v>
      </c>
      <c r="C19" s="43">
        <v>30</v>
      </c>
      <c r="D19" s="96">
        <v>30</v>
      </c>
      <c r="E19" s="43"/>
      <c r="F19" s="43"/>
      <c r="G19" s="43"/>
      <c r="H19" s="68" t="s">
        <v>477</v>
      </c>
      <c r="I19" s="317" t="s">
        <v>478</v>
      </c>
      <c r="J19" s="323"/>
      <c r="K19" s="314"/>
      <c r="L19" s="92"/>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row>
    <row r="20" spans="1:50" s="40" customFormat="1" ht="78.75" x14ac:dyDescent="0.25">
      <c r="A20" s="91">
        <v>2</v>
      </c>
      <c r="B20" s="94" t="s">
        <v>479</v>
      </c>
      <c r="C20" s="43">
        <v>12.87</v>
      </c>
      <c r="D20" s="96">
        <v>12.87</v>
      </c>
      <c r="E20" s="43"/>
      <c r="F20" s="43"/>
      <c r="G20" s="43"/>
      <c r="H20" s="68" t="s">
        <v>477</v>
      </c>
      <c r="I20" s="317" t="s">
        <v>480</v>
      </c>
      <c r="J20" s="323"/>
      <c r="K20" s="314"/>
      <c r="L20" s="92"/>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row>
    <row r="21" spans="1:50" x14ac:dyDescent="0.25">
      <c r="A21" s="29">
        <f>+A20+A17+A13+A10</f>
        <v>8</v>
      </c>
      <c r="B21" s="24" t="s">
        <v>112</v>
      </c>
      <c r="C21" s="30">
        <f>+C18+C14+C11+C9</f>
        <v>86.16</v>
      </c>
      <c r="D21" s="30">
        <f>+D18+D14+D11+D9</f>
        <v>78.14</v>
      </c>
      <c r="E21" s="30"/>
      <c r="F21" s="30">
        <f>+F18+F14+F11+F9</f>
        <v>8.01</v>
      </c>
      <c r="G21" s="30">
        <f>+G18+G14+G11+G9</f>
        <v>0.01</v>
      </c>
      <c r="H21" s="24"/>
      <c r="I21" s="24"/>
      <c r="J21" s="31"/>
    </row>
    <row r="23" spans="1:50" x14ac:dyDescent="0.25">
      <c r="A23" s="32"/>
      <c r="B23" s="32"/>
      <c r="C23" s="32"/>
      <c r="D23" s="32"/>
      <c r="E23" s="32"/>
      <c r="F23" s="32"/>
      <c r="G23" s="32"/>
      <c r="H23" s="32"/>
      <c r="I23" s="337" t="str">
        <f>+CMĐ!G25</f>
        <v>HỘI ĐỒNG NHÂN DÂN TỈNH</v>
      </c>
      <c r="J23" s="338"/>
    </row>
  </sheetData>
  <mergeCells count="15">
    <mergeCell ref="A4:J4"/>
    <mergeCell ref="A1:D1"/>
    <mergeCell ref="E1:J1"/>
    <mergeCell ref="A2:D2"/>
    <mergeCell ref="E2:J2"/>
    <mergeCell ref="A3:J3"/>
    <mergeCell ref="I23:J23"/>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
  <sheetViews>
    <sheetView topLeftCell="A16"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45" ht="15.75" customHeight="1" x14ac:dyDescent="0.25">
      <c r="A1" s="327" t="str">
        <f>+CMĐ!A1</f>
        <v>HỘI ĐỒNG NHÂN DÂN</v>
      </c>
      <c r="B1" s="327"/>
      <c r="C1" s="327"/>
      <c r="D1" s="327"/>
      <c r="E1" s="328" t="s">
        <v>0</v>
      </c>
      <c r="F1" s="328"/>
      <c r="G1" s="328"/>
      <c r="H1" s="328"/>
      <c r="I1" s="328"/>
      <c r="J1" s="328"/>
    </row>
    <row r="2" spans="1:45" ht="15.75" customHeight="1" x14ac:dyDescent="0.25">
      <c r="A2" s="328" t="str">
        <f>+CMĐ!A2</f>
        <v>TỈNH HÀ TĨNH</v>
      </c>
      <c r="B2" s="328"/>
      <c r="C2" s="328"/>
      <c r="D2" s="328"/>
      <c r="E2" s="328" t="s">
        <v>1</v>
      </c>
      <c r="F2" s="328"/>
      <c r="G2" s="328"/>
      <c r="H2" s="328"/>
      <c r="I2" s="328"/>
      <c r="J2" s="328"/>
    </row>
    <row r="3" spans="1:45" x14ac:dyDescent="0.25">
      <c r="A3" s="329"/>
      <c r="B3" s="329"/>
      <c r="C3" s="329"/>
      <c r="D3" s="329"/>
      <c r="E3" s="329"/>
      <c r="F3" s="329"/>
      <c r="G3" s="329"/>
      <c r="H3" s="329"/>
      <c r="I3" s="329"/>
      <c r="J3" s="329"/>
    </row>
    <row r="4" spans="1:45" x14ac:dyDescent="0.25">
      <c r="A4" s="325" t="s">
        <v>114</v>
      </c>
      <c r="B4" s="325"/>
      <c r="C4" s="325"/>
      <c r="D4" s="325"/>
      <c r="E4" s="325"/>
      <c r="F4" s="325"/>
      <c r="G4" s="325"/>
      <c r="H4" s="325"/>
      <c r="I4" s="325"/>
      <c r="J4" s="325"/>
    </row>
    <row r="5" spans="1:45" x14ac:dyDescent="0.25">
      <c r="A5" s="325" t="s">
        <v>115</v>
      </c>
      <c r="B5" s="325"/>
      <c r="C5" s="325"/>
      <c r="D5" s="325"/>
      <c r="E5" s="325"/>
      <c r="F5" s="325"/>
      <c r="G5" s="325"/>
      <c r="H5" s="325"/>
      <c r="I5" s="325"/>
      <c r="J5" s="325"/>
    </row>
    <row r="6" spans="1:45" ht="20.25" customHeight="1" x14ac:dyDescent="0.25">
      <c r="A6" s="331" t="str">
        <f>+CMĐ!A5</f>
        <v>(Kèm theo Nghị quyết số    .../NQ-HĐND ngày      tháng 12 năm 2024 của Hội đồng nhân dân tỉnh)</v>
      </c>
      <c r="B6" s="331"/>
      <c r="C6" s="331"/>
      <c r="D6" s="331"/>
      <c r="E6" s="331"/>
      <c r="F6" s="331"/>
      <c r="G6" s="331"/>
      <c r="H6" s="331"/>
      <c r="I6" s="331"/>
      <c r="J6" s="331"/>
    </row>
    <row r="7" spans="1:45" x14ac:dyDescent="0.25">
      <c r="A7" s="2"/>
      <c r="B7" s="2"/>
      <c r="C7" s="2"/>
      <c r="D7" s="2"/>
      <c r="E7" s="2"/>
      <c r="F7" s="2"/>
      <c r="G7" s="2"/>
      <c r="H7" s="2"/>
      <c r="I7" s="2"/>
    </row>
    <row r="8" spans="1:45" ht="20.25" customHeight="1" x14ac:dyDescent="0.25">
      <c r="A8" s="339" t="s">
        <v>2</v>
      </c>
      <c r="B8" s="340" t="s">
        <v>41</v>
      </c>
      <c r="C8" s="341" t="s">
        <v>48</v>
      </c>
      <c r="D8" s="341" t="s">
        <v>42</v>
      </c>
      <c r="E8" s="341"/>
      <c r="F8" s="341"/>
      <c r="G8" s="341"/>
      <c r="H8" s="342" t="s">
        <v>43</v>
      </c>
      <c r="I8" s="344" t="s">
        <v>44</v>
      </c>
      <c r="J8" s="346" t="s">
        <v>45</v>
      </c>
    </row>
    <row r="9" spans="1:45" ht="46.5" customHeight="1" x14ac:dyDescent="0.25">
      <c r="A9" s="339"/>
      <c r="B9" s="340"/>
      <c r="C9" s="341"/>
      <c r="D9" s="23" t="s">
        <v>6</v>
      </c>
      <c r="E9" s="23" t="s">
        <v>46</v>
      </c>
      <c r="F9" s="23" t="s">
        <v>8</v>
      </c>
      <c r="G9" s="23" t="s">
        <v>9</v>
      </c>
      <c r="H9" s="343"/>
      <c r="I9" s="345"/>
      <c r="J9" s="346"/>
    </row>
    <row r="10" spans="1:45" s="40" customFormat="1" ht="31.5" x14ac:dyDescent="0.25">
      <c r="A10" s="33" t="s">
        <v>52</v>
      </c>
      <c r="B10" s="34" t="s">
        <v>133</v>
      </c>
      <c r="C10" s="35">
        <f>SUM(D10:G10)</f>
        <v>0.8</v>
      </c>
      <c r="D10" s="35">
        <f>SUM(D11:D12)</f>
        <v>0.8</v>
      </c>
      <c r="E10" s="35"/>
      <c r="F10" s="35"/>
      <c r="G10" s="35"/>
      <c r="H10" s="36"/>
      <c r="I10" s="37"/>
      <c r="J10" s="38"/>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row>
    <row r="11" spans="1:45" s="40" customFormat="1" ht="78.75" x14ac:dyDescent="0.25">
      <c r="A11" s="41">
        <v>1</v>
      </c>
      <c r="B11" s="42" t="s">
        <v>88</v>
      </c>
      <c r="C11" s="43">
        <f>+D11+E11+F11+G11</f>
        <v>0.25</v>
      </c>
      <c r="D11" s="44">
        <v>0.25</v>
      </c>
      <c r="E11" s="44"/>
      <c r="F11" s="44"/>
      <c r="G11" s="44"/>
      <c r="H11" s="45" t="s">
        <v>89</v>
      </c>
      <c r="I11" s="46" t="s">
        <v>90</v>
      </c>
      <c r="J11" s="46"/>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row>
    <row r="12" spans="1:45" s="40" customFormat="1" ht="78.75" x14ac:dyDescent="0.25">
      <c r="A12" s="41">
        <v>2</v>
      </c>
      <c r="B12" s="47" t="s">
        <v>91</v>
      </c>
      <c r="C12" s="43">
        <f>+D12+E12+F12+G12</f>
        <v>0.55000000000000004</v>
      </c>
      <c r="D12" s="44">
        <v>0.55000000000000004</v>
      </c>
      <c r="E12" s="44"/>
      <c r="F12" s="44"/>
      <c r="G12" s="44"/>
      <c r="H12" s="45" t="s">
        <v>92</v>
      </c>
      <c r="I12" s="46" t="s">
        <v>93</v>
      </c>
      <c r="J12" s="46"/>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row>
    <row r="13" spans="1:45" s="51" customFormat="1" x14ac:dyDescent="0.25">
      <c r="A13" s="33" t="s">
        <v>62</v>
      </c>
      <c r="B13" s="34" t="s">
        <v>94</v>
      </c>
      <c r="C13" s="35">
        <f>SUM(D13:G13)</f>
        <v>3.13</v>
      </c>
      <c r="D13" s="48">
        <f>SUM(D14:D19)</f>
        <v>3.13</v>
      </c>
      <c r="E13" s="48"/>
      <c r="F13" s="48"/>
      <c r="G13" s="48"/>
      <c r="H13" s="49"/>
      <c r="I13" s="46"/>
      <c r="J13" s="50"/>
    </row>
    <row r="14" spans="1:45" s="51" customFormat="1" ht="78.75" x14ac:dyDescent="0.25">
      <c r="A14" s="52">
        <v>1</v>
      </c>
      <c r="B14" s="53" t="s">
        <v>95</v>
      </c>
      <c r="C14" s="54">
        <f>SUM(D14:H14)</f>
        <v>0.5</v>
      </c>
      <c r="D14" s="54">
        <v>0.5</v>
      </c>
      <c r="E14" s="54"/>
      <c r="F14" s="54"/>
      <c r="G14" s="54"/>
      <c r="H14" s="55" t="s">
        <v>96</v>
      </c>
      <c r="I14" s="46" t="s">
        <v>97</v>
      </c>
      <c r="J14" s="46"/>
    </row>
    <row r="15" spans="1:45" s="57" customFormat="1" ht="78.75" x14ac:dyDescent="0.25">
      <c r="A15" s="52">
        <v>2</v>
      </c>
      <c r="B15" s="53" t="s">
        <v>98</v>
      </c>
      <c r="C15" s="43">
        <f>SUM(D15:H15)</f>
        <v>0.18</v>
      </c>
      <c r="D15" s="43">
        <v>0.18</v>
      </c>
      <c r="E15" s="43"/>
      <c r="F15" s="43"/>
      <c r="G15" s="43"/>
      <c r="H15" s="56" t="s">
        <v>99</v>
      </c>
      <c r="I15" s="41" t="s">
        <v>97</v>
      </c>
      <c r="J15" s="41"/>
    </row>
    <row r="16" spans="1:45" s="59" customFormat="1" ht="78.75" x14ac:dyDescent="0.25">
      <c r="A16" s="41">
        <v>3</v>
      </c>
      <c r="B16" s="53" t="s">
        <v>100</v>
      </c>
      <c r="C16" s="54">
        <f>SUM(D16:H16)</f>
        <v>1.2</v>
      </c>
      <c r="D16" s="54">
        <v>1.2</v>
      </c>
      <c r="E16" s="54"/>
      <c r="F16" s="54"/>
      <c r="G16" s="54"/>
      <c r="H16" s="58" t="s">
        <v>101</v>
      </c>
      <c r="I16" s="46" t="s">
        <v>102</v>
      </c>
      <c r="J16" s="46"/>
    </row>
    <row r="17" spans="1:12" s="59" customFormat="1" ht="78.75" x14ac:dyDescent="0.25">
      <c r="A17" s="41">
        <v>4</v>
      </c>
      <c r="B17" s="60" t="s">
        <v>103</v>
      </c>
      <c r="C17" s="54">
        <f>SUM(D17:H17)</f>
        <v>0.3</v>
      </c>
      <c r="D17" s="54">
        <v>0.3</v>
      </c>
      <c r="E17" s="54"/>
      <c r="F17" s="54"/>
      <c r="G17" s="54"/>
      <c r="H17" s="58" t="s">
        <v>104</v>
      </c>
      <c r="I17" s="46" t="s">
        <v>105</v>
      </c>
      <c r="J17" s="46"/>
    </row>
    <row r="18" spans="1:12" s="59" customFormat="1" ht="63" x14ac:dyDescent="0.25">
      <c r="A18" s="41">
        <v>5</v>
      </c>
      <c r="B18" s="53" t="s">
        <v>106</v>
      </c>
      <c r="C18" s="54">
        <f>SUM(D18:G18)</f>
        <v>0.15</v>
      </c>
      <c r="D18" s="54">
        <v>0.15</v>
      </c>
      <c r="E18" s="54"/>
      <c r="F18" s="54"/>
      <c r="G18" s="54"/>
      <c r="H18" s="58" t="s">
        <v>107</v>
      </c>
      <c r="I18" s="46" t="s">
        <v>108</v>
      </c>
      <c r="J18" s="46"/>
      <c r="L18" s="61"/>
    </row>
    <row r="19" spans="1:12" s="59" customFormat="1" ht="63" x14ac:dyDescent="0.25">
      <c r="A19" s="41">
        <v>6</v>
      </c>
      <c r="B19" s="53" t="s">
        <v>109</v>
      </c>
      <c r="C19" s="54">
        <f>SUM(D19:G19)</f>
        <v>0.8</v>
      </c>
      <c r="D19" s="54">
        <v>0.8</v>
      </c>
      <c r="E19" s="54"/>
      <c r="F19" s="54"/>
      <c r="G19" s="54"/>
      <c r="H19" s="58" t="s">
        <v>110</v>
      </c>
      <c r="I19" s="46" t="s">
        <v>111</v>
      </c>
      <c r="J19" s="46"/>
      <c r="L19" s="61"/>
    </row>
    <row r="20" spans="1:12" x14ac:dyDescent="0.25">
      <c r="A20" s="29">
        <f>+A19+A12</f>
        <v>8</v>
      </c>
      <c r="B20" s="24" t="s">
        <v>112</v>
      </c>
      <c r="C20" s="30">
        <f>+C13+C10</f>
        <v>3.9299999999999997</v>
      </c>
      <c r="D20" s="30">
        <f>+D13+D10</f>
        <v>3.9299999999999997</v>
      </c>
      <c r="E20" s="30"/>
      <c r="F20" s="30"/>
      <c r="G20" s="30"/>
      <c r="H20" s="24"/>
      <c r="I20" s="24"/>
      <c r="J20" s="31"/>
    </row>
    <row r="22" spans="1:12" x14ac:dyDescent="0.25">
      <c r="A22" s="32"/>
      <c r="B22" s="32"/>
      <c r="C22" s="32"/>
      <c r="D22" s="32"/>
      <c r="E22" s="32"/>
      <c r="F22" s="32"/>
      <c r="G22" s="32"/>
      <c r="H22" s="32"/>
      <c r="I22" s="337" t="str">
        <f>+CMĐ!G25</f>
        <v>HỘI ĐỒNG NHÂN DÂN TỈNH</v>
      </c>
      <c r="J22" s="338"/>
    </row>
  </sheetData>
  <mergeCells count="16">
    <mergeCell ref="A5:J5"/>
    <mergeCell ref="A4:J4"/>
    <mergeCell ref="A1:D1"/>
    <mergeCell ref="E1:J1"/>
    <mergeCell ref="A2:D2"/>
    <mergeCell ref="E2:J2"/>
    <mergeCell ref="A3:J3"/>
    <mergeCell ref="I22:J22"/>
    <mergeCell ref="A6:J6"/>
    <mergeCell ref="A8:A9"/>
    <mergeCell ref="B8:B9"/>
    <mergeCell ref="C8:C9"/>
    <mergeCell ref="D8:G8"/>
    <mergeCell ref="H8:H9"/>
    <mergeCell ref="I8:I9"/>
    <mergeCell ref="J8:J9"/>
  </mergeCells>
  <pageMargins left="0.45" right="0.2" top="0.25" bottom="0.25" header="0.3" footer="0.3"/>
  <pageSetup paperSize="9" orientation="landscape" verticalDpi="0" r:id="rId1"/>
  <headerFooter>
    <oddFooter>&amp;L&amp;A&amp;R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1"/>
  <sheetViews>
    <sheetView topLeftCell="A28"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27" t="str">
        <f>+CMĐ!A1</f>
        <v>HỘI ĐỒNG NHÂN DÂN</v>
      </c>
      <c r="B1" s="327"/>
      <c r="C1" s="327"/>
      <c r="D1" s="327"/>
      <c r="E1" s="328" t="s">
        <v>0</v>
      </c>
      <c r="F1" s="328"/>
      <c r="G1" s="328"/>
      <c r="H1" s="328"/>
      <c r="I1" s="328"/>
      <c r="J1" s="328"/>
    </row>
    <row r="2" spans="1:50" ht="15.75" customHeight="1" x14ac:dyDescent="0.25">
      <c r="A2" s="328" t="str">
        <f>+CMĐ!A2</f>
        <v>TỈNH HÀ TĨNH</v>
      </c>
      <c r="B2" s="328"/>
      <c r="C2" s="328"/>
      <c r="D2" s="328"/>
      <c r="E2" s="328" t="s">
        <v>1</v>
      </c>
      <c r="F2" s="328"/>
      <c r="G2" s="328"/>
      <c r="H2" s="328"/>
      <c r="I2" s="328"/>
      <c r="J2" s="328"/>
    </row>
    <row r="3" spans="1:50" x14ac:dyDescent="0.25">
      <c r="A3" s="329"/>
      <c r="B3" s="329"/>
      <c r="C3" s="329"/>
      <c r="D3" s="329"/>
      <c r="E3" s="329"/>
      <c r="F3" s="329"/>
      <c r="G3" s="329"/>
      <c r="H3" s="329"/>
      <c r="I3" s="329"/>
      <c r="J3" s="329"/>
    </row>
    <row r="4" spans="1:50" x14ac:dyDescent="0.25">
      <c r="A4" s="325" t="s">
        <v>484</v>
      </c>
      <c r="B4" s="325"/>
      <c r="C4" s="325"/>
      <c r="D4" s="325"/>
      <c r="E4" s="325"/>
      <c r="F4" s="325"/>
      <c r="G4" s="325"/>
      <c r="H4" s="325"/>
      <c r="I4" s="325"/>
      <c r="J4" s="325"/>
    </row>
    <row r="5" spans="1:50" x14ac:dyDescent="0.25">
      <c r="A5" s="325" t="s">
        <v>116</v>
      </c>
      <c r="B5" s="325"/>
      <c r="C5" s="325"/>
      <c r="D5" s="325"/>
      <c r="E5" s="325"/>
      <c r="F5" s="325"/>
      <c r="G5" s="325"/>
      <c r="H5" s="325"/>
      <c r="I5" s="325"/>
      <c r="J5" s="325"/>
    </row>
    <row r="6" spans="1:50" ht="20.25" customHeight="1" x14ac:dyDescent="0.25">
      <c r="A6" s="331" t="str">
        <f>+CMĐ!A5</f>
        <v>(Kèm theo Nghị quyết số    .../NQ-HĐND ngày      tháng 12 năm 2024 của Hội đồng nhân dân tỉnh)</v>
      </c>
      <c r="B6" s="331"/>
      <c r="C6" s="331"/>
      <c r="D6" s="331"/>
      <c r="E6" s="331"/>
      <c r="F6" s="331"/>
      <c r="G6" s="331"/>
      <c r="H6" s="331"/>
      <c r="I6" s="331"/>
      <c r="J6" s="331"/>
    </row>
    <row r="7" spans="1:50" x14ac:dyDescent="0.25">
      <c r="A7" s="2"/>
      <c r="B7" s="2"/>
      <c r="C7" s="2"/>
      <c r="D7" s="2"/>
      <c r="E7" s="2"/>
      <c r="F7" s="2"/>
      <c r="G7" s="2"/>
      <c r="H7" s="2"/>
      <c r="I7" s="2"/>
    </row>
    <row r="8" spans="1:50" ht="20.25" customHeight="1" x14ac:dyDescent="0.25">
      <c r="A8" s="339" t="s">
        <v>2</v>
      </c>
      <c r="B8" s="340" t="s">
        <v>41</v>
      </c>
      <c r="C8" s="341" t="s">
        <v>48</v>
      </c>
      <c r="D8" s="341" t="s">
        <v>42</v>
      </c>
      <c r="E8" s="341"/>
      <c r="F8" s="341"/>
      <c r="G8" s="341"/>
      <c r="H8" s="340" t="s">
        <v>43</v>
      </c>
      <c r="I8" s="346" t="s">
        <v>44</v>
      </c>
      <c r="J8" s="346" t="s">
        <v>45</v>
      </c>
    </row>
    <row r="9" spans="1:50" ht="43.5" customHeight="1" x14ac:dyDescent="0.25">
      <c r="A9" s="339"/>
      <c r="B9" s="340"/>
      <c r="C9" s="341"/>
      <c r="D9" s="306" t="s">
        <v>6</v>
      </c>
      <c r="E9" s="306" t="s">
        <v>46</v>
      </c>
      <c r="F9" s="306" t="s">
        <v>8</v>
      </c>
      <c r="G9" s="306" t="s">
        <v>9</v>
      </c>
      <c r="H9" s="340"/>
      <c r="I9" s="346"/>
      <c r="J9" s="346"/>
    </row>
    <row r="10" spans="1:50" s="67" customFormat="1" ht="31.5" x14ac:dyDescent="0.25">
      <c r="A10" s="24" t="s">
        <v>52</v>
      </c>
      <c r="B10" s="77" t="s">
        <v>118</v>
      </c>
      <c r="C10" s="30">
        <f t="shared" ref="C10:C26" si="0">D10+E10+F10+G10</f>
        <v>1.8</v>
      </c>
      <c r="D10" s="26">
        <f>SUM(D11:D13)</f>
        <v>1.8</v>
      </c>
      <c r="E10" s="26">
        <f>SUM(E11:E13)</f>
        <v>0</v>
      </c>
      <c r="F10" s="26">
        <f>SUM(F11:F13)</f>
        <v>0</v>
      </c>
      <c r="G10" s="26">
        <f>SUM(G11:G13)</f>
        <v>0</v>
      </c>
      <c r="H10" s="28"/>
      <c r="I10" s="28"/>
      <c r="J10" s="28"/>
      <c r="K10" s="64"/>
      <c r="L10" s="65"/>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row>
    <row r="11" spans="1:50" s="67" customFormat="1" ht="63" x14ac:dyDescent="0.25">
      <c r="A11" s="68">
        <v>1</v>
      </c>
      <c r="B11" s="69" t="s">
        <v>53</v>
      </c>
      <c r="C11" s="70">
        <f t="shared" si="0"/>
        <v>0.5</v>
      </c>
      <c r="D11" s="71">
        <v>0.5</v>
      </c>
      <c r="E11" s="70"/>
      <c r="F11" s="70"/>
      <c r="G11" s="70"/>
      <c r="H11" s="28" t="s">
        <v>54</v>
      </c>
      <c r="I11" s="28" t="s">
        <v>55</v>
      </c>
      <c r="J11" s="28" t="s">
        <v>429</v>
      </c>
      <c r="K11" s="64"/>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row>
    <row r="12" spans="1:50" s="67" customFormat="1" ht="78.75" x14ac:dyDescent="0.25">
      <c r="A12" s="68">
        <v>2</v>
      </c>
      <c r="B12" s="69" t="s">
        <v>56</v>
      </c>
      <c r="C12" s="70">
        <f t="shared" si="0"/>
        <v>1.1200000000000001</v>
      </c>
      <c r="D12" s="72">
        <v>1.1200000000000001</v>
      </c>
      <c r="E12" s="70"/>
      <c r="F12" s="70"/>
      <c r="G12" s="70"/>
      <c r="H12" s="28" t="s">
        <v>57</v>
      </c>
      <c r="I12" s="73" t="s">
        <v>58</v>
      </c>
      <c r="J12" s="28" t="s">
        <v>430</v>
      </c>
      <c r="K12" s="64"/>
      <c r="L12" s="65"/>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row>
    <row r="13" spans="1:50" s="67" customFormat="1" ht="63" x14ac:dyDescent="0.25">
      <c r="A13" s="68">
        <v>3</v>
      </c>
      <c r="B13" s="74" t="s">
        <v>59</v>
      </c>
      <c r="C13" s="70">
        <f>D13+E13+F13+G13</f>
        <v>0.18</v>
      </c>
      <c r="D13" s="72">
        <v>0.18</v>
      </c>
      <c r="E13" s="70"/>
      <c r="F13" s="70"/>
      <c r="G13" s="70"/>
      <c r="H13" s="28" t="s">
        <v>60</v>
      </c>
      <c r="I13" s="73" t="s">
        <v>61</v>
      </c>
      <c r="J13" s="28" t="s">
        <v>431</v>
      </c>
      <c r="K13" s="64"/>
      <c r="L13" s="65"/>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row>
    <row r="14" spans="1:50" s="67" customFormat="1" ht="31.5" x14ac:dyDescent="0.25">
      <c r="A14" s="24" t="s">
        <v>62</v>
      </c>
      <c r="B14" s="75" t="s">
        <v>117</v>
      </c>
      <c r="C14" s="30">
        <f t="shared" si="0"/>
        <v>0.78</v>
      </c>
      <c r="D14" s="26">
        <f>SUM(D15:D17)</f>
        <v>0.78</v>
      </c>
      <c r="E14" s="70"/>
      <c r="F14" s="70"/>
      <c r="G14" s="70"/>
      <c r="H14" s="26">
        <v>0</v>
      </c>
      <c r="I14" s="28"/>
      <c r="J14" s="28"/>
      <c r="K14" s="64"/>
      <c r="L14" s="65"/>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row>
    <row r="15" spans="1:50" s="67" customFormat="1" ht="78.75" x14ac:dyDescent="0.25">
      <c r="A15" s="68">
        <v>1</v>
      </c>
      <c r="B15" s="69" t="s">
        <v>63</v>
      </c>
      <c r="C15" s="70">
        <f t="shared" si="0"/>
        <v>0.38</v>
      </c>
      <c r="D15" s="71">
        <v>0.38</v>
      </c>
      <c r="E15" s="70"/>
      <c r="F15" s="70"/>
      <c r="G15" s="70"/>
      <c r="H15" s="28" t="s">
        <v>54</v>
      </c>
      <c r="I15" s="28" t="s">
        <v>64</v>
      </c>
      <c r="J15" s="28" t="s">
        <v>432</v>
      </c>
      <c r="K15" s="64"/>
      <c r="L15" s="65"/>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row>
    <row r="16" spans="1:50" s="67" customFormat="1" ht="35.25" customHeight="1" x14ac:dyDescent="0.25">
      <c r="A16" s="68">
        <v>2</v>
      </c>
      <c r="B16" s="69" t="s">
        <v>65</v>
      </c>
      <c r="C16" s="70">
        <f t="shared" si="0"/>
        <v>0.25</v>
      </c>
      <c r="D16" s="72">
        <v>0.25</v>
      </c>
      <c r="E16" s="70"/>
      <c r="F16" s="70"/>
      <c r="G16" s="70"/>
      <c r="H16" s="28" t="s">
        <v>66</v>
      </c>
      <c r="I16" s="28" t="s">
        <v>67</v>
      </c>
      <c r="J16" s="28" t="s">
        <v>433</v>
      </c>
      <c r="K16" s="64"/>
      <c r="L16" s="65"/>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row>
    <row r="17" spans="1:50" s="67" customFormat="1" ht="63" x14ac:dyDescent="0.25">
      <c r="A17" s="68">
        <v>3</v>
      </c>
      <c r="B17" s="69" t="s">
        <v>68</v>
      </c>
      <c r="C17" s="70">
        <f t="shared" si="0"/>
        <v>0.15</v>
      </c>
      <c r="D17" s="72">
        <v>0.15</v>
      </c>
      <c r="E17" s="70"/>
      <c r="F17" s="70"/>
      <c r="G17" s="70"/>
      <c r="H17" s="28" t="s">
        <v>69</v>
      </c>
      <c r="I17" s="73" t="s">
        <v>70</v>
      </c>
      <c r="J17" s="28" t="s">
        <v>434</v>
      </c>
      <c r="K17" s="64"/>
      <c r="L17" s="65"/>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row>
    <row r="18" spans="1:50" s="67" customFormat="1" ht="19.899999999999999" customHeight="1" x14ac:dyDescent="0.25">
      <c r="A18" s="24" t="s">
        <v>71</v>
      </c>
      <c r="B18" s="76" t="s">
        <v>94</v>
      </c>
      <c r="C18" s="30">
        <f t="shared" si="0"/>
        <v>2.4400000000000004</v>
      </c>
      <c r="D18" s="26">
        <f>SUM(D19:D26)</f>
        <v>2.4400000000000004</v>
      </c>
      <c r="E18" s="70"/>
      <c r="F18" s="70"/>
      <c r="G18" s="70"/>
      <c r="H18" s="28"/>
      <c r="I18" s="28"/>
      <c r="J18" s="28"/>
      <c r="K18" s="64"/>
      <c r="L18" s="65"/>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1:50" s="67" customFormat="1" ht="63" x14ac:dyDescent="0.25">
      <c r="A19" s="68">
        <v>1</v>
      </c>
      <c r="B19" s="74" t="s">
        <v>72</v>
      </c>
      <c r="C19" s="70">
        <f t="shared" si="0"/>
        <v>0.2</v>
      </c>
      <c r="D19" s="72">
        <v>0.2</v>
      </c>
      <c r="E19" s="70"/>
      <c r="F19" s="70"/>
      <c r="G19" s="70"/>
      <c r="H19" s="27" t="s">
        <v>73</v>
      </c>
      <c r="I19" s="73" t="s">
        <v>74</v>
      </c>
      <c r="J19" s="28" t="s">
        <v>435</v>
      </c>
      <c r="K19" s="64"/>
      <c r="L19" s="65"/>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row>
    <row r="20" spans="1:50" s="67" customFormat="1" ht="63" x14ac:dyDescent="0.25">
      <c r="A20" s="68">
        <v>2</v>
      </c>
      <c r="B20" s="69" t="s">
        <v>75</v>
      </c>
      <c r="C20" s="70">
        <f t="shared" si="0"/>
        <v>1</v>
      </c>
      <c r="D20" s="72">
        <v>1</v>
      </c>
      <c r="E20" s="70"/>
      <c r="F20" s="70"/>
      <c r="G20" s="70"/>
      <c r="H20" s="28" t="s">
        <v>76</v>
      </c>
      <c r="I20" s="73" t="s">
        <v>77</v>
      </c>
      <c r="J20" s="28" t="s">
        <v>436</v>
      </c>
      <c r="K20" s="64"/>
      <c r="L20" s="65"/>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row>
    <row r="21" spans="1:50" s="67" customFormat="1" ht="47.25" x14ac:dyDescent="0.25">
      <c r="A21" s="68">
        <v>3</v>
      </c>
      <c r="B21" s="69" t="s">
        <v>78</v>
      </c>
      <c r="C21" s="70">
        <f t="shared" si="0"/>
        <v>0.01</v>
      </c>
      <c r="D21" s="72">
        <v>0.01</v>
      </c>
      <c r="E21" s="70"/>
      <c r="F21" s="70"/>
      <c r="G21" s="70"/>
      <c r="H21" s="28" t="s">
        <v>79</v>
      </c>
      <c r="I21" s="73" t="s">
        <v>113</v>
      </c>
      <c r="J21" s="28" t="s">
        <v>437</v>
      </c>
      <c r="K21" s="64"/>
      <c r="L21" s="65"/>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row>
    <row r="22" spans="1:50" s="67" customFormat="1" ht="94.5" x14ac:dyDescent="0.25">
      <c r="A22" s="68">
        <v>4</v>
      </c>
      <c r="B22" s="69" t="s">
        <v>80</v>
      </c>
      <c r="C22" s="70">
        <f t="shared" si="0"/>
        <v>0.23</v>
      </c>
      <c r="D22" s="72">
        <v>0.23</v>
      </c>
      <c r="E22" s="70"/>
      <c r="F22" s="70"/>
      <c r="G22" s="70"/>
      <c r="H22" s="28" t="s">
        <v>66</v>
      </c>
      <c r="I22" s="28" t="s">
        <v>81</v>
      </c>
      <c r="J22" s="28" t="s">
        <v>438</v>
      </c>
      <c r="K22" s="64"/>
      <c r="L22" s="65"/>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row>
    <row r="23" spans="1:50" s="67" customFormat="1" ht="78.75" x14ac:dyDescent="0.25">
      <c r="A23" s="68">
        <v>5</v>
      </c>
      <c r="B23" s="69" t="s">
        <v>82</v>
      </c>
      <c r="C23" s="70">
        <f t="shared" si="0"/>
        <v>0.3</v>
      </c>
      <c r="D23" s="72">
        <v>0.3</v>
      </c>
      <c r="E23" s="70"/>
      <c r="F23" s="70"/>
      <c r="G23" s="70"/>
      <c r="H23" s="28" t="s">
        <v>83</v>
      </c>
      <c r="I23" s="28" t="s">
        <v>84</v>
      </c>
      <c r="J23" s="28" t="s">
        <v>439</v>
      </c>
      <c r="K23" s="64"/>
      <c r="L23" s="65"/>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row>
    <row r="24" spans="1:50" s="67" customFormat="1" ht="78.75" x14ac:dyDescent="0.25">
      <c r="A24" s="41">
        <v>6</v>
      </c>
      <c r="B24" s="225" t="s">
        <v>443</v>
      </c>
      <c r="C24" s="43">
        <f t="shared" si="0"/>
        <v>0.4</v>
      </c>
      <c r="D24" s="232">
        <v>0.4</v>
      </c>
      <c r="E24" s="43"/>
      <c r="F24" s="43"/>
      <c r="G24" s="43"/>
      <c r="H24" s="231" t="s">
        <v>69</v>
      </c>
      <c r="I24" s="231" t="s">
        <v>441</v>
      </c>
      <c r="J24" s="28"/>
      <c r="K24" s="64"/>
      <c r="L24" s="65"/>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row>
    <row r="25" spans="1:50" s="67" customFormat="1" ht="63" x14ac:dyDescent="0.25">
      <c r="A25" s="41">
        <v>7</v>
      </c>
      <c r="B25" s="225" t="s">
        <v>444</v>
      </c>
      <c r="C25" s="43">
        <f t="shared" si="0"/>
        <v>0.1</v>
      </c>
      <c r="D25" s="233">
        <v>0.1</v>
      </c>
      <c r="E25" s="43"/>
      <c r="F25" s="43"/>
      <c r="G25" s="43"/>
      <c r="H25" s="231" t="s">
        <v>86</v>
      </c>
      <c r="I25" s="231" t="s">
        <v>442</v>
      </c>
      <c r="J25" s="28"/>
      <c r="K25" s="64"/>
      <c r="L25" s="65"/>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row>
    <row r="26" spans="1:50" s="67" customFormat="1" ht="78.75" x14ac:dyDescent="0.25">
      <c r="A26" s="68">
        <v>8</v>
      </c>
      <c r="B26" s="69" t="s">
        <v>85</v>
      </c>
      <c r="C26" s="70">
        <f t="shared" si="0"/>
        <v>0.2</v>
      </c>
      <c r="D26" s="72">
        <v>0.2</v>
      </c>
      <c r="E26" s="70"/>
      <c r="F26" s="70"/>
      <c r="G26" s="70"/>
      <c r="H26" s="28" t="s">
        <v>86</v>
      </c>
      <c r="I26" s="28" t="s">
        <v>87</v>
      </c>
      <c r="J26" s="28" t="s">
        <v>440</v>
      </c>
      <c r="K26" s="64"/>
      <c r="L26" s="65"/>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row>
    <row r="27" spans="1:50" s="67" customFormat="1" ht="19.899999999999999" customHeight="1" x14ac:dyDescent="0.25">
      <c r="A27" s="24" t="s">
        <v>204</v>
      </c>
      <c r="B27" s="25" t="s">
        <v>385</v>
      </c>
      <c r="C27" s="30">
        <f>+C28</f>
        <v>18.329999999999998</v>
      </c>
      <c r="D27" s="26">
        <f>+D28</f>
        <v>0</v>
      </c>
      <c r="E27" s="70"/>
      <c r="F27" s="70"/>
      <c r="G27" s="30">
        <f>+G28</f>
        <v>18.329999999999998</v>
      </c>
      <c r="H27" s="28"/>
      <c r="I27" s="28"/>
      <c r="J27" s="28"/>
      <c r="K27" s="64"/>
      <c r="L27" s="65"/>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row>
    <row r="28" spans="1:50" s="67" customFormat="1" ht="78.75" x14ac:dyDescent="0.25">
      <c r="A28" s="41">
        <v>1</v>
      </c>
      <c r="B28" s="225" t="s">
        <v>425</v>
      </c>
      <c r="C28" s="226">
        <f>G28</f>
        <v>18.329999999999998</v>
      </c>
      <c r="D28" s="227"/>
      <c r="E28" s="227"/>
      <c r="F28" s="228"/>
      <c r="G28" s="229">
        <v>18.329999999999998</v>
      </c>
      <c r="H28" s="230" t="s">
        <v>427</v>
      </c>
      <c r="I28" s="231" t="s">
        <v>426</v>
      </c>
      <c r="J28" s="28" t="s">
        <v>428</v>
      </c>
      <c r="K28" s="64"/>
      <c r="L28" s="65"/>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row>
    <row r="29" spans="1:50" x14ac:dyDescent="0.25">
      <c r="A29" s="29">
        <f>+A28+A26+A17+A13</f>
        <v>15</v>
      </c>
      <c r="B29" s="24" t="s">
        <v>445</v>
      </c>
      <c r="C29" s="30">
        <f>+C27+C18+C14+C10</f>
        <v>23.35</v>
      </c>
      <c r="D29" s="30">
        <f t="shared" ref="D29:G29" si="1">+D27+D18+D14+D10</f>
        <v>5.0200000000000005</v>
      </c>
      <c r="E29" s="30"/>
      <c r="F29" s="30"/>
      <c r="G29" s="30">
        <f t="shared" si="1"/>
        <v>18.329999999999998</v>
      </c>
      <c r="H29" s="24"/>
      <c r="I29" s="24"/>
      <c r="J29" s="31"/>
    </row>
    <row r="31" spans="1:50" x14ac:dyDescent="0.25">
      <c r="A31" s="32"/>
      <c r="B31" s="32"/>
      <c r="C31" s="32"/>
      <c r="D31" s="32"/>
      <c r="E31" s="32"/>
      <c r="F31" s="32"/>
      <c r="G31" s="32"/>
      <c r="H31" s="32"/>
      <c r="I31" s="337" t="str">
        <f>+CMĐ!G25</f>
        <v>HỘI ĐỒNG NHÂN DÂN TỈNH</v>
      </c>
      <c r="J31" s="338"/>
    </row>
  </sheetData>
  <mergeCells count="16">
    <mergeCell ref="A5:J5"/>
    <mergeCell ref="A4:J4"/>
    <mergeCell ref="A1:D1"/>
    <mergeCell ref="E1:J1"/>
    <mergeCell ref="A2:D2"/>
    <mergeCell ref="E2:J2"/>
    <mergeCell ref="A3:J3"/>
    <mergeCell ref="I31:J31"/>
    <mergeCell ref="A6:J6"/>
    <mergeCell ref="A8:A9"/>
    <mergeCell ref="B8:B9"/>
    <mergeCell ref="C8:C9"/>
    <mergeCell ref="D8:G8"/>
    <mergeCell ref="H8:H9"/>
    <mergeCell ref="I8:I9"/>
    <mergeCell ref="J8:J9"/>
  </mergeCells>
  <pageMargins left="0.45" right="0.2" top="0.25" bottom="0.5" header="0.3" footer="0.3"/>
  <pageSetup paperSize="9" orientation="landscape" verticalDpi="0" r:id="rId1"/>
  <headerFooter>
    <oddFooter>&amp;L&amp;A&amp;R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I10" sqref="I10"/>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0" ht="15.75" customHeight="1" x14ac:dyDescent="0.25">
      <c r="A1" s="327" t="str">
        <f>+CMĐ!A1</f>
        <v>HỘI ĐỒNG NHÂN DÂN</v>
      </c>
      <c r="B1" s="327"/>
      <c r="C1" s="327"/>
      <c r="D1" s="327"/>
      <c r="E1" s="328" t="s">
        <v>0</v>
      </c>
      <c r="F1" s="328"/>
      <c r="G1" s="328"/>
      <c r="H1" s="328"/>
      <c r="I1" s="328"/>
      <c r="J1" s="328"/>
    </row>
    <row r="2" spans="1:10" ht="15.75" customHeight="1" x14ac:dyDescent="0.25">
      <c r="A2" s="328" t="str">
        <f>+CMĐ!A2</f>
        <v>TỈNH HÀ TĨNH</v>
      </c>
      <c r="B2" s="328"/>
      <c r="C2" s="328"/>
      <c r="D2" s="328"/>
      <c r="E2" s="328" t="s">
        <v>1</v>
      </c>
      <c r="F2" s="328"/>
      <c r="G2" s="328"/>
      <c r="H2" s="328"/>
      <c r="I2" s="328"/>
      <c r="J2" s="328"/>
    </row>
    <row r="3" spans="1:10" x14ac:dyDescent="0.25">
      <c r="A3" s="329"/>
      <c r="B3" s="329"/>
      <c r="C3" s="329"/>
      <c r="D3" s="329"/>
      <c r="E3" s="329"/>
      <c r="F3" s="329"/>
      <c r="G3" s="329"/>
      <c r="H3" s="329"/>
      <c r="I3" s="329"/>
      <c r="J3" s="329"/>
    </row>
    <row r="4" spans="1:10" ht="34.5" customHeight="1" x14ac:dyDescent="0.25">
      <c r="A4" s="325" t="s">
        <v>227</v>
      </c>
      <c r="B4" s="325"/>
      <c r="C4" s="325"/>
      <c r="D4" s="325"/>
      <c r="E4" s="325"/>
      <c r="F4" s="325"/>
      <c r="G4" s="325"/>
      <c r="H4" s="325"/>
      <c r="I4" s="325"/>
      <c r="J4" s="325"/>
    </row>
    <row r="5" spans="1:10"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10" ht="5.25" customHeight="1" x14ac:dyDescent="0.25">
      <c r="A6" s="2"/>
      <c r="B6" s="2"/>
      <c r="C6" s="2"/>
      <c r="D6" s="2"/>
      <c r="E6" s="2"/>
      <c r="F6" s="2"/>
      <c r="G6" s="2"/>
      <c r="H6" s="2"/>
      <c r="I6" s="2"/>
    </row>
    <row r="7" spans="1:10" ht="20.25" customHeight="1" x14ac:dyDescent="0.25">
      <c r="A7" s="339" t="s">
        <v>2</v>
      </c>
      <c r="B7" s="340" t="s">
        <v>41</v>
      </c>
      <c r="C7" s="341" t="s">
        <v>48</v>
      </c>
      <c r="D7" s="341" t="s">
        <v>42</v>
      </c>
      <c r="E7" s="341"/>
      <c r="F7" s="341"/>
      <c r="G7" s="341"/>
      <c r="H7" s="342" t="s">
        <v>43</v>
      </c>
      <c r="I7" s="344" t="s">
        <v>44</v>
      </c>
      <c r="J7" s="346" t="s">
        <v>45</v>
      </c>
    </row>
    <row r="8" spans="1:10" ht="40.5" customHeight="1" x14ac:dyDescent="0.25">
      <c r="A8" s="339"/>
      <c r="B8" s="340"/>
      <c r="C8" s="341"/>
      <c r="D8" s="23" t="s">
        <v>6</v>
      </c>
      <c r="E8" s="23" t="s">
        <v>46</v>
      </c>
      <c r="F8" s="23" t="s">
        <v>8</v>
      </c>
      <c r="G8" s="23" t="s">
        <v>9</v>
      </c>
      <c r="H8" s="343"/>
      <c r="I8" s="345"/>
      <c r="J8" s="346"/>
    </row>
    <row r="9" spans="1:10" s="134" customFormat="1" ht="31.5" x14ac:dyDescent="0.25">
      <c r="A9" s="132" t="s">
        <v>52</v>
      </c>
      <c r="B9" s="77" t="s">
        <v>118</v>
      </c>
      <c r="C9" s="133">
        <f>+C10</f>
        <v>8.6</v>
      </c>
      <c r="D9" s="133"/>
      <c r="E9" s="133"/>
      <c r="F9" s="133"/>
      <c r="G9" s="133">
        <f>+G10</f>
        <v>8.6</v>
      </c>
      <c r="H9" s="115"/>
      <c r="I9" s="115"/>
      <c r="J9" s="115"/>
    </row>
    <row r="10" spans="1:10" s="103" customFormat="1" ht="67.5" customHeight="1" x14ac:dyDescent="0.25">
      <c r="A10" s="135">
        <v>1</v>
      </c>
      <c r="B10" s="115" t="s">
        <v>210</v>
      </c>
      <c r="C10" s="136">
        <f>SUM(D10:G10)</f>
        <v>8.6</v>
      </c>
      <c r="D10" s="137"/>
      <c r="E10" s="137"/>
      <c r="F10" s="137"/>
      <c r="G10" s="136">
        <v>8.6</v>
      </c>
      <c r="H10" s="115" t="s">
        <v>211</v>
      </c>
      <c r="I10" s="115" t="s">
        <v>487</v>
      </c>
      <c r="J10" s="131" t="s">
        <v>212</v>
      </c>
    </row>
    <row r="11" spans="1:10" s="103" customFormat="1" ht="22.5" customHeight="1" x14ac:dyDescent="0.25">
      <c r="A11" s="132" t="s">
        <v>62</v>
      </c>
      <c r="B11" s="77" t="s">
        <v>94</v>
      </c>
      <c r="C11" s="133">
        <f>SUM(C12:C15)</f>
        <v>1.4</v>
      </c>
      <c r="D11" s="133">
        <f>SUM(D12:D15)</f>
        <v>1.4</v>
      </c>
      <c r="E11" s="133"/>
      <c r="F11" s="133"/>
      <c r="G11" s="133"/>
      <c r="H11" s="138"/>
      <c r="I11" s="115"/>
      <c r="J11" s="139"/>
    </row>
    <row r="12" spans="1:10" s="103" customFormat="1" ht="63" x14ac:dyDescent="0.25">
      <c r="A12" s="135">
        <v>1</v>
      </c>
      <c r="B12" s="140" t="s">
        <v>213</v>
      </c>
      <c r="C12" s="136">
        <f>SUM(D12:G12)</f>
        <v>0.2</v>
      </c>
      <c r="D12" s="136">
        <v>0.2</v>
      </c>
      <c r="E12" s="136"/>
      <c r="F12" s="136"/>
      <c r="G12" s="136"/>
      <c r="H12" s="140" t="s">
        <v>214</v>
      </c>
      <c r="I12" s="115" t="s">
        <v>215</v>
      </c>
      <c r="J12" s="131" t="s">
        <v>216</v>
      </c>
    </row>
    <row r="13" spans="1:10" s="103" customFormat="1" ht="63" x14ac:dyDescent="0.25">
      <c r="A13" s="135">
        <v>2</v>
      </c>
      <c r="B13" s="140" t="s">
        <v>217</v>
      </c>
      <c r="C13" s="136">
        <f>SUM(D13:G13)</f>
        <v>0.8</v>
      </c>
      <c r="D13" s="136">
        <v>0.8</v>
      </c>
      <c r="E13" s="136"/>
      <c r="F13" s="136"/>
      <c r="G13" s="136"/>
      <c r="H13" s="140" t="s">
        <v>214</v>
      </c>
      <c r="I13" s="141" t="s">
        <v>218</v>
      </c>
      <c r="J13" s="131" t="s">
        <v>219</v>
      </c>
    </row>
    <row r="14" spans="1:10" s="103" customFormat="1" ht="63" x14ac:dyDescent="0.25">
      <c r="A14" s="135">
        <v>3</v>
      </c>
      <c r="B14" s="140" t="s">
        <v>220</v>
      </c>
      <c r="C14" s="136">
        <f>SUM(D14:G14)</f>
        <v>0.2</v>
      </c>
      <c r="D14" s="136">
        <v>0.2</v>
      </c>
      <c r="E14" s="136"/>
      <c r="F14" s="136"/>
      <c r="G14" s="136"/>
      <c r="H14" s="140" t="s">
        <v>214</v>
      </c>
      <c r="I14" s="141" t="s">
        <v>218</v>
      </c>
      <c r="J14" s="131" t="s">
        <v>221</v>
      </c>
    </row>
    <row r="15" spans="1:10" s="134" customFormat="1" ht="47.25" x14ac:dyDescent="0.25">
      <c r="A15" s="135">
        <v>4</v>
      </c>
      <c r="B15" s="142" t="s">
        <v>222</v>
      </c>
      <c r="C15" s="136">
        <f>SUM(D15:G15)</f>
        <v>0.2</v>
      </c>
      <c r="D15" s="136">
        <v>0.2</v>
      </c>
      <c r="E15" s="136"/>
      <c r="F15" s="136"/>
      <c r="G15" s="136"/>
      <c r="H15" s="142" t="s">
        <v>223</v>
      </c>
      <c r="I15" s="115" t="s">
        <v>224</v>
      </c>
      <c r="J15" s="131" t="s">
        <v>225</v>
      </c>
    </row>
    <row r="16" spans="1:10" x14ac:dyDescent="0.25">
      <c r="A16" s="29">
        <f>+A15+A10</f>
        <v>5</v>
      </c>
      <c r="B16" s="24" t="s">
        <v>226</v>
      </c>
      <c r="C16" s="90">
        <f>+C11+C9</f>
        <v>10</v>
      </c>
      <c r="D16" s="90">
        <f>+D11+D9</f>
        <v>1.4</v>
      </c>
      <c r="E16" s="90"/>
      <c r="F16" s="90"/>
      <c r="G16" s="90">
        <f>+G11+G9</f>
        <v>8.6</v>
      </c>
      <c r="H16" s="24"/>
      <c r="I16" s="24"/>
      <c r="J16" s="31"/>
    </row>
    <row r="17" spans="1:10" ht="10.5" customHeight="1" x14ac:dyDescent="0.25"/>
    <row r="18" spans="1:10" x14ac:dyDescent="0.25">
      <c r="A18" s="32"/>
      <c r="B18" s="32"/>
      <c r="C18" s="32"/>
      <c r="D18" s="32"/>
      <c r="E18" s="32"/>
      <c r="F18" s="32"/>
      <c r="G18" s="32"/>
      <c r="H18" s="32"/>
      <c r="I18" s="337" t="str">
        <f>+CMĐ!G25</f>
        <v>HỘI ĐỒNG NHÂN DÂN TỈNH</v>
      </c>
      <c r="J18" s="338"/>
    </row>
  </sheetData>
  <mergeCells count="15">
    <mergeCell ref="A4:J4"/>
    <mergeCell ref="A1:D1"/>
    <mergeCell ref="E1:J1"/>
    <mergeCell ref="A2:D2"/>
    <mergeCell ref="E2:J2"/>
    <mergeCell ref="A3:J3"/>
    <mergeCell ref="I18:J18"/>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4"/>
  <sheetViews>
    <sheetView tabSelected="1" topLeftCell="A4" workbookViewId="0">
      <selection activeCell="G11" sqref="G1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27" t="str">
        <f>+CMĐ!A1</f>
        <v>HỘI ĐỒNG NHÂN DÂN</v>
      </c>
      <c r="B1" s="327"/>
      <c r="C1" s="327"/>
      <c r="D1" s="327"/>
      <c r="E1" s="328" t="s">
        <v>0</v>
      </c>
      <c r="F1" s="328"/>
      <c r="G1" s="328"/>
      <c r="H1" s="328"/>
      <c r="I1" s="328"/>
      <c r="J1" s="328"/>
    </row>
    <row r="2" spans="1:50" ht="15.75" customHeight="1" x14ac:dyDescent="0.25">
      <c r="A2" s="328" t="str">
        <f>+CMĐ!A2</f>
        <v>TỈNH HÀ TĨNH</v>
      </c>
      <c r="B2" s="328"/>
      <c r="C2" s="328"/>
      <c r="D2" s="328"/>
      <c r="E2" s="328" t="s">
        <v>1</v>
      </c>
      <c r="F2" s="328"/>
      <c r="G2" s="328"/>
      <c r="H2" s="328"/>
      <c r="I2" s="328"/>
      <c r="J2" s="328"/>
    </row>
    <row r="3" spans="1:50" x14ac:dyDescent="0.25">
      <c r="A3" s="329"/>
      <c r="B3" s="329"/>
      <c r="C3" s="329"/>
      <c r="D3" s="329"/>
      <c r="E3" s="329"/>
      <c r="F3" s="329"/>
      <c r="G3" s="329"/>
      <c r="H3" s="329"/>
      <c r="I3" s="329"/>
      <c r="J3" s="329"/>
    </row>
    <row r="4" spans="1:50" x14ac:dyDescent="0.25">
      <c r="A4" s="325" t="s">
        <v>454</v>
      </c>
      <c r="B4" s="325"/>
      <c r="C4" s="325"/>
      <c r="D4" s="325"/>
      <c r="E4" s="325"/>
      <c r="F4" s="325"/>
      <c r="G4" s="325"/>
      <c r="H4" s="325"/>
      <c r="I4" s="325"/>
      <c r="J4" s="325"/>
    </row>
    <row r="5" spans="1:50" x14ac:dyDescent="0.25">
      <c r="A5" s="325" t="s">
        <v>455</v>
      </c>
      <c r="B5" s="325"/>
      <c r="C5" s="325"/>
      <c r="D5" s="325"/>
      <c r="E5" s="325"/>
      <c r="F5" s="325"/>
      <c r="G5" s="325"/>
      <c r="H5" s="325"/>
      <c r="I5" s="325"/>
      <c r="J5" s="325"/>
    </row>
    <row r="6" spans="1:50" ht="20.25" customHeight="1" x14ac:dyDescent="0.25">
      <c r="A6" s="331" t="str">
        <f>+CMĐ!A5</f>
        <v>(Kèm theo Nghị quyết số    .../NQ-HĐND ngày      tháng 12 năm 2024 của Hội đồng nhân dân tỉnh)</v>
      </c>
      <c r="B6" s="331"/>
      <c r="C6" s="331"/>
      <c r="D6" s="331"/>
      <c r="E6" s="331"/>
      <c r="F6" s="331"/>
      <c r="G6" s="331"/>
      <c r="H6" s="331"/>
      <c r="I6" s="331"/>
      <c r="J6" s="331"/>
    </row>
    <row r="7" spans="1:50" x14ac:dyDescent="0.25">
      <c r="A7" s="2"/>
      <c r="B7" s="2"/>
      <c r="C7" s="2"/>
      <c r="D7" s="2"/>
      <c r="E7" s="2"/>
      <c r="F7" s="2"/>
      <c r="G7" s="2"/>
      <c r="H7" s="2"/>
      <c r="I7" s="2"/>
    </row>
    <row r="8" spans="1:50" ht="20.25" customHeight="1" x14ac:dyDescent="0.25">
      <c r="A8" s="339" t="s">
        <v>2</v>
      </c>
      <c r="B8" s="340" t="s">
        <v>41</v>
      </c>
      <c r="C8" s="341" t="s">
        <v>48</v>
      </c>
      <c r="D8" s="341" t="s">
        <v>42</v>
      </c>
      <c r="E8" s="341"/>
      <c r="F8" s="341"/>
      <c r="G8" s="341"/>
      <c r="H8" s="342" t="s">
        <v>43</v>
      </c>
      <c r="I8" s="344" t="s">
        <v>44</v>
      </c>
      <c r="J8" s="346" t="s">
        <v>45</v>
      </c>
    </row>
    <row r="9" spans="1:50" ht="39.75" customHeight="1" x14ac:dyDescent="0.25">
      <c r="A9" s="339"/>
      <c r="B9" s="340"/>
      <c r="C9" s="341"/>
      <c r="D9" s="23" t="s">
        <v>6</v>
      </c>
      <c r="E9" s="23" t="s">
        <v>46</v>
      </c>
      <c r="F9" s="23" t="s">
        <v>8</v>
      </c>
      <c r="G9" s="23" t="s">
        <v>9</v>
      </c>
      <c r="H9" s="343"/>
      <c r="I9" s="345"/>
      <c r="J9" s="346"/>
    </row>
    <row r="10" spans="1:50" s="215" customFormat="1" ht="36" customHeight="1" x14ac:dyDescent="0.2">
      <c r="A10" s="208" t="s">
        <v>52</v>
      </c>
      <c r="B10" s="224" t="s">
        <v>118</v>
      </c>
      <c r="C10" s="209">
        <f>SUM(C11:C11)</f>
        <v>2.5</v>
      </c>
      <c r="D10" s="209"/>
      <c r="E10" s="209"/>
      <c r="F10" s="209"/>
      <c r="G10" s="209">
        <f>SUM(G11:G11)</f>
        <v>2.5</v>
      </c>
      <c r="H10" s="210"/>
      <c r="I10" s="211"/>
      <c r="J10" s="212"/>
      <c r="K10" s="213"/>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row>
    <row r="11" spans="1:50" s="215" customFormat="1" ht="102" customHeight="1" x14ac:dyDescent="0.2">
      <c r="A11" s="216">
        <v>1</v>
      </c>
      <c r="B11" s="217" t="s">
        <v>420</v>
      </c>
      <c r="C11" s="218">
        <f>D11+E11+F11+G11</f>
        <v>2.5</v>
      </c>
      <c r="D11" s="219"/>
      <c r="E11" s="219"/>
      <c r="F11" s="219"/>
      <c r="G11" s="220">
        <v>2.5</v>
      </c>
      <c r="H11" s="221" t="s">
        <v>421</v>
      </c>
      <c r="I11" s="222" t="s">
        <v>422</v>
      </c>
      <c r="J11" s="109"/>
      <c r="K11" s="213"/>
      <c r="L11" s="223"/>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row>
    <row r="12" spans="1:50" x14ac:dyDescent="0.25">
      <c r="A12" s="29">
        <f>+A11</f>
        <v>1</v>
      </c>
      <c r="B12" s="24" t="s">
        <v>47</v>
      </c>
      <c r="C12" s="30">
        <f>+C10</f>
        <v>2.5</v>
      </c>
      <c r="D12" s="30"/>
      <c r="E12" s="30"/>
      <c r="F12" s="30"/>
      <c r="G12" s="30">
        <f>+G10</f>
        <v>2.5</v>
      </c>
      <c r="H12" s="24"/>
      <c r="I12" s="24"/>
      <c r="J12" s="31"/>
    </row>
    <row r="14" spans="1:50" x14ac:dyDescent="0.25">
      <c r="A14" s="32"/>
      <c r="B14" s="32"/>
      <c r="C14" s="32"/>
      <c r="D14" s="32"/>
      <c r="E14" s="32"/>
      <c r="F14" s="32"/>
      <c r="G14" s="32"/>
      <c r="H14" s="32"/>
      <c r="I14" s="337" t="str">
        <f>+CMĐ!G25</f>
        <v>HỘI ĐỒNG NHÂN DÂN TỈNH</v>
      </c>
      <c r="J14" s="338"/>
    </row>
  </sheetData>
  <mergeCells count="16">
    <mergeCell ref="A4:J4"/>
    <mergeCell ref="A1:D1"/>
    <mergeCell ref="E1:J1"/>
    <mergeCell ref="A2:D2"/>
    <mergeCell ref="E2:J2"/>
    <mergeCell ref="A3:J3"/>
    <mergeCell ref="A5:J5"/>
    <mergeCell ref="I14:J14"/>
    <mergeCell ref="A6:J6"/>
    <mergeCell ref="A8:A9"/>
    <mergeCell ref="B8:B9"/>
    <mergeCell ref="C8:C9"/>
    <mergeCell ref="D8:G8"/>
    <mergeCell ref="H8:H9"/>
    <mergeCell ref="I8:I9"/>
    <mergeCell ref="J8:J9"/>
  </mergeCells>
  <pageMargins left="0.45" right="0.2" top="0.25" bottom="0.25" header="0.3" footer="0.3"/>
  <pageSetup paperSize="9" orientation="landscape" verticalDpi="0" r:id="rId1"/>
  <headerFooter>
    <oddFooter>&amp;L&amp;A&amp;R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10" zoomScaleNormal="100" workbookViewId="0">
      <selection sqref="A1:D1"/>
    </sheetView>
  </sheetViews>
  <sheetFormatPr defaultRowHeight="15.75" x14ac:dyDescent="0.25"/>
  <cols>
    <col min="1" max="1" width="5" style="22" customWidth="1"/>
    <col min="2" max="2" width="28.5703125" style="22" customWidth="1"/>
    <col min="3" max="3" width="12.140625" style="22" customWidth="1"/>
    <col min="4" max="4" width="7.42578125" style="22" customWidth="1"/>
    <col min="5" max="5" width="6.5703125" style="22" customWidth="1"/>
    <col min="6" max="7" width="6.28515625" style="22" customWidth="1"/>
    <col min="8" max="8" width="12.5703125" style="22" customWidth="1"/>
    <col min="9" max="9" width="49.42578125" style="22" customWidth="1"/>
    <col min="10" max="10" width="5.5703125" style="22" customWidth="1"/>
    <col min="11" max="16384" width="9.140625" style="22"/>
  </cols>
  <sheetData>
    <row r="1" spans="1:10" ht="15.75" customHeight="1" x14ac:dyDescent="0.25">
      <c r="A1" s="327" t="str">
        <f>+CMĐ!A1</f>
        <v>HỘI ĐỒNG NHÂN DÂN</v>
      </c>
      <c r="B1" s="327"/>
      <c r="C1" s="327"/>
      <c r="D1" s="327"/>
      <c r="E1" s="328" t="s">
        <v>0</v>
      </c>
      <c r="F1" s="328"/>
      <c r="G1" s="328"/>
      <c r="H1" s="328"/>
      <c r="I1" s="328"/>
      <c r="J1" s="328"/>
    </row>
    <row r="2" spans="1:10" ht="15.75" customHeight="1" x14ac:dyDescent="0.25">
      <c r="A2" s="328" t="str">
        <f>+CMĐ!A2</f>
        <v>TỈNH HÀ TĨNH</v>
      </c>
      <c r="B2" s="328"/>
      <c r="C2" s="328"/>
      <c r="D2" s="328"/>
      <c r="E2" s="328" t="s">
        <v>1</v>
      </c>
      <c r="F2" s="328"/>
      <c r="G2" s="328"/>
      <c r="H2" s="328"/>
      <c r="I2" s="328"/>
      <c r="J2" s="328"/>
    </row>
    <row r="3" spans="1:10" x14ac:dyDescent="0.25">
      <c r="A3" s="329"/>
      <c r="B3" s="329"/>
      <c r="C3" s="329"/>
      <c r="D3" s="329"/>
      <c r="E3" s="329"/>
      <c r="F3" s="329"/>
      <c r="G3" s="329"/>
      <c r="H3" s="329"/>
      <c r="I3" s="329"/>
      <c r="J3" s="329"/>
    </row>
    <row r="4" spans="1:10" x14ac:dyDescent="0.25">
      <c r="A4" s="325" t="s">
        <v>482</v>
      </c>
      <c r="B4" s="325"/>
      <c r="C4" s="325"/>
      <c r="D4" s="325"/>
      <c r="E4" s="325"/>
      <c r="F4" s="325"/>
      <c r="G4" s="325"/>
      <c r="H4" s="325"/>
      <c r="I4" s="325"/>
      <c r="J4" s="325"/>
    </row>
    <row r="5" spans="1:10" x14ac:dyDescent="0.25">
      <c r="A5" s="325" t="s">
        <v>481</v>
      </c>
      <c r="B5" s="325"/>
      <c r="C5" s="325"/>
      <c r="D5" s="325"/>
      <c r="E5" s="325"/>
      <c r="F5" s="325"/>
      <c r="G5" s="325"/>
      <c r="H5" s="325"/>
      <c r="I5" s="325"/>
      <c r="J5" s="325"/>
    </row>
    <row r="6" spans="1:10" ht="17.25" customHeight="1" x14ac:dyDescent="0.25">
      <c r="A6" s="331" t="str">
        <f>+CMĐ!A5</f>
        <v>(Kèm theo Nghị quyết số    .../NQ-HĐND ngày      tháng 12 năm 2024 của Hội đồng nhân dân tỉnh)</v>
      </c>
      <c r="B6" s="331"/>
      <c r="C6" s="331"/>
      <c r="D6" s="331"/>
      <c r="E6" s="331"/>
      <c r="F6" s="331"/>
      <c r="G6" s="331"/>
      <c r="H6" s="331"/>
      <c r="I6" s="331"/>
      <c r="J6" s="331"/>
    </row>
    <row r="7" spans="1:10" ht="7.5" customHeight="1" x14ac:dyDescent="0.25">
      <c r="A7" s="2"/>
      <c r="B7" s="2"/>
      <c r="C7" s="2"/>
      <c r="D7" s="2"/>
      <c r="E7" s="2"/>
      <c r="F7" s="2"/>
      <c r="G7" s="2"/>
      <c r="H7" s="2"/>
      <c r="I7" s="2"/>
    </row>
    <row r="8" spans="1:10" ht="20.25" customHeight="1" x14ac:dyDescent="0.25">
      <c r="A8" s="339" t="s">
        <v>2</v>
      </c>
      <c r="B8" s="340" t="s">
        <v>41</v>
      </c>
      <c r="C8" s="341" t="s">
        <v>48</v>
      </c>
      <c r="D8" s="341" t="s">
        <v>42</v>
      </c>
      <c r="E8" s="341"/>
      <c r="F8" s="341"/>
      <c r="G8" s="341"/>
      <c r="H8" s="342" t="s">
        <v>43</v>
      </c>
      <c r="I8" s="344" t="s">
        <v>44</v>
      </c>
      <c r="J8" s="346" t="s">
        <v>45</v>
      </c>
    </row>
    <row r="9" spans="1:10" ht="41.25" customHeight="1" x14ac:dyDescent="0.25">
      <c r="A9" s="339"/>
      <c r="B9" s="340"/>
      <c r="C9" s="341"/>
      <c r="D9" s="23" t="s">
        <v>6</v>
      </c>
      <c r="E9" s="23" t="s">
        <v>46</v>
      </c>
      <c r="F9" s="23" t="s">
        <v>8</v>
      </c>
      <c r="G9" s="23" t="s">
        <v>9</v>
      </c>
      <c r="H9" s="343"/>
      <c r="I9" s="345"/>
      <c r="J9" s="346"/>
    </row>
    <row r="10" spans="1:10" s="103" customFormat="1" ht="31.5" x14ac:dyDescent="0.25">
      <c r="A10" s="33" t="s">
        <v>52</v>
      </c>
      <c r="B10" s="98" t="s">
        <v>118</v>
      </c>
      <c r="C10" s="99">
        <f>SUM(C11:C12)</f>
        <v>1.1599999999999999</v>
      </c>
      <c r="D10" s="99">
        <f>SUM(D11:D12)</f>
        <v>1.1599999999999999</v>
      </c>
      <c r="E10" s="99"/>
      <c r="F10" s="99"/>
      <c r="G10" s="99"/>
      <c r="H10" s="100"/>
      <c r="I10" s="101"/>
      <c r="J10" s="102"/>
    </row>
    <row r="11" spans="1:10" s="103" customFormat="1" ht="141.75" x14ac:dyDescent="0.25">
      <c r="A11" s="104">
        <v>1</v>
      </c>
      <c r="B11" s="105" t="s">
        <v>143</v>
      </c>
      <c r="C11" s="106">
        <f>SUM(D11:G11)</f>
        <v>0.95</v>
      </c>
      <c r="D11" s="106">
        <v>0.95</v>
      </c>
      <c r="E11" s="106"/>
      <c r="F11" s="106"/>
      <c r="G11" s="106"/>
      <c r="H11" s="104" t="s">
        <v>144</v>
      </c>
      <c r="I11" s="107" t="s">
        <v>486</v>
      </c>
      <c r="J11" s="108"/>
    </row>
    <row r="12" spans="1:10" s="103" customFormat="1" ht="157.5" x14ac:dyDescent="0.25">
      <c r="A12" s="104">
        <v>2</v>
      </c>
      <c r="B12" s="105" t="s">
        <v>145</v>
      </c>
      <c r="C12" s="106">
        <f>SUM(D12:G12)</f>
        <v>0.21</v>
      </c>
      <c r="D12" s="106">
        <v>0.21</v>
      </c>
      <c r="E12" s="106"/>
      <c r="F12" s="106"/>
      <c r="G12" s="106"/>
      <c r="H12" s="104" t="s">
        <v>146</v>
      </c>
      <c r="I12" s="107" t="s">
        <v>148</v>
      </c>
      <c r="J12" s="108"/>
    </row>
    <row r="13" spans="1:10" x14ac:dyDescent="0.25">
      <c r="A13" s="29">
        <f>+A12</f>
        <v>2</v>
      </c>
      <c r="B13" s="24" t="s">
        <v>147</v>
      </c>
      <c r="C13" s="30">
        <f>+C10</f>
        <v>1.1599999999999999</v>
      </c>
      <c r="D13" s="30">
        <f>+D10</f>
        <v>1.1599999999999999</v>
      </c>
      <c r="E13" s="30"/>
      <c r="F13" s="30"/>
      <c r="G13" s="30"/>
      <c r="H13" s="24"/>
      <c r="I13" s="24"/>
      <c r="J13" s="31"/>
    </row>
    <row r="14" spans="1:10" ht="10.5" customHeight="1" x14ac:dyDescent="0.25"/>
    <row r="15" spans="1:10" x14ac:dyDescent="0.25">
      <c r="A15" s="32"/>
      <c r="B15" s="32"/>
      <c r="C15" s="32"/>
      <c r="D15" s="32"/>
      <c r="E15" s="32"/>
      <c r="F15" s="32"/>
      <c r="G15" s="32"/>
      <c r="H15" s="32"/>
      <c r="I15" s="337" t="str">
        <f>+CMĐ!G25</f>
        <v>HỘI ĐỒNG NHÂN DÂN TỈNH</v>
      </c>
      <c r="J15" s="338"/>
    </row>
  </sheetData>
  <mergeCells count="16">
    <mergeCell ref="A1:D1"/>
    <mergeCell ref="E1:J1"/>
    <mergeCell ref="A2:D2"/>
    <mergeCell ref="E2:J2"/>
    <mergeCell ref="A3:J3"/>
    <mergeCell ref="A4:J4"/>
    <mergeCell ref="A5:J5"/>
    <mergeCell ref="I15:J15"/>
    <mergeCell ref="A6:J6"/>
    <mergeCell ref="A8:A9"/>
    <mergeCell ref="B8:B9"/>
    <mergeCell ref="C8:C9"/>
    <mergeCell ref="D8:G8"/>
    <mergeCell ref="H8:H9"/>
    <mergeCell ref="I8:I9"/>
    <mergeCell ref="J8:J9"/>
  </mergeCells>
  <pageMargins left="0.45" right="0.2" top="0.25" bottom="0.5" header="0.3" footer="0.3"/>
  <pageSetup paperSize="9" orientation="landscape" verticalDpi="0" r:id="rId1"/>
  <headerFooter>
    <oddFooter>&amp;L&amp;A&amp;R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7"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304" customWidth="1"/>
    <col min="9" max="9" width="43.85546875" style="22" customWidth="1"/>
    <col min="10" max="10" width="9.85546875" style="22" customWidth="1"/>
    <col min="11" max="16384" width="9.140625" style="22"/>
  </cols>
  <sheetData>
    <row r="1" spans="1:11" ht="15.75" customHeight="1" x14ac:dyDescent="0.25">
      <c r="A1" s="327" t="str">
        <f>+CMĐ!A1</f>
        <v>HỘI ĐỒNG NHÂN DÂN</v>
      </c>
      <c r="B1" s="327"/>
      <c r="C1" s="327"/>
      <c r="D1" s="327"/>
      <c r="E1" s="328" t="s">
        <v>0</v>
      </c>
      <c r="F1" s="328"/>
      <c r="G1" s="328"/>
      <c r="H1" s="328"/>
      <c r="I1" s="328"/>
      <c r="J1" s="328"/>
    </row>
    <row r="2" spans="1:11" ht="15.75" customHeight="1" x14ac:dyDescent="0.25">
      <c r="A2" s="328" t="str">
        <f>+CMĐ!A2</f>
        <v>TỈNH HÀ TĨNH</v>
      </c>
      <c r="B2" s="328"/>
      <c r="C2" s="328"/>
      <c r="D2" s="328"/>
      <c r="E2" s="328" t="s">
        <v>1</v>
      </c>
      <c r="F2" s="328"/>
      <c r="G2" s="328"/>
      <c r="H2" s="328"/>
      <c r="I2" s="328"/>
      <c r="J2" s="328"/>
    </row>
    <row r="3" spans="1:11" x14ac:dyDescent="0.25">
      <c r="A3" s="329"/>
      <c r="B3" s="329"/>
      <c r="C3" s="329"/>
      <c r="D3" s="329"/>
      <c r="E3" s="329"/>
      <c r="F3" s="329"/>
      <c r="G3" s="329"/>
      <c r="H3" s="329"/>
      <c r="I3" s="329"/>
      <c r="J3" s="329"/>
    </row>
    <row r="4" spans="1:11" ht="39" customHeight="1" x14ac:dyDescent="0.25">
      <c r="A4" s="325" t="s">
        <v>424</v>
      </c>
      <c r="B4" s="325"/>
      <c r="C4" s="325"/>
      <c r="D4" s="325"/>
      <c r="E4" s="325"/>
      <c r="F4" s="325"/>
      <c r="G4" s="325"/>
      <c r="H4" s="325"/>
      <c r="I4" s="325"/>
      <c r="J4" s="325"/>
    </row>
    <row r="5" spans="1:11"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11" x14ac:dyDescent="0.25">
      <c r="A6" s="2"/>
      <c r="B6" s="2"/>
      <c r="C6" s="2"/>
      <c r="D6" s="2"/>
      <c r="E6" s="2"/>
      <c r="F6" s="2"/>
      <c r="G6" s="2"/>
      <c r="H6" s="260"/>
      <c r="I6" s="2"/>
    </row>
    <row r="7" spans="1:11" ht="20.25" customHeight="1" x14ac:dyDescent="0.25">
      <c r="A7" s="339" t="s">
        <v>2</v>
      </c>
      <c r="B7" s="340" t="s">
        <v>41</v>
      </c>
      <c r="C7" s="341" t="s">
        <v>48</v>
      </c>
      <c r="D7" s="341" t="s">
        <v>42</v>
      </c>
      <c r="E7" s="341"/>
      <c r="F7" s="341"/>
      <c r="G7" s="341"/>
      <c r="H7" s="342" t="s">
        <v>43</v>
      </c>
      <c r="I7" s="344" t="s">
        <v>44</v>
      </c>
      <c r="J7" s="346" t="s">
        <v>45</v>
      </c>
    </row>
    <row r="8" spans="1:11" ht="42.75" customHeight="1" x14ac:dyDescent="0.25">
      <c r="A8" s="339"/>
      <c r="B8" s="340"/>
      <c r="C8" s="341"/>
      <c r="D8" s="23" t="s">
        <v>6</v>
      </c>
      <c r="E8" s="23" t="s">
        <v>46</v>
      </c>
      <c r="F8" s="23" t="s">
        <v>8</v>
      </c>
      <c r="G8" s="23" t="s">
        <v>9</v>
      </c>
      <c r="H8" s="343"/>
      <c r="I8" s="345"/>
      <c r="J8" s="346"/>
    </row>
    <row r="9" spans="1:11" s="279" customFormat="1" x14ac:dyDescent="0.25">
      <c r="A9" s="274" t="s">
        <v>52</v>
      </c>
      <c r="B9" s="275" t="s">
        <v>94</v>
      </c>
      <c r="C9" s="276">
        <f>C10</f>
        <v>0.59</v>
      </c>
      <c r="D9" s="276">
        <f t="shared" ref="D9" si="0">D10</f>
        <v>0.59</v>
      </c>
      <c r="E9" s="276"/>
      <c r="F9" s="276"/>
      <c r="G9" s="276"/>
      <c r="H9" s="277"/>
      <c r="I9" s="278"/>
      <c r="J9" s="278"/>
    </row>
    <row r="10" spans="1:11" s="285" customFormat="1" ht="63" x14ac:dyDescent="0.25">
      <c r="A10" s="280">
        <v>1</v>
      </c>
      <c r="B10" s="281" t="s">
        <v>461</v>
      </c>
      <c r="C10" s="282">
        <v>0.59</v>
      </c>
      <c r="D10" s="282">
        <v>0.59</v>
      </c>
      <c r="E10" s="280"/>
      <c r="F10" s="280"/>
      <c r="G10" s="280"/>
      <c r="H10" s="283" t="s">
        <v>462</v>
      </c>
      <c r="I10" s="284" t="s">
        <v>463</v>
      </c>
      <c r="J10" s="280"/>
    </row>
    <row r="11" spans="1:11" s="290" customFormat="1" x14ac:dyDescent="0.25">
      <c r="A11" s="143" t="s">
        <v>62</v>
      </c>
      <c r="B11" s="286" t="s">
        <v>286</v>
      </c>
      <c r="C11" s="145">
        <f>SUM(C12:C13)</f>
        <v>78.900000000000006</v>
      </c>
      <c r="D11" s="145"/>
      <c r="E11" s="145"/>
      <c r="F11" s="145"/>
      <c r="G11" s="145">
        <f>SUM(G12:G13)</f>
        <v>78.900000000000006</v>
      </c>
      <c r="H11" s="302"/>
      <c r="I11" s="287"/>
      <c r="J11" s="288"/>
      <c r="K11" s="289"/>
    </row>
    <row r="12" spans="1:11" s="295" customFormat="1" ht="63" x14ac:dyDescent="0.25">
      <c r="A12" s="291">
        <v>1</v>
      </c>
      <c r="B12" s="292" t="s">
        <v>287</v>
      </c>
      <c r="C12" s="54">
        <f>SUM(D12:G12)</f>
        <v>53.9</v>
      </c>
      <c r="D12" s="151"/>
      <c r="E12" s="151"/>
      <c r="F12" s="151"/>
      <c r="G12" s="151">
        <v>53.9</v>
      </c>
      <c r="H12" s="303" t="s">
        <v>288</v>
      </c>
      <c r="I12" s="293" t="s">
        <v>289</v>
      </c>
      <c r="J12" s="294"/>
      <c r="K12" s="289"/>
    </row>
    <row r="13" spans="1:11" s="295" customFormat="1" ht="63" x14ac:dyDescent="0.25">
      <c r="A13" s="291">
        <v>2</v>
      </c>
      <c r="B13" s="292" t="s">
        <v>290</v>
      </c>
      <c r="C13" s="54">
        <f>SUM(D13:G13)</f>
        <v>25</v>
      </c>
      <c r="D13" s="151"/>
      <c r="E13" s="151"/>
      <c r="F13" s="151"/>
      <c r="G13" s="151">
        <v>25</v>
      </c>
      <c r="H13" s="303" t="s">
        <v>291</v>
      </c>
      <c r="I13" s="293" t="s">
        <v>292</v>
      </c>
      <c r="J13" s="294"/>
      <c r="K13" s="289"/>
    </row>
    <row r="14" spans="1:11" s="290" customFormat="1" x14ac:dyDescent="0.25">
      <c r="A14" s="143" t="s">
        <v>71</v>
      </c>
      <c r="B14" s="296" t="s">
        <v>293</v>
      </c>
      <c r="C14" s="145">
        <f>C15</f>
        <v>0.2</v>
      </c>
      <c r="D14" s="145">
        <f t="shared" ref="D14" si="1">D15</f>
        <v>0.2</v>
      </c>
      <c r="E14" s="145"/>
      <c r="F14" s="145"/>
      <c r="G14" s="145"/>
      <c r="H14" s="302"/>
      <c r="I14" s="287"/>
      <c r="J14" s="288"/>
      <c r="K14" s="289"/>
    </row>
    <row r="15" spans="1:11" s="295" customFormat="1" ht="78.75" x14ac:dyDescent="0.25">
      <c r="A15" s="291">
        <v>1</v>
      </c>
      <c r="B15" s="281" t="s">
        <v>294</v>
      </c>
      <c r="C15" s="54">
        <f>SUM(D15:G15)</f>
        <v>0.2</v>
      </c>
      <c r="D15" s="54">
        <v>0.2</v>
      </c>
      <c r="E15" s="54"/>
      <c r="F15" s="54"/>
      <c r="G15" s="54"/>
      <c r="H15" s="55" t="s">
        <v>295</v>
      </c>
      <c r="I15" s="293" t="s">
        <v>296</v>
      </c>
      <c r="J15" s="294"/>
      <c r="K15" s="289"/>
    </row>
    <row r="16" spans="1:11" s="290" customFormat="1" ht="63" x14ac:dyDescent="0.25">
      <c r="A16" s="143" t="s">
        <v>204</v>
      </c>
      <c r="B16" s="286" t="s">
        <v>122</v>
      </c>
      <c r="C16" s="145">
        <f>C17</f>
        <v>0.65</v>
      </c>
      <c r="D16" s="145">
        <f t="shared" ref="D16" si="2">D17</f>
        <v>0.65</v>
      </c>
      <c r="E16" s="145"/>
      <c r="F16" s="145"/>
      <c r="G16" s="145"/>
      <c r="H16" s="146"/>
      <c r="I16" s="287"/>
      <c r="J16" s="288"/>
      <c r="K16" s="289"/>
    </row>
    <row r="17" spans="1:11" s="295" customFormat="1" ht="47.25" x14ac:dyDescent="0.25">
      <c r="A17" s="291">
        <v>1</v>
      </c>
      <c r="B17" s="297" t="s">
        <v>297</v>
      </c>
      <c r="C17" s="54">
        <f>SUM(D17:G17)</f>
        <v>0.65</v>
      </c>
      <c r="D17" s="54">
        <v>0.65</v>
      </c>
      <c r="E17" s="54"/>
      <c r="F17" s="54"/>
      <c r="G17" s="54"/>
      <c r="H17" s="55" t="s">
        <v>298</v>
      </c>
      <c r="I17" s="298" t="s">
        <v>299</v>
      </c>
      <c r="J17" s="294"/>
      <c r="K17" s="289"/>
    </row>
    <row r="18" spans="1:11" s="290" customFormat="1" x14ac:dyDescent="0.25">
      <c r="A18" s="143" t="s">
        <v>249</v>
      </c>
      <c r="B18" s="144" t="s">
        <v>300</v>
      </c>
      <c r="C18" s="145">
        <f>C19</f>
        <v>28.36</v>
      </c>
      <c r="D18" s="145">
        <f t="shared" ref="D18" si="3">D19</f>
        <v>28.36</v>
      </c>
      <c r="E18" s="145"/>
      <c r="F18" s="145"/>
      <c r="G18" s="145"/>
      <c r="H18" s="146"/>
      <c r="I18" s="287"/>
      <c r="J18" s="288"/>
      <c r="K18" s="289"/>
    </row>
    <row r="19" spans="1:11" s="295" customFormat="1" ht="63" x14ac:dyDescent="0.25">
      <c r="A19" s="291">
        <v>1</v>
      </c>
      <c r="B19" s="281" t="s">
        <v>301</v>
      </c>
      <c r="C19" s="54">
        <f>SUM(D19:G19)</f>
        <v>28.36</v>
      </c>
      <c r="D19" s="54">
        <v>28.36</v>
      </c>
      <c r="E19" s="54"/>
      <c r="F19" s="54"/>
      <c r="G19" s="54"/>
      <c r="H19" s="55" t="s">
        <v>302</v>
      </c>
      <c r="I19" s="293" t="s">
        <v>303</v>
      </c>
      <c r="J19" s="294"/>
      <c r="K19" s="289"/>
    </row>
    <row r="20" spans="1:11" s="290" customFormat="1" ht="31.5" x14ac:dyDescent="0.25">
      <c r="A20" s="143" t="s">
        <v>380</v>
      </c>
      <c r="B20" s="144" t="s">
        <v>304</v>
      </c>
      <c r="C20" s="145">
        <f>C21</f>
        <v>4.3</v>
      </c>
      <c r="D20" s="145"/>
      <c r="E20" s="145"/>
      <c r="F20" s="145"/>
      <c r="G20" s="145">
        <f t="shared" ref="G20" si="4">G21</f>
        <v>4.3</v>
      </c>
      <c r="H20" s="146"/>
      <c r="I20" s="287"/>
      <c r="J20" s="288"/>
      <c r="K20" s="289"/>
    </row>
    <row r="21" spans="1:11" s="295" customFormat="1" ht="47.25" x14ac:dyDescent="0.25">
      <c r="A21" s="291">
        <v>1</v>
      </c>
      <c r="B21" s="281" t="s">
        <v>305</v>
      </c>
      <c r="C21" s="54">
        <f>SUM(D21:G21)</f>
        <v>4.3</v>
      </c>
      <c r="D21" s="54"/>
      <c r="E21" s="54"/>
      <c r="F21" s="54"/>
      <c r="G21" s="54">
        <v>4.3</v>
      </c>
      <c r="H21" s="55" t="s">
        <v>306</v>
      </c>
      <c r="I21" s="293" t="s">
        <v>307</v>
      </c>
      <c r="J21" s="294"/>
      <c r="K21" s="289"/>
    </row>
    <row r="22" spans="1:11" s="290" customFormat="1" ht="31.5" x14ac:dyDescent="0.25">
      <c r="A22" s="143" t="s">
        <v>311</v>
      </c>
      <c r="B22" s="286" t="s">
        <v>118</v>
      </c>
      <c r="C22" s="145">
        <f>SUM(C23:C23)</f>
        <v>1</v>
      </c>
      <c r="D22" s="145">
        <f>SUM(D23:D23)</f>
        <v>1</v>
      </c>
      <c r="E22" s="145"/>
      <c r="F22" s="145"/>
      <c r="G22" s="145"/>
      <c r="H22" s="146"/>
      <c r="I22" s="287"/>
      <c r="J22" s="288"/>
      <c r="K22" s="289"/>
    </row>
    <row r="23" spans="1:11" s="295" customFormat="1" ht="63" x14ac:dyDescent="0.25">
      <c r="A23" s="291">
        <v>1</v>
      </c>
      <c r="B23" s="281" t="s">
        <v>308</v>
      </c>
      <c r="C23" s="54">
        <f>SUM(D23:G23)</f>
        <v>1</v>
      </c>
      <c r="D23" s="54">
        <v>1</v>
      </c>
      <c r="E23" s="54"/>
      <c r="F23" s="54"/>
      <c r="G23" s="54"/>
      <c r="H23" s="55" t="s">
        <v>309</v>
      </c>
      <c r="I23" s="293" t="s">
        <v>310</v>
      </c>
      <c r="J23" s="294"/>
      <c r="K23" s="289"/>
    </row>
    <row r="24" spans="1:11" s="290" customFormat="1" ht="31.5" x14ac:dyDescent="0.25">
      <c r="A24" s="143" t="s">
        <v>314</v>
      </c>
      <c r="B24" s="286" t="s">
        <v>153</v>
      </c>
      <c r="C24" s="145">
        <f>C25</f>
        <v>38.700000000000003</v>
      </c>
      <c r="D24" s="145">
        <f t="shared" ref="D24" si="5">D25</f>
        <v>38.700000000000003</v>
      </c>
      <c r="E24" s="145"/>
      <c r="F24" s="145"/>
      <c r="G24" s="145"/>
      <c r="H24" s="146"/>
      <c r="I24" s="287"/>
      <c r="J24" s="288"/>
      <c r="K24" s="289"/>
    </row>
    <row r="25" spans="1:11" s="295" customFormat="1" ht="78.75" x14ac:dyDescent="0.25">
      <c r="A25" s="152">
        <v>1</v>
      </c>
      <c r="B25" s="299" t="s">
        <v>312</v>
      </c>
      <c r="C25" s="54">
        <f>SUM(D25:G25)</f>
        <v>38.700000000000003</v>
      </c>
      <c r="D25" s="54">
        <f>47.4-8.7</f>
        <v>38.700000000000003</v>
      </c>
      <c r="E25" s="54"/>
      <c r="F25" s="54"/>
      <c r="G25" s="54"/>
      <c r="H25" s="46" t="s">
        <v>288</v>
      </c>
      <c r="I25" s="60" t="s">
        <v>313</v>
      </c>
      <c r="J25" s="294"/>
      <c r="K25" s="289"/>
    </row>
    <row r="26" spans="1:11" s="290" customFormat="1" ht="47.25" x14ac:dyDescent="0.25">
      <c r="A26" s="300" t="s">
        <v>326</v>
      </c>
      <c r="B26" s="34" t="s">
        <v>129</v>
      </c>
      <c r="C26" s="145">
        <f>SUM(C27:C30)</f>
        <v>5.08</v>
      </c>
      <c r="D26" s="145">
        <f t="shared" ref="D26:G26" si="6">SUM(D27:D30)</f>
        <v>0.01</v>
      </c>
      <c r="E26" s="145"/>
      <c r="F26" s="145"/>
      <c r="G26" s="145">
        <f t="shared" si="6"/>
        <v>5.07</v>
      </c>
      <c r="H26" s="300"/>
      <c r="I26" s="301"/>
      <c r="J26" s="288"/>
      <c r="K26" s="289"/>
    </row>
    <row r="27" spans="1:11" s="295" customFormat="1" ht="94.5" x14ac:dyDescent="0.25">
      <c r="A27" s="152">
        <v>1</v>
      </c>
      <c r="B27" s="299" t="s">
        <v>315</v>
      </c>
      <c r="C27" s="54">
        <f>SUM(D27:G27)</f>
        <v>1</v>
      </c>
      <c r="D27" s="54"/>
      <c r="E27" s="54"/>
      <c r="F27" s="54"/>
      <c r="G27" s="54">
        <v>1</v>
      </c>
      <c r="H27" s="46" t="s">
        <v>316</v>
      </c>
      <c r="I27" s="60" t="s">
        <v>317</v>
      </c>
      <c r="J27" s="294"/>
      <c r="K27" s="289"/>
    </row>
    <row r="28" spans="1:11" s="295" customFormat="1" ht="78.75" x14ac:dyDescent="0.25">
      <c r="A28" s="152">
        <v>2</v>
      </c>
      <c r="B28" s="281" t="s">
        <v>318</v>
      </c>
      <c r="C28" s="54">
        <f>SUM(D28:G28)</f>
        <v>1</v>
      </c>
      <c r="D28" s="54"/>
      <c r="E28" s="54"/>
      <c r="F28" s="54"/>
      <c r="G28" s="54">
        <v>1</v>
      </c>
      <c r="H28" s="55" t="s">
        <v>298</v>
      </c>
      <c r="I28" s="293" t="s">
        <v>319</v>
      </c>
      <c r="J28" s="294"/>
      <c r="K28" s="289"/>
    </row>
    <row r="29" spans="1:11" s="295" customFormat="1" ht="78.75" x14ac:dyDescent="0.25">
      <c r="A29" s="152">
        <v>3</v>
      </c>
      <c r="B29" s="299" t="s">
        <v>320</v>
      </c>
      <c r="C29" s="54">
        <f>SUM(D29:G29)</f>
        <v>3.07</v>
      </c>
      <c r="D29" s="54"/>
      <c r="E29" s="54"/>
      <c r="F29" s="54"/>
      <c r="G29" s="54">
        <v>3.07</v>
      </c>
      <c r="H29" s="46" t="s">
        <v>321</v>
      </c>
      <c r="I29" s="60" t="s">
        <v>322</v>
      </c>
      <c r="J29" s="294"/>
      <c r="K29" s="289"/>
    </row>
    <row r="30" spans="1:11" s="295" customFormat="1" ht="94.5" x14ac:dyDescent="0.25">
      <c r="A30" s="152">
        <v>4</v>
      </c>
      <c r="B30" s="281" t="s">
        <v>323</v>
      </c>
      <c r="C30" s="54">
        <f>SUM(D30:G30)</f>
        <v>0.01</v>
      </c>
      <c r="D30" s="54">
        <v>0.01</v>
      </c>
      <c r="E30" s="54"/>
      <c r="F30" s="54"/>
      <c r="G30" s="54">
        <v>0</v>
      </c>
      <c r="H30" s="55" t="s">
        <v>324</v>
      </c>
      <c r="I30" s="293" t="s">
        <v>325</v>
      </c>
      <c r="J30" s="294"/>
      <c r="K30" s="289"/>
    </row>
    <row r="31" spans="1:11" s="290" customFormat="1" ht="31.5" x14ac:dyDescent="0.25">
      <c r="A31" s="143" t="s">
        <v>330</v>
      </c>
      <c r="B31" s="144" t="s">
        <v>327</v>
      </c>
      <c r="C31" s="145">
        <f>C32</f>
        <v>15</v>
      </c>
      <c r="D31" s="145">
        <f t="shared" ref="D31" si="7">D32</f>
        <v>15</v>
      </c>
      <c r="E31" s="145"/>
      <c r="F31" s="145"/>
      <c r="G31" s="145"/>
      <c r="H31" s="146"/>
      <c r="I31" s="287"/>
      <c r="J31" s="288"/>
      <c r="K31" s="289"/>
    </row>
    <row r="32" spans="1:11" s="295" customFormat="1" ht="63" x14ac:dyDescent="0.25">
      <c r="A32" s="291">
        <v>1</v>
      </c>
      <c r="B32" s="281" t="s">
        <v>328</v>
      </c>
      <c r="C32" s="54">
        <f>SUM(D32:G32)</f>
        <v>15</v>
      </c>
      <c r="D32" s="54">
        <v>15</v>
      </c>
      <c r="E32" s="54"/>
      <c r="F32" s="54"/>
      <c r="G32" s="54"/>
      <c r="H32" s="55" t="s">
        <v>288</v>
      </c>
      <c r="I32" s="293" t="s">
        <v>329</v>
      </c>
      <c r="J32" s="294"/>
      <c r="K32" s="289"/>
    </row>
    <row r="33" spans="1:11" s="290" customFormat="1" x14ac:dyDescent="0.25">
      <c r="A33" s="143" t="s">
        <v>464</v>
      </c>
      <c r="B33" s="144" t="s">
        <v>331</v>
      </c>
      <c r="C33" s="145">
        <f>C34</f>
        <v>14.1</v>
      </c>
      <c r="D33" s="145">
        <f t="shared" ref="D33" si="8">D34</f>
        <v>14.1</v>
      </c>
      <c r="E33" s="145"/>
      <c r="F33" s="145"/>
      <c r="G33" s="145"/>
      <c r="H33" s="146"/>
      <c r="I33" s="287"/>
      <c r="J33" s="288"/>
      <c r="K33" s="289"/>
    </row>
    <row r="34" spans="1:11" s="295" customFormat="1" ht="63" x14ac:dyDescent="0.25">
      <c r="A34" s="291">
        <v>1</v>
      </c>
      <c r="B34" s="281" t="s">
        <v>332</v>
      </c>
      <c r="C34" s="54">
        <f>SUM(D34:G34)</f>
        <v>14.1</v>
      </c>
      <c r="D34" s="54">
        <v>14.1</v>
      </c>
      <c r="E34" s="54"/>
      <c r="F34" s="54"/>
      <c r="G34" s="54"/>
      <c r="H34" s="55" t="s">
        <v>298</v>
      </c>
      <c r="I34" s="293" t="s">
        <v>313</v>
      </c>
      <c r="J34" s="294"/>
      <c r="K34" s="289"/>
    </row>
    <row r="35" spans="1:11" x14ac:dyDescent="0.25">
      <c r="A35" s="29">
        <f>+A34+A32+A30+A25+A23+A21+A19+A17+A15+A13+A10</f>
        <v>15</v>
      </c>
      <c r="B35" s="24" t="s">
        <v>423</v>
      </c>
      <c r="C35" s="30">
        <f>+C33+C31+C26+C24+C22+C20+C18+C16+C14+C11+C9</f>
        <v>186.88000000000002</v>
      </c>
      <c r="D35" s="30">
        <f>+D33+D31+D26+D24+D22+D20+D18+D16+D14+D11+D9</f>
        <v>98.610000000000014</v>
      </c>
      <c r="E35" s="30"/>
      <c r="F35" s="30"/>
      <c r="G35" s="30">
        <f>+G33+G31+G26+G24+G22+G20+G18+G16+G14+G11+G9</f>
        <v>88.27000000000001</v>
      </c>
      <c r="H35" s="24"/>
      <c r="I35" s="24"/>
      <c r="J35" s="31"/>
    </row>
    <row r="36" spans="1:11" ht="6.75" customHeight="1" x14ac:dyDescent="0.25"/>
    <row r="37" spans="1:11" x14ac:dyDescent="0.25">
      <c r="A37" s="32"/>
      <c r="B37" s="32"/>
      <c r="C37" s="32"/>
      <c r="D37" s="32"/>
      <c r="E37" s="32"/>
      <c r="F37" s="32"/>
      <c r="G37" s="32"/>
      <c r="H37" s="305"/>
      <c r="I37" s="337" t="str">
        <f>+CMĐ!G25</f>
        <v>HỘI ĐỒNG NHÂN DÂN TỈNH</v>
      </c>
      <c r="J37" s="338"/>
    </row>
  </sheetData>
  <mergeCells count="15">
    <mergeCell ref="A4:J4"/>
    <mergeCell ref="A1:D1"/>
    <mergeCell ref="E1:J1"/>
    <mergeCell ref="A2:D2"/>
    <mergeCell ref="E2:J2"/>
    <mergeCell ref="A3:J3"/>
    <mergeCell ref="I37:J37"/>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opLeftCell="A13" zoomScaleNormal="100" workbookViewId="0">
      <selection sqref="A1:D1"/>
    </sheetView>
  </sheetViews>
  <sheetFormatPr defaultRowHeight="15.75" x14ac:dyDescent="0.25"/>
  <cols>
    <col min="1" max="1" width="5" style="22" customWidth="1"/>
    <col min="2" max="2" width="28.5703125" style="22" customWidth="1"/>
    <col min="3" max="3" width="11.5703125" style="22" customWidth="1"/>
    <col min="4" max="4" width="7.42578125" style="22" customWidth="1"/>
    <col min="5" max="5" width="6.5703125" style="22" customWidth="1"/>
    <col min="6" max="7" width="6.28515625" style="22" customWidth="1"/>
    <col min="8" max="8" width="13.5703125" style="22" customWidth="1"/>
    <col min="9" max="9" width="43.85546875" style="22" customWidth="1"/>
    <col min="10" max="10" width="8.7109375" style="22" customWidth="1"/>
    <col min="11" max="16384" width="9.140625" style="22"/>
  </cols>
  <sheetData>
    <row r="1" spans="1:49" ht="15.75" customHeight="1" x14ac:dyDescent="0.25">
      <c r="A1" s="327" t="str">
        <f>+CMĐ!A1</f>
        <v>HỘI ĐỒNG NHÂN DÂN</v>
      </c>
      <c r="B1" s="327"/>
      <c r="C1" s="327"/>
      <c r="D1" s="327"/>
      <c r="E1" s="328" t="s">
        <v>0</v>
      </c>
      <c r="F1" s="328"/>
      <c r="G1" s="328"/>
      <c r="H1" s="328"/>
      <c r="I1" s="328"/>
      <c r="J1" s="328"/>
    </row>
    <row r="2" spans="1:49" ht="15.75" customHeight="1" x14ac:dyDescent="0.25">
      <c r="A2" s="328" t="str">
        <f>+CMĐ!A2</f>
        <v>TỈNH HÀ TĨNH</v>
      </c>
      <c r="B2" s="328"/>
      <c r="C2" s="328"/>
      <c r="D2" s="328"/>
      <c r="E2" s="328" t="s">
        <v>1</v>
      </c>
      <c r="F2" s="328"/>
      <c r="G2" s="328"/>
      <c r="H2" s="328"/>
      <c r="I2" s="328"/>
      <c r="J2" s="328"/>
    </row>
    <row r="3" spans="1:49" x14ac:dyDescent="0.25">
      <c r="A3" s="329"/>
      <c r="B3" s="329"/>
      <c r="C3" s="329"/>
      <c r="D3" s="329"/>
      <c r="E3" s="329"/>
      <c r="F3" s="329"/>
      <c r="G3" s="329"/>
      <c r="H3" s="329"/>
      <c r="I3" s="329"/>
      <c r="J3" s="329"/>
    </row>
    <row r="4" spans="1:49" ht="39" customHeight="1" x14ac:dyDescent="0.25">
      <c r="A4" s="325" t="s">
        <v>49</v>
      </c>
      <c r="B4" s="325"/>
      <c r="C4" s="325"/>
      <c r="D4" s="325"/>
      <c r="E4" s="325"/>
      <c r="F4" s="325"/>
      <c r="G4" s="325"/>
      <c r="H4" s="325"/>
      <c r="I4" s="325"/>
      <c r="J4" s="325"/>
    </row>
    <row r="5" spans="1:49"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49" ht="7.5" customHeight="1" x14ac:dyDescent="0.25">
      <c r="A6" s="2"/>
      <c r="B6" s="2"/>
      <c r="C6" s="2"/>
      <c r="D6" s="2"/>
      <c r="E6" s="2"/>
      <c r="F6" s="2"/>
      <c r="G6" s="2"/>
      <c r="H6" s="2"/>
      <c r="I6" s="2"/>
    </row>
    <row r="7" spans="1:49" ht="20.25" customHeight="1" x14ac:dyDescent="0.25">
      <c r="A7" s="339" t="s">
        <v>2</v>
      </c>
      <c r="B7" s="340" t="s">
        <v>41</v>
      </c>
      <c r="C7" s="341" t="s">
        <v>48</v>
      </c>
      <c r="D7" s="341" t="s">
        <v>42</v>
      </c>
      <c r="E7" s="341"/>
      <c r="F7" s="341"/>
      <c r="G7" s="341"/>
      <c r="H7" s="342" t="s">
        <v>43</v>
      </c>
      <c r="I7" s="344" t="s">
        <v>44</v>
      </c>
      <c r="J7" s="346" t="s">
        <v>45</v>
      </c>
    </row>
    <row r="8" spans="1:49" ht="38.25" customHeight="1" x14ac:dyDescent="0.25">
      <c r="A8" s="339"/>
      <c r="B8" s="340"/>
      <c r="C8" s="341"/>
      <c r="D8" s="23" t="s">
        <v>6</v>
      </c>
      <c r="E8" s="23" t="s">
        <v>46</v>
      </c>
      <c r="F8" s="23" t="s">
        <v>8</v>
      </c>
      <c r="G8" s="23" t="s">
        <v>9</v>
      </c>
      <c r="H8" s="343"/>
      <c r="I8" s="345"/>
      <c r="J8" s="346"/>
    </row>
    <row r="9" spans="1:49" s="40" customFormat="1" ht="31.5" x14ac:dyDescent="0.25">
      <c r="A9" s="33" t="s">
        <v>52</v>
      </c>
      <c r="B9" s="78" t="s">
        <v>118</v>
      </c>
      <c r="C9" s="35">
        <f>SUM(C10)</f>
        <v>0.2</v>
      </c>
      <c r="D9" s="35">
        <f>SUM(D10)</f>
        <v>0.2</v>
      </c>
      <c r="E9" s="35"/>
      <c r="F9" s="35"/>
      <c r="G9" s="35"/>
      <c r="H9" s="79"/>
      <c r="I9" s="37"/>
      <c r="J9" s="38"/>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row>
    <row r="10" spans="1:49" s="40" customFormat="1" ht="78.75" x14ac:dyDescent="0.25">
      <c r="A10" s="41">
        <v>1</v>
      </c>
      <c r="B10" s="53" t="s">
        <v>119</v>
      </c>
      <c r="C10" s="43">
        <f>+D10+E10+F10+G10</f>
        <v>0.2</v>
      </c>
      <c r="D10" s="43">
        <v>0.2</v>
      </c>
      <c r="E10" s="43"/>
      <c r="F10" s="43"/>
      <c r="G10" s="43"/>
      <c r="H10" s="53" t="s">
        <v>120</v>
      </c>
      <c r="I10" s="41" t="s">
        <v>121</v>
      </c>
      <c r="J10" s="80"/>
      <c r="K10" s="81"/>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row>
    <row r="11" spans="1:49" s="40" customFormat="1" ht="63" x14ac:dyDescent="0.25">
      <c r="A11" s="33" t="s">
        <v>62</v>
      </c>
      <c r="B11" s="78" t="s">
        <v>122</v>
      </c>
      <c r="C11" s="35">
        <f>SUM(C12)</f>
        <v>1</v>
      </c>
      <c r="D11" s="35">
        <f>SUM(D12)</f>
        <v>1</v>
      </c>
      <c r="E11" s="35"/>
      <c r="F11" s="35"/>
      <c r="G11" s="35"/>
      <c r="H11" s="35"/>
      <c r="I11" s="37"/>
      <c r="J11" s="38"/>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row>
    <row r="12" spans="1:49" s="40" customFormat="1" ht="218.25" customHeight="1" x14ac:dyDescent="0.25">
      <c r="A12" s="41">
        <v>1</v>
      </c>
      <c r="B12" s="53" t="s">
        <v>123</v>
      </c>
      <c r="C12" s="43">
        <f>+D12+E12+F12+G12</f>
        <v>1</v>
      </c>
      <c r="D12" s="43">
        <v>1</v>
      </c>
      <c r="E12" s="43"/>
      <c r="F12" s="43"/>
      <c r="G12" s="43"/>
      <c r="H12" s="41" t="s">
        <v>124</v>
      </c>
      <c r="I12" s="88" t="s">
        <v>132</v>
      </c>
      <c r="J12" s="80"/>
      <c r="K12" s="81"/>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row>
    <row r="13" spans="1:49" s="40" customFormat="1" ht="47.25" x14ac:dyDescent="0.25">
      <c r="A13" s="33" t="s">
        <v>71</v>
      </c>
      <c r="B13" s="83" t="s">
        <v>129</v>
      </c>
      <c r="C13" s="35">
        <f>SUM(C14:C15)</f>
        <v>0.7</v>
      </c>
      <c r="D13" s="35">
        <f>SUM(D14:D15)</f>
        <v>0.32</v>
      </c>
      <c r="E13" s="35"/>
      <c r="F13" s="35">
        <f>SUM(F14:F15)</f>
        <v>0.09</v>
      </c>
      <c r="G13" s="35">
        <f>SUM(G14:G15)</f>
        <v>0.28999999999999998</v>
      </c>
      <c r="H13" s="42"/>
      <c r="I13" s="53"/>
      <c r="J13" s="80"/>
      <c r="K13" s="81"/>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row>
    <row r="14" spans="1:49" s="40" customFormat="1" ht="94.5" x14ac:dyDescent="0.25">
      <c r="A14" s="52">
        <v>1</v>
      </c>
      <c r="B14" s="53" t="s">
        <v>125</v>
      </c>
      <c r="C14" s="43">
        <f>+D14+E14+F14+G14</f>
        <v>7.0000000000000007E-2</v>
      </c>
      <c r="D14" s="84">
        <v>7.0000000000000007E-2</v>
      </c>
      <c r="E14" s="44"/>
      <c r="F14" s="44"/>
      <c r="G14" s="44"/>
      <c r="H14" s="85" t="s">
        <v>126</v>
      </c>
      <c r="I14" s="41" t="s">
        <v>127</v>
      </c>
      <c r="J14" s="80"/>
      <c r="K14" s="81"/>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row>
    <row r="15" spans="1:49" s="40" customFormat="1" ht="123.75" customHeight="1" x14ac:dyDescent="0.25">
      <c r="A15" s="52">
        <v>2</v>
      </c>
      <c r="B15" s="53" t="s">
        <v>128</v>
      </c>
      <c r="C15" s="43">
        <f>+D15+E15+F15+G15</f>
        <v>0.62999999999999989</v>
      </c>
      <c r="D15" s="43">
        <v>0.25</v>
      </c>
      <c r="E15" s="44"/>
      <c r="F15" s="43">
        <v>0.09</v>
      </c>
      <c r="G15" s="43">
        <v>0.28999999999999998</v>
      </c>
      <c r="H15" s="86" t="s">
        <v>149</v>
      </c>
      <c r="I15" s="82" t="s">
        <v>131</v>
      </c>
      <c r="J15" s="80"/>
      <c r="K15" s="81"/>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row>
    <row r="16" spans="1:49" s="87" customFormat="1" x14ac:dyDescent="0.25">
      <c r="A16" s="62">
        <f>+A15+A12+A10</f>
        <v>4</v>
      </c>
      <c r="B16" s="63" t="s">
        <v>130</v>
      </c>
      <c r="C16" s="35">
        <f>+C13+C11+C9</f>
        <v>1.9</v>
      </c>
      <c r="D16" s="35">
        <f>+D13+D11+D9</f>
        <v>1.52</v>
      </c>
      <c r="E16" s="35"/>
      <c r="F16" s="35">
        <f>+F13+F11+F9</f>
        <v>0.09</v>
      </c>
      <c r="G16" s="35">
        <f>+G13+G11+G9</f>
        <v>0.28999999999999998</v>
      </c>
      <c r="H16" s="63"/>
      <c r="I16" s="63"/>
      <c r="J16" s="78"/>
    </row>
    <row r="18" spans="1:10" x14ac:dyDescent="0.25">
      <c r="A18" s="32"/>
      <c r="B18" s="32"/>
      <c r="C18" s="32"/>
      <c r="D18" s="32"/>
      <c r="E18" s="32"/>
      <c r="F18" s="32"/>
      <c r="G18" s="32"/>
      <c r="H18" s="32"/>
      <c r="I18" s="337" t="str">
        <f>+CMĐ!G25</f>
        <v>HỘI ĐỒNG NHÂN DÂN TỈNH</v>
      </c>
      <c r="J18" s="338"/>
    </row>
  </sheetData>
  <mergeCells count="15">
    <mergeCell ref="A4:J4"/>
    <mergeCell ref="A1:D1"/>
    <mergeCell ref="E1:J1"/>
    <mergeCell ref="A2:D2"/>
    <mergeCell ref="E2:J2"/>
    <mergeCell ref="A3:J3"/>
    <mergeCell ref="I18:J18"/>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
  <sheetViews>
    <sheetView topLeftCell="A7" workbookViewId="0">
      <selection sqref="A1:D1"/>
    </sheetView>
  </sheetViews>
  <sheetFormatPr defaultRowHeight="15.75" x14ac:dyDescent="0.25"/>
  <cols>
    <col min="1" max="1" width="5" style="22" customWidth="1"/>
    <col min="2" max="2" width="28.5703125" style="22" customWidth="1"/>
    <col min="3" max="3" width="13" style="22" customWidth="1"/>
    <col min="4" max="4" width="7.42578125" style="22" customWidth="1"/>
    <col min="5" max="5" width="6.5703125" style="22" customWidth="1"/>
    <col min="6" max="6" width="6.28515625" style="22" customWidth="1"/>
    <col min="7" max="7" width="9.28515625" style="22" customWidth="1"/>
    <col min="8" max="8" width="12.5703125" style="22" customWidth="1"/>
    <col min="9" max="9" width="43.85546875" style="22" customWidth="1"/>
    <col min="10" max="10" width="7.85546875" style="22" customWidth="1"/>
    <col min="11" max="16384" width="9.140625" style="22"/>
  </cols>
  <sheetData>
    <row r="1" spans="1:49" ht="15.75" customHeight="1" x14ac:dyDescent="0.25">
      <c r="A1" s="327" t="str">
        <f>+CMĐ!A1</f>
        <v>HỘI ĐỒNG NHÂN DÂN</v>
      </c>
      <c r="B1" s="327"/>
      <c r="C1" s="327"/>
      <c r="D1" s="327"/>
      <c r="E1" s="328" t="s">
        <v>0</v>
      </c>
      <c r="F1" s="328"/>
      <c r="G1" s="328"/>
      <c r="H1" s="328"/>
      <c r="I1" s="328"/>
      <c r="J1" s="328"/>
    </row>
    <row r="2" spans="1:49" ht="15.75" customHeight="1" x14ac:dyDescent="0.25">
      <c r="A2" s="328" t="str">
        <f>+CMĐ!A2</f>
        <v>TỈNH HÀ TĨNH</v>
      </c>
      <c r="B2" s="328"/>
      <c r="C2" s="328"/>
      <c r="D2" s="328"/>
      <c r="E2" s="328" t="s">
        <v>1</v>
      </c>
      <c r="F2" s="328"/>
      <c r="G2" s="328"/>
      <c r="H2" s="328"/>
      <c r="I2" s="328"/>
      <c r="J2" s="328"/>
    </row>
    <row r="3" spans="1:49" x14ac:dyDescent="0.25">
      <c r="A3" s="329"/>
      <c r="B3" s="329"/>
      <c r="C3" s="329"/>
      <c r="D3" s="329"/>
      <c r="E3" s="329"/>
      <c r="F3" s="329"/>
      <c r="G3" s="329"/>
      <c r="H3" s="329"/>
      <c r="I3" s="329"/>
      <c r="J3" s="329"/>
    </row>
    <row r="4" spans="1:49" ht="39" customHeight="1" x14ac:dyDescent="0.25">
      <c r="A4" s="325" t="s">
        <v>209</v>
      </c>
      <c r="B4" s="325"/>
      <c r="C4" s="325"/>
      <c r="D4" s="325"/>
      <c r="E4" s="325"/>
      <c r="F4" s="325"/>
      <c r="G4" s="325"/>
      <c r="H4" s="325"/>
      <c r="I4" s="325"/>
      <c r="J4" s="325"/>
    </row>
    <row r="5" spans="1:49"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49" x14ac:dyDescent="0.25">
      <c r="A6" s="2"/>
      <c r="B6" s="2"/>
      <c r="C6" s="2"/>
      <c r="D6" s="2"/>
      <c r="E6" s="2"/>
      <c r="F6" s="2"/>
      <c r="G6" s="2"/>
      <c r="H6" s="2"/>
      <c r="I6" s="2"/>
    </row>
    <row r="7" spans="1:49" ht="20.25" customHeight="1" x14ac:dyDescent="0.25">
      <c r="A7" s="339" t="s">
        <v>2</v>
      </c>
      <c r="B7" s="340" t="s">
        <v>41</v>
      </c>
      <c r="C7" s="341" t="s">
        <v>48</v>
      </c>
      <c r="D7" s="341" t="s">
        <v>42</v>
      </c>
      <c r="E7" s="341"/>
      <c r="F7" s="341"/>
      <c r="G7" s="341"/>
      <c r="H7" s="340" t="s">
        <v>43</v>
      </c>
      <c r="I7" s="346" t="s">
        <v>44</v>
      </c>
      <c r="J7" s="346" t="s">
        <v>45</v>
      </c>
    </row>
    <row r="8" spans="1:49" ht="41.25" customHeight="1" x14ac:dyDescent="0.25">
      <c r="A8" s="339"/>
      <c r="B8" s="340"/>
      <c r="C8" s="341"/>
      <c r="D8" s="306" t="s">
        <v>6</v>
      </c>
      <c r="E8" s="306" t="s">
        <v>46</v>
      </c>
      <c r="F8" s="306" t="s">
        <v>8</v>
      </c>
      <c r="G8" s="306" t="s">
        <v>9</v>
      </c>
      <c r="H8" s="340"/>
      <c r="I8" s="346"/>
      <c r="J8" s="346"/>
    </row>
    <row r="9" spans="1:49" s="265" customFormat="1" ht="31.5" x14ac:dyDescent="0.25">
      <c r="A9" s="33" t="s">
        <v>52</v>
      </c>
      <c r="B9" s="261" t="s">
        <v>118</v>
      </c>
      <c r="C9" s="99">
        <f>C10</f>
        <v>1.5</v>
      </c>
      <c r="D9" s="99">
        <f>D10</f>
        <v>1.5</v>
      </c>
      <c r="E9" s="99"/>
      <c r="F9" s="99"/>
      <c r="G9" s="99"/>
      <c r="H9" s="262"/>
      <c r="I9" s="104"/>
      <c r="J9" s="263"/>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row>
    <row r="10" spans="1:49" s="265" customFormat="1" ht="157.5" x14ac:dyDescent="0.25">
      <c r="A10" s="266">
        <v>1</v>
      </c>
      <c r="B10" s="267" t="s">
        <v>150</v>
      </c>
      <c r="C10" s="106">
        <f>SUM(D10:G10)</f>
        <v>1.5</v>
      </c>
      <c r="D10" s="106">
        <v>1.5</v>
      </c>
      <c r="E10" s="106"/>
      <c r="F10" s="106"/>
      <c r="G10" s="106"/>
      <c r="H10" s="268" t="s">
        <v>151</v>
      </c>
      <c r="I10" s="269" t="s">
        <v>152</v>
      </c>
      <c r="J10" s="270"/>
      <c r="K10" s="271"/>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row>
    <row r="11" spans="1:49" s="265" customFormat="1" ht="31.5" x14ac:dyDescent="0.25">
      <c r="A11" s="33" t="s">
        <v>62</v>
      </c>
      <c r="B11" s="261" t="s">
        <v>153</v>
      </c>
      <c r="C11" s="272">
        <f>SUM(C12:C13)</f>
        <v>1358.5900000000001</v>
      </c>
      <c r="D11" s="272">
        <f>SUM(D12:D13)</f>
        <v>118.94</v>
      </c>
      <c r="E11" s="272">
        <f>SUM(E12:E13)</f>
        <v>38.700000000000003</v>
      </c>
      <c r="F11" s="272"/>
      <c r="G11" s="272">
        <f>SUM(G12:G13)</f>
        <v>1200.95</v>
      </c>
      <c r="H11" s="99"/>
      <c r="I11" s="104"/>
      <c r="J11" s="263"/>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row>
    <row r="12" spans="1:49" s="265" customFormat="1" ht="157.5" x14ac:dyDescent="0.25">
      <c r="A12" s="266">
        <v>1</v>
      </c>
      <c r="B12" s="267" t="s">
        <v>154</v>
      </c>
      <c r="C12" s="106">
        <f>SUM(D12:G12)</f>
        <v>1</v>
      </c>
      <c r="D12" s="106">
        <v>1</v>
      </c>
      <c r="E12" s="106"/>
      <c r="F12" s="106"/>
      <c r="G12" s="106"/>
      <c r="H12" s="268" t="s">
        <v>151</v>
      </c>
      <c r="I12" s="269" t="s">
        <v>152</v>
      </c>
      <c r="J12" s="270"/>
      <c r="K12" s="271"/>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row>
    <row r="13" spans="1:49" s="265" customFormat="1" ht="157.5" x14ac:dyDescent="0.25">
      <c r="A13" s="266">
        <v>2</v>
      </c>
      <c r="B13" s="267" t="s">
        <v>155</v>
      </c>
      <c r="C13" s="273">
        <f>SUM(D13:G13)</f>
        <v>1357.5900000000001</v>
      </c>
      <c r="D13" s="273">
        <v>117.94</v>
      </c>
      <c r="E13" s="273">
        <v>38.700000000000003</v>
      </c>
      <c r="F13" s="273"/>
      <c r="G13" s="273">
        <v>1200.95</v>
      </c>
      <c r="H13" s="268" t="s">
        <v>156</v>
      </c>
      <c r="I13" s="269" t="s">
        <v>157</v>
      </c>
      <c r="J13" s="270"/>
      <c r="K13" s="271"/>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row>
    <row r="14" spans="1:49" s="265" customFormat="1" ht="47.25" x14ac:dyDescent="0.25">
      <c r="A14" s="33" t="s">
        <v>71</v>
      </c>
      <c r="B14" s="261" t="s">
        <v>129</v>
      </c>
      <c r="C14" s="99">
        <f>SUM(C15)</f>
        <v>0.03</v>
      </c>
      <c r="D14" s="99">
        <f>SUM(D15)</f>
        <v>0.03</v>
      </c>
      <c r="E14" s="99"/>
      <c r="F14" s="99"/>
      <c r="G14" s="99"/>
      <c r="H14" s="262"/>
      <c r="I14" s="104"/>
      <c r="J14" s="263"/>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row>
    <row r="15" spans="1:49" s="265" customFormat="1" ht="173.25" x14ac:dyDescent="0.25">
      <c r="A15" s="266">
        <v>1</v>
      </c>
      <c r="B15" s="267" t="s">
        <v>158</v>
      </c>
      <c r="C15" s="106">
        <f>SUM(D15:G15)</f>
        <v>0.03</v>
      </c>
      <c r="D15" s="106">
        <v>0.03</v>
      </c>
      <c r="E15" s="106"/>
      <c r="F15" s="106"/>
      <c r="G15" s="106"/>
      <c r="H15" s="86" t="s">
        <v>159</v>
      </c>
      <c r="I15" s="107" t="s">
        <v>160</v>
      </c>
      <c r="J15" s="270"/>
      <c r="K15" s="271"/>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row>
    <row r="16" spans="1:49" s="265" customFormat="1" ht="31.5" x14ac:dyDescent="0.25">
      <c r="A16" s="33" t="s">
        <v>204</v>
      </c>
      <c r="B16" s="261" t="s">
        <v>457</v>
      </c>
      <c r="C16" s="99">
        <f t="shared" ref="C16:C17" si="0">SUM(D16:G16)</f>
        <v>15</v>
      </c>
      <c r="D16" s="99"/>
      <c r="E16" s="99"/>
      <c r="F16" s="99"/>
      <c r="G16" s="99">
        <f t="shared" ref="G16" si="1">SUM(G17:G17)</f>
        <v>15</v>
      </c>
      <c r="H16" s="86"/>
      <c r="I16" s="107"/>
      <c r="J16" s="270"/>
      <c r="K16" s="271"/>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row>
    <row r="17" spans="1:49" s="265" customFormat="1" ht="78.75" x14ac:dyDescent="0.25">
      <c r="A17" s="266">
        <v>1</v>
      </c>
      <c r="B17" s="267" t="s">
        <v>458</v>
      </c>
      <c r="C17" s="106">
        <f t="shared" si="0"/>
        <v>15</v>
      </c>
      <c r="D17" s="106"/>
      <c r="E17" s="106"/>
      <c r="F17" s="106"/>
      <c r="G17" s="106">
        <v>15</v>
      </c>
      <c r="H17" s="86" t="s">
        <v>459</v>
      </c>
      <c r="I17" s="104" t="s">
        <v>460</v>
      </c>
      <c r="J17" s="270"/>
      <c r="K17" s="271"/>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row>
    <row r="18" spans="1:49" x14ac:dyDescent="0.25">
      <c r="A18" s="29">
        <f>+A15+A13+A10+A17</f>
        <v>5</v>
      </c>
      <c r="B18" s="24" t="s">
        <v>226</v>
      </c>
      <c r="C18" s="30">
        <f>+C14+C11+C9+C16</f>
        <v>1375.1200000000001</v>
      </c>
      <c r="D18" s="30">
        <f t="shared" ref="D18:G18" si="2">+D14+D11+D9+D16</f>
        <v>120.47</v>
      </c>
      <c r="E18" s="30">
        <f t="shared" si="2"/>
        <v>38.700000000000003</v>
      </c>
      <c r="F18" s="30"/>
      <c r="G18" s="30">
        <f t="shared" si="2"/>
        <v>1215.95</v>
      </c>
      <c r="H18" s="24"/>
      <c r="I18" s="24"/>
      <c r="J18" s="31"/>
    </row>
    <row r="20" spans="1:49" x14ac:dyDescent="0.25">
      <c r="A20" s="32"/>
      <c r="B20" s="32"/>
      <c r="C20" s="32"/>
      <c r="D20" s="32"/>
      <c r="E20" s="32"/>
      <c r="F20" s="32"/>
      <c r="G20" s="32"/>
      <c r="H20" s="32"/>
      <c r="I20" s="337" t="str">
        <f>+CMĐ!G25</f>
        <v>HỘI ĐỒNG NHÂN DÂN TỈNH</v>
      </c>
      <c r="J20" s="338"/>
    </row>
  </sheetData>
  <mergeCells count="15">
    <mergeCell ref="A4:J4"/>
    <mergeCell ref="A1:D1"/>
    <mergeCell ref="E1:J1"/>
    <mergeCell ref="A2:D2"/>
    <mergeCell ref="E2:J2"/>
    <mergeCell ref="A3:J3"/>
    <mergeCell ref="I20:J20"/>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0" ht="15.75" customHeight="1" x14ac:dyDescent="0.25">
      <c r="A1" s="327" t="str">
        <f>+CMĐ!A1</f>
        <v>HỘI ĐỒNG NHÂN DÂN</v>
      </c>
      <c r="B1" s="327"/>
      <c r="C1" s="327"/>
      <c r="D1" s="327"/>
      <c r="E1" s="328" t="s">
        <v>0</v>
      </c>
      <c r="F1" s="328"/>
      <c r="G1" s="328"/>
      <c r="H1" s="328"/>
      <c r="I1" s="328"/>
      <c r="J1" s="328"/>
    </row>
    <row r="2" spans="1:10" ht="15.75" customHeight="1" x14ac:dyDescent="0.25">
      <c r="A2" s="328" t="str">
        <f>+CMĐ!A2</f>
        <v>TỈNH HÀ TĨNH</v>
      </c>
      <c r="B2" s="328"/>
      <c r="C2" s="328"/>
      <c r="D2" s="328"/>
      <c r="E2" s="328" t="s">
        <v>1</v>
      </c>
      <c r="F2" s="328"/>
      <c r="G2" s="328"/>
      <c r="H2" s="328"/>
      <c r="I2" s="328"/>
      <c r="J2" s="328"/>
    </row>
    <row r="3" spans="1:10" x14ac:dyDescent="0.25">
      <c r="A3" s="329"/>
      <c r="B3" s="329"/>
      <c r="C3" s="329"/>
      <c r="D3" s="329"/>
      <c r="E3" s="329"/>
      <c r="F3" s="329"/>
      <c r="G3" s="329"/>
      <c r="H3" s="329"/>
      <c r="I3" s="329"/>
      <c r="J3" s="329"/>
    </row>
    <row r="4" spans="1:10" ht="39" customHeight="1" x14ac:dyDescent="0.25">
      <c r="A4" s="325" t="s">
        <v>453</v>
      </c>
      <c r="B4" s="325"/>
      <c r="C4" s="325"/>
      <c r="D4" s="325"/>
      <c r="E4" s="325"/>
      <c r="F4" s="325"/>
      <c r="G4" s="325"/>
      <c r="H4" s="325"/>
      <c r="I4" s="325"/>
      <c r="J4" s="325"/>
    </row>
    <row r="5" spans="1:10"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10" x14ac:dyDescent="0.25">
      <c r="A6" s="2"/>
      <c r="B6" s="2"/>
      <c r="C6" s="2"/>
      <c r="D6" s="2"/>
      <c r="E6" s="2"/>
      <c r="F6" s="2"/>
      <c r="G6" s="2"/>
      <c r="H6" s="2"/>
      <c r="I6" s="2"/>
    </row>
    <row r="7" spans="1:10" ht="20.25" customHeight="1" x14ac:dyDescent="0.25">
      <c r="A7" s="339" t="s">
        <v>2</v>
      </c>
      <c r="B7" s="340" t="s">
        <v>41</v>
      </c>
      <c r="C7" s="341" t="s">
        <v>48</v>
      </c>
      <c r="D7" s="341" t="s">
        <v>42</v>
      </c>
      <c r="E7" s="341"/>
      <c r="F7" s="341"/>
      <c r="G7" s="341"/>
      <c r="H7" s="340" t="s">
        <v>43</v>
      </c>
      <c r="I7" s="346" t="s">
        <v>44</v>
      </c>
      <c r="J7" s="346" t="s">
        <v>45</v>
      </c>
    </row>
    <row r="8" spans="1:10" ht="43.5" customHeight="1" x14ac:dyDescent="0.25">
      <c r="A8" s="339"/>
      <c r="B8" s="340"/>
      <c r="C8" s="341"/>
      <c r="D8" s="306" t="s">
        <v>6</v>
      </c>
      <c r="E8" s="306" t="s">
        <v>46</v>
      </c>
      <c r="F8" s="306" t="s">
        <v>8</v>
      </c>
      <c r="G8" s="306" t="s">
        <v>9</v>
      </c>
      <c r="H8" s="340"/>
      <c r="I8" s="346"/>
      <c r="J8" s="346"/>
    </row>
    <row r="9" spans="1:10" s="113" customFormat="1" ht="31.5" x14ac:dyDescent="0.25">
      <c r="A9" s="110" t="s">
        <v>52</v>
      </c>
      <c r="B9" s="111" t="s">
        <v>161</v>
      </c>
      <c r="C9" s="159">
        <f>+C10+C11</f>
        <v>1.29</v>
      </c>
      <c r="D9" s="159">
        <f>+D10+D11</f>
        <v>1.29</v>
      </c>
      <c r="E9" s="159"/>
      <c r="F9" s="159"/>
      <c r="G9" s="159"/>
      <c r="H9" s="112"/>
      <c r="I9" s="25"/>
      <c r="J9" s="110"/>
    </row>
    <row r="10" spans="1:10" s="117" customFormat="1" ht="63" x14ac:dyDescent="0.25">
      <c r="A10" s="114">
        <v>1</v>
      </c>
      <c r="B10" s="115" t="s">
        <v>162</v>
      </c>
      <c r="C10" s="160">
        <v>0.53</v>
      </c>
      <c r="D10" s="160">
        <v>0.53</v>
      </c>
      <c r="E10" s="161"/>
      <c r="F10" s="161"/>
      <c r="G10" s="161"/>
      <c r="H10" s="94" t="s">
        <v>163</v>
      </c>
      <c r="I10" s="115" t="s">
        <v>164</v>
      </c>
      <c r="J10" s="116"/>
    </row>
    <row r="11" spans="1:10" s="117" customFormat="1" ht="63" x14ac:dyDescent="0.25">
      <c r="A11" s="114">
        <v>2</v>
      </c>
      <c r="B11" s="115" t="s">
        <v>165</v>
      </c>
      <c r="C11" s="160">
        <v>0.76</v>
      </c>
      <c r="D11" s="160">
        <v>0.76</v>
      </c>
      <c r="E11" s="161"/>
      <c r="F11" s="161"/>
      <c r="G11" s="161"/>
      <c r="H11" s="94" t="s">
        <v>166</v>
      </c>
      <c r="I11" s="115" t="s">
        <v>164</v>
      </c>
      <c r="J11" s="116"/>
    </row>
    <row r="12" spans="1:10" s="120" customFormat="1" x14ac:dyDescent="0.25">
      <c r="A12" s="118" t="s">
        <v>62</v>
      </c>
      <c r="B12" s="111" t="s">
        <v>94</v>
      </c>
      <c r="C12" s="162">
        <f>SUM(C13:C26)</f>
        <v>6.65</v>
      </c>
      <c r="D12" s="162">
        <f>SUM(D13:D26)</f>
        <v>6.65</v>
      </c>
      <c r="E12" s="162"/>
      <c r="F12" s="162"/>
      <c r="G12" s="162"/>
      <c r="H12" s="119"/>
      <c r="I12" s="25"/>
      <c r="J12" s="116"/>
    </row>
    <row r="13" spans="1:10" s="117" customFormat="1" ht="47.25" x14ac:dyDescent="0.25">
      <c r="A13" s="121">
        <v>1</v>
      </c>
      <c r="B13" s="115" t="s">
        <v>167</v>
      </c>
      <c r="C13" s="163">
        <v>0.25</v>
      </c>
      <c r="D13" s="163">
        <v>0.25</v>
      </c>
      <c r="E13" s="163"/>
      <c r="F13" s="163"/>
      <c r="G13" s="163"/>
      <c r="H13" s="94" t="s">
        <v>168</v>
      </c>
      <c r="I13" s="115" t="s">
        <v>169</v>
      </c>
      <c r="J13" s="116"/>
    </row>
    <row r="14" spans="1:10" s="117" customFormat="1" ht="78.75" x14ac:dyDescent="0.25">
      <c r="A14" s="121">
        <v>2</v>
      </c>
      <c r="B14" s="115" t="s">
        <v>170</v>
      </c>
      <c r="C14" s="163">
        <v>0.5</v>
      </c>
      <c r="D14" s="163">
        <v>0.5</v>
      </c>
      <c r="E14" s="161"/>
      <c r="F14" s="161"/>
      <c r="G14" s="161"/>
      <c r="H14" s="94" t="s">
        <v>168</v>
      </c>
      <c r="I14" s="115" t="s">
        <v>171</v>
      </c>
      <c r="J14" s="116"/>
    </row>
    <row r="15" spans="1:10" s="120" customFormat="1" ht="63" x14ac:dyDescent="0.25">
      <c r="A15" s="121">
        <v>3</v>
      </c>
      <c r="B15" s="115" t="s">
        <v>172</v>
      </c>
      <c r="C15" s="163">
        <v>0.45</v>
      </c>
      <c r="D15" s="163">
        <v>0.45</v>
      </c>
      <c r="E15" s="161"/>
      <c r="F15" s="161"/>
      <c r="G15" s="161"/>
      <c r="H15" s="94" t="s">
        <v>168</v>
      </c>
      <c r="I15" s="115" t="s">
        <v>173</v>
      </c>
      <c r="J15" s="116"/>
    </row>
    <row r="16" spans="1:10" s="117" customFormat="1" ht="63" x14ac:dyDescent="0.25">
      <c r="A16" s="121">
        <v>4</v>
      </c>
      <c r="B16" s="115" t="s">
        <v>174</v>
      </c>
      <c r="C16" s="163">
        <v>0.4</v>
      </c>
      <c r="D16" s="163">
        <v>0.4</v>
      </c>
      <c r="E16" s="163"/>
      <c r="F16" s="163"/>
      <c r="G16" s="163"/>
      <c r="H16" s="94" t="s">
        <v>175</v>
      </c>
      <c r="I16" s="115" t="s">
        <v>176</v>
      </c>
      <c r="J16" s="122"/>
    </row>
    <row r="17" spans="1:10" s="117" customFormat="1" ht="126" x14ac:dyDescent="0.25">
      <c r="A17" s="121">
        <v>5</v>
      </c>
      <c r="B17" s="115" t="s">
        <v>177</v>
      </c>
      <c r="C17" s="163">
        <v>0.5</v>
      </c>
      <c r="D17" s="163">
        <v>0.5</v>
      </c>
      <c r="E17" s="163"/>
      <c r="F17" s="164"/>
      <c r="G17" s="164"/>
      <c r="H17" s="94" t="s">
        <v>175</v>
      </c>
      <c r="I17" s="123" t="s">
        <v>178</v>
      </c>
      <c r="J17" s="124"/>
    </row>
    <row r="18" spans="1:10" s="117" customFormat="1" ht="78.75" x14ac:dyDescent="0.25">
      <c r="A18" s="121">
        <v>6</v>
      </c>
      <c r="B18" s="115" t="s">
        <v>179</v>
      </c>
      <c r="C18" s="163">
        <v>0.4</v>
      </c>
      <c r="D18" s="163">
        <v>0.4</v>
      </c>
      <c r="E18" s="163"/>
      <c r="F18" s="163"/>
      <c r="G18" s="163"/>
      <c r="H18" s="115" t="s">
        <v>180</v>
      </c>
      <c r="I18" s="115" t="s">
        <v>181</v>
      </c>
      <c r="J18" s="124"/>
    </row>
    <row r="19" spans="1:10" s="117" customFormat="1" ht="78.75" x14ac:dyDescent="0.25">
      <c r="A19" s="121">
        <v>7</v>
      </c>
      <c r="B19" s="115" t="s">
        <v>182</v>
      </c>
      <c r="C19" s="163">
        <v>0.2</v>
      </c>
      <c r="D19" s="163">
        <v>0.2</v>
      </c>
      <c r="E19" s="163"/>
      <c r="F19" s="163"/>
      <c r="G19" s="163"/>
      <c r="H19" s="94" t="s">
        <v>183</v>
      </c>
      <c r="I19" s="125" t="s">
        <v>184</v>
      </c>
      <c r="J19" s="124"/>
    </row>
    <row r="20" spans="1:10" s="117" customFormat="1" ht="63" x14ac:dyDescent="0.25">
      <c r="A20" s="121">
        <v>8</v>
      </c>
      <c r="B20" s="115" t="s">
        <v>185</v>
      </c>
      <c r="C20" s="163">
        <v>0.35</v>
      </c>
      <c r="D20" s="163">
        <v>0.35</v>
      </c>
      <c r="E20" s="163"/>
      <c r="F20" s="163"/>
      <c r="G20" s="163"/>
      <c r="H20" s="115" t="s">
        <v>186</v>
      </c>
      <c r="I20" s="115" t="s">
        <v>187</v>
      </c>
      <c r="J20" s="124"/>
    </row>
    <row r="21" spans="1:10" s="117" customFormat="1" ht="126" x14ac:dyDescent="0.25">
      <c r="A21" s="121">
        <v>9</v>
      </c>
      <c r="B21" s="115" t="s">
        <v>188</v>
      </c>
      <c r="C21" s="163">
        <v>0.4</v>
      </c>
      <c r="D21" s="163">
        <v>0.4</v>
      </c>
      <c r="E21" s="163"/>
      <c r="F21" s="163"/>
      <c r="G21" s="163"/>
      <c r="H21" s="94" t="s">
        <v>189</v>
      </c>
      <c r="I21" s="125" t="s">
        <v>190</v>
      </c>
      <c r="J21" s="124"/>
    </row>
    <row r="22" spans="1:10" s="117" customFormat="1" ht="78.75" x14ac:dyDescent="0.25">
      <c r="A22" s="121">
        <v>10</v>
      </c>
      <c r="B22" s="115" t="s">
        <v>191</v>
      </c>
      <c r="C22" s="165">
        <v>1.3</v>
      </c>
      <c r="D22" s="165">
        <v>1.3</v>
      </c>
      <c r="E22" s="165"/>
      <c r="F22" s="165"/>
      <c r="G22" s="165"/>
      <c r="H22" s="126" t="s">
        <v>192</v>
      </c>
      <c r="I22" s="115" t="s">
        <v>193</v>
      </c>
      <c r="J22" s="124"/>
    </row>
    <row r="23" spans="1:10" s="120" customFormat="1" ht="78.75" x14ac:dyDescent="0.25">
      <c r="A23" s="121">
        <v>11</v>
      </c>
      <c r="B23" s="115" t="s">
        <v>194</v>
      </c>
      <c r="C23" s="165">
        <v>1.1000000000000001</v>
      </c>
      <c r="D23" s="165">
        <v>1.1000000000000001</v>
      </c>
      <c r="E23" s="165"/>
      <c r="F23" s="165"/>
      <c r="G23" s="165"/>
      <c r="H23" s="126" t="s">
        <v>192</v>
      </c>
      <c r="I23" s="115" t="s">
        <v>193</v>
      </c>
      <c r="J23" s="127"/>
    </row>
    <row r="24" spans="1:10" s="117" customFormat="1" ht="63" x14ac:dyDescent="0.25">
      <c r="A24" s="121">
        <v>12</v>
      </c>
      <c r="B24" s="115" t="s">
        <v>195</v>
      </c>
      <c r="C24" s="165">
        <v>0.45</v>
      </c>
      <c r="D24" s="165">
        <v>0.45</v>
      </c>
      <c r="E24" s="165"/>
      <c r="F24" s="165"/>
      <c r="G24" s="165"/>
      <c r="H24" s="94" t="s">
        <v>196</v>
      </c>
      <c r="I24" s="115" t="s">
        <v>197</v>
      </c>
      <c r="J24" s="124"/>
    </row>
    <row r="25" spans="1:10" s="117" customFormat="1" ht="63" x14ac:dyDescent="0.25">
      <c r="A25" s="121">
        <v>13</v>
      </c>
      <c r="B25" s="115" t="s">
        <v>198</v>
      </c>
      <c r="C25" s="165">
        <v>0.2</v>
      </c>
      <c r="D25" s="165">
        <v>0.2</v>
      </c>
      <c r="E25" s="165"/>
      <c r="F25" s="165"/>
      <c r="G25" s="165"/>
      <c r="H25" s="94" t="s">
        <v>199</v>
      </c>
      <c r="I25" s="115" t="s">
        <v>200</v>
      </c>
      <c r="J25" s="124"/>
    </row>
    <row r="26" spans="1:10" s="117" customFormat="1" ht="78.75" x14ac:dyDescent="0.25">
      <c r="A26" s="121">
        <v>14</v>
      </c>
      <c r="B26" s="115" t="s">
        <v>201</v>
      </c>
      <c r="C26" s="165">
        <v>0.15</v>
      </c>
      <c r="D26" s="165">
        <v>0.15</v>
      </c>
      <c r="E26" s="164"/>
      <c r="F26" s="164"/>
      <c r="G26" s="164"/>
      <c r="H26" s="94" t="s">
        <v>202</v>
      </c>
      <c r="I26" s="123" t="s">
        <v>203</v>
      </c>
      <c r="J26" s="124"/>
    </row>
    <row r="27" spans="1:10" s="113" customFormat="1" ht="31.5" x14ac:dyDescent="0.25">
      <c r="A27" s="110" t="s">
        <v>71</v>
      </c>
      <c r="B27" s="25" t="s">
        <v>205</v>
      </c>
      <c r="C27" s="159">
        <f>+C28</f>
        <v>0.01</v>
      </c>
      <c r="D27" s="159">
        <f>+D28</f>
        <v>0.01</v>
      </c>
      <c r="E27" s="159"/>
      <c r="F27" s="159"/>
      <c r="G27" s="159"/>
      <c r="H27" s="112"/>
      <c r="I27" s="25"/>
      <c r="J27" s="110"/>
    </row>
    <row r="28" spans="1:10" s="130" customFormat="1" ht="115.5" x14ac:dyDescent="0.2">
      <c r="A28" s="129">
        <v>1</v>
      </c>
      <c r="B28" s="128" t="s">
        <v>206</v>
      </c>
      <c r="C28" s="165">
        <v>0.01</v>
      </c>
      <c r="D28" s="165">
        <v>0.01</v>
      </c>
      <c r="E28" s="165"/>
      <c r="F28" s="165"/>
      <c r="G28" s="165"/>
      <c r="H28" s="128" t="s">
        <v>207</v>
      </c>
      <c r="I28" s="128" t="s">
        <v>208</v>
      </c>
      <c r="J28" s="129"/>
    </row>
    <row r="29" spans="1:10" s="256" customFormat="1" ht="39.75" customHeight="1" x14ac:dyDescent="0.2">
      <c r="A29" s="118" t="s">
        <v>204</v>
      </c>
      <c r="B29" s="254" t="s">
        <v>404</v>
      </c>
      <c r="C29" s="162">
        <f>C30</f>
        <v>21.9</v>
      </c>
      <c r="D29" s="162"/>
      <c r="E29" s="162">
        <f t="shared" ref="E29" si="0">E30</f>
        <v>21.9</v>
      </c>
      <c r="F29" s="162"/>
      <c r="G29" s="162"/>
      <c r="H29" s="255"/>
      <c r="I29" s="254"/>
      <c r="J29" s="25"/>
    </row>
    <row r="30" spans="1:10" s="259" customFormat="1" ht="54" customHeight="1" x14ac:dyDescent="0.25">
      <c r="A30" s="257">
        <v>1</v>
      </c>
      <c r="B30" s="105" t="s">
        <v>155</v>
      </c>
      <c r="C30" s="163">
        <v>21.9</v>
      </c>
      <c r="D30" s="163"/>
      <c r="E30" s="163">
        <v>21.9</v>
      </c>
      <c r="F30" s="163"/>
      <c r="G30" s="163"/>
      <c r="H30" s="68" t="s">
        <v>180</v>
      </c>
      <c r="I30" s="115" t="s">
        <v>451</v>
      </c>
      <c r="J30" s="258"/>
    </row>
    <row r="31" spans="1:10" x14ac:dyDescent="0.25">
      <c r="A31" s="29">
        <f>+A28+A26+A11+A30</f>
        <v>18</v>
      </c>
      <c r="B31" s="24" t="s">
        <v>452</v>
      </c>
      <c r="C31" s="30">
        <f>+C27+C12+C9+C29</f>
        <v>29.849999999999998</v>
      </c>
      <c r="D31" s="30">
        <f t="shared" ref="D31:E31" si="1">+D27+D12+D9+D29</f>
        <v>7.95</v>
      </c>
      <c r="E31" s="30">
        <f t="shared" si="1"/>
        <v>21.9</v>
      </c>
      <c r="F31" s="30"/>
      <c r="G31" s="30"/>
      <c r="H31" s="24"/>
      <c r="I31" s="24"/>
      <c r="J31" s="31"/>
    </row>
    <row r="33" spans="1:10" x14ac:dyDescent="0.25">
      <c r="A33" s="32"/>
      <c r="B33" s="32"/>
      <c r="C33" s="32"/>
      <c r="D33" s="32"/>
      <c r="E33" s="32"/>
      <c r="F33" s="32"/>
      <c r="G33" s="32"/>
      <c r="H33" s="32"/>
      <c r="I33" s="337" t="str">
        <f>+CMĐ!G25</f>
        <v>HỘI ĐỒNG NHÂN DÂN TỈNH</v>
      </c>
      <c r="J33" s="338"/>
    </row>
  </sheetData>
  <mergeCells count="15">
    <mergeCell ref="A4:J4"/>
    <mergeCell ref="A1:D1"/>
    <mergeCell ref="E1:J1"/>
    <mergeCell ref="A2:D2"/>
    <mergeCell ref="E2:J2"/>
    <mergeCell ref="A3:J3"/>
    <mergeCell ref="I33:J33"/>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topLeftCell="A43"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4.42578125" style="22" customWidth="1"/>
    <col min="9" max="9" width="43.85546875" style="22" customWidth="1"/>
    <col min="10" max="10" width="7.28515625" style="22" customWidth="1"/>
    <col min="11" max="16384" width="9.140625" style="22"/>
  </cols>
  <sheetData>
    <row r="1" spans="1:50" ht="15.75" customHeight="1" x14ac:dyDescent="0.25">
      <c r="A1" s="327" t="str">
        <f>+CMĐ!A1</f>
        <v>HỘI ĐỒNG NHÂN DÂN</v>
      </c>
      <c r="B1" s="327"/>
      <c r="C1" s="327"/>
      <c r="D1" s="327"/>
      <c r="E1" s="328" t="s">
        <v>0</v>
      </c>
      <c r="F1" s="328"/>
      <c r="G1" s="328"/>
      <c r="H1" s="328"/>
      <c r="I1" s="328"/>
      <c r="J1" s="328"/>
    </row>
    <row r="2" spans="1:50" ht="15.75" customHeight="1" x14ac:dyDescent="0.25">
      <c r="A2" s="328" t="str">
        <f>+CMĐ!A2</f>
        <v>TỈNH HÀ TĨNH</v>
      </c>
      <c r="B2" s="328"/>
      <c r="C2" s="328"/>
      <c r="D2" s="328"/>
      <c r="E2" s="328" t="s">
        <v>1</v>
      </c>
      <c r="F2" s="328"/>
      <c r="G2" s="328"/>
      <c r="H2" s="328"/>
      <c r="I2" s="328"/>
      <c r="J2" s="328"/>
    </row>
    <row r="3" spans="1:50" x14ac:dyDescent="0.25">
      <c r="A3" s="329"/>
      <c r="B3" s="329"/>
      <c r="C3" s="329"/>
      <c r="D3" s="329"/>
      <c r="E3" s="329"/>
      <c r="F3" s="329"/>
      <c r="G3" s="329"/>
      <c r="H3" s="329"/>
      <c r="I3" s="329"/>
      <c r="J3" s="329"/>
    </row>
    <row r="4" spans="1:50" ht="39" customHeight="1" x14ac:dyDescent="0.25">
      <c r="A4" s="325" t="s">
        <v>50</v>
      </c>
      <c r="B4" s="325"/>
      <c r="C4" s="325"/>
      <c r="D4" s="325"/>
      <c r="E4" s="325"/>
      <c r="F4" s="325"/>
      <c r="G4" s="325"/>
      <c r="H4" s="325"/>
      <c r="I4" s="325"/>
      <c r="J4" s="325"/>
    </row>
    <row r="5" spans="1:50"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50" ht="6.75" customHeight="1" x14ac:dyDescent="0.25">
      <c r="A6" s="2"/>
      <c r="B6" s="2"/>
      <c r="C6" s="2"/>
      <c r="D6" s="2"/>
      <c r="E6" s="2"/>
      <c r="F6" s="2"/>
      <c r="G6" s="2"/>
      <c r="H6" s="2"/>
      <c r="I6" s="2"/>
    </row>
    <row r="7" spans="1:50" ht="20.25" customHeight="1" x14ac:dyDescent="0.25">
      <c r="A7" s="339" t="s">
        <v>2</v>
      </c>
      <c r="B7" s="340" t="s">
        <v>41</v>
      </c>
      <c r="C7" s="341" t="s">
        <v>48</v>
      </c>
      <c r="D7" s="341" t="s">
        <v>42</v>
      </c>
      <c r="E7" s="341"/>
      <c r="F7" s="341"/>
      <c r="G7" s="341"/>
      <c r="H7" s="342" t="s">
        <v>43</v>
      </c>
      <c r="I7" s="344" t="s">
        <v>44</v>
      </c>
      <c r="J7" s="346" t="s">
        <v>45</v>
      </c>
    </row>
    <row r="8" spans="1:50" ht="42" customHeight="1" x14ac:dyDescent="0.25">
      <c r="A8" s="339"/>
      <c r="B8" s="340"/>
      <c r="C8" s="341"/>
      <c r="D8" s="23" t="s">
        <v>6</v>
      </c>
      <c r="E8" s="23" t="s">
        <v>46</v>
      </c>
      <c r="F8" s="23" t="s">
        <v>8</v>
      </c>
      <c r="G8" s="23" t="s">
        <v>9</v>
      </c>
      <c r="H8" s="343"/>
      <c r="I8" s="345"/>
      <c r="J8" s="346"/>
    </row>
    <row r="9" spans="1:50" s="171" customFormat="1" ht="29.45" customHeight="1" x14ac:dyDescent="0.25">
      <c r="A9" s="166" t="s">
        <v>52</v>
      </c>
      <c r="B9" s="167" t="s">
        <v>333</v>
      </c>
      <c r="C9" s="30">
        <f>C10+C11</f>
        <v>27.22</v>
      </c>
      <c r="D9" s="30"/>
      <c r="E9" s="30"/>
      <c r="F9" s="30"/>
      <c r="G9" s="30">
        <f>G10+G11</f>
        <v>27.22</v>
      </c>
      <c r="H9" s="168"/>
      <c r="I9" s="166"/>
      <c r="J9" s="169"/>
      <c r="K9" s="170"/>
    </row>
    <row r="10" spans="1:50" s="177" customFormat="1" ht="63" x14ac:dyDescent="0.2">
      <c r="A10" s="172">
        <v>1</v>
      </c>
      <c r="B10" s="173" t="s">
        <v>333</v>
      </c>
      <c r="C10" s="70">
        <v>0.5</v>
      </c>
      <c r="D10" s="207"/>
      <c r="E10" s="207"/>
      <c r="F10" s="207"/>
      <c r="G10" s="70">
        <v>0.5</v>
      </c>
      <c r="H10" s="174" t="s">
        <v>334</v>
      </c>
      <c r="I10" s="172" t="s">
        <v>417</v>
      </c>
      <c r="J10" s="175"/>
      <c r="K10" s="176"/>
    </row>
    <row r="11" spans="1:50" s="177" customFormat="1" ht="78.75" x14ac:dyDescent="0.2">
      <c r="A11" s="172">
        <v>2</v>
      </c>
      <c r="B11" s="178" t="s">
        <v>333</v>
      </c>
      <c r="C11" s="70">
        <v>26.72</v>
      </c>
      <c r="D11" s="207"/>
      <c r="E11" s="207"/>
      <c r="F11" s="207"/>
      <c r="G11" s="70">
        <v>26.72</v>
      </c>
      <c r="H11" s="179" t="s">
        <v>335</v>
      </c>
      <c r="I11" s="172" t="s">
        <v>417</v>
      </c>
      <c r="J11" s="175"/>
      <c r="K11" s="176"/>
    </row>
    <row r="12" spans="1:50" s="67" customFormat="1" ht="31.5" x14ac:dyDescent="0.25">
      <c r="A12" s="180" t="s">
        <v>62</v>
      </c>
      <c r="B12" s="25" t="s">
        <v>336</v>
      </c>
      <c r="C12" s="30">
        <f>SUM(C13:C25)</f>
        <v>11.830000000000002</v>
      </c>
      <c r="D12" s="30">
        <f>SUM(D13:D25)</f>
        <v>8.5599999999999987</v>
      </c>
      <c r="E12" s="30"/>
      <c r="F12" s="30"/>
      <c r="G12" s="30">
        <f>SUM(G13:G25)</f>
        <v>3.27</v>
      </c>
      <c r="H12" s="181"/>
      <c r="I12" s="182"/>
      <c r="J12" s="183"/>
      <c r="K12" s="184"/>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row>
    <row r="13" spans="1:50" s="192" customFormat="1" ht="63" x14ac:dyDescent="0.25">
      <c r="A13" s="185">
        <v>1</v>
      </c>
      <c r="B13" s="186" t="s">
        <v>337</v>
      </c>
      <c r="C13" s="70">
        <v>3.02</v>
      </c>
      <c r="D13" s="70"/>
      <c r="E13" s="70"/>
      <c r="F13" s="70"/>
      <c r="G13" s="70">
        <v>3.02</v>
      </c>
      <c r="H13" s="187" t="s">
        <v>338</v>
      </c>
      <c r="I13" s="188" t="s">
        <v>339</v>
      </c>
      <c r="J13" s="189"/>
      <c r="K13" s="190"/>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row>
    <row r="14" spans="1:50" s="192" customFormat="1" ht="110.25" x14ac:dyDescent="0.25">
      <c r="A14" s="185">
        <v>2</v>
      </c>
      <c r="B14" s="193" t="s">
        <v>268</v>
      </c>
      <c r="C14" s="70">
        <v>0.25</v>
      </c>
      <c r="D14" s="70"/>
      <c r="E14" s="70"/>
      <c r="F14" s="70"/>
      <c r="G14" s="70">
        <v>0.25</v>
      </c>
      <c r="H14" s="188" t="s">
        <v>340</v>
      </c>
      <c r="I14" s="188" t="s">
        <v>341</v>
      </c>
      <c r="J14" s="189"/>
      <c r="K14" s="190"/>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row>
    <row r="15" spans="1:50" s="192" customFormat="1" ht="63" x14ac:dyDescent="0.25">
      <c r="A15" s="185">
        <v>3</v>
      </c>
      <c r="B15" s="193" t="s">
        <v>342</v>
      </c>
      <c r="C15" s="70">
        <v>0.65</v>
      </c>
      <c r="D15" s="70">
        <v>0.65</v>
      </c>
      <c r="E15" s="70"/>
      <c r="F15" s="70"/>
      <c r="G15" s="70"/>
      <c r="H15" s="188" t="s">
        <v>343</v>
      </c>
      <c r="I15" s="188" t="s">
        <v>344</v>
      </c>
      <c r="J15" s="189"/>
      <c r="K15" s="190"/>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row>
    <row r="16" spans="1:50" s="192" customFormat="1" ht="141.75" x14ac:dyDescent="0.25">
      <c r="A16" s="185">
        <v>4</v>
      </c>
      <c r="B16" s="193" t="s">
        <v>337</v>
      </c>
      <c r="C16" s="70">
        <v>0.23</v>
      </c>
      <c r="D16" s="70">
        <v>0.23</v>
      </c>
      <c r="E16" s="70"/>
      <c r="F16" s="70"/>
      <c r="G16" s="70"/>
      <c r="H16" s="188" t="s">
        <v>345</v>
      </c>
      <c r="I16" s="188" t="s">
        <v>346</v>
      </c>
      <c r="J16" s="189"/>
      <c r="K16" s="190"/>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row>
    <row r="17" spans="1:50" s="192" customFormat="1" ht="126" x14ac:dyDescent="0.25">
      <c r="A17" s="185">
        <v>5</v>
      </c>
      <c r="B17" s="194" t="s">
        <v>268</v>
      </c>
      <c r="C17" s="70">
        <v>0.66</v>
      </c>
      <c r="D17" s="70">
        <v>0.66</v>
      </c>
      <c r="E17" s="70"/>
      <c r="F17" s="70"/>
      <c r="G17" s="70"/>
      <c r="H17" s="188" t="s">
        <v>347</v>
      </c>
      <c r="I17" s="188" t="s">
        <v>348</v>
      </c>
      <c r="J17" s="189"/>
      <c r="K17" s="190"/>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row>
    <row r="18" spans="1:50" s="192" customFormat="1" ht="47.25" x14ac:dyDescent="0.25">
      <c r="A18" s="185">
        <v>6</v>
      </c>
      <c r="B18" s="194" t="s">
        <v>268</v>
      </c>
      <c r="C18" s="70">
        <v>0.09</v>
      </c>
      <c r="D18" s="70">
        <v>0.09</v>
      </c>
      <c r="E18" s="70"/>
      <c r="F18" s="70"/>
      <c r="G18" s="70"/>
      <c r="H18" s="188" t="s">
        <v>349</v>
      </c>
      <c r="I18" s="188" t="s">
        <v>350</v>
      </c>
      <c r="J18" s="189"/>
      <c r="K18" s="190"/>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row>
    <row r="19" spans="1:50" s="192" customFormat="1" ht="110.25" x14ac:dyDescent="0.25">
      <c r="A19" s="185">
        <v>7</v>
      </c>
      <c r="B19" s="195" t="s">
        <v>351</v>
      </c>
      <c r="C19" s="70">
        <v>0.45999999999999996</v>
      </c>
      <c r="D19" s="70">
        <v>0.45999999999999996</v>
      </c>
      <c r="E19" s="70"/>
      <c r="F19" s="70"/>
      <c r="G19" s="70"/>
      <c r="H19" s="188" t="s">
        <v>352</v>
      </c>
      <c r="I19" s="188" t="s">
        <v>353</v>
      </c>
      <c r="J19" s="189"/>
      <c r="K19" s="190"/>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row>
    <row r="20" spans="1:50" s="192" customFormat="1" ht="173.25" x14ac:dyDescent="0.25">
      <c r="A20" s="185">
        <v>8</v>
      </c>
      <c r="B20" s="196" t="s">
        <v>268</v>
      </c>
      <c r="C20" s="70">
        <v>1.37</v>
      </c>
      <c r="D20" s="70">
        <v>1.37</v>
      </c>
      <c r="E20" s="70"/>
      <c r="F20" s="70"/>
      <c r="G20" s="70"/>
      <c r="H20" s="188" t="s">
        <v>354</v>
      </c>
      <c r="I20" s="188" t="s">
        <v>355</v>
      </c>
      <c r="J20" s="189"/>
      <c r="K20" s="190"/>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row>
    <row r="21" spans="1:50" s="192" customFormat="1" ht="63" x14ac:dyDescent="0.25">
      <c r="A21" s="185">
        <v>9</v>
      </c>
      <c r="B21" s="193" t="s">
        <v>268</v>
      </c>
      <c r="C21" s="70">
        <v>0.6</v>
      </c>
      <c r="D21" s="70">
        <v>0.6</v>
      </c>
      <c r="E21" s="70"/>
      <c r="F21" s="70"/>
      <c r="G21" s="70"/>
      <c r="H21" s="188" t="s">
        <v>356</v>
      </c>
      <c r="I21" s="188" t="s">
        <v>357</v>
      </c>
      <c r="J21" s="189"/>
      <c r="K21" s="190"/>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row>
    <row r="22" spans="1:50" s="192" customFormat="1" ht="94.5" x14ac:dyDescent="0.25">
      <c r="A22" s="185">
        <v>10</v>
      </c>
      <c r="B22" s="193" t="s">
        <v>268</v>
      </c>
      <c r="C22" s="70">
        <v>1.8</v>
      </c>
      <c r="D22" s="70">
        <v>1.8</v>
      </c>
      <c r="E22" s="70"/>
      <c r="F22" s="70"/>
      <c r="G22" s="70"/>
      <c r="H22" s="188" t="s">
        <v>358</v>
      </c>
      <c r="I22" s="188" t="s">
        <v>359</v>
      </c>
      <c r="J22" s="189"/>
      <c r="K22" s="190"/>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row>
    <row r="23" spans="1:50" s="192" customFormat="1" ht="252" x14ac:dyDescent="0.25">
      <c r="A23" s="185">
        <v>11</v>
      </c>
      <c r="B23" s="193" t="s">
        <v>268</v>
      </c>
      <c r="C23" s="70">
        <v>1.22</v>
      </c>
      <c r="D23" s="70">
        <v>1.22</v>
      </c>
      <c r="E23" s="70"/>
      <c r="F23" s="70"/>
      <c r="G23" s="70"/>
      <c r="H23" s="188" t="s">
        <v>360</v>
      </c>
      <c r="I23" s="188" t="s">
        <v>361</v>
      </c>
      <c r="J23" s="189"/>
      <c r="K23" s="190"/>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row>
    <row r="24" spans="1:50" s="192" customFormat="1" ht="141.75" x14ac:dyDescent="0.25">
      <c r="A24" s="185">
        <v>12</v>
      </c>
      <c r="B24" s="193" t="s">
        <v>268</v>
      </c>
      <c r="C24" s="70">
        <v>0.1</v>
      </c>
      <c r="D24" s="70">
        <v>0.1</v>
      </c>
      <c r="E24" s="70"/>
      <c r="F24" s="70"/>
      <c r="G24" s="70"/>
      <c r="H24" s="197" t="s">
        <v>362</v>
      </c>
      <c r="I24" s="197" t="s">
        <v>363</v>
      </c>
      <c r="J24" s="189"/>
      <c r="K24" s="190"/>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row>
    <row r="25" spans="1:50" s="192" customFormat="1" ht="110.25" x14ac:dyDescent="0.25">
      <c r="A25" s="185">
        <v>13</v>
      </c>
      <c r="B25" s="193" t="s">
        <v>268</v>
      </c>
      <c r="C25" s="70">
        <v>1.38</v>
      </c>
      <c r="D25" s="70">
        <v>1.38</v>
      </c>
      <c r="E25" s="70"/>
      <c r="F25" s="70"/>
      <c r="G25" s="70"/>
      <c r="H25" s="188" t="s">
        <v>364</v>
      </c>
      <c r="I25" s="188" t="s">
        <v>365</v>
      </c>
      <c r="J25" s="189"/>
      <c r="K25" s="190"/>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row>
    <row r="26" spans="1:50" s="67" customFormat="1" ht="36" customHeight="1" x14ac:dyDescent="0.25">
      <c r="A26" s="182" t="s">
        <v>71</v>
      </c>
      <c r="B26" s="25" t="s">
        <v>366</v>
      </c>
      <c r="C26" s="30">
        <f>+C27</f>
        <v>3</v>
      </c>
      <c r="D26" s="30">
        <f>+D27</f>
        <v>3</v>
      </c>
      <c r="E26" s="30"/>
      <c r="F26" s="30"/>
      <c r="G26" s="30"/>
      <c r="H26" s="182"/>
      <c r="I26" s="182"/>
      <c r="J26" s="183"/>
      <c r="K26" s="184"/>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row>
    <row r="27" spans="1:50" s="192" customFormat="1" ht="63" x14ac:dyDescent="0.25">
      <c r="A27" s="185">
        <v>1</v>
      </c>
      <c r="B27" s="193" t="s">
        <v>367</v>
      </c>
      <c r="C27" s="70">
        <v>3</v>
      </c>
      <c r="D27" s="70">
        <v>3</v>
      </c>
      <c r="E27" s="70"/>
      <c r="F27" s="70"/>
      <c r="G27" s="70"/>
      <c r="H27" s="187" t="s">
        <v>368</v>
      </c>
      <c r="I27" s="188" t="s">
        <v>369</v>
      </c>
      <c r="J27" s="189"/>
      <c r="K27" s="190"/>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row>
    <row r="28" spans="1:50" s="192" customFormat="1" ht="126" x14ac:dyDescent="0.25">
      <c r="A28" s="180" t="s">
        <v>204</v>
      </c>
      <c r="B28" s="286" t="s">
        <v>485</v>
      </c>
      <c r="C28" s="30">
        <f>+C29</f>
        <v>32.25</v>
      </c>
      <c r="D28" s="70">
        <f>+D29</f>
        <v>32.25</v>
      </c>
      <c r="E28" s="70"/>
      <c r="F28" s="70"/>
      <c r="G28" s="70"/>
      <c r="H28" s="187"/>
      <c r="I28" s="188"/>
      <c r="J28" s="189"/>
      <c r="K28" s="190"/>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row>
    <row r="29" spans="1:50" s="192" customFormat="1" ht="63" x14ac:dyDescent="0.25">
      <c r="A29" s="185">
        <v>1</v>
      </c>
      <c r="B29" s="198" t="s">
        <v>370</v>
      </c>
      <c r="C29" s="70">
        <v>32.25</v>
      </c>
      <c r="D29" s="70">
        <v>32.25</v>
      </c>
      <c r="E29" s="70"/>
      <c r="F29" s="70"/>
      <c r="G29" s="70"/>
      <c r="H29" s="199" t="s">
        <v>371</v>
      </c>
      <c r="I29" s="188" t="s">
        <v>372</v>
      </c>
      <c r="J29" s="189"/>
      <c r="K29" s="190"/>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row>
    <row r="30" spans="1:50" s="67" customFormat="1" x14ac:dyDescent="0.25">
      <c r="A30" s="182" t="s">
        <v>249</v>
      </c>
      <c r="B30" s="25" t="s">
        <v>259</v>
      </c>
      <c r="C30" s="30">
        <f>SUM(C31:C32)</f>
        <v>0.4</v>
      </c>
      <c r="D30" s="30">
        <f>SUM(D31:D32)</f>
        <v>0.4</v>
      </c>
      <c r="E30" s="30"/>
      <c r="F30" s="30"/>
      <c r="G30" s="30"/>
      <c r="H30" s="182"/>
      <c r="I30" s="182"/>
      <c r="J30" s="183"/>
      <c r="K30" s="184"/>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row>
    <row r="31" spans="1:50" s="192" customFormat="1" ht="47.25" x14ac:dyDescent="0.25">
      <c r="A31" s="185">
        <v>1</v>
      </c>
      <c r="B31" s="115" t="s">
        <v>260</v>
      </c>
      <c r="C31" s="70">
        <v>0.2</v>
      </c>
      <c r="D31" s="70">
        <v>0.2</v>
      </c>
      <c r="E31" s="70"/>
      <c r="F31" s="70"/>
      <c r="G31" s="70"/>
      <c r="H31" s="188" t="s">
        <v>373</v>
      </c>
      <c r="I31" s="347" t="s">
        <v>374</v>
      </c>
      <c r="J31" s="189"/>
      <c r="K31" s="190"/>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row>
    <row r="32" spans="1:50" s="192" customFormat="1" x14ac:dyDescent="0.25">
      <c r="A32" s="188">
        <v>2</v>
      </c>
      <c r="B32" s="115" t="s">
        <v>260</v>
      </c>
      <c r="C32" s="70">
        <v>0.2</v>
      </c>
      <c r="D32" s="70">
        <v>0.2</v>
      </c>
      <c r="E32" s="70"/>
      <c r="F32" s="70"/>
      <c r="G32" s="70"/>
      <c r="H32" s="188" t="s">
        <v>375</v>
      </c>
      <c r="I32" s="348"/>
      <c r="J32" s="189"/>
      <c r="K32" s="190"/>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row>
    <row r="33" spans="1:50" s="67" customFormat="1" x14ac:dyDescent="0.25">
      <c r="A33" s="182" t="s">
        <v>380</v>
      </c>
      <c r="B33" s="25" t="s">
        <v>376</v>
      </c>
      <c r="C33" s="30">
        <f>C34</f>
        <v>0.11</v>
      </c>
      <c r="D33" s="30">
        <f>D34</f>
        <v>0.11</v>
      </c>
      <c r="E33" s="30"/>
      <c r="F33" s="30"/>
      <c r="G33" s="30"/>
      <c r="H33" s="182"/>
      <c r="I33" s="182"/>
      <c r="J33" s="183"/>
      <c r="K33" s="184"/>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row>
    <row r="34" spans="1:50" s="192" customFormat="1" ht="78.75" x14ac:dyDescent="0.25">
      <c r="A34" s="185">
        <v>1</v>
      </c>
      <c r="B34" s="194" t="s">
        <v>377</v>
      </c>
      <c r="C34" s="70">
        <v>0.11</v>
      </c>
      <c r="D34" s="70">
        <v>0.11</v>
      </c>
      <c r="E34" s="70"/>
      <c r="F34" s="70"/>
      <c r="G34" s="70"/>
      <c r="H34" s="188" t="s">
        <v>378</v>
      </c>
      <c r="I34" s="188" t="s">
        <v>379</v>
      </c>
      <c r="J34" s="189"/>
      <c r="K34" s="190"/>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row>
    <row r="35" spans="1:50" s="67" customFormat="1" ht="31.5" x14ac:dyDescent="0.25">
      <c r="A35" s="180" t="s">
        <v>311</v>
      </c>
      <c r="B35" s="25" t="s">
        <v>381</v>
      </c>
      <c r="C35" s="30">
        <f>SUM(C36:C36)</f>
        <v>0.01</v>
      </c>
      <c r="D35" s="30">
        <f>SUM(D36:D36)</f>
        <v>0.01</v>
      </c>
      <c r="E35" s="30"/>
      <c r="F35" s="30"/>
      <c r="G35" s="30"/>
      <c r="H35" s="182"/>
      <c r="I35" s="182"/>
      <c r="J35" s="183"/>
      <c r="K35" s="184"/>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row>
    <row r="36" spans="1:50" s="192" customFormat="1" ht="78.75" x14ac:dyDescent="0.25">
      <c r="A36" s="185">
        <v>1</v>
      </c>
      <c r="B36" s="186" t="s">
        <v>382</v>
      </c>
      <c r="C36" s="70">
        <v>0.01</v>
      </c>
      <c r="D36" s="70">
        <v>0.01</v>
      </c>
      <c r="E36" s="70"/>
      <c r="F36" s="70"/>
      <c r="G36" s="70"/>
      <c r="H36" s="188" t="s">
        <v>383</v>
      </c>
      <c r="I36" s="188" t="s">
        <v>384</v>
      </c>
      <c r="J36" s="189"/>
      <c r="K36" s="190"/>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row>
    <row r="37" spans="1:50" s="67" customFormat="1" ht="31.5" x14ac:dyDescent="0.25">
      <c r="A37" s="182" t="s">
        <v>314</v>
      </c>
      <c r="B37" s="25" t="s">
        <v>385</v>
      </c>
      <c r="C37" s="30">
        <f>SUM(C38:C39)</f>
        <v>21.84</v>
      </c>
      <c r="D37" s="30"/>
      <c r="E37" s="30"/>
      <c r="F37" s="30"/>
      <c r="G37" s="30">
        <f>SUM(G38:G39)</f>
        <v>21.84</v>
      </c>
      <c r="H37" s="182"/>
      <c r="I37" s="182"/>
      <c r="J37" s="183"/>
      <c r="K37" s="184"/>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row>
    <row r="38" spans="1:50" s="192" customFormat="1" ht="78.75" x14ac:dyDescent="0.25">
      <c r="A38" s="185">
        <v>1</v>
      </c>
      <c r="B38" s="141" t="s">
        <v>386</v>
      </c>
      <c r="C38" s="70">
        <v>5.84</v>
      </c>
      <c r="D38" s="70"/>
      <c r="E38" s="70"/>
      <c r="F38" s="70"/>
      <c r="G38" s="70">
        <v>5.84</v>
      </c>
      <c r="H38" s="28" t="s">
        <v>387</v>
      </c>
      <c r="I38" s="188" t="s">
        <v>388</v>
      </c>
      <c r="J38" s="189"/>
      <c r="K38" s="190"/>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row>
    <row r="39" spans="1:50" s="192" customFormat="1" ht="78.75" x14ac:dyDescent="0.25">
      <c r="A39" s="185">
        <v>2</v>
      </c>
      <c r="B39" s="200" t="s">
        <v>389</v>
      </c>
      <c r="C39" s="70">
        <v>16</v>
      </c>
      <c r="D39" s="70"/>
      <c r="E39" s="70"/>
      <c r="F39" s="70"/>
      <c r="G39" s="70">
        <v>16</v>
      </c>
      <c r="H39" s="201" t="s">
        <v>390</v>
      </c>
      <c r="I39" s="188" t="s">
        <v>391</v>
      </c>
      <c r="J39" s="189"/>
      <c r="K39" s="190"/>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row>
    <row r="40" spans="1:50" s="67" customFormat="1" ht="31.5" x14ac:dyDescent="0.25">
      <c r="A40" s="180" t="s">
        <v>326</v>
      </c>
      <c r="B40" s="25" t="s">
        <v>161</v>
      </c>
      <c r="C40" s="30">
        <f>SUM(C41:C45)</f>
        <v>32.51</v>
      </c>
      <c r="D40" s="30">
        <f>SUM(D41:D45)</f>
        <v>16.13</v>
      </c>
      <c r="E40" s="30"/>
      <c r="F40" s="30">
        <f>SUM(F41:F45)</f>
        <v>13.08</v>
      </c>
      <c r="G40" s="30">
        <f>SUM(G41:G45)</f>
        <v>3.3</v>
      </c>
      <c r="H40" s="202"/>
      <c r="I40" s="182"/>
      <c r="J40" s="183"/>
      <c r="K40" s="184"/>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row>
    <row r="41" spans="1:50" s="192" customFormat="1" ht="94.5" x14ac:dyDescent="0.25">
      <c r="A41" s="185">
        <v>1</v>
      </c>
      <c r="B41" s="203" t="s">
        <v>392</v>
      </c>
      <c r="C41" s="70">
        <v>1</v>
      </c>
      <c r="D41" s="70"/>
      <c r="E41" s="70"/>
      <c r="F41" s="70"/>
      <c r="G41" s="70">
        <v>1</v>
      </c>
      <c r="H41" s="204" t="s">
        <v>393</v>
      </c>
      <c r="I41" s="188" t="s">
        <v>394</v>
      </c>
      <c r="J41" s="189"/>
      <c r="K41" s="190"/>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row>
    <row r="42" spans="1:50" s="192" customFormat="1" ht="63" x14ac:dyDescent="0.25">
      <c r="A42" s="188">
        <v>2</v>
      </c>
      <c r="B42" s="193" t="s">
        <v>392</v>
      </c>
      <c r="C42" s="70">
        <v>0.1</v>
      </c>
      <c r="D42" s="70"/>
      <c r="E42" s="70"/>
      <c r="F42" s="70"/>
      <c r="G42" s="70">
        <v>0.1</v>
      </c>
      <c r="H42" s="205" t="s">
        <v>395</v>
      </c>
      <c r="I42" s="188" t="s">
        <v>394</v>
      </c>
      <c r="J42" s="189"/>
      <c r="K42" s="190"/>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row>
    <row r="43" spans="1:50" s="192" customFormat="1" ht="78.75" x14ac:dyDescent="0.25">
      <c r="A43" s="185">
        <v>3</v>
      </c>
      <c r="B43" s="193" t="s">
        <v>396</v>
      </c>
      <c r="C43" s="70">
        <v>14.33</v>
      </c>
      <c r="D43" s="70"/>
      <c r="E43" s="70"/>
      <c r="F43" s="70">
        <v>13.08</v>
      </c>
      <c r="G43" s="70">
        <v>1.25</v>
      </c>
      <c r="H43" s="205" t="s">
        <v>397</v>
      </c>
      <c r="I43" s="188" t="s">
        <v>398</v>
      </c>
      <c r="J43" s="189"/>
      <c r="K43" s="190"/>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row>
    <row r="44" spans="1:50" s="192" customFormat="1" ht="63" x14ac:dyDescent="0.25">
      <c r="A44" s="188">
        <v>4</v>
      </c>
      <c r="B44" s="200" t="s">
        <v>399</v>
      </c>
      <c r="C44" s="70">
        <v>16.13</v>
      </c>
      <c r="D44" s="70">
        <v>16.13</v>
      </c>
      <c r="E44" s="70"/>
      <c r="F44" s="70"/>
      <c r="G44" s="70"/>
      <c r="H44" s="201" t="s">
        <v>395</v>
      </c>
      <c r="I44" s="188" t="s">
        <v>400</v>
      </c>
      <c r="J44" s="189"/>
      <c r="K44" s="190"/>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row>
    <row r="45" spans="1:50" s="192" customFormat="1" ht="78.75" x14ac:dyDescent="0.25">
      <c r="A45" s="185">
        <v>5</v>
      </c>
      <c r="B45" s="193" t="s">
        <v>401</v>
      </c>
      <c r="C45" s="70">
        <v>0.95</v>
      </c>
      <c r="D45" s="70"/>
      <c r="E45" s="70"/>
      <c r="F45" s="70"/>
      <c r="G45" s="70">
        <v>0.95</v>
      </c>
      <c r="H45" s="205" t="s">
        <v>402</v>
      </c>
      <c r="I45" s="188" t="s">
        <v>403</v>
      </c>
      <c r="J45" s="189"/>
      <c r="K45" s="190"/>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row>
    <row r="46" spans="1:50" s="67" customFormat="1" x14ac:dyDescent="0.25">
      <c r="A46" s="182" t="s">
        <v>330</v>
      </c>
      <c r="B46" s="25" t="s">
        <v>404</v>
      </c>
      <c r="C46" s="30">
        <f>C47</f>
        <v>0.03</v>
      </c>
      <c r="D46" s="30">
        <f>D47</f>
        <v>0.03</v>
      </c>
      <c r="E46" s="30"/>
      <c r="F46" s="30"/>
      <c r="G46" s="30"/>
      <c r="H46" s="206"/>
      <c r="I46" s="182"/>
      <c r="J46" s="183"/>
      <c r="K46" s="184"/>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row>
    <row r="47" spans="1:50" s="192" customFormat="1" ht="94.5" x14ac:dyDescent="0.25">
      <c r="A47" s="188">
        <v>1</v>
      </c>
      <c r="B47" s="186" t="s">
        <v>405</v>
      </c>
      <c r="C47" s="70">
        <v>0.03</v>
      </c>
      <c r="D47" s="70">
        <v>0.03</v>
      </c>
      <c r="E47" s="70"/>
      <c r="F47" s="70"/>
      <c r="G47" s="70"/>
      <c r="H47" s="28" t="s">
        <v>343</v>
      </c>
      <c r="I47" s="188" t="s">
        <v>406</v>
      </c>
      <c r="J47" s="189"/>
      <c r="K47" s="190"/>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row>
    <row r="48" spans="1:50" s="67" customFormat="1" ht="31.5" x14ac:dyDescent="0.25">
      <c r="A48" s="180" t="s">
        <v>464</v>
      </c>
      <c r="B48" s="25" t="s">
        <v>407</v>
      </c>
      <c r="C48" s="30">
        <f>SUM(C49:C52)</f>
        <v>7.4699999999999989</v>
      </c>
      <c r="D48" s="30">
        <f>SUM(D49:D52)</f>
        <v>1.58</v>
      </c>
      <c r="E48" s="30"/>
      <c r="F48" s="30">
        <f>SUM(F49:F52)</f>
        <v>1.67</v>
      </c>
      <c r="G48" s="30">
        <f>SUM(G49:G52)</f>
        <v>4.22</v>
      </c>
      <c r="H48" s="181"/>
      <c r="I48" s="182"/>
      <c r="J48" s="183"/>
      <c r="K48" s="184"/>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row>
    <row r="49" spans="1:50" s="192" customFormat="1" ht="126" x14ac:dyDescent="0.25">
      <c r="A49" s="188">
        <v>1</v>
      </c>
      <c r="B49" s="193" t="s">
        <v>408</v>
      </c>
      <c r="C49" s="70">
        <v>0.08</v>
      </c>
      <c r="D49" s="70">
        <v>0.08</v>
      </c>
      <c r="E49" s="70"/>
      <c r="F49" s="70"/>
      <c r="G49" s="70"/>
      <c r="H49" s="188" t="s">
        <v>419</v>
      </c>
      <c r="I49" s="188" t="s">
        <v>409</v>
      </c>
      <c r="J49" s="189"/>
      <c r="K49" s="190"/>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row>
    <row r="50" spans="1:50" s="192" customFormat="1" ht="110.25" x14ac:dyDescent="0.25">
      <c r="A50" s="188">
        <v>2</v>
      </c>
      <c r="B50" s="193" t="s">
        <v>410</v>
      </c>
      <c r="C50" s="70">
        <v>5.89</v>
      </c>
      <c r="D50" s="70"/>
      <c r="E50" s="70"/>
      <c r="F50" s="70">
        <v>1.67</v>
      </c>
      <c r="G50" s="70">
        <v>4.22</v>
      </c>
      <c r="H50" s="188" t="s">
        <v>411</v>
      </c>
      <c r="I50" s="188" t="s">
        <v>412</v>
      </c>
      <c r="J50" s="189"/>
      <c r="K50" s="190"/>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row>
    <row r="51" spans="1:50" s="192" customFormat="1" ht="63" x14ac:dyDescent="0.25">
      <c r="A51" s="188">
        <v>3</v>
      </c>
      <c r="B51" s="193" t="s">
        <v>413</v>
      </c>
      <c r="C51" s="70">
        <v>1.4</v>
      </c>
      <c r="D51" s="70">
        <v>1.4</v>
      </c>
      <c r="E51" s="70"/>
      <c r="F51" s="70"/>
      <c r="G51" s="70"/>
      <c r="H51" s="188" t="s">
        <v>343</v>
      </c>
      <c r="I51" s="188" t="s">
        <v>414</v>
      </c>
      <c r="J51" s="189"/>
      <c r="K51" s="190"/>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row>
    <row r="52" spans="1:50" s="192" customFormat="1" ht="94.5" x14ac:dyDescent="0.25">
      <c r="A52" s="188">
        <v>4</v>
      </c>
      <c r="B52" s="193" t="s">
        <v>415</v>
      </c>
      <c r="C52" s="70">
        <v>0.1</v>
      </c>
      <c r="D52" s="70">
        <v>0.1</v>
      </c>
      <c r="E52" s="70"/>
      <c r="F52" s="70"/>
      <c r="G52" s="70"/>
      <c r="H52" s="188" t="s">
        <v>343</v>
      </c>
      <c r="I52" s="188" t="s">
        <v>416</v>
      </c>
      <c r="J52" s="189"/>
      <c r="K52" s="190"/>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row>
    <row r="53" spans="1:50" x14ac:dyDescent="0.25">
      <c r="A53" s="29">
        <f>+A52+A47+A45+A39+A36+A34+A32+A29+A25+A11+A27</f>
        <v>33</v>
      </c>
      <c r="B53" s="24" t="s">
        <v>418</v>
      </c>
      <c r="C53" s="30">
        <f>+C48+C46+C40+C37+C35+C33+C30+C28+C26+C12+C9</f>
        <v>136.66999999999999</v>
      </c>
      <c r="D53" s="30">
        <f t="shared" ref="D53:G53" si="0">+D48+D46+D40+D37+D35+D33+D30+D28+D26+D12+D9</f>
        <v>62.069999999999993</v>
      </c>
      <c r="E53" s="30"/>
      <c r="F53" s="30">
        <f t="shared" si="0"/>
        <v>14.75</v>
      </c>
      <c r="G53" s="30">
        <f t="shared" si="0"/>
        <v>59.85</v>
      </c>
      <c r="H53" s="24"/>
      <c r="I53" s="24"/>
      <c r="J53" s="31"/>
    </row>
    <row r="54" spans="1:50" ht="6.75" customHeight="1" x14ac:dyDescent="0.25"/>
    <row r="55" spans="1:50" x14ac:dyDescent="0.25">
      <c r="A55" s="32"/>
      <c r="B55" s="32"/>
      <c r="C55" s="32"/>
      <c r="D55" s="32"/>
      <c r="E55" s="32"/>
      <c r="F55" s="32"/>
      <c r="G55" s="32"/>
      <c r="H55" s="32"/>
      <c r="I55" s="337" t="str">
        <f>+CMĐ!G25</f>
        <v>HỘI ĐỒNG NHÂN DÂN TỈNH</v>
      </c>
      <c r="J55" s="338"/>
    </row>
  </sheetData>
  <mergeCells count="16">
    <mergeCell ref="A4:J4"/>
    <mergeCell ref="A1:D1"/>
    <mergeCell ref="E1:J1"/>
    <mergeCell ref="A2:D2"/>
    <mergeCell ref="E2:J2"/>
    <mergeCell ref="A3:J3"/>
    <mergeCell ref="I55:J55"/>
    <mergeCell ref="A5:J5"/>
    <mergeCell ref="A7:A8"/>
    <mergeCell ref="B7:B8"/>
    <mergeCell ref="C7:C8"/>
    <mergeCell ref="D7:G7"/>
    <mergeCell ref="H7:H8"/>
    <mergeCell ref="I7:I8"/>
    <mergeCell ref="J7:J8"/>
    <mergeCell ref="I31:I32"/>
  </mergeCells>
  <pageMargins left="0.45" right="0.2" top="0.25" bottom="0.25" header="0.3" footer="0.3"/>
  <pageSetup paperSize="9" orientation="landscape" verticalDpi="0" r:id="rId1"/>
  <headerFooter>
    <oddFooter>&amp;L&amp;A&amp;R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6" width="6.28515625" style="22" customWidth="1"/>
    <col min="7" max="7" width="7.7109375" style="22" customWidth="1"/>
    <col min="8" max="8" width="12.5703125" style="22" customWidth="1"/>
    <col min="9" max="9" width="43.85546875" style="22" customWidth="1"/>
    <col min="10" max="10" width="8.28515625" style="22" customWidth="1"/>
    <col min="11" max="16384" width="9.140625" style="22"/>
  </cols>
  <sheetData>
    <row r="1" spans="1:10" ht="15.75" customHeight="1" x14ac:dyDescent="0.25">
      <c r="A1" s="327" t="str">
        <f>+CMĐ!A1</f>
        <v>HỘI ĐỒNG NHÂN DÂN</v>
      </c>
      <c r="B1" s="327"/>
      <c r="C1" s="327"/>
      <c r="D1" s="327"/>
      <c r="E1" s="328" t="s">
        <v>0</v>
      </c>
      <c r="F1" s="328"/>
      <c r="G1" s="328"/>
      <c r="H1" s="328"/>
      <c r="I1" s="328"/>
      <c r="J1" s="328"/>
    </row>
    <row r="2" spans="1:10" ht="15.75" customHeight="1" x14ac:dyDescent="0.25">
      <c r="A2" s="328" t="str">
        <f>+CMĐ!A2</f>
        <v>TỈNH HÀ TĨNH</v>
      </c>
      <c r="B2" s="328"/>
      <c r="C2" s="328"/>
      <c r="D2" s="328"/>
      <c r="E2" s="328" t="s">
        <v>1</v>
      </c>
      <c r="F2" s="328"/>
      <c r="G2" s="328"/>
      <c r="H2" s="328"/>
      <c r="I2" s="328"/>
      <c r="J2" s="328"/>
    </row>
    <row r="3" spans="1:10" x14ac:dyDescent="0.25">
      <c r="A3" s="329"/>
      <c r="B3" s="329"/>
      <c r="C3" s="329"/>
      <c r="D3" s="329"/>
      <c r="E3" s="329"/>
      <c r="F3" s="329"/>
      <c r="G3" s="329"/>
      <c r="H3" s="329"/>
      <c r="I3" s="329"/>
      <c r="J3" s="329"/>
    </row>
    <row r="4" spans="1:10" x14ac:dyDescent="0.25">
      <c r="A4" s="325" t="s">
        <v>483</v>
      </c>
      <c r="B4" s="325"/>
      <c r="C4" s="325"/>
      <c r="D4" s="325"/>
      <c r="E4" s="325"/>
      <c r="F4" s="325"/>
      <c r="G4" s="325"/>
      <c r="H4" s="325"/>
      <c r="I4" s="325"/>
      <c r="J4" s="325"/>
    </row>
    <row r="5" spans="1:10" x14ac:dyDescent="0.25">
      <c r="A5" s="325" t="s">
        <v>456</v>
      </c>
      <c r="B5" s="325"/>
      <c r="C5" s="325"/>
      <c r="D5" s="325"/>
      <c r="E5" s="325"/>
      <c r="F5" s="325"/>
      <c r="G5" s="325"/>
      <c r="H5" s="325"/>
      <c r="I5" s="325"/>
      <c r="J5" s="325"/>
    </row>
    <row r="6" spans="1:10" ht="20.25" customHeight="1" x14ac:dyDescent="0.25">
      <c r="A6" s="331" t="str">
        <f>+CMĐ!A5</f>
        <v>(Kèm theo Nghị quyết số    .../NQ-HĐND ngày      tháng 12 năm 2024 của Hội đồng nhân dân tỉnh)</v>
      </c>
      <c r="B6" s="331"/>
      <c r="C6" s="331"/>
      <c r="D6" s="331"/>
      <c r="E6" s="331"/>
      <c r="F6" s="331"/>
      <c r="G6" s="331"/>
      <c r="H6" s="331"/>
      <c r="I6" s="331"/>
      <c r="J6" s="331"/>
    </row>
    <row r="7" spans="1:10" x14ac:dyDescent="0.25">
      <c r="A7" s="2"/>
      <c r="B7" s="2"/>
      <c r="C7" s="2"/>
      <c r="D7" s="2"/>
      <c r="E7" s="2"/>
      <c r="F7" s="2"/>
      <c r="G7" s="2"/>
      <c r="H7" s="2"/>
      <c r="I7" s="2"/>
    </row>
    <row r="8" spans="1:10" ht="20.25" customHeight="1" x14ac:dyDescent="0.25">
      <c r="A8" s="339" t="s">
        <v>2</v>
      </c>
      <c r="B8" s="340" t="s">
        <v>41</v>
      </c>
      <c r="C8" s="341" t="s">
        <v>48</v>
      </c>
      <c r="D8" s="341" t="s">
        <v>42</v>
      </c>
      <c r="E8" s="341"/>
      <c r="F8" s="341"/>
      <c r="G8" s="341"/>
      <c r="H8" s="342" t="s">
        <v>43</v>
      </c>
      <c r="I8" s="344" t="s">
        <v>44</v>
      </c>
      <c r="J8" s="346" t="s">
        <v>45</v>
      </c>
    </row>
    <row r="9" spans="1:10" ht="42.75" customHeight="1" x14ac:dyDescent="0.25">
      <c r="A9" s="339"/>
      <c r="B9" s="340"/>
      <c r="C9" s="341"/>
      <c r="D9" s="23" t="s">
        <v>6</v>
      </c>
      <c r="E9" s="23" t="s">
        <v>46</v>
      </c>
      <c r="F9" s="23" t="s">
        <v>8</v>
      </c>
      <c r="G9" s="23" t="s">
        <v>9</v>
      </c>
      <c r="H9" s="343"/>
      <c r="I9" s="345"/>
      <c r="J9" s="346"/>
    </row>
    <row r="10" spans="1:10" x14ac:dyDescent="0.25">
      <c r="A10" s="234" t="s">
        <v>52</v>
      </c>
      <c r="B10" s="235" t="s">
        <v>259</v>
      </c>
      <c r="C10" s="236">
        <f>+C11</f>
        <v>0.2</v>
      </c>
      <c r="D10" s="236">
        <f>+D11</f>
        <v>0.2</v>
      </c>
      <c r="E10" s="237"/>
      <c r="F10" s="237"/>
      <c r="G10" s="237"/>
      <c r="H10" s="237"/>
      <c r="I10" s="237"/>
      <c r="J10" s="237"/>
    </row>
    <row r="11" spans="1:10" ht="78.75" x14ac:dyDescent="0.25">
      <c r="A11" s="238">
        <v>1</v>
      </c>
      <c r="B11" s="239" t="s">
        <v>260</v>
      </c>
      <c r="C11" s="240">
        <v>0.2</v>
      </c>
      <c r="D11" s="240">
        <v>0.2</v>
      </c>
      <c r="E11" s="240"/>
      <c r="F11" s="240"/>
      <c r="G11" s="240"/>
      <c r="H11" s="241" t="s">
        <v>261</v>
      </c>
      <c r="I11" s="241" t="s">
        <v>262</v>
      </c>
      <c r="J11" s="241"/>
    </row>
    <row r="12" spans="1:10" ht="31.5" x14ac:dyDescent="0.25">
      <c r="A12" s="242" t="s">
        <v>62</v>
      </c>
      <c r="B12" s="243" t="s">
        <v>161</v>
      </c>
      <c r="C12" s="244">
        <f>+C13+C14</f>
        <v>0.2</v>
      </c>
      <c r="D12" s="244">
        <f>+D13+D14</f>
        <v>0.2</v>
      </c>
      <c r="E12" s="240"/>
      <c r="F12" s="240"/>
      <c r="G12" s="240"/>
      <c r="H12" s="241"/>
      <c r="I12" s="241"/>
      <c r="J12" s="241"/>
    </row>
    <row r="13" spans="1:10" s="245" customFormat="1" ht="78.75" x14ac:dyDescent="0.25">
      <c r="A13" s="238">
        <v>1</v>
      </c>
      <c r="B13" s="239" t="s">
        <v>263</v>
      </c>
      <c r="C13" s="240">
        <v>0.1</v>
      </c>
      <c r="D13" s="240">
        <v>0.1</v>
      </c>
      <c r="E13" s="240"/>
      <c r="F13" s="240"/>
      <c r="G13" s="240"/>
      <c r="H13" s="241" t="s">
        <v>264</v>
      </c>
      <c r="I13" s="241" t="s">
        <v>265</v>
      </c>
      <c r="J13" s="240"/>
    </row>
    <row r="14" spans="1:10" s="245" customFormat="1" ht="63" x14ac:dyDescent="0.25">
      <c r="A14" s="238">
        <v>2</v>
      </c>
      <c r="B14" s="239" t="s">
        <v>266</v>
      </c>
      <c r="C14" s="240">
        <v>0.1</v>
      </c>
      <c r="D14" s="240">
        <v>0.1</v>
      </c>
      <c r="E14" s="240"/>
      <c r="F14" s="246"/>
      <c r="G14" s="247"/>
      <c r="H14" s="241" t="s">
        <v>264</v>
      </c>
      <c r="I14" s="241" t="s">
        <v>267</v>
      </c>
      <c r="J14" s="247"/>
    </row>
    <row r="15" spans="1:10" s="251" customFormat="1" x14ac:dyDescent="0.25">
      <c r="A15" s="248" t="s">
        <v>71</v>
      </c>
      <c r="B15" s="249" t="s">
        <v>94</v>
      </c>
      <c r="C15" s="244">
        <f>SUM(C16:C24)</f>
        <v>10.140000000000002</v>
      </c>
      <c r="D15" s="244">
        <f>SUM(D16:D24)</f>
        <v>10.140000000000002</v>
      </c>
      <c r="E15" s="244"/>
      <c r="F15" s="244"/>
      <c r="G15" s="244"/>
      <c r="H15" s="250"/>
      <c r="I15" s="250"/>
      <c r="J15" s="250"/>
    </row>
    <row r="16" spans="1:10" ht="78.75" x14ac:dyDescent="0.25">
      <c r="A16" s="238">
        <v>1</v>
      </c>
      <c r="B16" s="252" t="s">
        <v>268</v>
      </c>
      <c r="C16" s="240">
        <v>3.5</v>
      </c>
      <c r="D16" s="240">
        <v>3.5</v>
      </c>
      <c r="E16" s="240"/>
      <c r="F16" s="240"/>
      <c r="G16" s="240"/>
      <c r="H16" s="241" t="s">
        <v>269</v>
      </c>
      <c r="I16" s="241" t="s">
        <v>270</v>
      </c>
      <c r="J16" s="241"/>
    </row>
    <row r="17" spans="1:10" ht="78.75" x14ac:dyDescent="0.25">
      <c r="A17" s="238">
        <v>2</v>
      </c>
      <c r="B17" s="252" t="s">
        <v>268</v>
      </c>
      <c r="C17" s="240">
        <v>0.45</v>
      </c>
      <c r="D17" s="240">
        <v>0.45</v>
      </c>
      <c r="E17" s="240"/>
      <c r="F17" s="240"/>
      <c r="G17" s="240"/>
      <c r="H17" s="241" t="s">
        <v>271</v>
      </c>
      <c r="I17" s="241" t="s">
        <v>272</v>
      </c>
      <c r="J17" s="241"/>
    </row>
    <row r="18" spans="1:10" ht="78.75" x14ac:dyDescent="0.25">
      <c r="A18" s="238">
        <v>3</v>
      </c>
      <c r="B18" s="252" t="s">
        <v>268</v>
      </c>
      <c r="C18" s="240">
        <v>0.5</v>
      </c>
      <c r="D18" s="240">
        <v>0.5</v>
      </c>
      <c r="E18" s="240"/>
      <c r="F18" s="240"/>
      <c r="G18" s="240"/>
      <c r="H18" s="241" t="s">
        <v>273</v>
      </c>
      <c r="I18" s="241" t="s">
        <v>274</v>
      </c>
      <c r="J18" s="241"/>
    </row>
    <row r="19" spans="1:10" s="253" customFormat="1" ht="94.5" x14ac:dyDescent="0.25">
      <c r="A19" s="238">
        <f t="shared" ref="A19:A24" si="0">A18+1</f>
        <v>4</v>
      </c>
      <c r="B19" s="252" t="s">
        <v>268</v>
      </c>
      <c r="C19" s="240">
        <v>0.61</v>
      </c>
      <c r="D19" s="240">
        <v>0.61</v>
      </c>
      <c r="E19" s="240"/>
      <c r="F19" s="240"/>
      <c r="G19" s="240"/>
      <c r="H19" s="241" t="s">
        <v>275</v>
      </c>
      <c r="I19" s="241" t="s">
        <v>276</v>
      </c>
      <c r="J19" s="241"/>
    </row>
    <row r="20" spans="1:10" ht="78.75" x14ac:dyDescent="0.25">
      <c r="A20" s="238">
        <f t="shared" si="0"/>
        <v>5</v>
      </c>
      <c r="B20" s="252" t="s">
        <v>268</v>
      </c>
      <c r="C20" s="240">
        <v>0.5</v>
      </c>
      <c r="D20" s="240">
        <v>0.5</v>
      </c>
      <c r="E20" s="240"/>
      <c r="F20" s="240"/>
      <c r="G20" s="240"/>
      <c r="H20" s="241" t="s">
        <v>277</v>
      </c>
      <c r="I20" s="241" t="s">
        <v>278</v>
      </c>
      <c r="J20" s="241"/>
    </row>
    <row r="21" spans="1:10" ht="78.75" x14ac:dyDescent="0.25">
      <c r="A21" s="238">
        <f t="shared" si="0"/>
        <v>6</v>
      </c>
      <c r="B21" s="252" t="s">
        <v>268</v>
      </c>
      <c r="C21" s="240">
        <v>0.9</v>
      </c>
      <c r="D21" s="240">
        <v>0.9</v>
      </c>
      <c r="E21" s="240"/>
      <c r="F21" s="240"/>
      <c r="G21" s="240"/>
      <c r="H21" s="241" t="s">
        <v>279</v>
      </c>
      <c r="I21" s="241" t="s">
        <v>280</v>
      </c>
      <c r="J21" s="241"/>
    </row>
    <row r="22" spans="1:10" ht="78.75" x14ac:dyDescent="0.25">
      <c r="A22" s="238">
        <f t="shared" si="0"/>
        <v>7</v>
      </c>
      <c r="B22" s="252" t="s">
        <v>268</v>
      </c>
      <c r="C22" s="240">
        <v>1.96</v>
      </c>
      <c r="D22" s="240">
        <v>1.96</v>
      </c>
      <c r="E22" s="240"/>
      <c r="F22" s="240"/>
      <c r="G22" s="240"/>
      <c r="H22" s="241" t="s">
        <v>281</v>
      </c>
      <c r="I22" s="241" t="s">
        <v>282</v>
      </c>
      <c r="J22" s="241"/>
    </row>
    <row r="23" spans="1:10" ht="126" x14ac:dyDescent="0.25">
      <c r="A23" s="238">
        <f t="shared" si="0"/>
        <v>8</v>
      </c>
      <c r="B23" s="252" t="s">
        <v>268</v>
      </c>
      <c r="C23" s="240">
        <v>0.8</v>
      </c>
      <c r="D23" s="240">
        <v>0.8</v>
      </c>
      <c r="E23" s="240"/>
      <c r="F23" s="240"/>
      <c r="G23" s="240"/>
      <c r="H23" s="241" t="s">
        <v>283</v>
      </c>
      <c r="I23" s="241" t="s">
        <v>284</v>
      </c>
      <c r="J23" s="241"/>
    </row>
    <row r="24" spans="1:10" ht="126" x14ac:dyDescent="0.25">
      <c r="A24" s="238">
        <f t="shared" si="0"/>
        <v>9</v>
      </c>
      <c r="B24" s="252" t="s">
        <v>268</v>
      </c>
      <c r="C24" s="240">
        <v>0.92</v>
      </c>
      <c r="D24" s="240">
        <v>0.92</v>
      </c>
      <c r="E24" s="240"/>
      <c r="F24" s="240"/>
      <c r="G24" s="240"/>
      <c r="H24" s="241" t="s">
        <v>285</v>
      </c>
      <c r="I24" s="241" t="s">
        <v>284</v>
      </c>
      <c r="J24" s="241"/>
    </row>
    <row r="25" spans="1:10" ht="31.5" x14ac:dyDescent="0.25">
      <c r="A25" s="242" t="s">
        <v>204</v>
      </c>
      <c r="B25" s="25" t="s">
        <v>385</v>
      </c>
      <c r="C25" s="244">
        <f>+C26+C27</f>
        <v>13.48</v>
      </c>
      <c r="D25" s="244">
        <f>+D26+D27</f>
        <v>0</v>
      </c>
      <c r="E25" s="240"/>
      <c r="F25" s="240"/>
      <c r="G25" s="244">
        <f>+G26+G27</f>
        <v>13.48</v>
      </c>
      <c r="H25" s="241"/>
      <c r="I25" s="241"/>
      <c r="J25" s="241"/>
    </row>
    <row r="26" spans="1:10" s="245" customFormat="1" ht="78.75" x14ac:dyDescent="0.25">
      <c r="A26" s="238">
        <v>1</v>
      </c>
      <c r="B26" s="252" t="s">
        <v>446</v>
      </c>
      <c r="C26" s="240">
        <v>3.48</v>
      </c>
      <c r="D26" s="240"/>
      <c r="E26" s="240"/>
      <c r="F26" s="240"/>
      <c r="G26" s="240">
        <v>3.48</v>
      </c>
      <c r="H26" s="241" t="s">
        <v>447</v>
      </c>
      <c r="I26" s="241" t="s">
        <v>448</v>
      </c>
      <c r="J26" s="240"/>
    </row>
    <row r="27" spans="1:10" s="245" customFormat="1" ht="78.75" x14ac:dyDescent="0.25">
      <c r="A27" s="238">
        <f t="shared" ref="A27" si="1">A26+1</f>
        <v>2</v>
      </c>
      <c r="B27" s="252" t="s">
        <v>449</v>
      </c>
      <c r="C27" s="240">
        <v>10</v>
      </c>
      <c r="D27" s="240"/>
      <c r="E27" s="240"/>
      <c r="F27" s="240"/>
      <c r="G27" s="240">
        <v>10</v>
      </c>
      <c r="H27" s="241" t="s">
        <v>447</v>
      </c>
      <c r="I27" s="241" t="s">
        <v>448</v>
      </c>
      <c r="J27" s="247"/>
    </row>
    <row r="28" spans="1:10" x14ac:dyDescent="0.25">
      <c r="A28" s="29">
        <f>+A24++A14+A11+A27</f>
        <v>14</v>
      </c>
      <c r="B28" s="24" t="s">
        <v>450</v>
      </c>
      <c r="C28" s="30">
        <f>+C15+C12+C10+C25</f>
        <v>24.020000000000003</v>
      </c>
      <c r="D28" s="30">
        <f t="shared" ref="D28:G28" si="2">+D15+D12+D10+D25</f>
        <v>10.540000000000001</v>
      </c>
      <c r="E28" s="30"/>
      <c r="F28" s="30"/>
      <c r="G28" s="30">
        <f t="shared" si="2"/>
        <v>13.48</v>
      </c>
      <c r="H28" s="24"/>
      <c r="I28" s="24"/>
      <c r="J28" s="31"/>
    </row>
    <row r="30" spans="1:10" x14ac:dyDescent="0.25">
      <c r="A30" s="32"/>
      <c r="B30" s="32"/>
      <c r="C30" s="32"/>
      <c r="D30" s="32"/>
      <c r="E30" s="32"/>
      <c r="F30" s="32"/>
      <c r="G30" s="32"/>
      <c r="H30" s="32"/>
      <c r="I30" s="337" t="str">
        <f>+CMĐ!G25</f>
        <v>HỘI ĐỒNG NHÂN DÂN TỈNH</v>
      </c>
      <c r="J30" s="338"/>
    </row>
  </sheetData>
  <mergeCells count="16">
    <mergeCell ref="A4:J4"/>
    <mergeCell ref="A5:J5"/>
    <mergeCell ref="A1:D1"/>
    <mergeCell ref="E1:J1"/>
    <mergeCell ref="A2:D2"/>
    <mergeCell ref="E2:J2"/>
    <mergeCell ref="A3:J3"/>
    <mergeCell ref="I30:J30"/>
    <mergeCell ref="A6:J6"/>
    <mergeCell ref="A8:A9"/>
    <mergeCell ref="B8:B9"/>
    <mergeCell ref="C8:C9"/>
    <mergeCell ref="D8:G8"/>
    <mergeCell ref="H8:H9"/>
    <mergeCell ref="I8:I9"/>
    <mergeCell ref="J8:J9"/>
  </mergeCells>
  <conditionalFormatting sqref="B15">
    <cfRule type="cellIs" dxfId="1" priority="1" stopIfTrue="1" operator="equal">
      <formula>0</formula>
    </cfRule>
    <cfRule type="cellIs" dxfId="0" priority="2" stopIfTrue="1" operator="equal">
      <formula>0</formula>
    </cfRule>
  </conditionalFormatting>
  <pageMargins left="0.45" right="0.2" top="0.25" bottom="0.25" header="0.3" footer="0.3"/>
  <pageSetup paperSize="9" orientation="landscape" verticalDpi="0" r:id="rId1"/>
  <headerFooter>
    <oddFooter>&amp;L&amp;A&amp;R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2" ht="15.75" customHeight="1" x14ac:dyDescent="0.25">
      <c r="A1" s="327" t="str">
        <f>+CMĐ!A1</f>
        <v>HỘI ĐỒNG NHÂN DÂN</v>
      </c>
      <c r="B1" s="327"/>
      <c r="C1" s="327"/>
      <c r="D1" s="327"/>
      <c r="E1" s="328" t="s">
        <v>0</v>
      </c>
      <c r="F1" s="328"/>
      <c r="G1" s="328"/>
      <c r="H1" s="328"/>
      <c r="I1" s="328"/>
      <c r="J1" s="328"/>
    </row>
    <row r="2" spans="1:12" ht="15.75" customHeight="1" x14ac:dyDescent="0.25">
      <c r="A2" s="328" t="str">
        <f>+CMĐ!A2</f>
        <v>TỈNH HÀ TĨNH</v>
      </c>
      <c r="B2" s="328"/>
      <c r="C2" s="328"/>
      <c r="D2" s="328"/>
      <c r="E2" s="328" t="s">
        <v>1</v>
      </c>
      <c r="F2" s="328"/>
      <c r="G2" s="328"/>
      <c r="H2" s="328"/>
      <c r="I2" s="328"/>
      <c r="J2" s="328"/>
    </row>
    <row r="3" spans="1:12" x14ac:dyDescent="0.25">
      <c r="A3" s="329"/>
      <c r="B3" s="329"/>
      <c r="C3" s="329"/>
      <c r="D3" s="329"/>
      <c r="E3" s="329"/>
      <c r="F3" s="329"/>
      <c r="G3" s="329"/>
      <c r="H3" s="329"/>
      <c r="I3" s="329"/>
      <c r="J3" s="329"/>
    </row>
    <row r="4" spans="1:12" ht="39" customHeight="1" x14ac:dyDescent="0.25">
      <c r="A4" s="325" t="s">
        <v>258</v>
      </c>
      <c r="B4" s="325"/>
      <c r="C4" s="325"/>
      <c r="D4" s="325"/>
      <c r="E4" s="325"/>
      <c r="F4" s="325"/>
      <c r="G4" s="325"/>
      <c r="H4" s="325"/>
      <c r="I4" s="325"/>
      <c r="J4" s="325"/>
    </row>
    <row r="5" spans="1:12" ht="20.25" customHeight="1" x14ac:dyDescent="0.25">
      <c r="A5" s="331" t="str">
        <f>+CMĐ!A5</f>
        <v>(Kèm theo Nghị quyết số    .../NQ-HĐND ngày      tháng 12 năm 2024 của Hội đồng nhân dân tỉnh)</v>
      </c>
      <c r="B5" s="331"/>
      <c r="C5" s="331"/>
      <c r="D5" s="331"/>
      <c r="E5" s="331"/>
      <c r="F5" s="331"/>
      <c r="G5" s="331"/>
      <c r="H5" s="331"/>
      <c r="I5" s="331"/>
      <c r="J5" s="331"/>
    </row>
    <row r="6" spans="1:12" x14ac:dyDescent="0.25">
      <c r="A6" s="2"/>
      <c r="B6" s="2"/>
      <c r="C6" s="2"/>
      <c r="D6" s="2"/>
      <c r="E6" s="2"/>
      <c r="F6" s="2"/>
      <c r="G6" s="2"/>
      <c r="H6" s="2"/>
      <c r="I6" s="2"/>
    </row>
    <row r="7" spans="1:12" ht="20.25" customHeight="1" x14ac:dyDescent="0.25">
      <c r="A7" s="339" t="s">
        <v>2</v>
      </c>
      <c r="B7" s="340" t="s">
        <v>41</v>
      </c>
      <c r="C7" s="341" t="s">
        <v>48</v>
      </c>
      <c r="D7" s="341" t="s">
        <v>42</v>
      </c>
      <c r="E7" s="341"/>
      <c r="F7" s="341"/>
      <c r="G7" s="341"/>
      <c r="H7" s="340" t="s">
        <v>43</v>
      </c>
      <c r="I7" s="346" t="s">
        <v>44</v>
      </c>
      <c r="J7" s="346" t="s">
        <v>45</v>
      </c>
    </row>
    <row r="8" spans="1:12" ht="43.5" customHeight="1" x14ac:dyDescent="0.25">
      <c r="A8" s="339"/>
      <c r="B8" s="340"/>
      <c r="C8" s="341"/>
      <c r="D8" s="306" t="s">
        <v>6</v>
      </c>
      <c r="E8" s="306" t="s">
        <v>46</v>
      </c>
      <c r="F8" s="306" t="s">
        <v>8</v>
      </c>
      <c r="G8" s="306" t="s">
        <v>9</v>
      </c>
      <c r="H8" s="340"/>
      <c r="I8" s="346"/>
      <c r="J8" s="346"/>
    </row>
    <row r="9" spans="1:12" s="149" customFormat="1" ht="31.5" x14ac:dyDescent="0.25">
      <c r="A9" s="143" t="s">
        <v>52</v>
      </c>
      <c r="B9" s="144" t="s">
        <v>118</v>
      </c>
      <c r="C9" s="145">
        <f>SUM(C10:C12)</f>
        <v>3.7</v>
      </c>
      <c r="D9" s="145">
        <f>SUM(D10:D12)</f>
        <v>3.7</v>
      </c>
      <c r="E9" s="145"/>
      <c r="F9" s="145"/>
      <c r="G9" s="145"/>
      <c r="H9" s="146"/>
      <c r="I9" s="147"/>
      <c r="J9" s="146"/>
      <c r="K9" s="148"/>
    </row>
    <row r="10" spans="1:12" s="149" customFormat="1" ht="110.25" x14ac:dyDescent="0.25">
      <c r="A10" s="46">
        <v>1</v>
      </c>
      <c r="B10" s="60" t="s">
        <v>228</v>
      </c>
      <c r="C10" s="54">
        <f>SUM(D10:G10)</f>
        <v>1</v>
      </c>
      <c r="D10" s="54">
        <v>1</v>
      </c>
      <c r="E10" s="54"/>
      <c r="F10" s="54"/>
      <c r="G10" s="54"/>
      <c r="H10" s="46" t="s">
        <v>229</v>
      </c>
      <c r="I10" s="46" t="s">
        <v>230</v>
      </c>
      <c r="J10" s="46"/>
      <c r="K10" s="148"/>
      <c r="L10" s="150"/>
    </row>
    <row r="11" spans="1:12" s="149" customFormat="1" ht="110.25" x14ac:dyDescent="0.25">
      <c r="A11" s="46">
        <v>2</v>
      </c>
      <c r="B11" s="60" t="s">
        <v>231</v>
      </c>
      <c r="C11" s="54">
        <f>SUM(D11:G11)</f>
        <v>1</v>
      </c>
      <c r="D11" s="54">
        <v>1</v>
      </c>
      <c r="E11" s="54"/>
      <c r="F11" s="54"/>
      <c r="G11" s="54"/>
      <c r="H11" s="46" t="s">
        <v>232</v>
      </c>
      <c r="I11" s="46" t="s">
        <v>233</v>
      </c>
      <c r="J11" s="46"/>
      <c r="K11" s="148"/>
      <c r="L11" s="150"/>
    </row>
    <row r="12" spans="1:12" s="149" customFormat="1" ht="110.25" x14ac:dyDescent="0.25">
      <c r="A12" s="46">
        <v>3</v>
      </c>
      <c r="B12" s="60" t="s">
        <v>234</v>
      </c>
      <c r="C12" s="54">
        <f>SUM(D12:G12)</f>
        <v>1.7</v>
      </c>
      <c r="D12" s="54">
        <v>1.7</v>
      </c>
      <c r="E12" s="54"/>
      <c r="F12" s="54"/>
      <c r="G12" s="54"/>
      <c r="H12" s="46" t="s">
        <v>235</v>
      </c>
      <c r="I12" s="46" t="s">
        <v>236</v>
      </c>
      <c r="J12" s="46"/>
      <c r="K12" s="148"/>
      <c r="L12" s="150"/>
    </row>
    <row r="13" spans="1:12" s="149" customFormat="1" ht="31.5" x14ac:dyDescent="0.25">
      <c r="A13" s="143" t="s">
        <v>62</v>
      </c>
      <c r="B13" s="144" t="s">
        <v>153</v>
      </c>
      <c r="C13" s="145">
        <f>SUM(C14)</f>
        <v>0.25</v>
      </c>
      <c r="D13" s="145">
        <f>SUM(D14)</f>
        <v>0.25</v>
      </c>
      <c r="E13" s="145"/>
      <c r="F13" s="145"/>
      <c r="G13" s="145"/>
      <c r="H13" s="146"/>
      <c r="I13" s="147"/>
      <c r="J13" s="146"/>
      <c r="K13" s="148"/>
    </row>
    <row r="14" spans="1:12" s="149" customFormat="1" ht="110.25" x14ac:dyDescent="0.25">
      <c r="A14" s="46">
        <v>1</v>
      </c>
      <c r="B14" s="60" t="s">
        <v>237</v>
      </c>
      <c r="C14" s="54">
        <f>SUM(D14:G14)</f>
        <v>0.25</v>
      </c>
      <c r="D14" s="54">
        <v>0.25</v>
      </c>
      <c r="E14" s="54"/>
      <c r="F14" s="54"/>
      <c r="G14" s="54"/>
      <c r="H14" s="46" t="s">
        <v>238</v>
      </c>
      <c r="I14" s="46" t="s">
        <v>239</v>
      </c>
      <c r="J14" s="318"/>
      <c r="K14" s="148"/>
      <c r="L14" s="150"/>
    </row>
    <row r="15" spans="1:12" s="153" customFormat="1" ht="31.5" x14ac:dyDescent="0.25">
      <c r="A15" s="143" t="s">
        <v>71</v>
      </c>
      <c r="B15" s="319" t="s">
        <v>240</v>
      </c>
      <c r="C15" s="145">
        <f>SUM(C16)</f>
        <v>0.35</v>
      </c>
      <c r="D15" s="145"/>
      <c r="E15" s="145"/>
      <c r="F15" s="145"/>
      <c r="G15" s="145">
        <f>SUM(G16)</f>
        <v>0.35</v>
      </c>
      <c r="H15" s="320"/>
      <c r="I15" s="46"/>
      <c r="J15" s="152"/>
    </row>
    <row r="16" spans="1:12" s="153" customFormat="1" ht="94.5" x14ac:dyDescent="0.25">
      <c r="A16" s="156">
        <v>1</v>
      </c>
      <c r="B16" s="60" t="s">
        <v>241</v>
      </c>
      <c r="C16" s="54">
        <f>SUM(D16:G16)</f>
        <v>0.35</v>
      </c>
      <c r="D16" s="54"/>
      <c r="E16" s="54"/>
      <c r="F16" s="54"/>
      <c r="G16" s="54">
        <v>0.35</v>
      </c>
      <c r="H16" s="86" t="s">
        <v>242</v>
      </c>
      <c r="I16" s="154" t="s">
        <v>243</v>
      </c>
      <c r="J16" s="155"/>
    </row>
    <row r="17" spans="1:10" s="153" customFormat="1" ht="47.25" x14ac:dyDescent="0.25">
      <c r="A17" s="143" t="s">
        <v>204</v>
      </c>
      <c r="B17" s="319" t="s">
        <v>129</v>
      </c>
      <c r="C17" s="145">
        <f>SUM(C18:C19)</f>
        <v>0.2</v>
      </c>
      <c r="D17" s="145">
        <f>SUM(D18:D19)</f>
        <v>0.2</v>
      </c>
      <c r="E17" s="145"/>
      <c r="F17" s="145"/>
      <c r="G17" s="145"/>
      <c r="H17" s="320"/>
      <c r="I17" s="46"/>
      <c r="J17" s="152"/>
    </row>
    <row r="18" spans="1:10" s="153" customFormat="1" ht="94.5" x14ac:dyDescent="0.25">
      <c r="A18" s="156">
        <v>1</v>
      </c>
      <c r="B18" s="60" t="s">
        <v>244</v>
      </c>
      <c r="C18" s="54">
        <f>SUM(D18:G18)</f>
        <v>0.05</v>
      </c>
      <c r="D18" s="54">
        <v>0.05</v>
      </c>
      <c r="E18" s="54"/>
      <c r="F18" s="54"/>
      <c r="G18" s="54"/>
      <c r="H18" s="86" t="s">
        <v>245</v>
      </c>
      <c r="I18" s="46" t="s">
        <v>127</v>
      </c>
      <c r="J18" s="155"/>
    </row>
    <row r="19" spans="1:10" s="153" customFormat="1" ht="157.5" x14ac:dyDescent="0.25">
      <c r="A19" s="156">
        <v>2</v>
      </c>
      <c r="B19" s="60" t="s">
        <v>246</v>
      </c>
      <c r="C19" s="54">
        <f>SUM(D19:G19)</f>
        <v>0.15</v>
      </c>
      <c r="D19" s="54">
        <v>0.15</v>
      </c>
      <c r="E19" s="54"/>
      <c r="F19" s="54"/>
      <c r="G19" s="54"/>
      <c r="H19" s="86" t="s">
        <v>247</v>
      </c>
      <c r="I19" s="46" t="s">
        <v>248</v>
      </c>
      <c r="J19" s="155"/>
    </row>
    <row r="20" spans="1:10" s="153" customFormat="1" ht="17.25" customHeight="1" x14ac:dyDescent="0.25">
      <c r="A20" s="143" t="s">
        <v>249</v>
      </c>
      <c r="B20" s="319" t="s">
        <v>94</v>
      </c>
      <c r="C20" s="145">
        <f>SUM(C21:C23)</f>
        <v>0.94</v>
      </c>
      <c r="D20" s="145">
        <f>SUM(D21:D23)</f>
        <v>0.94</v>
      </c>
      <c r="E20" s="145"/>
      <c r="F20" s="145"/>
      <c r="G20" s="145"/>
      <c r="H20" s="320"/>
      <c r="I20" s="46"/>
      <c r="J20" s="152"/>
    </row>
    <row r="21" spans="1:10" s="153" customFormat="1" ht="78.75" x14ac:dyDescent="0.25">
      <c r="A21" s="156">
        <v>1</v>
      </c>
      <c r="B21" s="157" t="s">
        <v>250</v>
      </c>
      <c r="C21" s="54">
        <f>SUM(D21:G21)</f>
        <v>0.14000000000000001</v>
      </c>
      <c r="D21" s="54">
        <v>0.14000000000000001</v>
      </c>
      <c r="E21" s="54"/>
      <c r="F21" s="54"/>
      <c r="G21" s="54"/>
      <c r="H21" s="86" t="s">
        <v>232</v>
      </c>
      <c r="I21" s="46" t="s">
        <v>251</v>
      </c>
      <c r="J21" s="155"/>
    </row>
    <row r="22" spans="1:10" s="153" customFormat="1" ht="126" x14ac:dyDescent="0.25">
      <c r="A22" s="156">
        <v>2</v>
      </c>
      <c r="B22" s="157" t="s">
        <v>252</v>
      </c>
      <c r="C22" s="54">
        <f>D22</f>
        <v>0.5</v>
      </c>
      <c r="D22" s="54">
        <v>0.5</v>
      </c>
      <c r="E22" s="54"/>
      <c r="F22" s="54"/>
      <c r="G22" s="54"/>
      <c r="H22" s="86" t="s">
        <v>238</v>
      </c>
      <c r="I22" s="154" t="s">
        <v>253</v>
      </c>
      <c r="J22" s="155"/>
    </row>
    <row r="23" spans="1:10" s="149" customFormat="1" ht="78.75" x14ac:dyDescent="0.25">
      <c r="A23" s="156">
        <v>3</v>
      </c>
      <c r="B23" s="158" t="s">
        <v>254</v>
      </c>
      <c r="C23" s="54">
        <v>0.3</v>
      </c>
      <c r="D23" s="54">
        <v>0.3</v>
      </c>
      <c r="E23" s="54"/>
      <c r="F23" s="54"/>
      <c r="G23" s="54"/>
      <c r="H23" s="86" t="s">
        <v>255</v>
      </c>
      <c r="I23" s="154" t="s">
        <v>256</v>
      </c>
      <c r="J23" s="155"/>
    </row>
    <row r="24" spans="1:10" x14ac:dyDescent="0.25">
      <c r="A24" s="29">
        <f>+A23+A19+A16+A14+A12</f>
        <v>10</v>
      </c>
      <c r="B24" s="24" t="s">
        <v>257</v>
      </c>
      <c r="C24" s="30">
        <f>+C20+C17+C15+C13+C9</f>
        <v>5.4399999999999995</v>
      </c>
      <c r="D24" s="30">
        <f>+D20+D17+D15+D13+D9</f>
        <v>5.09</v>
      </c>
      <c r="E24" s="30"/>
      <c r="F24" s="30"/>
      <c r="G24" s="30">
        <f>+G20+G17+G15+G13+G9</f>
        <v>0.35</v>
      </c>
      <c r="H24" s="24"/>
      <c r="I24" s="24"/>
      <c r="J24" s="31"/>
    </row>
    <row r="26" spans="1:10" x14ac:dyDescent="0.25">
      <c r="A26" s="32"/>
      <c r="B26" s="32"/>
      <c r="C26" s="32"/>
      <c r="D26" s="32"/>
      <c r="E26" s="32"/>
      <c r="F26" s="32"/>
      <c r="G26" s="32"/>
      <c r="H26" s="32"/>
      <c r="I26" s="337" t="str">
        <f>+CMĐ!G25</f>
        <v>HỘI ĐỒNG NHÂN DÂN TỈNH</v>
      </c>
      <c r="J26" s="338"/>
    </row>
  </sheetData>
  <mergeCells count="15">
    <mergeCell ref="A4:J4"/>
    <mergeCell ref="A1:D1"/>
    <mergeCell ref="E1:J1"/>
    <mergeCell ref="A2:D2"/>
    <mergeCell ref="E2:J2"/>
    <mergeCell ref="A3:J3"/>
    <mergeCell ref="I26:J26"/>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CMĐ</vt:lpstr>
      <vt:lpstr>2.1.TP</vt:lpstr>
      <vt:lpstr>2.2.TX KA</vt:lpstr>
      <vt:lpstr>2.3.TX HL</vt:lpstr>
      <vt:lpstr>2.4.Kỳ Anh</vt:lpstr>
      <vt:lpstr>2.5.CX</vt:lpstr>
      <vt:lpstr>2.6.Th Hà</vt:lpstr>
      <vt:lpstr>2.7.Can Lộc</vt:lpstr>
      <vt:lpstr>2.8.Lộc Hà</vt:lpstr>
      <vt:lpstr>2.9.Nghi X</vt:lpstr>
      <vt:lpstr>2.10.Đức Thọ</vt:lpstr>
      <vt:lpstr>2.11.H Sơn</vt:lpstr>
      <vt:lpstr>2.12.Vũ Q</vt:lpstr>
      <vt:lpstr>2.13.H Khê</vt:lpstr>
      <vt:lpstr>CMĐ!Print_Titles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2024-11-21T09:12:38Z</cp:lastPrinted>
  <dcterms:created xsi:type="dcterms:W3CDTF">2024-11-13T08:25:57Z</dcterms:created>
  <dcterms:modified xsi:type="dcterms:W3CDTF">2024-11-25T23:12:34Z</dcterms:modified>
</cp:coreProperties>
</file>